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g1482\Desktop\GIAP\"/>
    </mc:Choice>
  </mc:AlternateContent>
  <bookViews>
    <workbookView xWindow="0" yWindow="0" windowWidth="12960" windowHeight="5850" tabRatio="776" activeTab="2"/>
  </bookViews>
  <sheets>
    <sheet name="Overall Data" sheetId="8" r:id="rId1"/>
    <sheet name="Sampled Rosters" sheetId="4" r:id="rId2"/>
    <sheet name="Participating - full rosters" sheetId="2" r:id="rId3"/>
    <sheet name="Invited Hospitals" sheetId="3" r:id="rId4"/>
    <sheet name="Import from Indiv Rosters" sheetId="7" r:id="rId5"/>
    <sheet name="All- Do Not Use" sheetId="1" r:id="rId6"/>
  </sheets>
  <definedNames>
    <definedName name="_xlnm._FilterDatabase" localSheetId="5" hidden="1">'All- Do Not Use'!$A$1:$F$2053</definedName>
    <definedName name="_xlnm._FilterDatabase" localSheetId="4" hidden="1">'Import from Indiv Rosters'!$A$1:$I$1588</definedName>
    <definedName name="_xlnm._FilterDatabase" localSheetId="3" hidden="1">'Invited Hospitals'!$A$1:$J$47</definedName>
    <definedName name="_xlnm._FilterDatabase" localSheetId="2" hidden="1">'Participating - full rosters'!$A$1:$Q$1877</definedName>
    <definedName name="_xlnm._FilterDatabase" localSheetId="1" hidden="1">'Sampled Rosters'!$A$1:$S$1618</definedName>
    <definedName name="_xlnm.Extract" localSheetId="2">'Participating - full rosters'!$T$1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83" i="4" l="1"/>
  <c r="Q313" i="4"/>
  <c r="Q286" i="4"/>
  <c r="Q311" i="4"/>
  <c r="Q240" i="4"/>
  <c r="Q235" i="4"/>
  <c r="Q227" i="4"/>
  <c r="Q40" i="4"/>
  <c r="Q219" i="4"/>
  <c r="Q243" i="4"/>
  <c r="Q83" i="4"/>
  <c r="Q222" i="4"/>
  <c r="Q245" i="4"/>
  <c r="Q869" i="4"/>
  <c r="Q1099" i="4"/>
  <c r="Q724" i="4"/>
  <c r="Q741" i="4"/>
  <c r="Q904" i="4"/>
  <c r="Q1102" i="4"/>
  <c r="Q844" i="4"/>
  <c r="Q690" i="4"/>
  <c r="Q1088" i="4"/>
  <c r="Q1020" i="4"/>
  <c r="Q1112" i="4"/>
  <c r="Q856" i="4"/>
  <c r="Q1059" i="4"/>
  <c r="Q1033" i="4"/>
  <c r="Q754" i="4"/>
  <c r="Q1131" i="4"/>
  <c r="Q793" i="4"/>
  <c r="Q1117" i="4"/>
  <c r="Q691" i="4"/>
  <c r="Q1618" i="4"/>
  <c r="Q1614" i="4"/>
  <c r="Q1612" i="4"/>
  <c r="Q1615" i="4"/>
  <c r="Q1611" i="4"/>
  <c r="Q1616" i="4"/>
  <c r="Q1613" i="4"/>
  <c r="Q431" i="4"/>
  <c r="Q100" i="4"/>
  <c r="Q328" i="4"/>
  <c r="Q842" i="4"/>
  <c r="Q1454" i="4"/>
  <c r="Q622" i="4"/>
  <c r="Q623" i="4"/>
  <c r="N447" i="4"/>
  <c r="Q447" i="4" s="1"/>
  <c r="N457" i="4"/>
  <c r="Q457" i="4" s="1"/>
  <c r="N443" i="4"/>
  <c r="Q443" i="4" s="1"/>
  <c r="N446" i="4"/>
  <c r="Q446" i="4" s="1"/>
  <c r="N500" i="4"/>
  <c r="Q500" i="4" s="1"/>
  <c r="N338" i="4"/>
  <c r="Q338" i="4" s="1"/>
  <c r="N372" i="4"/>
  <c r="Q372" i="4" s="1"/>
  <c r="N355" i="4"/>
  <c r="Q355" i="4" s="1"/>
  <c r="N327" i="4"/>
  <c r="Q327" i="4" s="1"/>
  <c r="N364" i="4"/>
  <c r="Q364" i="4" s="1"/>
  <c r="N370" i="4"/>
  <c r="Q370" i="4" s="1"/>
  <c r="N314" i="4"/>
  <c r="Q314" i="4" s="1"/>
  <c r="N330" i="4"/>
  <c r="Q330" i="4" s="1"/>
  <c r="N376" i="4"/>
  <c r="Q376" i="4" s="1"/>
  <c r="N337" i="4"/>
  <c r="Q337" i="4" s="1"/>
  <c r="N369" i="4"/>
  <c r="Q369" i="4" s="1"/>
  <c r="N333" i="4"/>
  <c r="Q333" i="4" s="1"/>
  <c r="N309" i="4"/>
  <c r="Q309" i="4" s="1"/>
  <c r="N326" i="4"/>
  <c r="Q326" i="4" s="1"/>
  <c r="N350" i="4"/>
  <c r="Q350" i="4" s="1"/>
  <c r="N312" i="4"/>
  <c r="Q312" i="4" s="1"/>
  <c r="N322" i="4"/>
  <c r="Q322" i="4" s="1"/>
  <c r="N349" i="4"/>
  <c r="Q349" i="4" s="1"/>
  <c r="N378" i="4"/>
  <c r="Q378" i="4" s="1"/>
  <c r="N325" i="4"/>
  <c r="Q325" i="4" s="1"/>
  <c r="N335" i="4"/>
  <c r="Q335" i="4" s="1"/>
  <c r="N362" i="4"/>
  <c r="Q362" i="4" s="1"/>
  <c r="N343" i="4"/>
  <c r="Q343" i="4" s="1"/>
  <c r="N371" i="4"/>
  <c r="Q371" i="4" s="1"/>
  <c r="N332" i="4"/>
  <c r="Q332" i="4" s="1"/>
  <c r="N375" i="4"/>
  <c r="Q375" i="4" s="1"/>
  <c r="N354" i="4"/>
  <c r="Q354" i="4" s="1"/>
  <c r="N348" i="4"/>
  <c r="Q348" i="4" s="1"/>
  <c r="N341" i="4"/>
  <c r="Q341" i="4" s="1"/>
  <c r="N365" i="4"/>
  <c r="Q365" i="4" s="1"/>
  <c r="N344" i="4"/>
  <c r="Q344" i="4" s="1"/>
  <c r="N368" i="4"/>
  <c r="Q368" i="4" s="1"/>
  <c r="N351" i="4"/>
  <c r="Q351" i="4" s="1"/>
  <c r="N366" i="4"/>
  <c r="Q366" i="4" s="1"/>
  <c r="N255" i="4"/>
  <c r="Q255" i="4" s="1"/>
  <c r="N248" i="4"/>
  <c r="Q248" i="4" s="1"/>
  <c r="N126" i="4"/>
  <c r="Q126" i="4" s="1"/>
  <c r="N230" i="4"/>
  <c r="Q230" i="4" s="1"/>
  <c r="N244" i="4"/>
  <c r="Q244" i="4" s="1"/>
  <c r="N165" i="4"/>
  <c r="Q165" i="4" s="1"/>
  <c r="N188" i="4"/>
  <c r="Q188" i="4" s="1"/>
  <c r="N237" i="4"/>
  <c r="Q237" i="4" s="1"/>
  <c r="N206" i="4"/>
  <c r="Q206" i="4" s="1"/>
  <c r="N103" i="4"/>
  <c r="Q103" i="4" s="1"/>
  <c r="N209" i="4"/>
  <c r="Q209" i="4" s="1"/>
  <c r="N195" i="4"/>
  <c r="Q195" i="4" s="1"/>
  <c r="N215" i="4"/>
  <c r="Q215" i="4" s="1"/>
  <c r="N117" i="4"/>
  <c r="Q117" i="4" s="1"/>
  <c r="N250" i="4"/>
  <c r="Q250" i="4" s="1"/>
  <c r="N169" i="4"/>
  <c r="Q169" i="4" s="1"/>
  <c r="N32" i="4"/>
  <c r="Q32" i="4" s="1"/>
  <c r="N99" i="4"/>
  <c r="Q99" i="4" s="1"/>
  <c r="N175" i="4"/>
  <c r="Q175" i="4" s="1"/>
  <c r="N147" i="4"/>
  <c r="Q147" i="4" s="1"/>
  <c r="N170" i="4"/>
  <c r="Q170" i="4" s="1"/>
  <c r="N114" i="4"/>
  <c r="Q114" i="4" s="1"/>
  <c r="N204" i="4"/>
  <c r="Q204" i="4" s="1"/>
  <c r="N97" i="4"/>
  <c r="Q97" i="4" s="1"/>
  <c r="N80" i="4"/>
  <c r="Q80" i="4" s="1"/>
  <c r="N167" i="4"/>
  <c r="Q167" i="4" s="1"/>
  <c r="N199" i="4"/>
  <c r="Q199" i="4" s="1"/>
  <c r="N238" i="4"/>
  <c r="Q238" i="4" s="1"/>
  <c r="N216" i="4"/>
  <c r="Q216" i="4" s="1"/>
  <c r="N120" i="4"/>
  <c r="Q120" i="4" s="1"/>
  <c r="N113" i="4"/>
  <c r="Q113" i="4" s="1"/>
  <c r="N201" i="4"/>
  <c r="Q201" i="4" s="1"/>
  <c r="N3" i="4"/>
  <c r="Q3" i="4" s="1"/>
  <c r="N1617" i="4"/>
  <c r="Q1617" i="4" s="1"/>
  <c r="N1613" i="4"/>
  <c r="N1616" i="4"/>
  <c r="N1611" i="4"/>
  <c r="N1615" i="4"/>
  <c r="N1612" i="4"/>
  <c r="N1614" i="4"/>
  <c r="N1618" i="4"/>
  <c r="N295" i="4"/>
  <c r="Q295" i="4" s="1"/>
  <c r="N305" i="4"/>
  <c r="Q305" i="4" s="1"/>
  <c r="N298" i="4"/>
  <c r="Q298" i="4" s="1"/>
  <c r="N320" i="4"/>
  <c r="Q320" i="4" s="1"/>
  <c r="N304" i="4"/>
  <c r="Q304" i="4" s="1"/>
  <c r="N297" i="4"/>
  <c r="Q297" i="4" s="1"/>
  <c r="N479" i="4"/>
  <c r="Q479" i="4" s="1"/>
  <c r="N1317" i="4"/>
  <c r="Q1317" i="4" s="1"/>
  <c r="N1376" i="4"/>
  <c r="Q1376" i="4" s="1"/>
  <c r="N1402" i="4"/>
  <c r="Q1402" i="4" s="1"/>
  <c r="N1375" i="4"/>
  <c r="Q1375" i="4" s="1"/>
  <c r="N1483" i="4"/>
  <c r="Q1483" i="4" s="1"/>
  <c r="N1314" i="4"/>
  <c r="Q1314" i="4" s="1"/>
  <c r="N480" i="4"/>
  <c r="Q480" i="4" s="1"/>
  <c r="N413" i="4"/>
  <c r="Q413" i="4" s="1"/>
  <c r="N405" i="4"/>
  <c r="Q405" i="4" s="1"/>
  <c r="N439" i="4"/>
  <c r="Q439" i="4" s="1"/>
  <c r="N448" i="4"/>
  <c r="Q448" i="4" s="1"/>
  <c r="N474" i="4"/>
  <c r="Q474" i="4" s="1"/>
  <c r="N404" i="4"/>
  <c r="Q404" i="4" s="1"/>
  <c r="N466" i="4"/>
  <c r="Q466" i="4" s="1"/>
  <c r="N452" i="4"/>
  <c r="Q452" i="4" s="1"/>
  <c r="N412" i="4"/>
  <c r="Q412" i="4" s="1"/>
  <c r="N403" i="4"/>
  <c r="Q403" i="4" s="1"/>
  <c r="N461" i="4"/>
  <c r="Q461" i="4" s="1"/>
  <c r="N514" i="4"/>
  <c r="Q514" i="4" s="1"/>
  <c r="N455" i="4"/>
  <c r="Q455" i="4" s="1"/>
  <c r="N422" i="4"/>
  <c r="Q422" i="4" s="1"/>
  <c r="N433" i="4"/>
  <c r="Q433" i="4" s="1"/>
  <c r="N522" i="4"/>
  <c r="Q522" i="4" s="1"/>
  <c r="N462" i="4"/>
  <c r="Q462" i="4" s="1"/>
  <c r="N490" i="4"/>
  <c r="Q490" i="4" s="1"/>
  <c r="N502" i="4"/>
  <c r="Q502" i="4" s="1"/>
  <c r="N523" i="4"/>
  <c r="Q523" i="4" s="1"/>
  <c r="N449" i="4"/>
  <c r="Q449" i="4" s="1"/>
  <c r="N454" i="4"/>
  <c r="Q454" i="4" s="1"/>
  <c r="N434" i="4"/>
  <c r="Q434" i="4" s="1"/>
  <c r="N425" i="4"/>
  <c r="Q425" i="4" s="1"/>
  <c r="N1150" i="4"/>
  <c r="N1149" i="4"/>
  <c r="N1148" i="4"/>
  <c r="N386" i="4"/>
  <c r="N385" i="4"/>
  <c r="N384" i="4"/>
  <c r="N383" i="4"/>
  <c r="N1147" i="4"/>
  <c r="N1146" i="4"/>
  <c r="N1145" i="4"/>
  <c r="N1144" i="4"/>
  <c r="N1143" i="4"/>
  <c r="N1142" i="4"/>
  <c r="N382" i="4"/>
  <c r="N381" i="4"/>
  <c r="N380" i="4"/>
  <c r="N1141" i="4"/>
  <c r="N1140" i="4"/>
  <c r="N1467" i="4"/>
  <c r="Q1467" i="4" s="1"/>
  <c r="N440" i="4"/>
  <c r="Q440" i="4" s="1"/>
  <c r="N481" i="4"/>
  <c r="Q481" i="4" s="1"/>
  <c r="N1179" i="4"/>
  <c r="Q1179" i="4" s="1"/>
  <c r="N1492" i="4"/>
  <c r="Q1492" i="4" s="1"/>
  <c r="N1567" i="4"/>
  <c r="Q1567" i="4" s="1"/>
  <c r="N1246" i="4"/>
  <c r="Q1246" i="4" s="1"/>
  <c r="N1563" i="4"/>
  <c r="Q1563" i="4" s="1"/>
  <c r="N1326" i="4"/>
  <c r="Q1326" i="4" s="1"/>
  <c r="N1286" i="4"/>
  <c r="Q1286" i="4" s="1"/>
  <c r="N1257" i="4"/>
  <c r="Q1257" i="4" s="1"/>
  <c r="N1490" i="4"/>
  <c r="Q1490" i="4" s="1"/>
  <c r="N1226" i="4"/>
  <c r="Q1226" i="4" s="1"/>
  <c r="N464" i="4"/>
  <c r="Q464" i="4" s="1"/>
  <c r="N1485" i="4"/>
  <c r="Q1485" i="4" s="1"/>
  <c r="N1444" i="4"/>
  <c r="Q1444" i="4" s="1"/>
  <c r="N1220" i="4"/>
  <c r="Q1220" i="4" s="1"/>
  <c r="N1222" i="4"/>
  <c r="Q1222" i="4" s="1"/>
  <c r="N1362" i="4"/>
  <c r="Q1362" i="4" s="1"/>
  <c r="N1356" i="4"/>
  <c r="Q1356" i="4" s="1"/>
  <c r="N1288" i="4"/>
  <c r="Q1288" i="4" s="1"/>
  <c r="N1484" i="4"/>
  <c r="Q1484" i="4" s="1"/>
  <c r="N1384" i="4"/>
  <c r="Q1384" i="4" s="1"/>
  <c r="N1297" i="4"/>
  <c r="Q1297" i="4" s="1"/>
  <c r="N1266" i="4"/>
  <c r="Q1266" i="4" s="1"/>
  <c r="N1366" i="4"/>
  <c r="Q1366" i="4" s="1"/>
  <c r="N1464" i="4"/>
  <c r="Q1464" i="4" s="1"/>
  <c r="N1470" i="4"/>
  <c r="Q1470" i="4" s="1"/>
  <c r="N1305" i="4"/>
  <c r="Q1305" i="4" s="1"/>
  <c r="N460" i="4"/>
  <c r="Q460" i="4" s="1"/>
  <c r="N1177" i="4"/>
  <c r="Q1177" i="4" s="1"/>
  <c r="N1466" i="4"/>
  <c r="Q1466" i="4" s="1"/>
  <c r="N1552" i="4"/>
  <c r="Q1552" i="4" s="1"/>
  <c r="N1316" i="4"/>
  <c r="Q1316" i="4" s="1"/>
  <c r="N1225" i="4"/>
  <c r="Q1225" i="4" s="1"/>
  <c r="N1182" i="4"/>
  <c r="Q1182" i="4" s="1"/>
  <c r="N1400" i="4"/>
  <c r="Q1400" i="4" s="1"/>
  <c r="N1302" i="4"/>
  <c r="Q1302" i="4" s="1"/>
  <c r="N1532" i="4"/>
  <c r="Q1532" i="4" s="1"/>
  <c r="N1279" i="4"/>
  <c r="Q1279" i="4" s="1"/>
  <c r="N1390" i="4"/>
  <c r="Q1390" i="4" s="1"/>
  <c r="N1260" i="4"/>
  <c r="Q1260" i="4" s="1"/>
  <c r="N1213" i="4"/>
  <c r="Q1213" i="4" s="1"/>
  <c r="N1405" i="4"/>
  <c r="Q1405" i="4" s="1"/>
  <c r="N1446" i="4"/>
  <c r="Q1446" i="4" s="1"/>
  <c r="N1339" i="4"/>
  <c r="Q1339" i="4" s="1"/>
  <c r="N1343" i="4"/>
  <c r="Q1343" i="4" s="1"/>
  <c r="N509" i="4"/>
  <c r="Q509" i="4" s="1"/>
  <c r="N1432" i="4"/>
  <c r="Q1432" i="4" s="1"/>
  <c r="N1322" i="4"/>
  <c r="Q1322" i="4" s="1"/>
  <c r="N1475" i="4"/>
  <c r="Q1475" i="4" s="1"/>
  <c r="N1240" i="4"/>
  <c r="Q1240" i="4" s="1"/>
  <c r="N1336" i="4"/>
  <c r="Q1336" i="4" s="1"/>
  <c r="N1329" i="4"/>
  <c r="Q1329" i="4" s="1"/>
  <c r="N1292" i="4"/>
  <c r="Q1292" i="4" s="1"/>
  <c r="N1468" i="4"/>
  <c r="Q1468" i="4" s="1"/>
  <c r="N1589" i="4"/>
  <c r="Q1589" i="4" s="1"/>
  <c r="N1303" i="4"/>
  <c r="Q1303" i="4" s="1"/>
  <c r="N1309" i="4"/>
  <c r="Q1309" i="4" s="1"/>
  <c r="N1504" i="4"/>
  <c r="Q1504" i="4" s="1"/>
  <c r="N1328" i="4"/>
  <c r="Q1328" i="4" s="1"/>
  <c r="N1228" i="4"/>
  <c r="Q1228" i="4" s="1"/>
  <c r="N1223" i="4"/>
  <c r="Q1223" i="4" s="1"/>
  <c r="N1364" i="4"/>
  <c r="Q1364" i="4" s="1"/>
  <c r="N1306" i="4"/>
  <c r="Q1306" i="4" s="1"/>
  <c r="N1313" i="4"/>
  <c r="Q1313" i="4" s="1"/>
  <c r="N1355" i="4"/>
  <c r="Q1355" i="4" s="1"/>
  <c r="N1221" i="4"/>
  <c r="Q1221" i="4" s="1"/>
  <c r="N1360" i="4"/>
  <c r="Q1360" i="4" s="1"/>
  <c r="N1445" i="4"/>
  <c r="Q1445" i="4" s="1"/>
  <c r="N1491" i="4"/>
  <c r="Q1491" i="4" s="1"/>
  <c r="N1212" i="4"/>
  <c r="Q1212" i="4" s="1"/>
  <c r="N1174" i="4"/>
  <c r="Q1174" i="4" s="1"/>
  <c r="N1365" i="4"/>
  <c r="Q1365" i="4" s="1"/>
  <c r="N1431" i="4"/>
  <c r="Q1431" i="4" s="1"/>
  <c r="N1278" i="4"/>
  <c r="Q1278" i="4" s="1"/>
  <c r="N1287" i="4"/>
  <c r="Q1287" i="4" s="1"/>
  <c r="N1544" i="4"/>
  <c r="Q1544" i="4" s="1"/>
  <c r="N1161" i="4"/>
  <c r="N1607" i="4"/>
  <c r="Q1607" i="4" s="1"/>
  <c r="N497" i="4"/>
  <c r="Q497" i="4" s="1"/>
  <c r="N1433" i="4"/>
  <c r="Q1433" i="4" s="1"/>
  <c r="N1160" i="4"/>
  <c r="N1159" i="4"/>
  <c r="N1158" i="4"/>
  <c r="N1157" i="4"/>
  <c r="N1156" i="4"/>
  <c r="N1155" i="4"/>
  <c r="N1154" i="4"/>
  <c r="N1153" i="4"/>
  <c r="N1152" i="4"/>
  <c r="N1151" i="4"/>
  <c r="N1219" i="4"/>
  <c r="Q1219" i="4" s="1"/>
  <c r="N1178" i="4"/>
  <c r="Q1178" i="4" s="1"/>
  <c r="N1259" i="4"/>
  <c r="Q1259" i="4" s="1"/>
  <c r="N1557" i="4"/>
  <c r="Q1557" i="4" s="1"/>
  <c r="N1262" i="4"/>
  <c r="Q1262" i="4" s="1"/>
  <c r="N1553" i="4"/>
  <c r="Q1553" i="4" s="1"/>
  <c r="N1284" i="4"/>
  <c r="Q1284" i="4" s="1"/>
  <c r="N1363" i="4"/>
  <c r="Q1363" i="4" s="1"/>
  <c r="N1465" i="4"/>
  <c r="Q1465" i="4" s="1"/>
  <c r="N1289" i="4"/>
  <c r="Q1289" i="4" s="1"/>
  <c r="N407" i="4"/>
  <c r="Q407" i="4" s="1"/>
  <c r="N1570" i="4"/>
  <c r="Q1570" i="4" s="1"/>
  <c r="N1374" i="4"/>
  <c r="Q1374" i="4" s="1"/>
  <c r="N1184" i="4"/>
  <c r="Q1184" i="4" s="1"/>
  <c r="N463" i="4"/>
  <c r="Q463" i="4" s="1"/>
  <c r="N1508" i="4"/>
  <c r="Q1508" i="4" s="1"/>
  <c r="N1387" i="4"/>
  <c r="Q1387" i="4" s="1"/>
  <c r="N1501" i="4"/>
  <c r="Q1501" i="4" s="1"/>
  <c r="N1296" i="4"/>
  <c r="Q1296" i="4" s="1"/>
  <c r="N1359" i="4"/>
  <c r="Q1359" i="4" s="1"/>
  <c r="N1404" i="4"/>
  <c r="Q1404" i="4" s="1"/>
  <c r="N1307" i="4"/>
  <c r="Q1307" i="4" s="1"/>
  <c r="N1258" i="4"/>
  <c r="Q1258" i="4" s="1"/>
  <c r="N1180" i="4"/>
  <c r="Q1180" i="4" s="1"/>
  <c r="N1185" i="4"/>
  <c r="Q1185" i="4" s="1"/>
  <c r="N1181" i="4"/>
  <c r="Q1181" i="4" s="1"/>
  <c r="N1509" i="4"/>
  <c r="Q1509" i="4" s="1"/>
  <c r="N1282" i="4"/>
  <c r="Q1282" i="4" s="1"/>
  <c r="N1340" i="4"/>
  <c r="Q1340" i="4" s="1"/>
  <c r="N1325" i="4"/>
  <c r="Q1325" i="4" s="1"/>
  <c r="N1507" i="4"/>
  <c r="Q1507" i="4" s="1"/>
  <c r="N1361" i="4"/>
  <c r="Q1361" i="4" s="1"/>
  <c r="N1469" i="4"/>
  <c r="Q1469" i="4" s="1"/>
  <c r="N1389" i="4"/>
  <c r="Q1389" i="4" s="1"/>
  <c r="N1264" i="4"/>
  <c r="Q1264" i="4" s="1"/>
  <c r="N1474" i="4"/>
  <c r="Q1474" i="4" s="1"/>
  <c r="N1245" i="4"/>
  <c r="Q1245" i="4" s="1"/>
  <c r="N1338" i="4"/>
  <c r="Q1338" i="4" s="1"/>
  <c r="N1285" i="4"/>
  <c r="Q1285" i="4" s="1"/>
  <c r="N1321" i="4"/>
  <c r="Q1321" i="4" s="1"/>
  <c r="N1488" i="4"/>
  <c r="Q1488" i="4" s="1"/>
  <c r="N1531" i="4"/>
  <c r="Q1531" i="4" s="1"/>
  <c r="N1562" i="4"/>
  <c r="Q1562" i="4" s="1"/>
  <c r="N1399" i="4"/>
  <c r="Q1399" i="4" s="1"/>
  <c r="N1541" i="4"/>
  <c r="Q1541" i="4" s="1"/>
  <c r="N1192" i="4"/>
  <c r="Q1192" i="4" s="1"/>
  <c r="N1232" i="4"/>
  <c r="Q1232" i="4" s="1"/>
  <c r="N1331" i="4"/>
  <c r="Q1331" i="4" s="1"/>
  <c r="N1301" i="4"/>
  <c r="Q1301" i="4" s="1"/>
  <c r="N1342" i="4"/>
  <c r="Q1342" i="4" s="1"/>
  <c r="N1300" i="4"/>
  <c r="Q1300" i="4" s="1"/>
  <c r="N1243" i="4"/>
  <c r="Q1243" i="4" s="1"/>
  <c r="N1520" i="4"/>
  <c r="Q1520" i="4" s="1"/>
  <c r="N1519" i="4"/>
  <c r="Q1519" i="4" s="1"/>
  <c r="N1435" i="4"/>
  <c r="Q1435" i="4" s="1"/>
  <c r="N1512" i="4"/>
  <c r="Q1512" i="4" s="1"/>
  <c r="N1417" i="4"/>
  <c r="Q1417" i="4" s="1"/>
  <c r="N1191" i="4"/>
  <c r="Q1191" i="4" s="1"/>
  <c r="N1320" i="4"/>
  <c r="Q1320" i="4" s="1"/>
  <c r="N1173" i="4"/>
  <c r="Q1173" i="4" s="1"/>
  <c r="N1534" i="4"/>
  <c r="Q1534" i="4" s="1"/>
  <c r="N1526" i="4"/>
  <c r="Q1526" i="4" s="1"/>
  <c r="N504" i="4"/>
  <c r="Q504" i="4" s="1"/>
  <c r="N1582" i="4"/>
  <c r="Q1582" i="4" s="1"/>
  <c r="N1327" i="4"/>
  <c r="Q1327" i="4" s="1"/>
  <c r="N1549" i="4"/>
  <c r="Q1549" i="4" s="1"/>
  <c r="N1609" i="4"/>
  <c r="Q1609" i="4" s="1"/>
  <c r="N1207" i="4"/>
  <c r="Q1207" i="4" s="1"/>
  <c r="N1335" i="4"/>
  <c r="Q1335" i="4" s="1"/>
  <c r="N1224" i="4"/>
  <c r="Q1224" i="4" s="1"/>
  <c r="N1583" i="4"/>
  <c r="Q1583" i="4" s="1"/>
  <c r="N1591" i="4"/>
  <c r="Q1591" i="4" s="1"/>
  <c r="N1462" i="4"/>
  <c r="Q1462" i="4" s="1"/>
  <c r="N1337" i="4"/>
  <c r="Q1337" i="4" s="1"/>
  <c r="N1481" i="4"/>
  <c r="Q1481" i="4" s="1"/>
  <c r="N409" i="4"/>
  <c r="Q409" i="4" s="1"/>
  <c r="N1372" i="4"/>
  <c r="Q1372" i="4" s="1"/>
  <c r="N1410" i="4"/>
  <c r="Q1410" i="4" s="1"/>
  <c r="N1323" i="4"/>
  <c r="Q1323" i="4" s="1"/>
  <c r="N1396" i="4"/>
  <c r="Q1396" i="4" s="1"/>
  <c r="N1398" i="4"/>
  <c r="Q1398" i="4" s="1"/>
  <c r="N398" i="4"/>
  <c r="Q398" i="4" s="1"/>
  <c r="N1522" i="4"/>
  <c r="Q1522" i="4" s="1"/>
  <c r="N1291" i="4"/>
  <c r="Q1291" i="4" s="1"/>
  <c r="N1422" i="4"/>
  <c r="Q1422" i="4" s="1"/>
  <c r="N1430" i="4"/>
  <c r="Q1430" i="4" s="1"/>
  <c r="N1437" i="4"/>
  <c r="Q1437" i="4" s="1"/>
  <c r="N1198" i="4"/>
  <c r="Q1198" i="4" s="1"/>
  <c r="N1382" i="4"/>
  <c r="Q1382" i="4" s="1"/>
  <c r="N1548" i="4"/>
  <c r="Q1548" i="4" s="1"/>
  <c r="N476" i="4"/>
  <c r="Q476" i="4" s="1"/>
  <c r="N416" i="4"/>
  <c r="Q416" i="4" s="1"/>
  <c r="N1565" i="4"/>
  <c r="Q1565" i="4" s="1"/>
  <c r="N1496" i="4"/>
  <c r="Q1496" i="4" s="1"/>
  <c r="N1427" i="4"/>
  <c r="Q1427" i="4" s="1"/>
  <c r="N1585" i="4"/>
  <c r="Q1585" i="4" s="1"/>
  <c r="N1315" i="4"/>
  <c r="Q1315" i="4" s="1"/>
  <c r="N395" i="4"/>
  <c r="Q395" i="4" s="1"/>
  <c r="N1272" i="4"/>
  <c r="Q1272" i="4" s="1"/>
  <c r="N1555" i="4"/>
  <c r="Q1555" i="4" s="1"/>
  <c r="N506" i="4"/>
  <c r="Q506" i="4" s="1"/>
  <c r="N1371" i="4"/>
  <c r="Q1371" i="4" s="1"/>
  <c r="N1499" i="4"/>
  <c r="Q1499" i="4" s="1"/>
  <c r="N1277" i="4"/>
  <c r="Q1277" i="4" s="1"/>
  <c r="N1473" i="4"/>
  <c r="Q1473" i="4" s="1"/>
  <c r="N1452" i="4"/>
  <c r="Q1452" i="4" s="1"/>
  <c r="N1572" i="4"/>
  <c r="Q1572" i="4" s="1"/>
  <c r="N1217" i="4"/>
  <c r="Q1217" i="4" s="1"/>
  <c r="N1580" i="4"/>
  <c r="Q1580" i="4" s="1"/>
  <c r="N475" i="4"/>
  <c r="Q475" i="4" s="1"/>
  <c r="N505" i="4"/>
  <c r="Q505" i="4" s="1"/>
  <c r="N1551" i="4"/>
  <c r="Q1551" i="4" s="1"/>
  <c r="N1358" i="4"/>
  <c r="Q1358" i="4" s="1"/>
  <c r="N1281" i="4"/>
  <c r="Q1281" i="4" s="1"/>
  <c r="N1561" i="4"/>
  <c r="Q1561" i="4" s="1"/>
  <c r="N1460" i="4"/>
  <c r="Q1460" i="4" s="1"/>
  <c r="N1249" i="4"/>
  <c r="Q1249" i="4" s="1"/>
  <c r="N1252" i="4"/>
  <c r="Q1252" i="4" s="1"/>
  <c r="N1516" i="4"/>
  <c r="Q1516" i="4" s="1"/>
  <c r="N1407" i="4"/>
  <c r="Q1407" i="4" s="1"/>
  <c r="N484" i="4"/>
  <c r="Q484" i="4" s="1"/>
  <c r="N427" i="4"/>
  <c r="Q427" i="4" s="1"/>
  <c r="N1241" i="4"/>
  <c r="Q1241" i="4" s="1"/>
  <c r="N1594" i="4"/>
  <c r="Q1594" i="4" s="1"/>
  <c r="N1441" i="4"/>
  <c r="Q1441" i="4" s="1"/>
  <c r="N1274" i="4"/>
  <c r="Q1274" i="4" s="1"/>
  <c r="N1538" i="4"/>
  <c r="Q1538" i="4" s="1"/>
  <c r="N1270" i="4"/>
  <c r="Q1270" i="4" s="1"/>
  <c r="N1598" i="4"/>
  <c r="Q1598" i="4" s="1"/>
  <c r="N1271" i="4"/>
  <c r="Q1271" i="4" s="1"/>
  <c r="N1216" i="4"/>
  <c r="Q1216" i="4" s="1"/>
  <c r="N1536" i="4"/>
  <c r="Q1536" i="4" s="1"/>
  <c r="N1416" i="4"/>
  <c r="Q1416" i="4" s="1"/>
  <c r="N520" i="4"/>
  <c r="Q520" i="4" s="1"/>
  <c r="N1477" i="4"/>
  <c r="Q1477" i="4" s="1"/>
  <c r="N1524" i="4"/>
  <c r="Q1524" i="4" s="1"/>
  <c r="N1395" i="4"/>
  <c r="Q1395" i="4" s="1"/>
  <c r="N1190" i="4"/>
  <c r="Q1190" i="4" s="1"/>
  <c r="N1197" i="4"/>
  <c r="Q1197" i="4" s="1"/>
  <c r="N1206" i="4"/>
  <c r="Q1206" i="4" s="1"/>
  <c r="N1205" i="4"/>
  <c r="Q1205" i="4" s="1"/>
  <c r="N1601" i="4"/>
  <c r="Q1601" i="4" s="1"/>
  <c r="N1560" i="4"/>
  <c r="Q1560" i="4" s="1"/>
  <c r="N1578" i="4"/>
  <c r="Q1578" i="4" s="1"/>
  <c r="N1528" i="4"/>
  <c r="Q1528" i="4" s="1"/>
  <c r="N1204" i="4"/>
  <c r="Q1204" i="4" s="1"/>
  <c r="N1203" i="4"/>
  <c r="Q1203" i="4" s="1"/>
  <c r="N1419" i="4"/>
  <c r="Q1419" i="4" s="1"/>
  <c r="N1415" i="4"/>
  <c r="Q1415" i="4" s="1"/>
  <c r="N1480" i="4"/>
  <c r="Q1480" i="4" s="1"/>
  <c r="N438" i="4"/>
  <c r="Q438" i="4" s="1"/>
  <c r="N451" i="4"/>
  <c r="Q451" i="4" s="1"/>
  <c r="N396" i="4"/>
  <c r="Q396" i="4" s="1"/>
  <c r="N511" i="4"/>
  <c r="Q511" i="4" s="1"/>
  <c r="N486" i="4"/>
  <c r="Q486" i="4" s="1"/>
  <c r="N494" i="4"/>
  <c r="Q494" i="4" s="1"/>
  <c r="N430" i="4"/>
  <c r="Q430" i="4" s="1"/>
  <c r="N512" i="4"/>
  <c r="Q512" i="4" s="1"/>
  <c r="N437" i="4"/>
  <c r="Q437" i="4" s="1"/>
  <c r="N470" i="4"/>
  <c r="Q470" i="4" s="1"/>
  <c r="N423" i="4"/>
  <c r="Q423" i="4" s="1"/>
  <c r="N415" i="4"/>
  <c r="Q415" i="4" s="1"/>
  <c r="N417" i="4"/>
  <c r="Q417" i="4" s="1"/>
  <c r="N442" i="4"/>
  <c r="Q442" i="4" s="1"/>
  <c r="N496" i="4"/>
  <c r="Q496" i="4" s="1"/>
  <c r="N397" i="4"/>
  <c r="Q397" i="4" s="1"/>
  <c r="N450" i="4"/>
  <c r="Q450" i="4" s="1"/>
  <c r="N1579" i="4"/>
  <c r="Q1579" i="4" s="1"/>
  <c r="N1298" i="4"/>
  <c r="Q1298" i="4" s="1"/>
  <c r="N1482" i="4"/>
  <c r="Q1482" i="4" s="1"/>
  <c r="N1540" i="4"/>
  <c r="Q1540" i="4" s="1"/>
  <c r="N1533" i="4"/>
  <c r="Q1533" i="4" s="1"/>
  <c r="N1471" i="4"/>
  <c r="Q1471" i="4" s="1"/>
  <c r="N1571" i="4"/>
  <c r="Q1571" i="4" s="1"/>
  <c r="N1176" i="4"/>
  <c r="Q1176" i="4" s="1"/>
  <c r="N1341" i="4"/>
  <c r="Q1341" i="4" s="1"/>
  <c r="N1330" i="4"/>
  <c r="Q1330" i="4" s="1"/>
  <c r="N1414" i="4"/>
  <c r="Q1414" i="4" s="1"/>
  <c r="N1584" i="4"/>
  <c r="Q1584" i="4" s="1"/>
  <c r="N1569" i="4"/>
  <c r="Q1569" i="4" s="1"/>
  <c r="N1189" i="4"/>
  <c r="Q1189" i="4" s="1"/>
  <c r="N1283" i="4"/>
  <c r="Q1283" i="4" s="1"/>
  <c r="N1319" i="4"/>
  <c r="Q1319" i="4" s="1"/>
  <c r="N1188" i="4"/>
  <c r="Q1188" i="4" s="1"/>
  <c r="N1573" i="4"/>
  <c r="Q1573" i="4" s="1"/>
  <c r="N1299" i="4"/>
  <c r="Q1299" i="4" s="1"/>
  <c r="N1574" i="4"/>
  <c r="Q1574" i="4" s="1"/>
  <c r="N1434" i="4"/>
  <c r="Q1434" i="4" s="1"/>
  <c r="N1518" i="4"/>
  <c r="Q1518" i="4" s="1"/>
  <c r="N1276" i="4"/>
  <c r="Q1276" i="4" s="1"/>
  <c r="N1511" i="4"/>
  <c r="Q1511" i="4" s="1"/>
  <c r="N1525" i="4"/>
  <c r="Q1525" i="4" s="1"/>
  <c r="N1231" i="4"/>
  <c r="Q1231" i="4" s="1"/>
  <c r="N1242" i="4"/>
  <c r="Q1242" i="4" s="1"/>
  <c r="N1397" i="4"/>
  <c r="Q1397" i="4" s="1"/>
  <c r="N1172" i="4"/>
  <c r="Q1172" i="4" s="1"/>
  <c r="N1175" i="4"/>
  <c r="Q1175" i="4" s="1"/>
  <c r="N1171" i="4"/>
  <c r="N391" i="4"/>
  <c r="N1170" i="4"/>
  <c r="N1169" i="4"/>
  <c r="N1168" i="4"/>
  <c r="N392" i="4"/>
  <c r="N1167" i="4"/>
  <c r="N390" i="4"/>
  <c r="N1166" i="4"/>
  <c r="N389" i="4"/>
  <c r="N1165" i="4"/>
  <c r="N1164" i="4"/>
  <c r="N1163" i="4"/>
  <c r="N388" i="4"/>
  <c r="N1162" i="4"/>
  <c r="N387" i="4"/>
  <c r="N521" i="4"/>
  <c r="Q521" i="4" s="1"/>
  <c r="N421" i="4"/>
  <c r="Q421" i="4" s="1"/>
  <c r="N515" i="4"/>
  <c r="Q515" i="4" s="1"/>
  <c r="N468" i="4"/>
  <c r="Q468" i="4" s="1"/>
  <c r="N453" i="4"/>
  <c r="Q453" i="4" s="1"/>
  <c r="N402" i="4"/>
  <c r="Q402" i="4" s="1"/>
  <c r="N499" i="4"/>
  <c r="Q499" i="4" s="1"/>
  <c r="N445" i="4"/>
  <c r="Q445" i="4" s="1"/>
  <c r="N419" i="4"/>
  <c r="Q419" i="4" s="1"/>
  <c r="N487" i="4"/>
  <c r="Q487" i="4" s="1"/>
  <c r="N428" i="4"/>
  <c r="Q428" i="4" s="1"/>
  <c r="N489" i="4"/>
  <c r="Q489" i="4" s="1"/>
  <c r="N411" i="4"/>
  <c r="Q411" i="4" s="1"/>
  <c r="N469" i="4"/>
  <c r="Q469" i="4" s="1"/>
  <c r="N478" i="4"/>
  <c r="Q478" i="4" s="1"/>
  <c r="N513" i="4"/>
  <c r="Q513" i="4" s="1"/>
  <c r="N441" i="4"/>
  <c r="Q441" i="4" s="1"/>
  <c r="N473" i="4"/>
  <c r="Q473" i="4" s="1"/>
  <c r="N435" i="4"/>
  <c r="Q435" i="4" s="1"/>
  <c r="N510" i="4"/>
  <c r="Q510" i="4" s="1"/>
  <c r="N518" i="4"/>
  <c r="Q518" i="4" s="1"/>
  <c r="N420" i="4"/>
  <c r="Q420" i="4" s="1"/>
  <c r="N401" i="4"/>
  <c r="Q401" i="4" s="1"/>
  <c r="N517" i="4"/>
  <c r="Q517" i="4" s="1"/>
  <c r="N507" i="4"/>
  <c r="Q507" i="4" s="1"/>
  <c r="N498" i="4"/>
  <c r="Q498" i="4" s="1"/>
  <c r="N458" i="4"/>
  <c r="Q458" i="4" s="1"/>
  <c r="N503" i="4"/>
  <c r="Q503" i="4" s="1"/>
  <c r="N493" i="4"/>
  <c r="Q493" i="4" s="1"/>
  <c r="N516" i="4"/>
  <c r="Q516" i="4" s="1"/>
  <c r="N424" i="4"/>
  <c r="Q424" i="4" s="1"/>
  <c r="N408" i="4"/>
  <c r="Q408" i="4" s="1"/>
  <c r="N436" i="4"/>
  <c r="Q436" i="4" s="1"/>
  <c r="N488" i="4"/>
  <c r="Q488" i="4" s="1"/>
  <c r="N432" i="4"/>
  <c r="Q432" i="4" s="1"/>
  <c r="N429" i="4"/>
  <c r="Q429" i="4" s="1"/>
  <c r="N477" i="4"/>
  <c r="Q477" i="4" s="1"/>
  <c r="N1606" i="4"/>
  <c r="Q1606" i="4" s="1"/>
  <c r="N1498" i="4"/>
  <c r="Q1498" i="4" s="1"/>
  <c r="N1350" i="4"/>
  <c r="Q1350" i="4" s="1"/>
  <c r="N1253" i="4"/>
  <c r="Q1253" i="4" s="1"/>
  <c r="N1527" i="4"/>
  <c r="Q1527" i="4" s="1"/>
  <c r="N1406" i="4"/>
  <c r="Q1406" i="4" s="1"/>
  <c r="N1290" i="4"/>
  <c r="Q1290" i="4" s="1"/>
  <c r="N1600" i="4"/>
  <c r="Q1600" i="4" s="1"/>
  <c r="N1202" i="4"/>
  <c r="Q1202" i="4" s="1"/>
  <c r="N1187" i="4"/>
  <c r="Q1187" i="4" s="1"/>
  <c r="N1273" i="4"/>
  <c r="Q1273" i="4" s="1"/>
  <c r="N1595" i="4"/>
  <c r="Q1595" i="4" s="1"/>
  <c r="N1577" i="4"/>
  <c r="Q1577" i="4" s="1"/>
  <c r="N1412" i="4"/>
  <c r="Q1412" i="4" s="1"/>
  <c r="N1381" i="4"/>
  <c r="Q1381" i="4" s="1"/>
  <c r="N1459" i="4"/>
  <c r="Q1459" i="4" s="1"/>
  <c r="N1449" i="4"/>
  <c r="Q1449" i="4" s="1"/>
  <c r="N1201" i="4"/>
  <c r="Q1201" i="4" s="1"/>
  <c r="N1215" i="4"/>
  <c r="Q1215" i="4" s="1"/>
  <c r="N1523" i="4"/>
  <c r="Q1523" i="4" s="1"/>
  <c r="N1559" i="4"/>
  <c r="Q1559" i="4" s="1"/>
  <c r="N1535" i="4"/>
  <c r="Q1535" i="4" s="1"/>
  <c r="N1393" i="4"/>
  <c r="Q1393" i="4" s="1"/>
  <c r="N1349" i="4"/>
  <c r="Q1349" i="4" s="1"/>
  <c r="N1479" i="4"/>
  <c r="Q1479" i="4" s="1"/>
  <c r="N1515" i="4"/>
  <c r="Q1515" i="4" s="1"/>
  <c r="N1593" i="4"/>
  <c r="Q1593" i="4" s="1"/>
  <c r="N1378" i="4"/>
  <c r="Q1378" i="4" s="1"/>
  <c r="N1476" i="4"/>
  <c r="Q1476" i="4" s="1"/>
  <c r="N1472" i="4"/>
  <c r="Q1472" i="4" s="1"/>
  <c r="N1280" i="4"/>
  <c r="Q1280" i="4" s="1"/>
  <c r="N1196" i="4"/>
  <c r="Q1196" i="4" s="1"/>
  <c r="N1436" i="4"/>
  <c r="Q1436" i="4" s="1"/>
  <c r="N1368" i="4"/>
  <c r="Q1368" i="4" s="1"/>
  <c r="N1267" i="4"/>
  <c r="Q1267" i="4" s="1"/>
  <c r="N1558" i="4"/>
  <c r="Q1558" i="4" s="1"/>
  <c r="N1269" i="4"/>
  <c r="Q1269" i="4" s="1"/>
  <c r="N1546" i="4"/>
  <c r="Q1546" i="4" s="1"/>
  <c r="N519" i="4"/>
  <c r="Q519" i="4" s="1"/>
  <c r="N1596" i="4"/>
  <c r="Q1596" i="4" s="1"/>
  <c r="N1394" i="4"/>
  <c r="Q1394" i="4" s="1"/>
  <c r="N1391" i="4"/>
  <c r="Q1391" i="4" s="1"/>
  <c r="N1550" i="4"/>
  <c r="Q1550" i="4" s="1"/>
  <c r="N1200" i="4"/>
  <c r="Q1200" i="4" s="1"/>
  <c r="N1411" i="4"/>
  <c r="Q1411" i="4" s="1"/>
  <c r="N1199" i="4"/>
  <c r="Q1199" i="4" s="1"/>
  <c r="N1517" i="4"/>
  <c r="Q1517" i="4" s="1"/>
  <c r="N1440" i="4"/>
  <c r="Q1440" i="4" s="1"/>
  <c r="N1186" i="4"/>
  <c r="Q1186" i="4" s="1"/>
  <c r="N1268" i="4"/>
  <c r="Q1268" i="4" s="1"/>
  <c r="N1195" i="4"/>
  <c r="Q1195" i="4" s="1"/>
  <c r="N1542" i="4"/>
  <c r="Q1542" i="4" s="1"/>
  <c r="N1537" i="4"/>
  <c r="Q1537" i="4" s="1"/>
  <c r="N1418" i="4"/>
  <c r="Q1418" i="4" s="1"/>
  <c r="N1263" i="4"/>
  <c r="Q1263" i="4" s="1"/>
  <c r="N1506" i="4"/>
  <c r="Q1506" i="4" s="1"/>
  <c r="N1214" i="4"/>
  <c r="Q1214" i="4" s="1"/>
  <c r="N1367" i="4"/>
  <c r="Q1367" i="4" s="1"/>
  <c r="N1597" i="4"/>
  <c r="Q1597" i="4" s="1"/>
  <c r="N1194" i="4"/>
  <c r="Q1194" i="4" s="1"/>
  <c r="N1348" i="4"/>
  <c r="Q1348" i="4" s="1"/>
  <c r="N1521" i="4"/>
  <c r="Q1521" i="4" s="1"/>
  <c r="N1448" i="4"/>
  <c r="Q1448" i="4" s="1"/>
  <c r="N1554" i="4"/>
  <c r="Q1554" i="4" s="1"/>
  <c r="N1564" i="4"/>
  <c r="Q1564" i="4" s="1"/>
  <c r="N1604" i="4"/>
  <c r="Q1604" i="4" s="1"/>
  <c r="N1425" i="4"/>
  <c r="Q1425" i="4" s="1"/>
  <c r="N1456" i="4"/>
  <c r="Q1456" i="4" s="1"/>
  <c r="N1443" i="4"/>
  <c r="Q1443" i="4" s="1"/>
  <c r="N1568" i="4"/>
  <c r="Q1568" i="4" s="1"/>
  <c r="N1556" i="4"/>
  <c r="Q1556" i="4" s="1"/>
  <c r="N1461" i="4"/>
  <c r="Q1461" i="4" s="1"/>
  <c r="N1373" i="4"/>
  <c r="Q1373" i="4" s="1"/>
  <c r="N1424" i="4"/>
  <c r="Q1424" i="4" s="1"/>
  <c r="N1403" i="4"/>
  <c r="Q1403" i="4" s="1"/>
  <c r="N1576" i="4"/>
  <c r="Q1576" i="4" s="1"/>
  <c r="N1239" i="4"/>
  <c r="Q1239" i="4" s="1"/>
  <c r="N1388" i="4"/>
  <c r="Q1388" i="4" s="1"/>
  <c r="N1344" i="4"/>
  <c r="Q1344" i="4" s="1"/>
  <c r="N1345" i="4"/>
  <c r="Q1345" i="4" s="1"/>
  <c r="N1608" i="4"/>
  <c r="Q1608" i="4" s="1"/>
  <c r="N491" i="4"/>
  <c r="Q491" i="4" s="1"/>
  <c r="N1566" i="4"/>
  <c r="Q1566" i="4" s="1"/>
  <c r="N1486" i="4"/>
  <c r="Q1486" i="4" s="1"/>
  <c r="N1610" i="4"/>
  <c r="Q1610" i="4" s="1"/>
  <c r="N1429" i="4"/>
  <c r="Q1429" i="4" s="1"/>
  <c r="N1230" i="4"/>
  <c r="Q1230" i="4" s="1"/>
  <c r="N394" i="4"/>
  <c r="Q394" i="4" s="1"/>
  <c r="N1377" i="4"/>
  <c r="Q1377" i="4" s="1"/>
  <c r="N1421" i="4"/>
  <c r="Q1421" i="4" s="1"/>
  <c r="N1478" i="4"/>
  <c r="Q1478" i="4" s="1"/>
  <c r="N1442" i="4"/>
  <c r="Q1442" i="4" s="1"/>
  <c r="N1256" i="4"/>
  <c r="Q1256" i="4" s="1"/>
  <c r="N418" i="4"/>
  <c r="Q418" i="4" s="1"/>
  <c r="N393" i="4"/>
  <c r="Q393" i="4" s="1"/>
  <c r="N1193" i="4"/>
  <c r="Q1193" i="4" s="1"/>
  <c r="N1590" i="4"/>
  <c r="Q1590" i="4" s="1"/>
  <c r="N1379" i="4"/>
  <c r="Q1379" i="4" s="1"/>
  <c r="N1238" i="4"/>
  <c r="Q1238" i="4" s="1"/>
  <c r="N1529" i="4"/>
  <c r="Q1529" i="4" s="1"/>
  <c r="N1588" i="4"/>
  <c r="Q1588" i="4" s="1"/>
  <c r="N1318" i="4"/>
  <c r="Q1318" i="4" s="1"/>
  <c r="N1354" i="4"/>
  <c r="Q1354" i="4" s="1"/>
  <c r="N1251" i="4"/>
  <c r="Q1251" i="4" s="1"/>
  <c r="N1539" i="4"/>
  <c r="Q1539" i="4" s="1"/>
  <c r="N1487" i="4"/>
  <c r="Q1487" i="4" s="1"/>
  <c r="N1505" i="4"/>
  <c r="Q1505" i="4" s="1"/>
  <c r="N1370" i="4"/>
  <c r="Q1370" i="4" s="1"/>
  <c r="N1385" i="4"/>
  <c r="Q1385" i="4" s="1"/>
  <c r="N1500" i="4"/>
  <c r="Q1500" i="4" s="1"/>
  <c r="N1495" i="4"/>
  <c r="Q1495" i="4" s="1"/>
  <c r="N1575" i="4"/>
  <c r="Q1575" i="4" s="1"/>
  <c r="N1455" i="4"/>
  <c r="Q1455" i="4" s="1"/>
  <c r="N1592" i="4"/>
  <c r="Q1592" i="4" s="1"/>
  <c r="N1497" i="4"/>
  <c r="Q1497" i="4" s="1"/>
  <c r="N459" i="4"/>
  <c r="Q459" i="4" s="1"/>
  <c r="N1428" i="4"/>
  <c r="Q1428" i="4" s="1"/>
  <c r="N1494" i="4"/>
  <c r="Q1494" i="4" s="1"/>
  <c r="N1392" i="4"/>
  <c r="Q1392" i="4" s="1"/>
  <c r="N414" i="4"/>
  <c r="Q414" i="4" s="1"/>
  <c r="N406" i="4"/>
  <c r="Q406" i="4" s="1"/>
  <c r="N1587" i="4"/>
  <c r="Q1587" i="4" s="1"/>
  <c r="N1275" i="4"/>
  <c r="Q1275" i="4" s="1"/>
  <c r="N1248" i="4"/>
  <c r="Q1248" i="4" s="1"/>
  <c r="N1334" i="4"/>
  <c r="Q1334" i="4" s="1"/>
  <c r="N1304" i="4"/>
  <c r="Q1304" i="4" s="1"/>
  <c r="N1383" i="4"/>
  <c r="Q1383" i="4" s="1"/>
  <c r="N1458" i="4"/>
  <c r="Q1458" i="4" s="1"/>
  <c r="N1208" i="4"/>
  <c r="Q1208" i="4" s="1"/>
  <c r="N1229" i="4"/>
  <c r="Q1229" i="4" s="1"/>
  <c r="N1369" i="4"/>
  <c r="Q1369" i="4" s="1"/>
  <c r="N1463" i="4"/>
  <c r="Q1463" i="4" s="1"/>
  <c r="N1347" i="4"/>
  <c r="Q1347" i="4" s="1"/>
  <c r="N1386" i="4"/>
  <c r="Q1386" i="4" s="1"/>
  <c r="N1353" i="4"/>
  <c r="Q1353" i="4" s="1"/>
  <c r="N1586" i="4"/>
  <c r="Q1586" i="4" s="1"/>
  <c r="N1514" i="4"/>
  <c r="Q1514" i="4" s="1"/>
  <c r="N1408" i="4"/>
  <c r="Q1408" i="4" s="1"/>
  <c r="N1293" i="4"/>
  <c r="Q1293" i="4" s="1"/>
  <c r="N426" i="4"/>
  <c r="Q426" i="4" s="1"/>
  <c r="N1250" i="4"/>
  <c r="Q1250" i="4" s="1"/>
  <c r="N1261" i="4"/>
  <c r="Q1261" i="4" s="1"/>
  <c r="N1333" i="4"/>
  <c r="Q1333" i="4" s="1"/>
  <c r="N1545" i="4"/>
  <c r="Q1545" i="4" s="1"/>
  <c r="N1581" i="4"/>
  <c r="Q1581" i="4" s="1"/>
  <c r="N1423" i="4"/>
  <c r="Q1423" i="4" s="1"/>
  <c r="N1438" i="4"/>
  <c r="Q1438" i="4" s="1"/>
  <c r="N1380" i="4"/>
  <c r="Q1380" i="4" s="1"/>
  <c r="N465" i="4"/>
  <c r="Q465" i="4" s="1"/>
  <c r="N1235" i="4"/>
  <c r="Q1235" i="4" s="1"/>
  <c r="N1294" i="4"/>
  <c r="Q1294" i="4" s="1"/>
  <c r="N1237" i="4"/>
  <c r="Q1237" i="4" s="1"/>
  <c r="N1211" i="4"/>
  <c r="Q1211" i="4" s="1"/>
  <c r="N1426" i="4"/>
  <c r="Q1426" i="4" s="1"/>
  <c r="N1255" i="4"/>
  <c r="Q1255" i="4" s="1"/>
  <c r="N1352" i="4"/>
  <c r="Q1352" i="4" s="1"/>
  <c r="N1218" i="4"/>
  <c r="Q1218" i="4" s="1"/>
  <c r="N1439" i="4"/>
  <c r="Q1439" i="4" s="1"/>
  <c r="N1503" i="4"/>
  <c r="Q1503" i="4" s="1"/>
  <c r="N1236" i="4"/>
  <c r="Q1236" i="4" s="1"/>
  <c r="N1234" i="4"/>
  <c r="Q1234" i="4" s="1"/>
  <c r="N400" i="4"/>
  <c r="Q400" i="4" s="1"/>
  <c r="N1244" i="4"/>
  <c r="Q1244" i="4" s="1"/>
  <c r="N1547" i="4"/>
  <c r="Q1547" i="4" s="1"/>
  <c r="N1513" i="4"/>
  <c r="Q1513" i="4" s="1"/>
  <c r="N1457" i="4"/>
  <c r="Q1457" i="4" s="1"/>
  <c r="N1233" i="4"/>
  <c r="Q1233" i="4" s="1"/>
  <c r="N1324" i="4"/>
  <c r="Q1324" i="4" s="1"/>
  <c r="N471" i="4"/>
  <c r="Q471" i="4" s="1"/>
  <c r="N1183" i="4"/>
  <c r="Q1183" i="4" s="1"/>
  <c r="N1254" i="4"/>
  <c r="Q1254" i="4" s="1"/>
  <c r="N1602" i="4"/>
  <c r="Q1602" i="4" s="1"/>
  <c r="N1451" i="4"/>
  <c r="Q1451" i="4" s="1"/>
  <c r="N1247" i="4"/>
  <c r="Q1247" i="4" s="1"/>
  <c r="N1265" i="4"/>
  <c r="Q1265" i="4" s="1"/>
  <c r="N1357" i="4"/>
  <c r="Q1357" i="4" s="1"/>
  <c r="N1420" i="4"/>
  <c r="Q1420" i="4" s="1"/>
  <c r="N1312" i="4"/>
  <c r="Q1312" i="4" s="1"/>
  <c r="N399" i="4"/>
  <c r="Q399" i="4" s="1"/>
  <c r="N1346" i="4"/>
  <c r="Q1346" i="4" s="1"/>
  <c r="N1351" i="4"/>
  <c r="Q1351" i="4" s="1"/>
  <c r="N410" i="4"/>
  <c r="Q410" i="4" s="1"/>
  <c r="N1332" i="4"/>
  <c r="Q1332" i="4" s="1"/>
  <c r="N492" i="4"/>
  <c r="Q492" i="4" s="1"/>
  <c r="N1493" i="4"/>
  <c r="Q1493" i="4" s="1"/>
  <c r="N1510" i="4"/>
  <c r="Q1510" i="4" s="1"/>
  <c r="N1489" i="4"/>
  <c r="Q1489" i="4" s="1"/>
  <c r="N1209" i="4"/>
  <c r="Q1209" i="4" s="1"/>
  <c r="N1409" i="4"/>
  <c r="Q1409" i="4" s="1"/>
  <c r="N1447" i="4"/>
  <c r="Q1447" i="4" s="1"/>
  <c r="N444" i="4"/>
  <c r="Q444" i="4" s="1"/>
  <c r="N1453" i="4"/>
  <c r="Q1453" i="4" s="1"/>
  <c r="N1502" i="4"/>
  <c r="Q1502" i="4" s="1"/>
  <c r="N379" i="4"/>
  <c r="N482" i="4"/>
  <c r="Q482" i="4" s="1"/>
  <c r="N1210" i="4"/>
  <c r="Q1210" i="4" s="1"/>
  <c r="N1310" i="4"/>
  <c r="Q1310" i="4" s="1"/>
  <c r="N1543" i="4"/>
  <c r="Q1543" i="4" s="1"/>
  <c r="N1311" i="4"/>
  <c r="Q1311" i="4" s="1"/>
  <c r="N1605" i="4"/>
  <c r="Q1605" i="4" s="1"/>
  <c r="N1530" i="4"/>
  <c r="Q1530" i="4" s="1"/>
  <c r="N1450" i="4"/>
  <c r="Q1450" i="4" s="1"/>
  <c r="N1227" i="4"/>
  <c r="Q1227" i="4" s="1"/>
  <c r="N1599" i="4"/>
  <c r="Q1599" i="4" s="1"/>
  <c r="N1603" i="4"/>
  <c r="Q1603" i="4" s="1"/>
  <c r="N1295" i="4"/>
  <c r="Q1295" i="4" s="1"/>
  <c r="N1308" i="4"/>
  <c r="Q1308" i="4" s="1"/>
  <c r="N1401" i="4"/>
  <c r="Q1401" i="4" s="1"/>
  <c r="N1413" i="4"/>
  <c r="Q1413" i="4" s="1"/>
  <c r="N864" i="4"/>
  <c r="Q864" i="4" s="1"/>
  <c r="N903" i="4"/>
  <c r="Q903" i="4" s="1"/>
  <c r="N825" i="4"/>
  <c r="Q825" i="4" s="1"/>
  <c r="N974" i="4"/>
  <c r="Q974" i="4" s="1"/>
  <c r="N692" i="4"/>
  <c r="Q692" i="4" s="1"/>
  <c r="N976" i="4"/>
  <c r="Q976" i="4" s="1"/>
  <c r="N902" i="4"/>
  <c r="Q902" i="4" s="1"/>
  <c r="N712" i="4"/>
  <c r="Q712" i="4" s="1"/>
  <c r="N743" i="4"/>
  <c r="Q743" i="4" s="1"/>
  <c r="N924" i="4"/>
  <c r="Q924" i="4" s="1"/>
  <c r="N740" i="4"/>
  <c r="Q740" i="4" s="1"/>
  <c r="N832" i="4"/>
  <c r="Q832" i="4" s="1"/>
  <c r="N901" i="4"/>
  <c r="Q901" i="4" s="1"/>
  <c r="N866" i="4"/>
  <c r="Q866" i="4" s="1"/>
  <c r="N1089" i="4"/>
  <c r="Q1089" i="4" s="1"/>
  <c r="N279" i="4"/>
  <c r="N278" i="4"/>
  <c r="N277" i="4"/>
  <c r="N276" i="4"/>
  <c r="N275" i="4"/>
  <c r="N274" i="4"/>
  <c r="N273" i="4"/>
  <c r="N272" i="4"/>
  <c r="N367" i="4"/>
  <c r="Q367" i="4" s="1"/>
  <c r="N285" i="4"/>
  <c r="N352" i="4"/>
  <c r="Q352" i="4" s="1"/>
  <c r="N300" i="4"/>
  <c r="Q300" i="4" s="1"/>
  <c r="N282" i="4"/>
  <c r="N284" i="4"/>
  <c r="N281" i="4"/>
  <c r="N283" i="4"/>
  <c r="N290" i="4"/>
  <c r="Q290" i="4" s="1"/>
  <c r="N280" i="4"/>
  <c r="N303" i="4"/>
  <c r="Q303" i="4" s="1"/>
  <c r="N289" i="4"/>
  <c r="Q289" i="4" s="1"/>
  <c r="N342" i="4"/>
  <c r="Q342" i="4" s="1"/>
  <c r="N299" i="4"/>
  <c r="Q299" i="4" s="1"/>
  <c r="N331" i="4"/>
  <c r="Q331" i="4" s="1"/>
  <c r="N347" i="4"/>
  <c r="Q347" i="4" s="1"/>
  <c r="N318" i="4"/>
  <c r="Q318" i="4" s="1"/>
  <c r="N363" i="4"/>
  <c r="Q363" i="4" s="1"/>
  <c r="N329" i="4"/>
  <c r="Q329" i="4" s="1"/>
  <c r="N377" i="4"/>
  <c r="Q377" i="4" s="1"/>
  <c r="N358" i="4"/>
  <c r="Q358" i="4" s="1"/>
  <c r="N359" i="4"/>
  <c r="Q359" i="4" s="1"/>
  <c r="N353" i="4"/>
  <c r="Q353" i="4" s="1"/>
  <c r="N271" i="4"/>
  <c r="N308" i="4"/>
  <c r="Q308" i="4" s="1"/>
  <c r="N302" i="4"/>
  <c r="Q302" i="4" s="1"/>
  <c r="N323" i="4"/>
  <c r="Q323" i="4" s="1"/>
  <c r="N357" i="4"/>
  <c r="Q357" i="4" s="1"/>
  <c r="N361" i="4"/>
  <c r="Q361" i="4" s="1"/>
  <c r="N345" i="4"/>
  <c r="Q345" i="4" s="1"/>
  <c r="N306" i="4"/>
  <c r="Q306" i="4" s="1"/>
  <c r="N317" i="4"/>
  <c r="Q317" i="4" s="1"/>
  <c r="N315" i="4"/>
  <c r="Q315" i="4" s="1"/>
  <c r="N288" i="4"/>
  <c r="Q288" i="4" s="1"/>
  <c r="N292" i="4"/>
  <c r="Q292" i="4" s="1"/>
  <c r="N336" i="4"/>
  <c r="Q336" i="4" s="1"/>
  <c r="N346" i="4"/>
  <c r="Q346" i="4" s="1"/>
  <c r="N339" i="4"/>
  <c r="Q339" i="4" s="1"/>
  <c r="N294" i="4"/>
  <c r="Q294" i="4" s="1"/>
  <c r="N356" i="4"/>
  <c r="Q356" i="4" s="1"/>
  <c r="N319" i="4"/>
  <c r="Q319" i="4" s="1"/>
  <c r="N374" i="4"/>
  <c r="Q374" i="4" s="1"/>
  <c r="N324" i="4"/>
  <c r="Q324" i="4" s="1"/>
  <c r="N321" i="4"/>
  <c r="Q321" i="4" s="1"/>
  <c r="N373" i="4"/>
  <c r="Q373" i="4" s="1"/>
  <c r="N291" i="4"/>
  <c r="Q291" i="4" s="1"/>
  <c r="N307" i="4"/>
  <c r="Q307" i="4" s="1"/>
  <c r="N316" i="4"/>
  <c r="Q316" i="4" s="1"/>
  <c r="N310" i="4"/>
  <c r="Q310" i="4" s="1"/>
  <c r="N1129" i="4"/>
  <c r="Q1129" i="4" s="1"/>
  <c r="N340" i="4"/>
  <c r="Q340" i="4" s="1"/>
  <c r="N360" i="4"/>
  <c r="Q360" i="4" s="1"/>
  <c r="N296" i="4"/>
  <c r="Q296" i="4" s="1"/>
  <c r="N301" i="4"/>
  <c r="Q301" i="4" s="1"/>
  <c r="N287" i="4"/>
  <c r="Q287" i="4" s="1"/>
  <c r="N334" i="4"/>
  <c r="Q334" i="4" s="1"/>
  <c r="N293" i="4"/>
  <c r="Q293" i="4" s="1"/>
  <c r="N544" i="4"/>
  <c r="N543" i="4"/>
  <c r="N542" i="4"/>
  <c r="N6" i="4"/>
  <c r="N541" i="4"/>
  <c r="N540" i="4"/>
  <c r="N539" i="4"/>
  <c r="N538" i="4"/>
  <c r="N537" i="4"/>
  <c r="N536" i="4"/>
  <c r="N129" i="4"/>
  <c r="Q129" i="4" s="1"/>
  <c r="N127" i="4"/>
  <c r="Q127" i="4" s="1"/>
  <c r="N55" i="4"/>
  <c r="Q55" i="4" s="1"/>
  <c r="N65" i="4"/>
  <c r="Q65" i="4" s="1"/>
  <c r="N162" i="4"/>
  <c r="Q162" i="4" s="1"/>
  <c r="N156" i="4"/>
  <c r="Q156" i="4" s="1"/>
  <c r="N236" i="4"/>
  <c r="Q236" i="4" s="1"/>
  <c r="N70" i="4"/>
  <c r="Q70" i="4" s="1"/>
  <c r="N160" i="4"/>
  <c r="Q160" i="4" s="1"/>
  <c r="N141" i="4"/>
  <c r="Q141" i="4" s="1"/>
  <c r="N50" i="4"/>
  <c r="Q50" i="4" s="1"/>
  <c r="N110" i="4"/>
  <c r="Q110" i="4" s="1"/>
  <c r="N163" i="4"/>
  <c r="Q163" i="4" s="1"/>
  <c r="N46" i="4"/>
  <c r="Q46" i="4" s="1"/>
  <c r="N134" i="4"/>
  <c r="Q134" i="4" s="1"/>
  <c r="N64" i="4"/>
  <c r="Q64" i="4" s="1"/>
  <c r="N109" i="4"/>
  <c r="Q109" i="4" s="1"/>
  <c r="N43" i="4"/>
  <c r="Q43" i="4" s="1"/>
  <c r="N42" i="4"/>
  <c r="Q42" i="4" s="1"/>
  <c r="N233" i="4"/>
  <c r="Q233" i="4" s="1"/>
  <c r="N140" i="4"/>
  <c r="Q140" i="4" s="1"/>
  <c r="N139" i="4"/>
  <c r="Q139" i="4" s="1"/>
  <c r="N137" i="4"/>
  <c r="Q137" i="4" s="1"/>
  <c r="N92" i="4"/>
  <c r="Q92" i="4" s="1"/>
  <c r="N151" i="4"/>
  <c r="Q151" i="4" s="1"/>
  <c r="N253" i="4"/>
  <c r="Q253" i="4" s="1"/>
  <c r="N63" i="4"/>
  <c r="Q63" i="4" s="1"/>
  <c r="N49" i="4"/>
  <c r="Q49" i="4" s="1"/>
  <c r="N45" i="4"/>
  <c r="Q45" i="4" s="1"/>
  <c r="N920" i="4"/>
  <c r="Q920" i="4" s="1"/>
  <c r="N1006" i="4"/>
  <c r="Q1006" i="4" s="1"/>
  <c r="N1105" i="4"/>
  <c r="Q1105" i="4" s="1"/>
  <c r="N817" i="4"/>
  <c r="Q817" i="4" s="1"/>
  <c r="N217" i="4"/>
  <c r="Q217" i="4" s="1"/>
  <c r="N705" i="4"/>
  <c r="Q705" i="4" s="1"/>
  <c r="N1048" i="4"/>
  <c r="Q1048" i="4" s="1"/>
  <c r="N229" i="4"/>
  <c r="Q229" i="4" s="1"/>
  <c r="N1069" i="4"/>
  <c r="Q1069" i="4" s="1"/>
  <c r="N207" i="4"/>
  <c r="Q207" i="4" s="1"/>
  <c r="N535" i="4"/>
  <c r="N534" i="4"/>
  <c r="N17" i="4"/>
  <c r="N16" i="4"/>
  <c r="N15" i="4"/>
  <c r="N533" i="4"/>
  <c r="N532" i="4"/>
  <c r="N14" i="4"/>
  <c r="N13" i="4"/>
  <c r="N12" i="4"/>
  <c r="N11" i="4"/>
  <c r="N531" i="4"/>
  <c r="N10" i="4"/>
  <c r="N530" i="4"/>
  <c r="N529" i="4"/>
  <c r="N9" i="4"/>
  <c r="N8" i="4"/>
  <c r="N7" i="4"/>
  <c r="N528" i="4"/>
  <c r="N5" i="4"/>
  <c r="N527" i="4"/>
  <c r="N591" i="4"/>
  <c r="Q591" i="4" s="1"/>
  <c r="N590" i="4"/>
  <c r="Q590" i="4" s="1"/>
  <c r="N562" i="4"/>
  <c r="Q562" i="4" s="1"/>
  <c r="N561" i="4"/>
  <c r="Q561" i="4" s="1"/>
  <c r="N560" i="4"/>
  <c r="Q560" i="4" s="1"/>
  <c r="N585" i="4"/>
  <c r="Q585" i="4" s="1"/>
  <c r="N78" i="4"/>
  <c r="Q78" i="4" s="1"/>
  <c r="N77" i="4"/>
  <c r="Q77" i="4" s="1"/>
  <c r="N565" i="4"/>
  <c r="Q565" i="4" s="1"/>
  <c r="N1074" i="4"/>
  <c r="Q1074" i="4" s="1"/>
  <c r="N808" i="4"/>
  <c r="Q808" i="4" s="1"/>
  <c r="N1012" i="4"/>
  <c r="Q1012" i="4" s="1"/>
  <c r="N681" i="4"/>
  <c r="Q681" i="4" s="1"/>
  <c r="N584" i="4"/>
  <c r="Q584" i="4" s="1"/>
  <c r="N158" i="4"/>
  <c r="Q158" i="4" s="1"/>
  <c r="N664" i="4"/>
  <c r="Q664" i="4" s="1"/>
  <c r="N779" i="4"/>
  <c r="Q779" i="4" s="1"/>
  <c r="N778" i="4"/>
  <c r="Q778" i="4" s="1"/>
  <c r="N728" i="4"/>
  <c r="Q728" i="4" s="1"/>
  <c r="N739" i="4"/>
  <c r="Q739" i="4" s="1"/>
  <c r="N707" i="4"/>
  <c r="Q707" i="4" s="1"/>
  <c r="N123" i="4"/>
  <c r="Q123" i="4" s="1"/>
  <c r="N602" i="4"/>
  <c r="Q602" i="4" s="1"/>
  <c r="N803" i="4"/>
  <c r="Q803" i="4" s="1"/>
  <c r="N789" i="4"/>
  <c r="Q789" i="4" s="1"/>
  <c r="N801" i="4"/>
  <c r="Q801" i="4" s="1"/>
  <c r="N737" i="4"/>
  <c r="Q737" i="4" s="1"/>
  <c r="N651" i="4"/>
  <c r="Q651" i="4" s="1"/>
  <c r="N669" i="4"/>
  <c r="Q669" i="4" s="1"/>
  <c r="N909" i="4"/>
  <c r="Q909" i="4" s="1"/>
  <c r="N872" i="4"/>
  <c r="Q872" i="4" s="1"/>
  <c r="N1030" i="4"/>
  <c r="Q1030" i="4" s="1"/>
  <c r="N978" i="4"/>
  <c r="Q978" i="4" s="1"/>
  <c r="N185" i="4"/>
  <c r="Q185" i="4" s="1"/>
  <c r="N843" i="4"/>
  <c r="Q843" i="4" s="1"/>
  <c r="N687" i="4"/>
  <c r="Q687" i="4" s="1"/>
  <c r="N663" i="4"/>
  <c r="Q663" i="4" s="1"/>
  <c r="N34" i="4"/>
  <c r="Q34" i="4" s="1"/>
  <c r="N870" i="4"/>
  <c r="Q870" i="4" s="1"/>
  <c r="N1018" i="4"/>
  <c r="Q1018" i="4" s="1"/>
  <c r="N816" i="4"/>
  <c r="Q816" i="4" s="1"/>
  <c r="N677" i="4"/>
  <c r="Q677" i="4" s="1"/>
  <c r="N995" i="4"/>
  <c r="Q995" i="4" s="1"/>
  <c r="N807" i="4"/>
  <c r="Q807" i="4" s="1"/>
  <c r="N1043" i="4"/>
  <c r="Q1043" i="4" s="1"/>
  <c r="N605" i="4"/>
  <c r="Q605" i="4" s="1"/>
  <c r="N773" i="4"/>
  <c r="Q773" i="4" s="1"/>
  <c r="N1017" i="4"/>
  <c r="Q1017" i="4" s="1"/>
  <c r="N666" i="4"/>
  <c r="Q666" i="4" s="1"/>
  <c r="N781" i="4"/>
  <c r="Q781" i="4" s="1"/>
  <c r="N1093" i="4"/>
  <c r="Q1093" i="4" s="1"/>
  <c r="N671" i="4"/>
  <c r="Q671" i="4" s="1"/>
  <c r="N191" i="4"/>
  <c r="Q191" i="4" s="1"/>
  <c r="N125" i="4"/>
  <c r="Q125" i="4" s="1"/>
  <c r="N662" i="4"/>
  <c r="Q662" i="4" s="1"/>
  <c r="N577" i="4"/>
  <c r="Q577" i="4" s="1"/>
  <c r="N720" i="4"/>
  <c r="Q720" i="4" s="1"/>
  <c r="N847" i="4"/>
  <c r="Q847" i="4" s="1"/>
  <c r="N1061" i="4"/>
  <c r="Q1061" i="4" s="1"/>
  <c r="N1114" i="4"/>
  <c r="Q1114" i="4" s="1"/>
  <c r="N57" i="4"/>
  <c r="Q57" i="4" s="1"/>
  <c r="N837" i="4"/>
  <c r="Q837" i="4" s="1"/>
  <c r="N121" i="4"/>
  <c r="Q121" i="4" s="1"/>
  <c r="N179" i="4"/>
  <c r="Q179" i="4" s="1"/>
  <c r="N1107" i="4"/>
  <c r="Q1107" i="4" s="1"/>
  <c r="N47" i="4"/>
  <c r="Q47" i="4" s="1"/>
  <c r="N892" i="4"/>
  <c r="Q892" i="4" s="1"/>
  <c r="N840" i="4"/>
  <c r="Q840" i="4" s="1"/>
  <c r="N1010" i="4"/>
  <c r="Q1010" i="4" s="1"/>
  <c r="N1056" i="4"/>
  <c r="Q1056" i="4" s="1"/>
  <c r="N119" i="4"/>
  <c r="Q119" i="4" s="1"/>
  <c r="N819" i="4"/>
  <c r="Q819" i="4" s="1"/>
  <c r="N852" i="4"/>
  <c r="Q852" i="4" s="1"/>
  <c r="N718" i="4"/>
  <c r="Q718" i="4" s="1"/>
  <c r="N723" i="4"/>
  <c r="Q723" i="4" s="1"/>
  <c r="N919" i="4"/>
  <c r="Q919" i="4" s="1"/>
  <c r="N833" i="4"/>
  <c r="Q833" i="4" s="1"/>
  <c r="N106" i="4"/>
  <c r="Q106" i="4" s="1"/>
  <c r="N559" i="4"/>
  <c r="Q559" i="4" s="1"/>
  <c r="N168" i="4"/>
  <c r="Q168" i="4" s="1"/>
  <c r="N689" i="4"/>
  <c r="Q689" i="4" s="1"/>
  <c r="N913" i="4"/>
  <c r="Q913" i="4" s="1"/>
  <c r="N885" i="4"/>
  <c r="Q885" i="4" s="1"/>
  <c r="N157" i="4"/>
  <c r="Q157" i="4" s="1"/>
  <c r="N1037" i="4"/>
  <c r="Q1037" i="4" s="1"/>
  <c r="N811" i="4"/>
  <c r="Q811" i="4" s="1"/>
  <c r="N946" i="4"/>
  <c r="Q946" i="4" s="1"/>
  <c r="N573" i="4"/>
  <c r="Q573" i="4" s="1"/>
  <c r="N568" i="4"/>
  <c r="Q568" i="4" s="1"/>
  <c r="N890" i="4"/>
  <c r="Q890" i="4" s="1"/>
  <c r="N1078" i="4"/>
  <c r="Q1078" i="4" s="1"/>
  <c r="N697" i="4"/>
  <c r="Q697" i="4" s="1"/>
  <c r="N701" i="4"/>
  <c r="Q701" i="4" s="1"/>
  <c r="N656" i="4"/>
  <c r="Q656" i="4" s="1"/>
  <c r="N942" i="4"/>
  <c r="Q942" i="4" s="1"/>
  <c r="N880" i="4"/>
  <c r="Q880" i="4" s="1"/>
  <c r="N224" i="4"/>
  <c r="Q224" i="4" s="1"/>
  <c r="N970" i="4"/>
  <c r="Q970" i="4" s="1"/>
  <c r="N713" i="4"/>
  <c r="Q713" i="4" s="1"/>
  <c r="N695" i="4"/>
  <c r="Q695" i="4" s="1"/>
  <c r="N601" i="4"/>
  <c r="Q601" i="4" s="1"/>
  <c r="N59" i="4"/>
  <c r="Q59" i="4" s="1"/>
  <c r="N650" i="4"/>
  <c r="Q650" i="4" s="1"/>
  <c r="N73" i="4"/>
  <c r="Q73" i="4" s="1"/>
  <c r="N617" i="4"/>
  <c r="Q617" i="4" s="1"/>
  <c r="N575" i="4"/>
  <c r="Q575" i="4" s="1"/>
  <c r="N604" i="4"/>
  <c r="Q604" i="4" s="1"/>
  <c r="N810" i="4"/>
  <c r="Q810" i="4" s="1"/>
  <c r="N922" i="4"/>
  <c r="Q922" i="4" s="1"/>
  <c r="N1109" i="4"/>
  <c r="Q1109" i="4" s="1"/>
  <c r="N242" i="4"/>
  <c r="Q242" i="4" s="1"/>
  <c r="N929" i="4"/>
  <c r="Q929" i="4" s="1"/>
  <c r="N993" i="4"/>
  <c r="Q993" i="4" s="1"/>
  <c r="N702" i="4"/>
  <c r="Q702" i="4" s="1"/>
  <c r="N637" i="4"/>
  <c r="Q637" i="4" s="1"/>
  <c r="N557" i="4"/>
  <c r="N1032" i="4"/>
  <c r="Q1032" i="4" s="1"/>
  <c r="N1053" i="4"/>
  <c r="Q1053" i="4" s="1"/>
  <c r="N999" i="4"/>
  <c r="Q999" i="4" s="1"/>
  <c r="N196" i="4"/>
  <c r="Q196" i="4" s="1"/>
  <c r="N835" i="4"/>
  <c r="Q835" i="4" s="1"/>
  <c r="N631" i="4"/>
  <c r="Q631" i="4" s="1"/>
  <c r="N58" i="4"/>
  <c r="Q58" i="4" s="1"/>
  <c r="N1110" i="4"/>
  <c r="Q1110" i="4" s="1"/>
  <c r="N574" i="4"/>
  <c r="Q574" i="4" s="1"/>
  <c r="N674" i="4"/>
  <c r="Q674" i="4" s="1"/>
  <c r="N715" i="4"/>
  <c r="Q715" i="4" s="1"/>
  <c r="N865" i="4"/>
  <c r="Q865" i="4" s="1"/>
  <c r="N190" i="4"/>
  <c r="Q190" i="4" s="1"/>
  <c r="N896" i="4"/>
  <c r="Q896" i="4" s="1"/>
  <c r="N265" i="4"/>
  <c r="Q265" i="4" s="1"/>
  <c r="N874" i="4"/>
  <c r="Q874" i="4" s="1"/>
  <c r="N960" i="4"/>
  <c r="Q960" i="4" s="1"/>
  <c r="N608" i="4"/>
  <c r="Q608" i="4" s="1"/>
  <c r="N183" i="4"/>
  <c r="Q183" i="4" s="1"/>
  <c r="N962" i="4"/>
  <c r="Q962" i="4" s="1"/>
  <c r="N644" i="4"/>
  <c r="Q644" i="4" s="1"/>
  <c r="N66" i="4"/>
  <c r="Q66" i="4" s="1"/>
  <c r="N932" i="4"/>
  <c r="Q932" i="4" s="1"/>
  <c r="N964" i="4"/>
  <c r="Q964" i="4" s="1"/>
  <c r="N797" i="4"/>
  <c r="Q797" i="4" s="1"/>
  <c r="N1026" i="4"/>
  <c r="Q1026" i="4" s="1"/>
  <c r="N792" i="4"/>
  <c r="Q792" i="4" s="1"/>
  <c r="N37" i="4"/>
  <c r="Q37" i="4" s="1"/>
  <c r="N593" i="4"/>
  <c r="Q593" i="4" s="1"/>
  <c r="N899" i="4"/>
  <c r="Q899" i="4" s="1"/>
  <c r="N939" i="4"/>
  <c r="Q939" i="4" s="1"/>
  <c r="N643" i="4"/>
  <c r="Q643" i="4" s="1"/>
  <c r="N1080" i="4"/>
  <c r="Q1080" i="4" s="1"/>
  <c r="N805" i="4"/>
  <c r="Q805" i="4" s="1"/>
  <c r="N854" i="4"/>
  <c r="Q854" i="4" s="1"/>
  <c r="N1119" i="4"/>
  <c r="Q1119" i="4" s="1"/>
  <c r="N680" i="4"/>
  <c r="Q680" i="4" s="1"/>
  <c r="N945" i="4"/>
  <c r="Q945" i="4" s="1"/>
  <c r="N108" i="4"/>
  <c r="Q108" i="4" s="1"/>
  <c r="N753" i="4"/>
  <c r="Q753" i="4" s="1"/>
  <c r="N208" i="4"/>
  <c r="Q208" i="4" s="1"/>
  <c r="N634" i="4"/>
  <c r="Q634" i="4" s="1"/>
  <c r="N1064" i="4"/>
  <c r="Q1064" i="4" s="1"/>
  <c r="N266" i="4"/>
  <c r="Q266" i="4" s="1"/>
  <c r="N986" i="4"/>
  <c r="Q986" i="4" s="1"/>
  <c r="N627" i="4"/>
  <c r="Q627" i="4" s="1"/>
  <c r="N619" i="4"/>
  <c r="Q619" i="4" s="1"/>
  <c r="N176" i="4"/>
  <c r="Q176" i="4" s="1"/>
  <c r="N630" i="4"/>
  <c r="Q630" i="4" s="1"/>
  <c r="N951" i="4"/>
  <c r="Q951" i="4" s="1"/>
  <c r="N1003" i="4"/>
  <c r="Q1003" i="4" s="1"/>
  <c r="N908" i="4"/>
  <c r="Q908" i="4" s="1"/>
  <c r="N824" i="4"/>
  <c r="Q824" i="4" s="1"/>
  <c r="N675" i="4"/>
  <c r="Q675" i="4" s="1"/>
  <c r="N189" i="4"/>
  <c r="Q189" i="4" s="1"/>
  <c r="N923" i="4"/>
  <c r="Q923" i="4" s="1"/>
  <c r="N612" i="4"/>
  <c r="Q612" i="4" s="1"/>
  <c r="N988" i="4"/>
  <c r="Q988" i="4" s="1"/>
  <c r="N750" i="4"/>
  <c r="Q750" i="4" s="1"/>
  <c r="N211" i="4"/>
  <c r="Q211" i="4" s="1"/>
  <c r="N736" i="4"/>
  <c r="Q736" i="4" s="1"/>
  <c r="N777" i="4"/>
  <c r="Q777" i="4" s="1"/>
  <c r="N762" i="4"/>
  <c r="Q762" i="4" s="1"/>
  <c r="N972" i="4"/>
  <c r="Q972" i="4" s="1"/>
  <c r="N264" i="4"/>
  <c r="Q264" i="4" s="1"/>
  <c r="N653" i="4"/>
  <c r="Q653" i="4" s="1"/>
  <c r="N620" i="4"/>
  <c r="Q620" i="4" s="1"/>
  <c r="N704" i="4"/>
  <c r="Q704" i="4" s="1"/>
  <c r="N998" i="4"/>
  <c r="Q998" i="4" s="1"/>
  <c r="N28" i="4"/>
  <c r="N270" i="4"/>
  <c r="Q270" i="4" s="1"/>
  <c r="N567" i="4"/>
  <c r="Q567" i="4" s="1"/>
  <c r="N799" i="4"/>
  <c r="Q799" i="4" s="1"/>
  <c r="N181" i="4"/>
  <c r="Q181" i="4" s="1"/>
  <c r="N710" i="4"/>
  <c r="Q710" i="4" s="1"/>
  <c r="N618" i="4"/>
  <c r="Q618" i="4" s="1"/>
  <c r="N850" i="4"/>
  <c r="Q850" i="4" s="1"/>
  <c r="N642" i="4"/>
  <c r="Q642" i="4" s="1"/>
  <c r="N730" i="4"/>
  <c r="Q730" i="4" s="1"/>
  <c r="N74" i="4"/>
  <c r="Q74" i="4" s="1"/>
  <c r="N878" i="4"/>
  <c r="Q878" i="4" s="1"/>
  <c r="N883" i="4"/>
  <c r="Q883" i="4" s="1"/>
  <c r="N1044" i="4"/>
  <c r="Q1044" i="4" s="1"/>
  <c r="N198" i="4"/>
  <c r="Q198" i="4" s="1"/>
  <c r="N1009" i="4"/>
  <c r="Q1009" i="4" s="1"/>
  <c r="N685" i="4"/>
  <c r="Q685" i="4" s="1"/>
  <c r="N56" i="4"/>
  <c r="Q56" i="4" s="1"/>
  <c r="N104" i="4"/>
  <c r="Q104" i="4" s="1"/>
  <c r="N992" i="4"/>
  <c r="Q992" i="4" s="1"/>
  <c r="N589" i="4"/>
  <c r="Q589" i="4" s="1"/>
  <c r="N252" i="4"/>
  <c r="Q252" i="4" s="1"/>
  <c r="N931" i="4"/>
  <c r="Q931" i="4" s="1"/>
  <c r="N912" i="4"/>
  <c r="Q912" i="4" s="1"/>
  <c r="N769" i="4"/>
  <c r="Q769" i="4" s="1"/>
  <c r="N1002" i="4"/>
  <c r="Q1002" i="4" s="1"/>
  <c r="N1139" i="4"/>
  <c r="Q1139" i="4" s="1"/>
  <c r="N758" i="4"/>
  <c r="Q758" i="4" s="1"/>
  <c r="N1040" i="4"/>
  <c r="Q1040" i="4" s="1"/>
  <c r="N985" i="4"/>
  <c r="Q985" i="4" s="1"/>
  <c r="N814" i="4"/>
  <c r="Q814" i="4" s="1"/>
  <c r="N93" i="4"/>
  <c r="Q93" i="4" s="1"/>
  <c r="N868" i="4"/>
  <c r="Q868" i="4" s="1"/>
  <c r="N260" i="4"/>
  <c r="Q260" i="4" s="1"/>
  <c r="N583" i="4"/>
  <c r="Q583" i="4" s="1"/>
  <c r="N1068" i="4"/>
  <c r="Q1068" i="4" s="1"/>
  <c r="N221" i="4"/>
  <c r="Q221" i="4" s="1"/>
  <c r="N1005" i="4"/>
  <c r="Q1005" i="4" s="1"/>
  <c r="N759" i="4"/>
  <c r="Q759" i="4" s="1"/>
  <c r="N582" i="4"/>
  <c r="Q582" i="4" s="1"/>
  <c r="N968" i="4"/>
  <c r="Q968" i="4" s="1"/>
  <c r="N918" i="4"/>
  <c r="Q918" i="4" s="1"/>
  <c r="N1116" i="4"/>
  <c r="Q1116" i="4" s="1"/>
  <c r="N76" i="4"/>
  <c r="Q76" i="4" s="1"/>
  <c r="N268" i="4"/>
  <c r="Q268" i="4" s="1"/>
  <c r="N174" i="4"/>
  <c r="Q174" i="4" s="1"/>
  <c r="N44" i="4"/>
  <c r="Q44" i="4" s="1"/>
  <c r="N200" i="4"/>
  <c r="Q200" i="4" s="1"/>
  <c r="N1035" i="4"/>
  <c r="Q1035" i="4" s="1"/>
  <c r="N31" i="4"/>
  <c r="Q31" i="4" s="1"/>
  <c r="N173" i="4"/>
  <c r="Q173" i="4" s="1"/>
  <c r="N693" i="4"/>
  <c r="Q693" i="4" s="1"/>
  <c r="N171" i="4"/>
  <c r="Q171" i="4" s="1"/>
  <c r="N30" i="4"/>
  <c r="Q30" i="4" s="1"/>
  <c r="N79" i="4"/>
  <c r="Q79" i="4" s="1"/>
  <c r="N130" i="4"/>
  <c r="Q130" i="4" s="1"/>
  <c r="N75" i="4"/>
  <c r="Q75" i="4" s="1"/>
  <c r="N1014" i="4"/>
  <c r="Q1014" i="4" s="1"/>
  <c r="N161" i="4"/>
  <c r="Q161" i="4" s="1"/>
  <c r="N87" i="4"/>
  <c r="Q87" i="4" s="1"/>
  <c r="N52" i="4"/>
  <c r="Q52" i="4" s="1"/>
  <c r="N105" i="4"/>
  <c r="Q105" i="4" s="1"/>
  <c r="N112" i="4"/>
  <c r="Q112" i="4" s="1"/>
  <c r="N111" i="4"/>
  <c r="Q111" i="4" s="1"/>
  <c r="N247" i="4"/>
  <c r="Q247" i="4" s="1"/>
  <c r="N257" i="4"/>
  <c r="Q257" i="4" s="1"/>
  <c r="N107" i="4"/>
  <c r="Q107" i="4" s="1"/>
  <c r="N148" i="4"/>
  <c r="Q148" i="4" s="1"/>
  <c r="N29" i="4"/>
  <c r="Q29" i="4" s="1"/>
  <c r="N926" i="4"/>
  <c r="Q926" i="4" s="1"/>
  <c r="N1111" i="4"/>
  <c r="Q1111" i="4" s="1"/>
  <c r="N1086" i="4"/>
  <c r="Q1086" i="4" s="1"/>
  <c r="N595" i="4"/>
  <c r="Q595" i="4" s="1"/>
  <c r="N1126" i="4"/>
  <c r="Q1126" i="4" s="1"/>
  <c r="N727" i="4"/>
  <c r="Q727" i="4" s="1"/>
  <c r="N1103" i="4"/>
  <c r="Q1103" i="4" s="1"/>
  <c r="N1054" i="4"/>
  <c r="Q1054" i="4" s="1"/>
  <c r="N726" i="4"/>
  <c r="Q726" i="4" s="1"/>
  <c r="N596" i="4"/>
  <c r="Q596" i="4" s="1"/>
  <c r="N1071" i="4"/>
  <c r="Q1071" i="4" s="1"/>
  <c r="N785" i="4"/>
  <c r="Q785" i="4" s="1"/>
  <c r="N676" i="4"/>
  <c r="Q676" i="4" s="1"/>
  <c r="N606" i="4"/>
  <c r="Q606" i="4" s="1"/>
  <c r="N1070" i="4"/>
  <c r="Q1070" i="4" s="1"/>
  <c r="N115" i="4"/>
  <c r="Q115" i="4" s="1"/>
  <c r="N733" i="4"/>
  <c r="Q733" i="4" s="1"/>
  <c r="N27" i="4"/>
  <c r="N231" i="4"/>
  <c r="Q231" i="4" s="1"/>
  <c r="N1125" i="4"/>
  <c r="Q1125" i="4" s="1"/>
  <c r="N980" i="4"/>
  <c r="Q980" i="4" s="1"/>
  <c r="N39" i="4"/>
  <c r="Q39" i="4" s="1"/>
  <c r="N979" i="4"/>
  <c r="Q979" i="4" s="1"/>
  <c r="N783" i="4"/>
  <c r="Q783" i="4" s="1"/>
  <c r="N232" i="4"/>
  <c r="Q232" i="4" s="1"/>
  <c r="N1062" i="4"/>
  <c r="Q1062" i="4" s="1"/>
  <c r="N572" i="4"/>
  <c r="Q572" i="4" s="1"/>
  <c r="N776" i="4"/>
  <c r="Q776" i="4" s="1"/>
  <c r="N600" i="4"/>
  <c r="Q600" i="4" s="1"/>
  <c r="N696" i="4"/>
  <c r="Q696" i="4" s="1"/>
  <c r="N905" i="4"/>
  <c r="Q905" i="4" s="1"/>
  <c r="N738" i="4"/>
  <c r="Q738" i="4" s="1"/>
  <c r="N873" i="4"/>
  <c r="Q873" i="4" s="1"/>
  <c r="N716" i="4"/>
  <c r="Q716" i="4" s="1"/>
  <c r="N969" i="4"/>
  <c r="Q969" i="4" s="1"/>
  <c r="N1073" i="4"/>
  <c r="Q1073" i="4" s="1"/>
  <c r="N806" i="4"/>
  <c r="Q806" i="4" s="1"/>
  <c r="N729" i="4"/>
  <c r="Q729" i="4" s="1"/>
  <c r="N581" i="4"/>
  <c r="Q581" i="4" s="1"/>
  <c r="N838" i="4"/>
  <c r="Q838" i="4" s="1"/>
  <c r="N725" i="4"/>
  <c r="Q725" i="4" s="1"/>
  <c r="N683" i="4"/>
  <c r="Q683" i="4" s="1"/>
  <c r="N558" i="4"/>
  <c r="Q558" i="4" s="1"/>
  <c r="N800" i="4"/>
  <c r="Q800" i="4" s="1"/>
  <c r="N752" i="4"/>
  <c r="Q752" i="4" s="1"/>
  <c r="N1049" i="4"/>
  <c r="Q1049" i="4" s="1"/>
  <c r="N679" i="4"/>
  <c r="Q679" i="4" s="1"/>
  <c r="N1019" i="4"/>
  <c r="Q1019" i="4" s="1"/>
  <c r="N571" i="4"/>
  <c r="Q571" i="4" s="1"/>
  <c r="N888" i="4"/>
  <c r="Q888" i="4" s="1"/>
  <c r="N751" i="4"/>
  <c r="Q751" i="4" s="1"/>
  <c r="N1011" i="4"/>
  <c r="Q1011" i="4" s="1"/>
  <c r="N934" i="4"/>
  <c r="Q934" i="4" s="1"/>
  <c r="N749" i="4"/>
  <c r="Q749" i="4" s="1"/>
  <c r="N706" i="4"/>
  <c r="Q706" i="4" s="1"/>
  <c r="N564" i="4"/>
  <c r="Q564" i="4" s="1"/>
  <c r="N834" i="4"/>
  <c r="Q834" i="4" s="1"/>
  <c r="N941" i="4"/>
  <c r="Q941" i="4" s="1"/>
  <c r="N652" i="4"/>
  <c r="Q652" i="4" s="1"/>
  <c r="N661" i="4"/>
  <c r="Q661" i="4" s="1"/>
  <c r="N802" i="4"/>
  <c r="Q802" i="4" s="1"/>
  <c r="N657" i="4"/>
  <c r="Q657" i="4" s="1"/>
  <c r="N788" i="4"/>
  <c r="Q788" i="4" s="1"/>
  <c r="N787" i="4"/>
  <c r="Q787" i="4" s="1"/>
  <c r="N957" i="4"/>
  <c r="Q957" i="4" s="1"/>
  <c r="N895" i="4"/>
  <c r="Q895" i="4" s="1"/>
  <c r="N956" i="4"/>
  <c r="Q956" i="4" s="1"/>
  <c r="N1015" i="4"/>
  <c r="Q1015" i="4" s="1"/>
  <c r="N709" i="4"/>
  <c r="Q709" i="4" s="1"/>
  <c r="N827" i="4"/>
  <c r="Q827" i="4" s="1"/>
  <c r="N241" i="4"/>
  <c r="Q241" i="4" s="1"/>
  <c r="N948" i="4"/>
  <c r="Q948" i="4" s="1"/>
  <c r="N1106" i="4"/>
  <c r="Q1106" i="4" s="1"/>
  <c r="N735" i="4"/>
  <c r="Q735" i="4" s="1"/>
  <c r="N961" i="4"/>
  <c r="Q961" i="4" s="1"/>
  <c r="N809" i="4"/>
  <c r="Q809" i="4" s="1"/>
  <c r="N1077" i="4"/>
  <c r="Q1077" i="4" s="1"/>
  <c r="N877" i="4"/>
  <c r="Q877" i="4" s="1"/>
  <c r="N882" i="4"/>
  <c r="Q882" i="4" s="1"/>
  <c r="N607" i="4"/>
  <c r="Q607" i="4" s="1"/>
  <c r="N556" i="4"/>
  <c r="N555" i="4"/>
  <c r="N554" i="4"/>
  <c r="N21" i="4"/>
  <c r="N23" i="4"/>
  <c r="N553" i="4"/>
  <c r="N20" i="4"/>
  <c r="N19" i="4"/>
  <c r="N552" i="4"/>
  <c r="N551" i="4"/>
  <c r="N550" i="4"/>
  <c r="N18" i="4"/>
  <c r="N549" i="4"/>
  <c r="N548" i="4"/>
  <c r="N547" i="4"/>
  <c r="N26" i="4"/>
  <c r="N22" i="4"/>
  <c r="N24" i="4"/>
  <c r="N25" i="4"/>
  <c r="N546" i="4"/>
  <c r="N545" i="4"/>
  <c r="N128" i="4"/>
  <c r="Q128" i="4" s="1"/>
  <c r="N98" i="4"/>
  <c r="Q98" i="4" s="1"/>
  <c r="N138" i="4"/>
  <c r="Q138" i="4" s="1"/>
  <c r="N86" i="4"/>
  <c r="Q86" i="4" s="1"/>
  <c r="N88" i="4"/>
  <c r="Q88" i="4" s="1"/>
  <c r="N154" i="4"/>
  <c r="Q154" i="4" s="1"/>
  <c r="N146" i="4"/>
  <c r="Q146" i="4" s="1"/>
  <c r="N91" i="4"/>
  <c r="Q91" i="4" s="1"/>
  <c r="N177" i="4"/>
  <c r="Q177" i="4" s="1"/>
  <c r="N145" i="4"/>
  <c r="Q145" i="4" s="1"/>
  <c r="N258" i="4"/>
  <c r="Q258" i="4" s="1"/>
  <c r="N69" i="4"/>
  <c r="Q69" i="4" s="1"/>
  <c r="N136" i="4"/>
  <c r="Q136" i="4" s="1"/>
  <c r="N54" i="4"/>
  <c r="Q54" i="4" s="1"/>
  <c r="N239" i="4"/>
  <c r="Q239" i="4" s="1"/>
  <c r="N144" i="4"/>
  <c r="Q144" i="4" s="1"/>
  <c r="N197" i="4"/>
  <c r="Q197" i="4" s="1"/>
  <c r="N68" i="4"/>
  <c r="Q68" i="4" s="1"/>
  <c r="N82" i="4"/>
  <c r="Q82" i="4" s="1"/>
  <c r="N51" i="4"/>
  <c r="Q51" i="4" s="1"/>
  <c r="N67" i="4"/>
  <c r="Q67" i="4" s="1"/>
  <c r="N96" i="4"/>
  <c r="Q96" i="4" s="1"/>
  <c r="N164" i="4"/>
  <c r="Q164" i="4" s="1"/>
  <c r="N166" i="4"/>
  <c r="Q166" i="4" s="1"/>
  <c r="N62" i="4"/>
  <c r="Q62" i="4" s="1"/>
  <c r="N254" i="4"/>
  <c r="Q254" i="4" s="1"/>
  <c r="N90" i="4"/>
  <c r="Q90" i="4" s="1"/>
  <c r="N53" i="4"/>
  <c r="Q53" i="4" s="1"/>
  <c r="N133" i="4"/>
  <c r="Q133" i="4" s="1"/>
  <c r="N101" i="4"/>
  <c r="Q101" i="4" s="1"/>
  <c r="N205" i="4"/>
  <c r="Q205" i="4" s="1"/>
  <c r="N155" i="4"/>
  <c r="Q155" i="4" s="1"/>
  <c r="N142" i="4"/>
  <c r="Q142" i="4" s="1"/>
  <c r="N116" i="4"/>
  <c r="Q116" i="4" s="1"/>
  <c r="N60" i="4"/>
  <c r="Q60" i="4" s="1"/>
  <c r="N249" i="4"/>
  <c r="Q249" i="4" s="1"/>
  <c r="N526" i="4"/>
  <c r="N963" i="4"/>
  <c r="Q963" i="4" s="1"/>
  <c r="N965" i="4"/>
  <c r="Q965" i="4" s="1"/>
  <c r="N588" i="4"/>
  <c r="Q588" i="4" s="1"/>
  <c r="N1039" i="4"/>
  <c r="Q1039" i="4" s="1"/>
  <c r="N791" i="4"/>
  <c r="Q791" i="4" s="1"/>
  <c r="N629" i="4"/>
  <c r="Q629" i="4" s="1"/>
  <c r="N1138" i="4"/>
  <c r="Q1138" i="4" s="1"/>
  <c r="N911" i="4"/>
  <c r="Q911" i="4" s="1"/>
  <c r="N984" i="4"/>
  <c r="Q984" i="4" s="1"/>
  <c r="N917" i="4"/>
  <c r="Q917" i="4" s="1"/>
  <c r="N1079" i="4"/>
  <c r="Q1079" i="4" s="1"/>
  <c r="N1113" i="4"/>
  <c r="Q1113" i="4" s="1"/>
  <c r="N578" i="4"/>
  <c r="Q578" i="4" s="1"/>
  <c r="N831" i="4"/>
  <c r="Q831" i="4" s="1"/>
  <c r="N1013" i="4"/>
  <c r="Q1013" i="4" s="1"/>
  <c r="N1067" i="4"/>
  <c r="Q1067" i="4" s="1"/>
  <c r="N940" i="4"/>
  <c r="Q940" i="4" s="1"/>
  <c r="N786" i="4"/>
  <c r="Q786" i="4" s="1"/>
  <c r="N1008" i="4"/>
  <c r="Q1008" i="4" s="1"/>
  <c r="N910" i="4"/>
  <c r="Q910" i="4" s="1"/>
  <c r="N916" i="4"/>
  <c r="Q916" i="4" s="1"/>
  <c r="N757" i="4"/>
  <c r="Q757" i="4" s="1"/>
  <c r="N967" i="4"/>
  <c r="Q967" i="4" s="1"/>
  <c r="N950" i="4"/>
  <c r="Q950" i="4" s="1"/>
  <c r="N1101" i="4"/>
  <c r="Q1101" i="4" s="1"/>
  <c r="N1038" i="4"/>
  <c r="Q1038" i="4" s="1"/>
  <c r="N267" i="4"/>
  <c r="Q267" i="4" s="1"/>
  <c r="N921" i="4"/>
  <c r="Q921" i="4" s="1"/>
  <c r="N755" i="4"/>
  <c r="Q755" i="4" s="1"/>
  <c r="N879" i="4"/>
  <c r="Q879" i="4" s="1"/>
  <c r="N1055" i="4"/>
  <c r="Q1055" i="4" s="1"/>
  <c r="N782" i="4"/>
  <c r="Q782" i="4" s="1"/>
  <c r="N1122" i="4"/>
  <c r="Q1122" i="4" s="1"/>
  <c r="N711" i="4"/>
  <c r="Q711" i="4" s="1"/>
  <c r="N768" i="4"/>
  <c r="Q768" i="4" s="1"/>
  <c r="N587" i="4"/>
  <c r="Q587" i="4" s="1"/>
  <c r="N1090" i="4"/>
  <c r="Q1090" i="4" s="1"/>
  <c r="N1031" i="4"/>
  <c r="Q1031" i="4" s="1"/>
  <c r="N118" i="4"/>
  <c r="Q118" i="4" s="1"/>
  <c r="N944" i="4"/>
  <c r="Q944" i="4" s="1"/>
  <c r="N915" i="4"/>
  <c r="Q915" i="4" s="1"/>
  <c r="N1057" i="4"/>
  <c r="Q1057" i="4" s="1"/>
  <c r="N89" i="4"/>
  <c r="Q89" i="4" s="1"/>
  <c r="N851" i="4"/>
  <c r="Q851" i="4" s="1"/>
  <c r="N699" i="4"/>
  <c r="Q699" i="4" s="1"/>
  <c r="N586" i="4"/>
  <c r="Q586" i="4" s="1"/>
  <c r="N898" i="4"/>
  <c r="Q898" i="4" s="1"/>
  <c r="N722" i="4"/>
  <c r="Q722" i="4" s="1"/>
  <c r="N987" i="4"/>
  <c r="Q987" i="4" s="1"/>
  <c r="N251" i="4"/>
  <c r="Q251" i="4" s="1"/>
  <c r="N914" i="4"/>
  <c r="Q914" i="4" s="1"/>
  <c r="N580" i="4"/>
  <c r="Q580" i="4" s="1"/>
  <c r="N594" i="4"/>
  <c r="Q594" i="4" s="1"/>
  <c r="N997" i="4"/>
  <c r="Q997" i="4" s="1"/>
  <c r="N1034" i="4"/>
  <c r="Q1034" i="4" s="1"/>
  <c r="N1007" i="4"/>
  <c r="Q1007" i="4" s="1"/>
  <c r="N756" i="4"/>
  <c r="Q756" i="4" s="1"/>
  <c r="N220" i="4"/>
  <c r="Q220" i="4" s="1"/>
  <c r="N269" i="4"/>
  <c r="Q269" i="4" s="1"/>
  <c r="N1001" i="4"/>
  <c r="Q1001" i="4" s="1"/>
  <c r="N641" i="4"/>
  <c r="Q641" i="4" s="1"/>
  <c r="N628" i="4"/>
  <c r="Q628" i="4" s="1"/>
  <c r="N259" i="4"/>
  <c r="Q259" i="4" s="1"/>
  <c r="N1000" i="4"/>
  <c r="Q1000" i="4" s="1"/>
  <c r="N1123" i="4"/>
  <c r="Q1123" i="4" s="1"/>
  <c r="N1004" i="4"/>
  <c r="Q1004" i="4" s="1"/>
  <c r="N990" i="4"/>
  <c r="Q990" i="4" s="1"/>
  <c r="N966" i="4"/>
  <c r="Q966" i="4" s="1"/>
  <c r="N867" i="4"/>
  <c r="Q867" i="4" s="1"/>
  <c r="N635" i="4"/>
  <c r="Q635" i="4" s="1"/>
  <c r="N928" i="4"/>
  <c r="Q928" i="4" s="1"/>
  <c r="N930" i="4"/>
  <c r="Q930" i="4" s="1"/>
  <c r="N813" i="4"/>
  <c r="Q813" i="4" s="1"/>
  <c r="N804" i="4"/>
  <c r="Q804" i="4" s="1"/>
  <c r="N991" i="4"/>
  <c r="Q991" i="4" s="1"/>
  <c r="N1115" i="4"/>
  <c r="Q1115" i="4" s="1"/>
  <c r="N943" i="4"/>
  <c r="Q943" i="4" s="1"/>
  <c r="N698" i="4"/>
  <c r="Q698" i="4" s="1"/>
  <c r="N579" i="4"/>
  <c r="Q579" i="4" s="1"/>
  <c r="N767" i="4"/>
  <c r="Q767" i="4" s="1"/>
  <c r="N748" i="4"/>
  <c r="Q748" i="4" s="1"/>
  <c r="N982" i="4"/>
  <c r="Q982" i="4" s="1"/>
  <c r="N747" i="4"/>
  <c r="Q747" i="4" s="1"/>
  <c r="N694" i="4"/>
  <c r="Q694" i="4" s="1"/>
  <c r="N665" i="4"/>
  <c r="Q665" i="4" s="1"/>
  <c r="N1047" i="4"/>
  <c r="Q1047" i="4" s="1"/>
  <c r="N1029" i="4"/>
  <c r="Q1029" i="4" s="1"/>
  <c r="N734" i="4"/>
  <c r="Q734" i="4" s="1"/>
  <c r="N228" i="4"/>
  <c r="Q228" i="4" s="1"/>
  <c r="N1094" i="4"/>
  <c r="Q1094" i="4" s="1"/>
  <c r="N210" i="4"/>
  <c r="Q210" i="4" s="1"/>
  <c r="N826" i="4"/>
  <c r="Q826" i="4" s="1"/>
  <c r="N708" i="4"/>
  <c r="Q708" i="4" s="1"/>
  <c r="N994" i="4"/>
  <c r="Q994" i="4" s="1"/>
  <c r="N766" i="4"/>
  <c r="Q766" i="4" s="1"/>
  <c r="N855" i="4"/>
  <c r="Q855" i="4" s="1"/>
  <c r="N599" i="4"/>
  <c r="Q599" i="4" s="1"/>
  <c r="N611" i="4"/>
  <c r="Q611" i="4" s="1"/>
  <c r="N732" i="4"/>
  <c r="Q732" i="4" s="1"/>
  <c r="N94" i="4"/>
  <c r="Q94" i="4" s="1"/>
  <c r="N1085" i="4"/>
  <c r="Q1085" i="4" s="1"/>
  <c r="N845" i="4"/>
  <c r="Q845" i="4" s="1"/>
  <c r="N861" i="4"/>
  <c r="Q861" i="4" s="1"/>
  <c r="N38" i="4"/>
  <c r="Q38" i="4" s="1"/>
  <c r="N178" i="4"/>
  <c r="Q178" i="4" s="1"/>
  <c r="N818" i="4"/>
  <c r="Q818" i="4" s="1"/>
  <c r="N1016" i="4"/>
  <c r="Q1016" i="4" s="1"/>
  <c r="N858" i="4"/>
  <c r="Q858" i="4" s="1"/>
  <c r="N860" i="4"/>
  <c r="Q860" i="4" s="1"/>
  <c r="N828" i="4"/>
  <c r="Q828" i="4" s="1"/>
  <c r="N981" i="4"/>
  <c r="Q981" i="4" s="1"/>
  <c r="N889" i="4"/>
  <c r="Q889" i="4" s="1"/>
  <c r="N646" i="4"/>
  <c r="Q646" i="4" s="1"/>
  <c r="N821" i="4"/>
  <c r="Q821" i="4" s="1"/>
  <c r="N72" i="4"/>
  <c r="Q72" i="4" s="1"/>
  <c r="N820" i="4"/>
  <c r="Q820" i="4" s="1"/>
  <c r="N212" i="4"/>
  <c r="Q212" i="4" s="1"/>
  <c r="N1084" i="4"/>
  <c r="Q1084" i="4" s="1"/>
  <c r="N830" i="4"/>
  <c r="Q830" i="4" s="1"/>
  <c r="N1098" i="4"/>
  <c r="Q1098" i="4" s="1"/>
  <c r="N841" i="4"/>
  <c r="Q841" i="4" s="1"/>
  <c r="N780" i="4"/>
  <c r="Q780" i="4" s="1"/>
  <c r="N35" i="4"/>
  <c r="Q35" i="4" s="1"/>
  <c r="N182" i="4"/>
  <c r="Q182" i="4" s="1"/>
  <c r="N796" i="4"/>
  <c r="Q796" i="4" s="1"/>
  <c r="N971" i="4"/>
  <c r="Q971" i="4" s="1"/>
  <c r="N977" i="4"/>
  <c r="Q977" i="4" s="1"/>
  <c r="N958" i="4"/>
  <c r="Q958" i="4" s="1"/>
  <c r="N907" i="4"/>
  <c r="Q907" i="4" s="1"/>
  <c r="N610" i="4"/>
  <c r="Q610" i="4" s="1"/>
  <c r="N989" i="4"/>
  <c r="Q989" i="4" s="1"/>
  <c r="N763" i="4"/>
  <c r="Q763" i="4" s="1"/>
  <c r="N1028" i="4"/>
  <c r="Q1028" i="4" s="1"/>
  <c r="N775" i="4"/>
  <c r="Q775" i="4" s="1"/>
  <c r="N152" i="4"/>
  <c r="Q152" i="4" s="1"/>
  <c r="N682" i="4"/>
  <c r="Q682" i="4" s="1"/>
  <c r="N862" i="4"/>
  <c r="Q862" i="4" s="1"/>
  <c r="N624" i="4"/>
  <c r="Q624" i="4" s="1"/>
  <c r="N906" i="4"/>
  <c r="Q906" i="4" s="1"/>
  <c r="N714" i="4"/>
  <c r="Q714" i="4" s="1"/>
  <c r="N765" i="4"/>
  <c r="Q765" i="4" s="1"/>
  <c r="N172" i="4"/>
  <c r="Q172" i="4" s="1"/>
  <c r="N822" i="4"/>
  <c r="Q822" i="4" s="1"/>
  <c r="N771" i="4"/>
  <c r="Q771" i="4" s="1"/>
  <c r="N102" i="4"/>
  <c r="Q102" i="4" s="1"/>
  <c r="N1022" i="4"/>
  <c r="Q1022" i="4" s="1"/>
  <c r="N131" i="4"/>
  <c r="Q131" i="4" s="1"/>
  <c r="N1097" i="4"/>
  <c r="Q1097" i="4" s="1"/>
  <c r="N186" i="4"/>
  <c r="Q186" i="4" s="1"/>
  <c r="N150" i="4"/>
  <c r="Q150" i="4" s="1"/>
  <c r="N84" i="4"/>
  <c r="Q84" i="4" s="1"/>
  <c r="N1072" i="4"/>
  <c r="Q1072" i="4" s="1"/>
  <c r="N1076" i="4"/>
  <c r="Q1076" i="4" s="1"/>
  <c r="N731" i="4"/>
  <c r="Q731" i="4" s="1"/>
  <c r="N638" i="4"/>
  <c r="Q638" i="4" s="1"/>
  <c r="N774" i="4"/>
  <c r="Q774" i="4" s="1"/>
  <c r="N1058" i="4"/>
  <c r="Q1058" i="4" s="1"/>
  <c r="N857" i="4"/>
  <c r="Q857" i="4" s="1"/>
  <c r="N937" i="4"/>
  <c r="Q937" i="4" s="1"/>
  <c r="N839" i="4"/>
  <c r="Q839" i="4" s="1"/>
  <c r="N886" i="4"/>
  <c r="Q886" i="4" s="1"/>
  <c r="N670" i="4"/>
  <c r="Q670" i="4" s="1"/>
  <c r="N1092" i="4"/>
  <c r="Q1092" i="4" s="1"/>
  <c r="N621" i="4"/>
  <c r="Q621" i="4" s="1"/>
  <c r="N959" i="4"/>
  <c r="Q959" i="4" s="1"/>
  <c r="N603" i="4"/>
  <c r="Q603" i="4" s="1"/>
  <c r="N1095" i="4"/>
  <c r="Q1095" i="4" s="1"/>
  <c r="N184" i="4"/>
  <c r="Q184" i="4" s="1"/>
  <c r="N625" i="4"/>
  <c r="Q625" i="4" s="1"/>
  <c r="N973" i="4"/>
  <c r="Q973" i="4" s="1"/>
  <c r="N1135" i="4"/>
  <c r="Q1135" i="4" s="1"/>
  <c r="N1052" i="4"/>
  <c r="Q1052" i="4" s="1"/>
  <c r="N36" i="4"/>
  <c r="Q36" i="4" s="1"/>
  <c r="N846" i="4"/>
  <c r="Q846" i="4" s="1"/>
  <c r="N33" i="4"/>
  <c r="Q33" i="4" s="1"/>
  <c r="N935" i="4"/>
  <c r="Q935" i="4" s="1"/>
  <c r="N936" i="4"/>
  <c r="Q936" i="4" s="1"/>
  <c r="N900" i="4"/>
  <c r="Q900" i="4" s="1"/>
  <c r="N812" i="4"/>
  <c r="Q812" i="4" s="1"/>
  <c r="N760" i="4"/>
  <c r="Q760" i="4" s="1"/>
  <c r="N1036" i="4"/>
  <c r="Q1036" i="4" s="1"/>
  <c r="N1045" i="4"/>
  <c r="Q1045" i="4" s="1"/>
  <c r="N1065" i="4"/>
  <c r="Q1065" i="4" s="1"/>
  <c r="N234" i="4"/>
  <c r="Q234" i="4" s="1"/>
  <c r="N124" i="4"/>
  <c r="Q124" i="4" s="1"/>
  <c r="N1083" i="4"/>
  <c r="Q1083" i="4" s="1"/>
  <c r="N1082" i="4"/>
  <c r="Q1082" i="4" s="1"/>
  <c r="N658" i="4"/>
  <c r="Q658" i="4" s="1"/>
  <c r="N1025" i="4"/>
  <c r="Q1025" i="4" s="1"/>
  <c r="N159" i="4"/>
  <c r="Q159" i="4" s="1"/>
  <c r="N187" i="4"/>
  <c r="Q187" i="4" s="1"/>
  <c r="N563" i="4"/>
  <c r="Q563" i="4" s="1"/>
  <c r="N223" i="4"/>
  <c r="Q223" i="4" s="1"/>
  <c r="N933" i="4"/>
  <c r="Q933" i="4" s="1"/>
  <c r="N609" i="4"/>
  <c r="Q609" i="4" s="1"/>
  <c r="N1120" i="4"/>
  <c r="Q1120" i="4" s="1"/>
  <c r="N633" i="4"/>
  <c r="Q633" i="4" s="1"/>
  <c r="N1050" i="4"/>
  <c r="Q1050" i="4" s="1"/>
  <c r="N1023" i="4"/>
  <c r="Q1023" i="4" s="1"/>
  <c r="N1027" i="4"/>
  <c r="Q1027" i="4" s="1"/>
  <c r="N1060" i="4"/>
  <c r="Q1060" i="4" s="1"/>
  <c r="N598" i="4"/>
  <c r="Q598" i="4" s="1"/>
  <c r="N1134" i="4"/>
  <c r="Q1134" i="4" s="1"/>
  <c r="N616" i="4"/>
  <c r="Q616" i="4" s="1"/>
  <c r="N1096" i="4"/>
  <c r="Q1096" i="4" s="1"/>
  <c r="N764" i="4"/>
  <c r="Q764" i="4" s="1"/>
  <c r="N1100" i="4"/>
  <c r="Q1100" i="4" s="1"/>
  <c r="N794" i="4"/>
  <c r="Q794" i="4" s="1"/>
  <c r="N876" i="4"/>
  <c r="Q876" i="4" s="1"/>
  <c r="N214" i="4"/>
  <c r="Q214" i="4" s="1"/>
  <c r="N1024" i="4"/>
  <c r="Q1024" i="4" s="1"/>
  <c r="N829" i="4"/>
  <c r="Q829" i="4" s="1"/>
  <c r="N996" i="4"/>
  <c r="Q996" i="4" s="1"/>
  <c r="N645" i="4"/>
  <c r="Q645" i="4" s="1"/>
  <c r="N745" i="4"/>
  <c r="Q745" i="4" s="1"/>
  <c r="N95" i="4"/>
  <c r="Q95" i="4" s="1"/>
  <c r="N1063" i="4"/>
  <c r="Q1063" i="4" s="1"/>
  <c r="N1042" i="4"/>
  <c r="Q1042" i="4" s="1"/>
  <c r="N849" i="4"/>
  <c r="Q849" i="4" s="1"/>
  <c r="N135" i="4"/>
  <c r="Q135" i="4" s="1"/>
  <c r="N795" i="4"/>
  <c r="Q795" i="4" s="1"/>
  <c r="N784" i="4"/>
  <c r="Q784" i="4" s="1"/>
  <c r="N85" i="4"/>
  <c r="Q85" i="4" s="1"/>
  <c r="N1091" i="4"/>
  <c r="Q1091" i="4" s="1"/>
  <c r="N149" i="4"/>
  <c r="Q149" i="4" s="1"/>
  <c r="N983" i="4"/>
  <c r="Q983" i="4" s="1"/>
  <c r="N1124" i="4"/>
  <c r="Q1124" i="4" s="1"/>
  <c r="N1081" i="4"/>
  <c r="Q1081" i="4" s="1"/>
  <c r="N122" i="4"/>
  <c r="Q122" i="4" s="1"/>
  <c r="N1108" i="4"/>
  <c r="Q1108" i="4" s="1"/>
  <c r="N1075" i="4"/>
  <c r="Q1075" i="4" s="1"/>
  <c r="N721" i="4"/>
  <c r="Q721" i="4" s="1"/>
  <c r="N815" i="4"/>
  <c r="Q815" i="4" s="1"/>
  <c r="N61" i="4"/>
  <c r="Q61" i="4" s="1"/>
  <c r="N975" i="4"/>
  <c r="Q975" i="4" s="1"/>
  <c r="N615" i="4"/>
  <c r="Q615" i="4" s="1"/>
  <c r="N1051" i="4"/>
  <c r="Q1051" i="4" s="1"/>
  <c r="N848" i="4"/>
  <c r="Q848" i="4" s="1"/>
  <c r="N859" i="4"/>
  <c r="Q859" i="4" s="1"/>
  <c r="N1066" i="4"/>
  <c r="Q1066" i="4" s="1"/>
  <c r="N1121" i="4"/>
  <c r="Q1121" i="4" s="1"/>
  <c r="N891" i="4"/>
  <c r="Q891" i="4" s="1"/>
  <c r="N1127" i="4"/>
  <c r="Q1127" i="4" s="1"/>
  <c r="N686" i="4"/>
  <c r="Q686" i="4" s="1"/>
  <c r="N894" i="4"/>
  <c r="Q894" i="4" s="1"/>
  <c r="N1046" i="4"/>
  <c r="Q1046" i="4" s="1"/>
  <c r="N761" i="4"/>
  <c r="Q761" i="4" s="1"/>
  <c r="N1041" i="4"/>
  <c r="Q1041" i="4" s="1"/>
  <c r="N772" i="4"/>
  <c r="Q772" i="4" s="1"/>
  <c r="N770" i="4"/>
  <c r="Q770" i="4" s="1"/>
  <c r="N41" i="4"/>
  <c r="Q41" i="4" s="1"/>
  <c r="N225" i="4"/>
  <c r="Q225" i="4" s="1"/>
  <c r="N71" i="4"/>
  <c r="Q71" i="4" s="1"/>
  <c r="N202" i="4"/>
  <c r="Q202" i="4" s="1"/>
  <c r="N1087" i="4"/>
  <c r="Q1087" i="4" s="1"/>
  <c r="N1136" i="4"/>
  <c r="Q1136" i="4" s="1"/>
  <c r="N952" i="4"/>
  <c r="Q952" i="4" s="1"/>
  <c r="N262" i="4"/>
  <c r="Q262" i="4" s="1"/>
  <c r="N256" i="4"/>
  <c r="Q256" i="4" s="1"/>
  <c r="N569" i="4"/>
  <c r="Q569" i="4" s="1"/>
  <c r="N263" i="4"/>
  <c r="Q263" i="4" s="1"/>
  <c r="N193" i="4"/>
  <c r="Q193" i="4" s="1"/>
  <c r="N261" i="4"/>
  <c r="Q261" i="4" s="1"/>
  <c r="N1021" i="4"/>
  <c r="Q1021" i="4" s="1"/>
  <c r="N192" i="4"/>
  <c r="Q192" i="4" s="1"/>
  <c r="N203" i="4"/>
  <c r="Q203" i="4" s="1"/>
  <c r="N213" i="4"/>
  <c r="Q213" i="4" s="1"/>
  <c r="N246" i="4"/>
  <c r="Q246" i="4" s="1"/>
  <c r="N194" i="4"/>
  <c r="Q194" i="4" s="1"/>
  <c r="N632" i="4"/>
  <c r="Q632" i="4" s="1"/>
  <c r="N218" i="4"/>
  <c r="Q218" i="4" s="1"/>
  <c r="N597" i="4"/>
  <c r="Q597" i="4" s="1"/>
  <c r="N636" i="4"/>
  <c r="Q636" i="4" s="1"/>
  <c r="N744" i="4"/>
  <c r="Q744" i="4" s="1"/>
  <c r="N955" i="4"/>
  <c r="Q955" i="4" s="1"/>
  <c r="N614" i="4"/>
  <c r="Q614" i="4" s="1"/>
  <c r="N703" i="4"/>
  <c r="Q703" i="4" s="1"/>
  <c r="N925" i="4"/>
  <c r="Q925" i="4" s="1"/>
  <c r="N700" i="4"/>
  <c r="Q700" i="4" s="1"/>
  <c r="N947" i="4"/>
  <c r="Q947" i="4" s="1"/>
  <c r="N875" i="4"/>
  <c r="Q875" i="4" s="1"/>
  <c r="N626" i="4"/>
  <c r="Q626" i="4" s="1"/>
  <c r="N660" i="4"/>
  <c r="Q660" i="4" s="1"/>
  <c r="N1118" i="4"/>
  <c r="Q1118" i="4" s="1"/>
  <c r="N649" i="4"/>
  <c r="Q649" i="4" s="1"/>
  <c r="N592" i="4"/>
  <c r="Q592" i="4" s="1"/>
  <c r="N953" i="4"/>
  <c r="Q953" i="4" s="1"/>
  <c r="N823" i="4"/>
  <c r="Q823" i="4" s="1"/>
  <c r="N659" i="4"/>
  <c r="Q659" i="4" s="1"/>
  <c r="N525" i="4"/>
  <c r="N863" i="4"/>
  <c r="Q863" i="4" s="1"/>
  <c r="N576" i="4"/>
  <c r="Q576" i="4" s="1"/>
  <c r="N648" i="4"/>
  <c r="Q648" i="4" s="1"/>
  <c r="N954" i="4"/>
  <c r="Q954" i="4" s="1"/>
  <c r="N654" i="4"/>
  <c r="Q654" i="4" s="1"/>
  <c r="N640" i="4"/>
  <c r="Q640" i="4" s="1"/>
  <c r="N742" i="4"/>
  <c r="Q742" i="4" s="1"/>
  <c r="N672" i="4"/>
  <c r="Q672" i="4" s="1"/>
  <c r="N673" i="4"/>
  <c r="Q673" i="4" s="1"/>
  <c r="N746" i="4"/>
  <c r="Q746" i="4" s="1"/>
  <c r="N1130" i="4"/>
  <c r="Q1130" i="4" s="1"/>
  <c r="N1133" i="4"/>
  <c r="Q1133" i="4" s="1"/>
  <c r="N1137" i="4"/>
  <c r="Q1137" i="4" s="1"/>
  <c r="N871" i="4"/>
  <c r="Q871" i="4" s="1"/>
  <c r="N790" i="4"/>
  <c r="Q790" i="4" s="1"/>
  <c r="N655" i="4"/>
  <c r="Q655" i="4" s="1"/>
  <c r="N881" i="4"/>
  <c r="Q881" i="4" s="1"/>
  <c r="N1104" i="4"/>
  <c r="Q1104" i="4" s="1"/>
  <c r="N639" i="4"/>
  <c r="Q639" i="4" s="1"/>
  <c r="N893" i="4"/>
  <c r="Q893" i="4" s="1"/>
  <c r="N798" i="4"/>
  <c r="Q798" i="4" s="1"/>
  <c r="N566" i="4"/>
  <c r="Q566" i="4" s="1"/>
  <c r="N897" i="4"/>
  <c r="Q897" i="4" s="1"/>
  <c r="N1132" i="4"/>
  <c r="Q1132" i="4" s="1"/>
  <c r="N884" i="4"/>
  <c r="Q884" i="4" s="1"/>
  <c r="N719" i="4"/>
  <c r="Q719" i="4" s="1"/>
  <c r="N887" i="4"/>
  <c r="Q887" i="4" s="1"/>
  <c r="N717" i="4"/>
  <c r="Q717" i="4" s="1"/>
  <c r="N1128" i="4"/>
  <c r="Q1128" i="4" s="1"/>
  <c r="N668" i="4"/>
  <c r="Q668" i="4" s="1"/>
  <c r="N688" i="4"/>
  <c r="Q688" i="4" s="1"/>
  <c r="N853" i="4"/>
  <c r="Q853" i="4" s="1"/>
  <c r="N949" i="4"/>
  <c r="Q949" i="4" s="1"/>
  <c r="N684" i="4"/>
  <c r="Q684" i="4" s="1"/>
  <c r="N667" i="4"/>
  <c r="Q667" i="4" s="1"/>
  <c r="N647" i="4"/>
  <c r="Q647" i="4" s="1"/>
  <c r="N927" i="4"/>
  <c r="Q927" i="4" s="1"/>
  <c r="N678" i="4"/>
  <c r="Q678" i="4" s="1"/>
  <c r="N570" i="4"/>
  <c r="Q570" i="4" s="1"/>
  <c r="N938" i="4"/>
  <c r="Q938" i="4" s="1"/>
  <c r="N836" i="4"/>
  <c r="Q836" i="4" s="1"/>
  <c r="N613" i="4"/>
  <c r="Q613" i="4" s="1"/>
  <c r="N691" i="4"/>
  <c r="N1117" i="4"/>
  <c r="N793" i="4"/>
  <c r="N1131" i="4"/>
  <c r="N754" i="4"/>
  <c r="N1033" i="4"/>
  <c r="N1059" i="4"/>
  <c r="N856" i="4"/>
  <c r="N1112" i="4"/>
  <c r="N1020" i="4"/>
  <c r="N1088" i="4"/>
  <c r="N690" i="4"/>
  <c r="N844" i="4"/>
  <c r="N1102" i="4"/>
  <c r="N904" i="4"/>
  <c r="N741" i="4"/>
  <c r="N724" i="4"/>
  <c r="N1099" i="4"/>
  <c r="N869" i="4"/>
  <c r="N245" i="4"/>
  <c r="N222" i="4"/>
  <c r="N83" i="4"/>
  <c r="N243" i="4"/>
  <c r="N219" i="4"/>
  <c r="N40" i="4"/>
  <c r="N227" i="4"/>
  <c r="N235" i="4"/>
  <c r="N240" i="4"/>
  <c r="N311" i="4"/>
  <c r="N286" i="4"/>
  <c r="N313" i="4"/>
  <c r="N483" i="4"/>
  <c r="N431" i="4"/>
  <c r="N495" i="4"/>
  <c r="Q495" i="4" s="1"/>
  <c r="N501" i="4"/>
  <c r="Q501" i="4" s="1"/>
  <c r="N472" i="4"/>
  <c r="Q472" i="4" s="1"/>
  <c r="N485" i="4"/>
  <c r="Q485" i="4" s="1"/>
  <c r="N508" i="4"/>
  <c r="Q508" i="4" s="1"/>
  <c r="N524" i="4"/>
  <c r="Q524" i="4" s="1"/>
  <c r="N467" i="4"/>
  <c r="Q467" i="4" s="1"/>
  <c r="N456" i="4"/>
  <c r="Q456" i="4" s="1"/>
  <c r="N153" i="4"/>
  <c r="Q153" i="4" s="1"/>
  <c r="N132" i="4"/>
  <c r="Q132" i="4" s="1"/>
  <c r="N180" i="4"/>
  <c r="Q180" i="4" s="1"/>
  <c r="N226" i="4"/>
  <c r="Q226" i="4" s="1"/>
  <c r="N48" i="4"/>
  <c r="Q48" i="4" s="1"/>
  <c r="N81" i="4"/>
  <c r="Q81" i="4" s="1"/>
  <c r="N143" i="4"/>
  <c r="Q143" i="4" s="1"/>
  <c r="N4" i="4"/>
  <c r="Q4" i="4" s="1"/>
  <c r="N2" i="4"/>
  <c r="Q2" i="4" s="1"/>
  <c r="M622" i="4"/>
  <c r="M623" i="4"/>
  <c r="M1454" i="4"/>
  <c r="R613" i="4" l="1"/>
  <c r="R1399" i="4"/>
  <c r="R1310" i="4"/>
  <c r="R836" i="4"/>
  <c r="R938" i="4"/>
  <c r="R570" i="4"/>
  <c r="R678" i="4"/>
  <c r="R1562" i="4"/>
  <c r="R1210" i="4"/>
  <c r="R927" i="4"/>
  <c r="R647" i="4"/>
  <c r="R1531" i="4"/>
  <c r="R667" i="4"/>
  <c r="R1488" i="4"/>
  <c r="R1321" i="4"/>
  <c r="R1285" i="4"/>
  <c r="R297" i="4"/>
  <c r="R684" i="4"/>
  <c r="R949" i="4"/>
  <c r="R1338" i="4"/>
  <c r="R560" i="4"/>
  <c r="R853" i="4"/>
  <c r="R688" i="4"/>
  <c r="R1245" i="4"/>
  <c r="R668" i="4"/>
  <c r="R1474" i="4"/>
  <c r="R1128" i="4"/>
  <c r="R717" i="4"/>
  <c r="R887" i="4"/>
  <c r="R719" i="4"/>
  <c r="R884" i="4"/>
  <c r="R1132" i="4"/>
  <c r="R1264" i="4"/>
  <c r="R304" i="4"/>
  <c r="R1389" i="4"/>
  <c r="R897" i="4"/>
  <c r="R566" i="4"/>
  <c r="R1469" i="4"/>
  <c r="R1361" i="4"/>
  <c r="R798" i="4"/>
  <c r="R201" i="4"/>
  <c r="R366" i="4"/>
  <c r="R500" i="4"/>
  <c r="R113" i="4"/>
  <c r="R351" i="4"/>
  <c r="R120" i="4"/>
  <c r="R368" i="4"/>
  <c r="R344" i="4"/>
  <c r="R365" i="4"/>
  <c r="R216" i="4"/>
  <c r="R341" i="4"/>
  <c r="R238" i="4"/>
  <c r="R199" i="4"/>
  <c r="R348" i="4"/>
  <c r="R167" i="4"/>
  <c r="R80" i="4"/>
  <c r="R354" i="4"/>
  <c r="R97" i="4"/>
  <c r="R375" i="4"/>
  <c r="R204" i="4"/>
  <c r="R114" i="4"/>
  <c r="R332" i="4"/>
  <c r="R170" i="4"/>
  <c r="R446" i="4"/>
  <c r="R147" i="4"/>
  <c r="R371" i="4"/>
  <c r="R343" i="4"/>
  <c r="R175" i="4"/>
  <c r="R99" i="4"/>
  <c r="R362" i="4"/>
  <c r="R32" i="4"/>
  <c r="R335" i="4"/>
  <c r="R169" i="4"/>
  <c r="R250" i="4"/>
  <c r="R117" i="4"/>
  <c r="R443" i="4"/>
  <c r="R325" i="4"/>
  <c r="R215" i="4"/>
  <c r="R378" i="4"/>
  <c r="R349" i="4"/>
  <c r="R322" i="4"/>
  <c r="R312" i="4"/>
  <c r="R350" i="4"/>
  <c r="R326" i="4"/>
  <c r="R195" i="4"/>
  <c r="R309" i="4"/>
  <c r="R209" i="4"/>
  <c r="R103" i="4"/>
  <c r="R333" i="4"/>
  <c r="R206" i="4"/>
  <c r="R237" i="4"/>
  <c r="R188" i="4"/>
  <c r="R165" i="4"/>
  <c r="R244" i="4"/>
  <c r="R369" i="4"/>
  <c r="R328" i="4"/>
  <c r="R337" i="4"/>
  <c r="R457" i="4"/>
  <c r="R230" i="4"/>
  <c r="R376" i="4"/>
  <c r="R126" i="4"/>
  <c r="R248" i="4"/>
  <c r="R330" i="4"/>
  <c r="R314" i="4"/>
  <c r="R255" i="4"/>
  <c r="R370" i="4"/>
  <c r="R364" i="4"/>
  <c r="R327" i="4"/>
  <c r="R447" i="4"/>
  <c r="R100" i="4"/>
  <c r="R355" i="4"/>
  <c r="R372" i="4"/>
  <c r="R338" i="4"/>
  <c r="R893" i="4"/>
  <c r="R639" i="4"/>
  <c r="R1104" i="4"/>
  <c r="R881" i="4"/>
  <c r="R1507" i="4"/>
  <c r="R1325" i="4"/>
  <c r="R1340" i="4"/>
  <c r="R1282" i="4"/>
  <c r="R655" i="4"/>
  <c r="R790" i="4"/>
  <c r="R871" i="4"/>
  <c r="R1509" i="4"/>
  <c r="R1137" i="4"/>
  <c r="R1133" i="4"/>
  <c r="R1130" i="4"/>
  <c r="R1181" i="4"/>
  <c r="R1185" i="4"/>
  <c r="R746" i="4"/>
  <c r="R673" i="4"/>
  <c r="R1180" i="4"/>
  <c r="R672" i="4"/>
  <c r="R742" i="4"/>
  <c r="R640" i="4"/>
  <c r="R654" i="4"/>
  <c r="R954" i="4"/>
  <c r="R648" i="4"/>
  <c r="R576" i="4"/>
  <c r="R863" i="4"/>
  <c r="R525" i="4"/>
  <c r="R1258" i="4"/>
  <c r="R659" i="4"/>
  <c r="R823" i="4"/>
  <c r="R953" i="4"/>
  <c r="R1307" i="4"/>
  <c r="R592" i="4"/>
  <c r="R649" i="4"/>
  <c r="R1404" i="4"/>
  <c r="R1359" i="4"/>
  <c r="R1118" i="4"/>
  <c r="R1296" i="4"/>
  <c r="R1501" i="4"/>
  <c r="R1387" i="4"/>
  <c r="R660" i="4"/>
  <c r="R626" i="4"/>
  <c r="R875" i="4"/>
  <c r="R947" i="4"/>
  <c r="R700" i="4"/>
  <c r="R925" i="4"/>
  <c r="R1508" i="4"/>
  <c r="R703" i="4"/>
  <c r="R614" i="4"/>
  <c r="R955" i="4"/>
  <c r="R744" i="4"/>
  <c r="R636" i="4"/>
  <c r="R597" i="4"/>
  <c r="R482" i="4"/>
  <c r="R218" i="4"/>
  <c r="R632" i="4"/>
  <c r="R194" i="4"/>
  <c r="R379" i="4"/>
  <c r="R1502" i="4"/>
  <c r="R246" i="4"/>
  <c r="R1453" i="4"/>
  <c r="R213" i="4"/>
  <c r="R203" i="4"/>
  <c r="R192" i="4"/>
  <c r="R1021" i="4"/>
  <c r="R261" i="4"/>
  <c r="R193" i="4"/>
  <c r="R263" i="4"/>
  <c r="R271" i="4"/>
  <c r="R569" i="4"/>
  <c r="R256" i="4"/>
  <c r="R262" i="4"/>
  <c r="R444" i="4"/>
  <c r="R952" i="4"/>
  <c r="R353" i="4"/>
  <c r="R1447" i="4"/>
  <c r="R1409" i="4"/>
  <c r="R1209" i="4"/>
  <c r="R1136" i="4"/>
  <c r="R359" i="4"/>
  <c r="R358" i="4"/>
  <c r="R1087" i="4"/>
  <c r="R1489" i="4"/>
  <c r="R1510" i="4"/>
  <c r="R377" i="4"/>
  <c r="R329" i="4"/>
  <c r="R363" i="4"/>
  <c r="R1493" i="4"/>
  <c r="R202" i="4"/>
  <c r="R492" i="4"/>
  <c r="R71" i="4"/>
  <c r="R225" i="4"/>
  <c r="R1332" i="4"/>
  <c r="R41" i="4"/>
  <c r="R770" i="4"/>
  <c r="R410" i="4"/>
  <c r="R772" i="4"/>
  <c r="R1041" i="4"/>
  <c r="R761" i="4"/>
  <c r="R1046" i="4"/>
  <c r="R1351" i="4"/>
  <c r="R894" i="4"/>
  <c r="R686" i="4"/>
  <c r="R1127" i="4"/>
  <c r="R1346" i="4"/>
  <c r="R891" i="4"/>
  <c r="R1121" i="4"/>
  <c r="R1066" i="4"/>
  <c r="R859" i="4"/>
  <c r="R293" i="4"/>
  <c r="R848" i="4"/>
  <c r="R1051" i="4"/>
  <c r="R334" i="4"/>
  <c r="R287" i="4"/>
  <c r="R615" i="4"/>
  <c r="R975" i="4"/>
  <c r="R61" i="4"/>
  <c r="R399" i="4"/>
  <c r="R1312" i="4"/>
  <c r="R815" i="4"/>
  <c r="R721" i="4"/>
  <c r="R301" i="4"/>
  <c r="R1075" i="4"/>
  <c r="R1108" i="4"/>
  <c r="R122" i="4"/>
  <c r="R1420" i="4"/>
  <c r="R1357" i="4"/>
  <c r="R1265" i="4"/>
  <c r="R1081" i="4"/>
  <c r="R1247" i="4"/>
  <c r="R1124" i="4"/>
  <c r="R1451" i="4"/>
  <c r="R463" i="4"/>
  <c r="R1602" i="4"/>
  <c r="R983" i="4"/>
  <c r="R1254" i="4"/>
  <c r="R149" i="4"/>
  <c r="R1091" i="4"/>
  <c r="R1183" i="4"/>
  <c r="R471" i="4"/>
  <c r="R85" i="4"/>
  <c r="R1324" i="4"/>
  <c r="R296" i="4"/>
  <c r="R784" i="4"/>
  <c r="R795" i="4"/>
  <c r="R135" i="4"/>
  <c r="R1233" i="4"/>
  <c r="R849" i="4"/>
  <c r="R1042" i="4"/>
  <c r="R360" i="4"/>
  <c r="R1457" i="4"/>
  <c r="R1063" i="4"/>
  <c r="R1513" i="4"/>
  <c r="R1547" i="4"/>
  <c r="R95" i="4"/>
  <c r="R745" i="4"/>
  <c r="R1244" i="4"/>
  <c r="R400" i="4"/>
  <c r="R645" i="4"/>
  <c r="R1234" i="4"/>
  <c r="R996" i="4"/>
  <c r="R829" i="4"/>
  <c r="R1024" i="4"/>
  <c r="R214" i="4"/>
  <c r="R876" i="4"/>
  <c r="R794" i="4"/>
  <c r="R1100" i="4"/>
  <c r="R764" i="4"/>
  <c r="R1236" i="4"/>
  <c r="R1096" i="4"/>
  <c r="R616" i="4"/>
  <c r="R1134" i="4"/>
  <c r="R598" i="4"/>
  <c r="R1503" i="4"/>
  <c r="R340" i="4"/>
  <c r="R1060" i="4"/>
  <c r="R1027" i="4"/>
  <c r="R1439" i="4"/>
  <c r="R2" i="4"/>
  <c r="R1023" i="4"/>
  <c r="R1184" i="4"/>
  <c r="R1218" i="4"/>
  <c r="R1352" i="4"/>
  <c r="R1255" i="4"/>
  <c r="R1050" i="4"/>
  <c r="R633" i="4"/>
  <c r="R1120" i="4"/>
  <c r="R609" i="4"/>
  <c r="R933" i="4"/>
  <c r="R223" i="4"/>
  <c r="R563" i="4"/>
  <c r="R187" i="4"/>
  <c r="R1129" i="4"/>
  <c r="R159" i="4"/>
  <c r="R1025" i="4"/>
  <c r="R1426" i="4"/>
  <c r="R658" i="4"/>
  <c r="R1082" i="4"/>
  <c r="R1211" i="4"/>
  <c r="R1083" i="4"/>
  <c r="R310" i="4"/>
  <c r="R124" i="4"/>
  <c r="R1237" i="4"/>
  <c r="R234" i="4"/>
  <c r="R1294" i="4"/>
  <c r="R1374" i="4"/>
  <c r="R1065" i="4"/>
  <c r="R1045" i="4"/>
  <c r="R1036" i="4"/>
  <c r="R1235" i="4"/>
  <c r="R465" i="4"/>
  <c r="R760" i="4"/>
  <c r="R1380" i="4"/>
  <c r="R1438" i="4"/>
  <c r="R1423" i="4"/>
  <c r="R812" i="4"/>
  <c r="R900" i="4"/>
  <c r="R936" i="4"/>
  <c r="R1581" i="4"/>
  <c r="R1545" i="4"/>
  <c r="R1333" i="4"/>
  <c r="R316" i="4"/>
  <c r="R1261" i="4"/>
  <c r="R935" i="4"/>
  <c r="R1250" i="4"/>
  <c r="R3" i="4"/>
  <c r="R33" i="4"/>
  <c r="R846" i="4"/>
  <c r="R426" i="4"/>
  <c r="R1293" i="4"/>
  <c r="R1408" i="4"/>
  <c r="R36" i="4"/>
  <c r="R307" i="4"/>
  <c r="R291" i="4"/>
  <c r="R1052" i="4"/>
  <c r="R1135" i="4"/>
  <c r="R973" i="4"/>
  <c r="R625" i="4"/>
  <c r="R1514" i="4"/>
  <c r="R1586" i="4"/>
  <c r="R1570" i="4"/>
  <c r="R1353" i="4"/>
  <c r="R184" i="4"/>
  <c r="R1095" i="4"/>
  <c r="R1386" i="4"/>
  <c r="R603" i="4"/>
  <c r="R842" i="4"/>
  <c r="R959" i="4"/>
  <c r="R1347" i="4"/>
  <c r="R1463" i="4"/>
  <c r="R621" i="4"/>
  <c r="R1092" i="4"/>
  <c r="R1369" i="4"/>
  <c r="R1229" i="4"/>
  <c r="R670" i="4"/>
  <c r="R886" i="4"/>
  <c r="R1208" i="4"/>
  <c r="R839" i="4"/>
  <c r="R937" i="4"/>
  <c r="R1458" i="4"/>
  <c r="R1383" i="4"/>
  <c r="R857" i="4"/>
  <c r="R1058" i="4"/>
  <c r="R774" i="4"/>
  <c r="R638" i="4"/>
  <c r="R731" i="4"/>
  <c r="R1304" i="4"/>
  <c r="R1076" i="4"/>
  <c r="R1072" i="4"/>
  <c r="R407" i="4"/>
  <c r="R84" i="4"/>
  <c r="R1289" i="4"/>
  <c r="R150" i="4"/>
  <c r="R186" i="4"/>
  <c r="R1097" i="4"/>
  <c r="R1334" i="4"/>
  <c r="R1248" i="4"/>
  <c r="R131" i="4"/>
  <c r="R1022" i="4"/>
  <c r="R102" i="4"/>
  <c r="R771" i="4"/>
  <c r="R822" i="4"/>
  <c r="R1275" i="4"/>
  <c r="R373" i="4"/>
  <c r="R1587" i="4"/>
  <c r="R406" i="4"/>
  <c r="R321" i="4"/>
  <c r="R414" i="4"/>
  <c r="R1392" i="4"/>
  <c r="R1494" i="4"/>
  <c r="R172" i="4"/>
  <c r="R765" i="4"/>
  <c r="R1428" i="4"/>
  <c r="R459" i="4"/>
  <c r="R714" i="4"/>
  <c r="R906" i="4"/>
  <c r="R624" i="4"/>
  <c r="R862" i="4"/>
  <c r="R1497" i="4"/>
  <c r="R682" i="4"/>
  <c r="R152" i="4"/>
  <c r="R1592" i="4"/>
  <c r="R1455" i="4"/>
  <c r="R775" i="4"/>
  <c r="R1028" i="4"/>
  <c r="R1575" i="4"/>
  <c r="R1495" i="4"/>
  <c r="R763" i="4"/>
  <c r="R989" i="4"/>
  <c r="R1500" i="4"/>
  <c r="R610" i="4"/>
  <c r="R1385" i="4"/>
  <c r="R1370" i="4"/>
  <c r="R324" i="4"/>
  <c r="R1465" i="4"/>
  <c r="R1505" i="4"/>
  <c r="R907" i="4"/>
  <c r="R958" i="4"/>
  <c r="R1487" i="4"/>
  <c r="R977" i="4"/>
  <c r="R1539" i="4"/>
  <c r="R374" i="4"/>
  <c r="R1251" i="4"/>
  <c r="R1354" i="4"/>
  <c r="R1318" i="4"/>
  <c r="R1588" i="4"/>
  <c r="R1529" i="4"/>
  <c r="R1238" i="4"/>
  <c r="R971" i="4"/>
  <c r="R1379" i="4"/>
  <c r="R1363" i="4"/>
  <c r="R796" i="4"/>
  <c r="R182" i="4"/>
  <c r="R1590" i="4"/>
  <c r="R35" i="4"/>
  <c r="R780" i="4"/>
  <c r="R1284" i="4"/>
  <c r="R1193" i="4"/>
  <c r="R841" i="4"/>
  <c r="R1098" i="4"/>
  <c r="R830" i="4"/>
  <c r="R319" i="4"/>
  <c r="R1084" i="4"/>
  <c r="R212" i="4"/>
  <c r="R820" i="4"/>
  <c r="R72" i="4"/>
  <c r="R821" i="4"/>
  <c r="R393" i="4"/>
  <c r="R356" i="4"/>
  <c r="R418" i="4"/>
  <c r="R646" i="4"/>
  <c r="R889" i="4"/>
  <c r="R981" i="4"/>
  <c r="R1256" i="4"/>
  <c r="R828" i="4"/>
  <c r="R294" i="4"/>
  <c r="R1442" i="4"/>
  <c r="R860" i="4"/>
  <c r="R858" i="4"/>
  <c r="R1478" i="4"/>
  <c r="R1553" i="4"/>
  <c r="R1421" i="4"/>
  <c r="R1016" i="4"/>
  <c r="R818" i="4"/>
  <c r="R1262" i="4"/>
  <c r="R1377" i="4"/>
  <c r="R394" i="4"/>
  <c r="R1230" i="4"/>
  <c r="R1429" i="4"/>
  <c r="R1610" i="4"/>
  <c r="R339" i="4"/>
  <c r="R178" i="4"/>
  <c r="R38" i="4"/>
  <c r="R861" i="4"/>
  <c r="R1486" i="4"/>
  <c r="R845" i="4"/>
  <c r="R346" i="4"/>
  <c r="R1085" i="4"/>
  <c r="R94" i="4"/>
  <c r="R732" i="4"/>
  <c r="R336" i="4"/>
  <c r="R292" i="4"/>
  <c r="R611" i="4"/>
  <c r="R1566" i="4"/>
  <c r="R599" i="4"/>
  <c r="R1557" i="4"/>
  <c r="R491" i="4"/>
  <c r="R855" i="4"/>
  <c r="R766" i="4"/>
  <c r="R1608" i="4"/>
  <c r="R994" i="4"/>
  <c r="R708" i="4"/>
  <c r="R288" i="4"/>
  <c r="R1345" i="4"/>
  <c r="R826" i="4"/>
  <c r="R1344" i="4"/>
  <c r="R315" i="4"/>
  <c r="R1388" i="4"/>
  <c r="R210" i="4"/>
  <c r="R1239" i="4"/>
  <c r="R1576" i="4"/>
  <c r="R1403" i="4"/>
  <c r="R317" i="4"/>
  <c r="R306" i="4"/>
  <c r="R1094" i="4"/>
  <c r="R1424" i="4"/>
  <c r="R1454" i="4"/>
  <c r="R1373" i="4"/>
  <c r="R1461" i="4"/>
  <c r="R228" i="4"/>
  <c r="R734" i="4"/>
  <c r="R1029" i="4"/>
  <c r="R1556" i="4"/>
  <c r="R1047" i="4"/>
  <c r="R1568" i="4"/>
  <c r="R665" i="4"/>
  <c r="R1443" i="4"/>
  <c r="R1456" i="4"/>
  <c r="R694" i="4"/>
  <c r="R747" i="4"/>
  <c r="R1425" i="4"/>
  <c r="R982" i="4"/>
  <c r="R748" i="4"/>
  <c r="R1604" i="4"/>
  <c r="R767" i="4"/>
  <c r="R579" i="4"/>
  <c r="R698" i="4"/>
  <c r="R1564" i="4"/>
  <c r="R943" i="4"/>
  <c r="R1115" i="4"/>
  <c r="R1554" i="4"/>
  <c r="R1448" i="4"/>
  <c r="R991" i="4"/>
  <c r="R804" i="4"/>
  <c r="R813" i="4"/>
  <c r="R930" i="4"/>
  <c r="R928" i="4"/>
  <c r="R1521" i="4"/>
  <c r="R1348" i="4"/>
  <c r="R635" i="4"/>
  <c r="R1194" i="4"/>
  <c r="R867" i="4"/>
  <c r="R1597" i="4"/>
  <c r="R966" i="4"/>
  <c r="R990" i="4"/>
  <c r="R1367" i="4"/>
  <c r="R1004" i="4"/>
  <c r="R1214" i="4"/>
  <c r="R1123" i="4"/>
  <c r="R1506" i="4"/>
  <c r="R1000" i="4"/>
  <c r="R1259" i="4"/>
  <c r="R259" i="4"/>
  <c r="R628" i="4"/>
  <c r="R641" i="4"/>
  <c r="R1001" i="4"/>
  <c r="R269" i="4"/>
  <c r="R1263" i="4"/>
  <c r="R220" i="4"/>
  <c r="R1418" i="4"/>
  <c r="R1537" i="4"/>
  <c r="R756" i="4"/>
  <c r="R1542" i="4"/>
  <c r="R1195" i="4"/>
  <c r="R1007" i="4"/>
  <c r="R1034" i="4"/>
  <c r="R1268" i="4"/>
  <c r="R1186" i="4"/>
  <c r="R1178" i="4"/>
  <c r="R997" i="4"/>
  <c r="R594" i="4"/>
  <c r="R1440" i="4"/>
  <c r="R580" i="4"/>
  <c r="R1517" i="4"/>
  <c r="R1199" i="4"/>
  <c r="R1411" i="4"/>
  <c r="R1200" i="4"/>
  <c r="R1550" i="4"/>
  <c r="R914" i="4"/>
  <c r="R251" i="4"/>
  <c r="R987" i="4"/>
  <c r="R722" i="4"/>
  <c r="R898" i="4"/>
  <c r="R1391" i="4"/>
  <c r="R1394" i="4"/>
  <c r="R586" i="4"/>
  <c r="R699" i="4"/>
  <c r="R1596" i="4"/>
  <c r="R851" i="4"/>
  <c r="R519" i="4"/>
  <c r="R89" i="4"/>
  <c r="R1057" i="4"/>
  <c r="R915" i="4"/>
  <c r="R944" i="4"/>
  <c r="R1546" i="4"/>
  <c r="R1269" i="4"/>
  <c r="R118" i="4"/>
  <c r="R1558" i="4"/>
  <c r="R1267" i="4"/>
  <c r="R1219" i="4"/>
  <c r="R1031" i="4"/>
  <c r="R1090" i="4"/>
  <c r="R587" i="4"/>
  <c r="R768" i="4"/>
  <c r="R1368" i="4"/>
  <c r="R1436" i="4"/>
  <c r="R1196" i="4"/>
  <c r="R1280" i="4"/>
  <c r="R1472" i="4"/>
  <c r="R1476" i="4"/>
  <c r="R711" i="4"/>
  <c r="R1122" i="4"/>
  <c r="R622" i="4"/>
  <c r="R782" i="4"/>
  <c r="R1378" i="4"/>
  <c r="R1593" i="4"/>
  <c r="R1515" i="4"/>
  <c r="R1479" i="4"/>
  <c r="R1055" i="4"/>
  <c r="R879" i="4"/>
  <c r="R1349" i="4"/>
  <c r="R1393" i="4"/>
  <c r="R755" i="4"/>
  <c r="R1535" i="4"/>
  <c r="R1559" i="4"/>
  <c r="R1523" i="4"/>
  <c r="R921" i="4"/>
  <c r="R1215" i="4"/>
  <c r="R1201" i="4"/>
  <c r="R1449" i="4"/>
  <c r="R1459" i="4"/>
  <c r="R1381" i="4"/>
  <c r="R267" i="4"/>
  <c r="R1038" i="4"/>
  <c r="R1101" i="4"/>
  <c r="R950" i="4"/>
  <c r="R1412" i="4"/>
  <c r="R1577" i="4"/>
  <c r="R967" i="4"/>
  <c r="R757" i="4"/>
  <c r="R916" i="4"/>
  <c r="R1595" i="4"/>
  <c r="R1273" i="4"/>
  <c r="R1187" i="4"/>
  <c r="R1202" i="4"/>
  <c r="R910" i="4"/>
  <c r="R1008" i="4"/>
  <c r="R786" i="4"/>
  <c r="R1600" i="4"/>
  <c r="R940" i="4"/>
  <c r="R77" i="4"/>
  <c r="R1067" i="4"/>
  <c r="R1013" i="4"/>
  <c r="R831" i="4"/>
  <c r="R1290" i="4"/>
  <c r="R1406" i="4"/>
  <c r="R1527" i="4"/>
  <c r="R578" i="4"/>
  <c r="R1113" i="4"/>
  <c r="R1079" i="4"/>
  <c r="R917" i="4"/>
  <c r="R984" i="4"/>
  <c r="R911" i="4"/>
  <c r="R1138" i="4"/>
  <c r="R629" i="4"/>
  <c r="R791" i="4"/>
  <c r="R1039" i="4"/>
  <c r="R588" i="4"/>
  <c r="R965" i="4"/>
  <c r="R1253" i="4"/>
  <c r="R963" i="4"/>
  <c r="R1350" i="4"/>
  <c r="R1498" i="4"/>
  <c r="R526" i="4"/>
  <c r="R536" i="4"/>
  <c r="R527" i="4"/>
  <c r="R272" i="4"/>
  <c r="R5" i="4"/>
  <c r="R1151" i="4"/>
  <c r="R1140" i="4"/>
  <c r="R1152" i="4"/>
  <c r="R1153" i="4"/>
  <c r="R1141" i="4"/>
  <c r="R528" i="4"/>
  <c r="R1154" i="4"/>
  <c r="R1155" i="4"/>
  <c r="R7" i="4"/>
  <c r="R537" i="4"/>
  <c r="R8" i="4"/>
  <c r="R9" i="4"/>
  <c r="R529" i="4"/>
  <c r="R380" i="4"/>
  <c r="R530" i="4"/>
  <c r="R10" i="4"/>
  <c r="R1156" i="4"/>
  <c r="R531" i="4"/>
  <c r="R1157" i="4"/>
  <c r="R11" i="4"/>
  <c r="R273" i="4"/>
  <c r="R1158" i="4"/>
  <c r="R381" i="4"/>
  <c r="R538" i="4"/>
  <c r="R539" i="4"/>
  <c r="R382" i="4"/>
  <c r="R12" i="4"/>
  <c r="R1142" i="4"/>
  <c r="R1143" i="4"/>
  <c r="R13" i="4"/>
  <c r="R1144" i="4"/>
  <c r="R1145" i="4"/>
  <c r="R1146" i="4"/>
  <c r="R540" i="4"/>
  <c r="R274" i="4"/>
  <c r="R1147" i="4"/>
  <c r="R14" i="4"/>
  <c r="R541" i="4"/>
  <c r="R383" i="4"/>
  <c r="R532" i="4"/>
  <c r="R533" i="4"/>
  <c r="R275" i="4"/>
  <c r="R276" i="4"/>
  <c r="R384" i="4"/>
  <c r="R277" i="4"/>
  <c r="R385" i="4"/>
  <c r="R386" i="4"/>
  <c r="R6" i="4"/>
  <c r="R15" i="4"/>
  <c r="R1148" i="4"/>
  <c r="R278" i="4"/>
  <c r="R1149" i="4"/>
  <c r="R1150" i="4"/>
  <c r="R16" i="4"/>
  <c r="R17" i="4"/>
  <c r="R542" i="4"/>
  <c r="R1159" i="4"/>
  <c r="R543" i="4"/>
  <c r="R279" i="4"/>
  <c r="R1160" i="4"/>
  <c r="R544" i="4"/>
  <c r="R534" i="4"/>
  <c r="R535" i="4"/>
  <c r="R207" i="4"/>
  <c r="R1069" i="4"/>
  <c r="R1606" i="4"/>
  <c r="R229" i="4"/>
  <c r="R1433" i="4"/>
  <c r="R1048" i="4"/>
  <c r="R705" i="4"/>
  <c r="R217" i="4"/>
  <c r="R4" i="4"/>
  <c r="R497" i="4"/>
  <c r="R367" i="4"/>
  <c r="R1607" i="4"/>
  <c r="R1161" i="4"/>
  <c r="R817" i="4"/>
  <c r="R477" i="4"/>
  <c r="R1105" i="4"/>
  <c r="R1006" i="4"/>
  <c r="R920" i="4"/>
  <c r="R1544" i="4"/>
  <c r="R429" i="4"/>
  <c r="R456" i="4"/>
  <c r="R1308" i="4"/>
  <c r="R432" i="4"/>
  <c r="R318" i="4"/>
  <c r="R488" i="4"/>
  <c r="R436" i="4"/>
  <c r="R45" i="4"/>
  <c r="R49" i="4"/>
  <c r="R249" i="4"/>
  <c r="R408" i="4"/>
  <c r="R1089" i="4"/>
  <c r="R866" i="4"/>
  <c r="R60" i="4"/>
  <c r="R63" i="4"/>
  <c r="R425" i="4"/>
  <c r="R424" i="4"/>
  <c r="R116" i="4"/>
  <c r="R901" i="4"/>
  <c r="R142" i="4"/>
  <c r="R434" i="4"/>
  <c r="R516" i="4"/>
  <c r="R454" i="4"/>
  <c r="R493" i="4"/>
  <c r="R449" i="4"/>
  <c r="R143" i="4"/>
  <c r="R503" i="4"/>
  <c r="R253" i="4"/>
  <c r="R151" i="4"/>
  <c r="R458" i="4"/>
  <c r="R92" i="4"/>
  <c r="R467" i="4"/>
  <c r="R155" i="4"/>
  <c r="R832" i="4"/>
  <c r="R523" i="4"/>
  <c r="R205" i="4"/>
  <c r="R137" i="4"/>
  <c r="R502" i="4"/>
  <c r="R101" i="4"/>
  <c r="R1295" i="4"/>
  <c r="R1603" i="4"/>
  <c r="R490" i="4"/>
  <c r="R133" i="4"/>
  <c r="R53" i="4"/>
  <c r="R498" i="4"/>
  <c r="R90" i="4"/>
  <c r="R139" i="4"/>
  <c r="R140" i="4"/>
  <c r="R740" i="4"/>
  <c r="R1599" i="4"/>
  <c r="R924" i="4"/>
  <c r="R462" i="4"/>
  <c r="R1413" i="4"/>
  <c r="R233" i="4"/>
  <c r="R743" i="4"/>
  <c r="R1227" i="4"/>
  <c r="R522" i="4"/>
  <c r="R507" i="4"/>
  <c r="R254" i="4"/>
  <c r="R517" i="4"/>
  <c r="R62" i="4"/>
  <c r="R401" i="4"/>
  <c r="R81" i="4"/>
  <c r="R42" i="4"/>
  <c r="R43" i="4"/>
  <c r="R109" i="4"/>
  <c r="R1450" i="4"/>
  <c r="R433" i="4"/>
  <c r="R64" i="4"/>
  <c r="R422" i="4"/>
  <c r="R347" i="4"/>
  <c r="R166" i="4"/>
  <c r="R164" i="4"/>
  <c r="R134" i="4"/>
  <c r="R1401" i="4"/>
  <c r="R96" i="4"/>
  <c r="R67" i="4"/>
  <c r="R331" i="4"/>
  <c r="R455" i="4"/>
  <c r="R420" i="4"/>
  <c r="R51" i="4"/>
  <c r="R712" i="4"/>
  <c r="R48" i="4"/>
  <c r="R514" i="4"/>
  <c r="R461" i="4"/>
  <c r="R46" i="4"/>
  <c r="R524" i="4"/>
  <c r="R299" i="4"/>
  <c r="R82" i="4"/>
  <c r="R518" i="4"/>
  <c r="R902" i="4"/>
  <c r="R508" i="4"/>
  <c r="R1530" i="4"/>
  <c r="R976" i="4"/>
  <c r="R1605" i="4"/>
  <c r="R485" i="4"/>
  <c r="R510" i="4"/>
  <c r="R226" i="4"/>
  <c r="R692" i="4"/>
  <c r="R68" i="4"/>
  <c r="R197" i="4"/>
  <c r="R435" i="4"/>
  <c r="R1311" i="4"/>
  <c r="R403" i="4"/>
  <c r="R144" i="4"/>
  <c r="R473" i="4"/>
  <c r="R441" i="4"/>
  <c r="R412" i="4"/>
  <c r="R163" i="4"/>
  <c r="R239" i="4"/>
  <c r="R513" i="4"/>
  <c r="R110" i="4"/>
  <c r="R478" i="4"/>
  <c r="R974" i="4"/>
  <c r="R54" i="4"/>
  <c r="R469" i="4"/>
  <c r="R136" i="4"/>
  <c r="R472" i="4"/>
  <c r="R411" i="4"/>
  <c r="R50" i="4"/>
  <c r="R342" i="4"/>
  <c r="R489" i="4"/>
  <c r="R141" i="4"/>
  <c r="R160" i="4"/>
  <c r="R428" i="4"/>
  <c r="R487" i="4"/>
  <c r="R452" i="4"/>
  <c r="R466" i="4"/>
  <c r="R69" i="4"/>
  <c r="R70" i="4"/>
  <c r="R419" i="4"/>
  <c r="R236" i="4"/>
  <c r="R258" i="4"/>
  <c r="R180" i="4"/>
  <c r="R156" i="4"/>
  <c r="R404" i="4"/>
  <c r="R145" i="4"/>
  <c r="R474" i="4"/>
  <c r="R448" i="4"/>
  <c r="R132" i="4"/>
  <c r="R445" i="4"/>
  <c r="R177" i="4"/>
  <c r="R153" i="4"/>
  <c r="R501" i="4"/>
  <c r="R439" i="4"/>
  <c r="R289" i="4"/>
  <c r="R405" i="4"/>
  <c r="R825" i="4"/>
  <c r="R413" i="4"/>
  <c r="R499" i="4"/>
  <c r="R495" i="4"/>
  <c r="R402" i="4"/>
  <c r="R162" i="4"/>
  <c r="R91" i="4"/>
  <c r="R65" i="4"/>
  <c r="R903" i="4"/>
  <c r="R303" i="4"/>
  <c r="R55" i="4"/>
  <c r="R146" i="4"/>
  <c r="R280" i="4"/>
  <c r="R453" i="4"/>
  <c r="R1617" i="4"/>
  <c r="R468" i="4"/>
  <c r="R154" i="4"/>
  <c r="R88" i="4"/>
  <c r="R1543" i="4"/>
  <c r="R480" i="4"/>
  <c r="R86" i="4"/>
  <c r="R290" i="4"/>
  <c r="R127" i="4"/>
  <c r="R515" i="4"/>
  <c r="R138" i="4"/>
  <c r="R421" i="4"/>
  <c r="R98" i="4"/>
  <c r="R128" i="4"/>
  <c r="R864" i="4"/>
  <c r="R129" i="4"/>
  <c r="R521" i="4"/>
  <c r="R387" i="4"/>
  <c r="R1162" i="4"/>
  <c r="R283" i="4"/>
  <c r="R545" i="4"/>
  <c r="R388" i="4"/>
  <c r="R1163" i="4"/>
  <c r="R1164" i="4"/>
  <c r="R546" i="4"/>
  <c r="R1165" i="4"/>
  <c r="R25" i="4"/>
  <c r="R389" i="4"/>
  <c r="R24" i="4"/>
  <c r="R22" i="4"/>
  <c r="R26" i="4"/>
  <c r="R1166" i="4"/>
  <c r="R547" i="4"/>
  <c r="R548" i="4"/>
  <c r="R390" i="4"/>
  <c r="R1167" i="4"/>
  <c r="R281" i="4"/>
  <c r="R549" i="4"/>
  <c r="R18" i="4"/>
  <c r="R550" i="4"/>
  <c r="R551" i="4"/>
  <c r="R552" i="4"/>
  <c r="R392" i="4"/>
  <c r="R19" i="4"/>
  <c r="R20" i="4"/>
  <c r="R553" i="4"/>
  <c r="R23" i="4"/>
  <c r="R21" i="4"/>
  <c r="R1168" i="4"/>
  <c r="R1169" i="4"/>
  <c r="R554" i="4"/>
  <c r="R1170" i="4"/>
  <c r="R555" i="4"/>
  <c r="R284" i="4"/>
  <c r="R391" i="4"/>
  <c r="R1171" i="4"/>
  <c r="R556" i="4"/>
  <c r="R282" i="4"/>
  <c r="R607" i="4"/>
  <c r="R1287" i="4"/>
  <c r="R882" i="4"/>
  <c r="R1278" i="4"/>
  <c r="R877" i="4"/>
  <c r="R1431" i="4"/>
  <c r="R1077" i="4"/>
  <c r="R1365" i="4"/>
  <c r="R809" i="4"/>
  <c r="R1174" i="4"/>
  <c r="R1212" i="4"/>
  <c r="R961" i="4"/>
  <c r="R1491" i="4"/>
  <c r="R735" i="4"/>
  <c r="R1445" i="4"/>
  <c r="R1106" i="4"/>
  <c r="R1360" i="4"/>
  <c r="R1221" i="4"/>
  <c r="R948" i="4"/>
  <c r="R241" i="4"/>
  <c r="R827" i="4"/>
  <c r="R709" i="4"/>
  <c r="R1015" i="4"/>
  <c r="R956" i="4"/>
  <c r="R895" i="4"/>
  <c r="R1355" i="4"/>
  <c r="R1314" i="4"/>
  <c r="R1175" i="4"/>
  <c r="R1172" i="4"/>
  <c r="R1397" i="4"/>
  <c r="R957" i="4"/>
  <c r="R787" i="4"/>
  <c r="R1242" i="4"/>
  <c r="R788" i="4"/>
  <c r="R657" i="4"/>
  <c r="R802" i="4"/>
  <c r="R1231" i="4"/>
  <c r="R1525" i="4"/>
  <c r="R1511" i="4"/>
  <c r="R661" i="4"/>
  <c r="R652" i="4"/>
  <c r="R941" i="4"/>
  <c r="R834" i="4"/>
  <c r="R564" i="4"/>
  <c r="R706" i="4"/>
  <c r="R1276" i="4"/>
  <c r="R749" i="4"/>
  <c r="R1518" i="4"/>
  <c r="R1434" i="4"/>
  <c r="R1574" i="4"/>
  <c r="R1299" i="4"/>
  <c r="R934" i="4"/>
  <c r="R1573" i="4"/>
  <c r="R1188" i="4"/>
  <c r="R1011" i="4"/>
  <c r="R1319" i="4"/>
  <c r="R751" i="4"/>
  <c r="R888" i="4"/>
  <c r="R571" i="4"/>
  <c r="R1283" i="4"/>
  <c r="R1189" i="4"/>
  <c r="R1019" i="4"/>
  <c r="R1569" i="4"/>
  <c r="R679" i="4"/>
  <c r="R1584" i="4"/>
  <c r="R1414" i="4"/>
  <c r="R1049" i="4"/>
  <c r="R752" i="4"/>
  <c r="R800" i="4"/>
  <c r="R558" i="4"/>
  <c r="R683" i="4"/>
  <c r="R1330" i="4"/>
  <c r="R725" i="4"/>
  <c r="R1341" i="4"/>
  <c r="R838" i="4"/>
  <c r="R1483" i="4"/>
  <c r="R1176" i="4"/>
  <c r="R581" i="4"/>
  <c r="R729" i="4"/>
  <c r="R806" i="4"/>
  <c r="R1073" i="4"/>
  <c r="R1571" i="4"/>
  <c r="R969" i="4"/>
  <c r="R716" i="4"/>
  <c r="R1375" i="4"/>
  <c r="R873" i="4"/>
  <c r="R738" i="4"/>
  <c r="R905" i="4"/>
  <c r="R696" i="4"/>
  <c r="R1471" i="4"/>
  <c r="R600" i="4"/>
  <c r="R1533" i="4"/>
  <c r="R1402" i="4"/>
  <c r="R1540" i="4"/>
  <c r="R1482" i="4"/>
  <c r="R1298" i="4"/>
  <c r="R1313" i="4"/>
  <c r="R776" i="4"/>
  <c r="R572" i="4"/>
  <c r="R1579" i="4"/>
  <c r="R1306" i="4"/>
  <c r="R1364" i="4"/>
  <c r="R1062" i="4"/>
  <c r="R232" i="4"/>
  <c r="R1223" i="4"/>
  <c r="R783" i="4"/>
  <c r="R1228" i="4"/>
  <c r="R1328" i="4"/>
  <c r="R979" i="4"/>
  <c r="R39" i="4"/>
  <c r="R980" i="4"/>
  <c r="R1504" i="4"/>
  <c r="R1125" i="4"/>
  <c r="R231" i="4"/>
  <c r="R1309" i="4"/>
  <c r="R27" i="4"/>
  <c r="R733" i="4"/>
  <c r="R1303" i="4"/>
  <c r="R1589" i="4"/>
  <c r="R1468" i="4"/>
  <c r="R1292" i="4"/>
  <c r="R115" i="4"/>
  <c r="R1329" i="4"/>
  <c r="R1070" i="4"/>
  <c r="R606" i="4"/>
  <c r="R676" i="4"/>
  <c r="R785" i="4"/>
  <c r="R1336" i="4"/>
  <c r="R1071" i="4"/>
  <c r="R596" i="4"/>
  <c r="R726" i="4"/>
  <c r="R1054" i="4"/>
  <c r="R1103" i="4"/>
  <c r="R727" i="4"/>
  <c r="R1126" i="4"/>
  <c r="R595" i="4"/>
  <c r="R1086" i="4"/>
  <c r="R1240" i="4"/>
  <c r="R1111" i="4"/>
  <c r="R926" i="4"/>
  <c r="R450" i="4"/>
  <c r="R397" i="4"/>
  <c r="R496" i="4"/>
  <c r="R29" i="4"/>
  <c r="R300" i="4"/>
  <c r="R148" i="4"/>
  <c r="R107" i="4"/>
  <c r="R442" i="4"/>
  <c r="R417" i="4"/>
  <c r="R352" i="4"/>
  <c r="R415" i="4"/>
  <c r="R423" i="4"/>
  <c r="R257" i="4"/>
  <c r="R247" i="4"/>
  <c r="R470" i="4"/>
  <c r="R111" i="4"/>
  <c r="R112" i="4"/>
  <c r="R105" i="4"/>
  <c r="R437" i="4"/>
  <c r="R52" i="4"/>
  <c r="R87" i="4"/>
  <c r="R161" i="4"/>
  <c r="R512" i="4"/>
  <c r="R430" i="4"/>
  <c r="R494" i="4"/>
  <c r="R1014" i="4"/>
  <c r="R486" i="4"/>
  <c r="R75" i="4"/>
  <c r="R130" i="4"/>
  <c r="R79" i="4"/>
  <c r="R285" i="4"/>
  <c r="R511" i="4"/>
  <c r="R30" i="4"/>
  <c r="R171" i="4"/>
  <c r="R396" i="4"/>
  <c r="R693" i="4"/>
  <c r="R173" i="4"/>
  <c r="R31" i="4"/>
  <c r="R1035" i="4"/>
  <c r="R200" i="4"/>
  <c r="R44" i="4"/>
  <c r="R174" i="4"/>
  <c r="R268" i="4"/>
  <c r="R76" i="4"/>
  <c r="R451" i="4"/>
  <c r="R438" i="4"/>
  <c r="R1116" i="4"/>
  <c r="R1480" i="4"/>
  <c r="R1415" i="4"/>
  <c r="R918" i="4"/>
  <c r="R968" i="4"/>
  <c r="R1419" i="4"/>
  <c r="R1203" i="4"/>
  <c r="R582" i="4"/>
  <c r="R1204" i="4"/>
  <c r="R759" i="4"/>
  <c r="R1528" i="4"/>
  <c r="R1005" i="4"/>
  <c r="R1578" i="4"/>
  <c r="R1560" i="4"/>
  <c r="R1601" i="4"/>
  <c r="R1205" i="4"/>
  <c r="R221" i="4"/>
  <c r="R1206" i="4"/>
  <c r="R1197" i="4"/>
  <c r="R1068" i="4"/>
  <c r="R583" i="4"/>
  <c r="R260" i="4"/>
  <c r="R1190" i="4"/>
  <c r="R1395" i="4"/>
  <c r="R1524" i="4"/>
  <c r="R868" i="4"/>
  <c r="R1477" i="4"/>
  <c r="R93" i="4"/>
  <c r="R814" i="4"/>
  <c r="R985" i="4"/>
  <c r="R1040" i="4"/>
  <c r="R520" i="4"/>
  <c r="R758" i="4"/>
  <c r="R1416" i="4"/>
  <c r="R1139" i="4"/>
  <c r="R1002" i="4"/>
  <c r="R769" i="4"/>
  <c r="R912" i="4"/>
  <c r="R931" i="4"/>
  <c r="R252" i="4"/>
  <c r="R589" i="4"/>
  <c r="R1536" i="4"/>
  <c r="R992" i="4"/>
  <c r="R1216" i="4"/>
  <c r="R1271" i="4"/>
  <c r="R1598" i="4"/>
  <c r="R1270" i="4"/>
  <c r="R1538" i="4"/>
  <c r="R1274" i="4"/>
  <c r="R1441" i="4"/>
  <c r="R1594" i="4"/>
  <c r="R104" i="4"/>
  <c r="R56" i="4"/>
  <c r="R685" i="4"/>
  <c r="R345" i="4"/>
  <c r="R1009" i="4"/>
  <c r="R1475" i="4"/>
  <c r="R320" i="4"/>
  <c r="R198" i="4"/>
  <c r="R1241" i="4"/>
  <c r="R427" i="4"/>
  <c r="R1044" i="4"/>
  <c r="R484" i="4"/>
  <c r="R1322" i="4"/>
  <c r="R883" i="4"/>
  <c r="R878" i="4"/>
  <c r="R1432" i="4"/>
  <c r="R74" i="4"/>
  <c r="R730" i="4"/>
  <c r="R642" i="4"/>
  <c r="R850" i="4"/>
  <c r="R509" i="4"/>
  <c r="R1343" i="4"/>
  <c r="R1339" i="4"/>
  <c r="R618" i="4"/>
  <c r="R1446" i="4"/>
  <c r="R710" i="4"/>
  <c r="R181" i="4"/>
  <c r="R1407" i="4"/>
  <c r="R799" i="4"/>
  <c r="R567" i="4"/>
  <c r="R270" i="4"/>
  <c r="R561" i="4"/>
  <c r="R28" i="4"/>
  <c r="R998" i="4"/>
  <c r="R1516" i="4"/>
  <c r="R704" i="4"/>
  <c r="R1252" i="4"/>
  <c r="R1405" i="4"/>
  <c r="R620" i="4"/>
  <c r="R653" i="4"/>
  <c r="R1213" i="4"/>
  <c r="R1249" i="4"/>
  <c r="R264" i="4"/>
  <c r="R972" i="4"/>
  <c r="R762" i="4"/>
  <c r="R562" i="4"/>
  <c r="R1460" i="4"/>
  <c r="R1260" i="4"/>
  <c r="R777" i="4"/>
  <c r="R736" i="4"/>
  <c r="R211" i="4"/>
  <c r="R750" i="4"/>
  <c r="R988" i="4"/>
  <c r="R612" i="4"/>
  <c r="R923" i="4"/>
  <c r="R189" i="4"/>
  <c r="R1390" i="4"/>
  <c r="R675" i="4"/>
  <c r="R1279" i="4"/>
  <c r="R824" i="4"/>
  <c r="R78" i="4"/>
  <c r="R1561" i="4"/>
  <c r="R908" i="4"/>
  <c r="R1003" i="4"/>
  <c r="R1281" i="4"/>
  <c r="R1358" i="4"/>
  <c r="R1551" i="4"/>
  <c r="R505" i="4"/>
  <c r="R951" i="4"/>
  <c r="R630" i="4"/>
  <c r="R176" i="4"/>
  <c r="R1532" i="4"/>
  <c r="R619" i="4"/>
  <c r="R627" i="4"/>
  <c r="R986" i="4"/>
  <c r="R266" i="4"/>
  <c r="R1064" i="4"/>
  <c r="R475" i="4"/>
  <c r="R634" i="4"/>
  <c r="R208" i="4"/>
  <c r="R753" i="4"/>
  <c r="R108" i="4"/>
  <c r="R945" i="4"/>
  <c r="R680" i="4"/>
  <c r="R1580" i="4"/>
  <c r="R1119" i="4"/>
  <c r="R854" i="4"/>
  <c r="R805" i="4"/>
  <c r="R1217" i="4"/>
  <c r="R1302" i="4"/>
  <c r="R1400" i="4"/>
  <c r="R1080" i="4"/>
  <c r="R643" i="4"/>
  <c r="R939" i="4"/>
  <c r="R298" i="4"/>
  <c r="R899" i="4"/>
  <c r="R1182" i="4"/>
  <c r="R593" i="4"/>
  <c r="R1225" i="4"/>
  <c r="R37" i="4"/>
  <c r="R792" i="4"/>
  <c r="R1026" i="4"/>
  <c r="R797" i="4"/>
  <c r="R1572" i="4"/>
  <c r="R964" i="4"/>
  <c r="R1316" i="4"/>
  <c r="R932" i="4"/>
  <c r="R1552" i="4"/>
  <c r="R1452" i="4"/>
  <c r="R1466" i="4"/>
  <c r="R66" i="4"/>
  <c r="R1177" i="4"/>
  <c r="R644" i="4"/>
  <c r="R962" i="4"/>
  <c r="R1473" i="4"/>
  <c r="R1376" i="4"/>
  <c r="R460" i="4"/>
  <c r="R1305" i="4"/>
  <c r="R183" i="4"/>
  <c r="R1470" i="4"/>
  <c r="R1277" i="4"/>
  <c r="R608" i="4"/>
  <c r="R960" i="4"/>
  <c r="R874" i="4"/>
  <c r="R265" i="4"/>
  <c r="R1464" i="4"/>
  <c r="R1366" i="4"/>
  <c r="R896" i="4"/>
  <c r="R1266" i="4"/>
  <c r="R1499" i="4"/>
  <c r="R1297" i="4"/>
  <c r="R190" i="4"/>
  <c r="R865" i="4"/>
  <c r="R361" i="4"/>
  <c r="R1384" i="4"/>
  <c r="R715" i="4"/>
  <c r="R674" i="4"/>
  <c r="R1371" i="4"/>
  <c r="R574" i="4"/>
  <c r="R1110" i="4"/>
  <c r="R58" i="4"/>
  <c r="R1484" i="4"/>
  <c r="R631" i="4"/>
  <c r="R835" i="4"/>
  <c r="R1288" i="4"/>
  <c r="R196" i="4"/>
  <c r="R999" i="4"/>
  <c r="R1053" i="4"/>
  <c r="R506" i="4"/>
  <c r="R1032" i="4"/>
  <c r="R590" i="4"/>
  <c r="R557" i="4"/>
  <c r="R1555" i="4"/>
  <c r="R637" i="4"/>
  <c r="R357" i="4"/>
  <c r="R1356" i="4"/>
  <c r="R702" i="4"/>
  <c r="R993" i="4"/>
  <c r="R1272" i="4"/>
  <c r="R1362" i="4"/>
  <c r="R929" i="4"/>
  <c r="R242" i="4"/>
  <c r="R1317" i="4"/>
  <c r="R1222" i="4"/>
  <c r="R1109" i="4"/>
  <c r="R922" i="4"/>
  <c r="R810" i="4"/>
  <c r="R604" i="4"/>
  <c r="R395" i="4"/>
  <c r="R1220" i="4"/>
  <c r="R575" i="4"/>
  <c r="R617" i="4"/>
  <c r="R73" i="4"/>
  <c r="R1444" i="4"/>
  <c r="R650" i="4"/>
  <c r="R1315" i="4"/>
  <c r="R1585" i="4"/>
  <c r="R59" i="4"/>
  <c r="R601" i="4"/>
  <c r="R695" i="4"/>
  <c r="R713" i="4"/>
  <c r="R970" i="4"/>
  <c r="R224" i="4"/>
  <c r="R880" i="4"/>
  <c r="R1485" i="4"/>
  <c r="R942" i="4"/>
  <c r="R656" i="4"/>
  <c r="R464" i="4"/>
  <c r="R701" i="4"/>
  <c r="R697" i="4"/>
  <c r="R1226" i="4"/>
  <c r="R1078" i="4"/>
  <c r="R890" i="4"/>
  <c r="R1427" i="4"/>
  <c r="R1490" i="4"/>
  <c r="R568" i="4"/>
  <c r="R573" i="4"/>
  <c r="R479" i="4"/>
  <c r="R946" i="4"/>
  <c r="R811" i="4"/>
  <c r="R1037" i="4"/>
  <c r="R157" i="4"/>
  <c r="R1496" i="4"/>
  <c r="R1565" i="4"/>
  <c r="R885" i="4"/>
  <c r="R1257" i="4"/>
  <c r="R913" i="4"/>
  <c r="R323" i="4"/>
  <c r="R416" i="4"/>
  <c r="R689" i="4"/>
  <c r="R1286" i="4"/>
  <c r="R168" i="4"/>
  <c r="R559" i="4"/>
  <c r="R106" i="4"/>
  <c r="R833" i="4"/>
  <c r="R1326" i="4"/>
  <c r="R476" i="4"/>
  <c r="R919" i="4"/>
  <c r="R591" i="4"/>
  <c r="R623" i="4"/>
  <c r="R723" i="4"/>
  <c r="R718" i="4"/>
  <c r="R852" i="4"/>
  <c r="R305" i="4"/>
  <c r="R1563" i="4"/>
  <c r="R1548" i="4"/>
  <c r="R819" i="4"/>
  <c r="R119" i="4"/>
  <c r="R1246" i="4"/>
  <c r="R1056" i="4"/>
  <c r="R1382" i="4"/>
  <c r="R1198" i="4"/>
  <c r="R1437" i="4"/>
  <c r="R1567" i="4"/>
  <c r="R1010" i="4"/>
  <c r="R840" i="4"/>
  <c r="R1430" i="4"/>
  <c r="R892" i="4"/>
  <c r="R1422" i="4"/>
  <c r="R1492" i="4"/>
  <c r="R47" i="4"/>
  <c r="R1107" i="4"/>
  <c r="R179" i="4"/>
  <c r="R121" i="4"/>
  <c r="R837" i="4"/>
  <c r="R57" i="4"/>
  <c r="R1179" i="4"/>
  <c r="R1291" i="4"/>
  <c r="R295" i="4"/>
  <c r="R1522" i="4"/>
  <c r="R1114" i="4"/>
  <c r="R1061" i="4"/>
  <c r="R847" i="4"/>
  <c r="R481" i="4"/>
  <c r="R720" i="4"/>
  <c r="R577" i="4"/>
  <c r="R662" i="4"/>
  <c r="R398" i="4"/>
  <c r="R1398" i="4"/>
  <c r="R125" i="4"/>
  <c r="R440" i="4"/>
  <c r="R191" i="4"/>
  <c r="R1396" i="4"/>
  <c r="R1323" i="4"/>
  <c r="R1410" i="4"/>
  <c r="R1372" i="4"/>
  <c r="R671" i="4"/>
  <c r="R1093" i="4"/>
  <c r="R781" i="4"/>
  <c r="R666" i="4"/>
  <c r="R302" i="4"/>
  <c r="R409" i="4"/>
  <c r="R1017" i="4"/>
  <c r="R773" i="4"/>
  <c r="R605" i="4"/>
  <c r="R308" i="4"/>
  <c r="R1481" i="4"/>
  <c r="R1337" i="4"/>
  <c r="R1462" i="4"/>
  <c r="R1043" i="4"/>
  <c r="R807" i="4"/>
  <c r="R1591" i="4"/>
  <c r="R995" i="4"/>
  <c r="R677" i="4"/>
  <c r="R1583" i="4"/>
  <c r="R1224" i="4"/>
  <c r="R1335" i="4"/>
  <c r="R816" i="4"/>
  <c r="R1018" i="4"/>
  <c r="R1207" i="4"/>
  <c r="R1609" i="4"/>
  <c r="R870" i="4"/>
  <c r="R34" i="4"/>
  <c r="R663" i="4"/>
  <c r="R687" i="4"/>
  <c r="R1549" i="4"/>
  <c r="R843" i="4"/>
  <c r="R185" i="4"/>
  <c r="R1327" i="4"/>
  <c r="R978" i="4"/>
  <c r="R1030" i="4"/>
  <c r="R872" i="4"/>
  <c r="R909" i="4"/>
  <c r="R669" i="4"/>
  <c r="R1467" i="4"/>
  <c r="R651" i="4"/>
  <c r="R1582" i="4"/>
  <c r="R737" i="4"/>
  <c r="R1020" i="4"/>
  <c r="R869" i="4"/>
  <c r="R243" i="4"/>
  <c r="R1112" i="4"/>
  <c r="R856" i="4"/>
  <c r="R1618" i="4"/>
  <c r="R83" i="4"/>
  <c r="R313" i="4"/>
  <c r="R240" i="4"/>
  <c r="R235" i="4"/>
  <c r="R1099" i="4"/>
  <c r="R227" i="4"/>
  <c r="R724" i="4"/>
  <c r="R1059" i="4"/>
  <c r="R431" i="4"/>
  <c r="R1033" i="4"/>
  <c r="R222" i="4"/>
  <c r="R741" i="4"/>
  <c r="R1614" i="4"/>
  <c r="R754" i="4"/>
  <c r="R1612" i="4"/>
  <c r="R1131" i="4"/>
  <c r="R1615" i="4"/>
  <c r="R245" i="4"/>
  <c r="R286" i="4"/>
  <c r="R793" i="4"/>
  <c r="R1611" i="4"/>
  <c r="R904" i="4"/>
  <c r="R1616" i="4"/>
  <c r="R1102" i="4"/>
  <c r="R40" i="4"/>
  <c r="R219" i="4"/>
  <c r="R1117" i="4"/>
  <c r="R483" i="4"/>
  <c r="R844" i="4"/>
  <c r="R1613" i="4"/>
  <c r="R690" i="4"/>
  <c r="R311" i="4"/>
  <c r="R691" i="4"/>
  <c r="R1088" i="4"/>
  <c r="R504" i="4"/>
  <c r="R1526" i="4"/>
  <c r="R801" i="4"/>
  <c r="R1534" i="4"/>
  <c r="R1173" i="4"/>
  <c r="R789" i="4"/>
  <c r="R803" i="4"/>
  <c r="R1320" i="4"/>
  <c r="R1191" i="4"/>
  <c r="R602" i="4"/>
  <c r="R1417" i="4"/>
  <c r="R123" i="4"/>
  <c r="R707" i="4"/>
  <c r="R739" i="4"/>
  <c r="R728" i="4"/>
  <c r="R1512" i="4"/>
  <c r="R778" i="4"/>
  <c r="R779" i="4"/>
  <c r="R1435" i="4"/>
  <c r="R664" i="4"/>
  <c r="R1519" i="4"/>
  <c r="R1520" i="4"/>
  <c r="R1243" i="4"/>
  <c r="R1300" i="4"/>
  <c r="R158" i="4"/>
  <c r="R584" i="4"/>
  <c r="R681" i="4"/>
  <c r="R1012" i="4"/>
  <c r="R1342" i="4"/>
  <c r="R1301" i="4"/>
  <c r="R808" i="4"/>
  <c r="R1331" i="4"/>
  <c r="R1232" i="4"/>
  <c r="R1192" i="4"/>
  <c r="R1074" i="4"/>
  <c r="R565" i="4"/>
  <c r="R1541" i="4"/>
  <c r="R585" i="4"/>
  <c r="M613" i="4"/>
  <c r="M1399" i="4"/>
  <c r="M1310" i="4"/>
  <c r="M836" i="4"/>
  <c r="M938" i="4"/>
  <c r="M570" i="4"/>
  <c r="M678" i="4"/>
  <c r="M1562" i="4"/>
  <c r="M1210" i="4"/>
  <c r="M927" i="4"/>
  <c r="M647" i="4"/>
  <c r="M1531" i="4"/>
  <c r="M667" i="4"/>
  <c r="M1488" i="4"/>
  <c r="M1321" i="4"/>
  <c r="M1285" i="4"/>
  <c r="M297" i="4"/>
  <c r="M684" i="4"/>
  <c r="M949" i="4"/>
  <c r="M1338" i="4"/>
  <c r="M560" i="4"/>
  <c r="M853" i="4"/>
  <c r="M688" i="4"/>
  <c r="M1245" i="4"/>
  <c r="M668" i="4"/>
  <c r="M1474" i="4"/>
  <c r="M1128" i="4"/>
  <c r="M717" i="4"/>
  <c r="M887" i="4"/>
  <c r="M719" i="4"/>
  <c r="M884" i="4"/>
  <c r="M1132" i="4"/>
  <c r="M1264" i="4"/>
  <c r="M304" i="4"/>
  <c r="M1389" i="4"/>
  <c r="M897" i="4"/>
  <c r="M566" i="4"/>
  <c r="M1469" i="4"/>
  <c r="M1361" i="4"/>
  <c r="M798" i="4"/>
  <c r="M201" i="4"/>
  <c r="M366" i="4"/>
  <c r="M500" i="4"/>
  <c r="M113" i="4"/>
  <c r="M351" i="4"/>
  <c r="M120" i="4"/>
  <c r="M368" i="4"/>
  <c r="M344" i="4"/>
  <c r="M365" i="4"/>
  <c r="M216" i="4"/>
  <c r="M341" i="4"/>
  <c r="M238" i="4"/>
  <c r="M199" i="4"/>
  <c r="M348" i="4"/>
  <c r="M167" i="4"/>
  <c r="M80" i="4"/>
  <c r="M354" i="4"/>
  <c r="M97" i="4"/>
  <c r="M375" i="4"/>
  <c r="M204" i="4"/>
  <c r="M114" i="4"/>
  <c r="M332" i="4"/>
  <c r="M170" i="4"/>
  <c r="M446" i="4"/>
  <c r="M147" i="4"/>
  <c r="M371" i="4"/>
  <c r="M343" i="4"/>
  <c r="M175" i="4"/>
  <c r="M99" i="4"/>
  <c r="M362" i="4"/>
  <c r="M32" i="4"/>
  <c r="M335" i="4"/>
  <c r="M169" i="4"/>
  <c r="M250" i="4"/>
  <c r="M117" i="4"/>
  <c r="M443" i="4"/>
  <c r="M325" i="4"/>
  <c r="M215" i="4"/>
  <c r="M378" i="4"/>
  <c r="M349" i="4"/>
  <c r="M322" i="4"/>
  <c r="M312" i="4"/>
  <c r="M350" i="4"/>
  <c r="M326" i="4"/>
  <c r="M195" i="4"/>
  <c r="M309" i="4"/>
  <c r="M209" i="4"/>
  <c r="M103" i="4"/>
  <c r="M333" i="4"/>
  <c r="M206" i="4"/>
  <c r="M237" i="4"/>
  <c r="M188" i="4"/>
  <c r="M165" i="4"/>
  <c r="M244" i="4"/>
  <c r="M369" i="4"/>
  <c r="M328" i="4"/>
  <c r="M337" i="4"/>
  <c r="M457" i="4"/>
  <c r="M230" i="4"/>
  <c r="M376" i="4"/>
  <c r="M126" i="4"/>
  <c r="M248" i="4"/>
  <c r="M330" i="4"/>
  <c r="M314" i="4"/>
  <c r="M255" i="4"/>
  <c r="M370" i="4"/>
  <c r="M364" i="4"/>
  <c r="M327" i="4"/>
  <c r="M447" i="4"/>
  <c r="M100" i="4"/>
  <c r="M355" i="4"/>
  <c r="M372" i="4"/>
  <c r="M338" i="4"/>
  <c r="M893" i="4"/>
  <c r="M639" i="4"/>
  <c r="M1104" i="4"/>
  <c r="M881" i="4"/>
  <c r="M1507" i="4"/>
  <c r="M1325" i="4"/>
  <c r="M1340" i="4"/>
  <c r="M1282" i="4"/>
  <c r="M655" i="4"/>
  <c r="M790" i="4"/>
  <c r="M871" i="4"/>
  <c r="M1509" i="4"/>
  <c r="M1137" i="4"/>
  <c r="M1133" i="4"/>
  <c r="M1130" i="4"/>
  <c r="M1181" i="4"/>
  <c r="M1185" i="4"/>
  <c r="M746" i="4"/>
  <c r="M673" i="4"/>
  <c r="M1180" i="4"/>
  <c r="M672" i="4"/>
  <c r="M742" i="4"/>
  <c r="M640" i="4"/>
  <c r="M654" i="4"/>
  <c r="M954" i="4"/>
  <c r="M648" i="4"/>
  <c r="M576" i="4"/>
  <c r="M863" i="4"/>
  <c r="M1258" i="4"/>
  <c r="M659" i="4"/>
  <c r="M823" i="4"/>
  <c r="M953" i="4"/>
  <c r="M1307" i="4"/>
  <c r="M592" i="4"/>
  <c r="M649" i="4"/>
  <c r="M1404" i="4"/>
  <c r="M1359" i="4"/>
  <c r="M1118" i="4"/>
  <c r="M1296" i="4"/>
  <c r="M1501" i="4"/>
  <c r="M1387" i="4"/>
  <c r="M660" i="4"/>
  <c r="M626" i="4"/>
  <c r="M875" i="4"/>
  <c r="M947" i="4"/>
  <c r="M700" i="4"/>
  <c r="M925" i="4"/>
  <c r="M1508" i="4"/>
  <c r="M703" i="4"/>
  <c r="M614" i="4"/>
  <c r="M955" i="4"/>
  <c r="M744" i="4"/>
  <c r="M636" i="4"/>
  <c r="M597" i="4"/>
  <c r="M482" i="4"/>
  <c r="M218" i="4"/>
  <c r="M632" i="4"/>
  <c r="M194" i="4"/>
  <c r="M379" i="4"/>
  <c r="M1502" i="4"/>
  <c r="M246" i="4"/>
  <c r="M1453" i="4"/>
  <c r="M213" i="4"/>
  <c r="M203" i="4"/>
  <c r="M192" i="4"/>
  <c r="M1021" i="4"/>
  <c r="M261" i="4"/>
  <c r="M193" i="4"/>
  <c r="M263" i="4"/>
  <c r="M271" i="4"/>
  <c r="M569" i="4"/>
  <c r="M256" i="4"/>
  <c r="M262" i="4"/>
  <c r="M444" i="4"/>
  <c r="M952" i="4"/>
  <c r="M353" i="4"/>
  <c r="M1447" i="4"/>
  <c r="M1409" i="4"/>
  <c r="M1209" i="4"/>
  <c r="M1136" i="4"/>
  <c r="M359" i="4"/>
  <c r="M358" i="4"/>
  <c r="M1087" i="4"/>
  <c r="M1489" i="4"/>
  <c r="M1510" i="4"/>
  <c r="M377" i="4"/>
  <c r="M329" i="4"/>
  <c r="M363" i="4"/>
  <c r="M1493" i="4"/>
  <c r="M202" i="4"/>
  <c r="M492" i="4"/>
  <c r="M71" i="4"/>
  <c r="M225" i="4"/>
  <c r="M1332" i="4"/>
  <c r="M41" i="4"/>
  <c r="M770" i="4"/>
  <c r="M410" i="4"/>
  <c r="M772" i="4"/>
  <c r="M1041" i="4"/>
  <c r="M761" i="4"/>
  <c r="M1046" i="4"/>
  <c r="M1351" i="4"/>
  <c r="M894" i="4"/>
  <c r="M686" i="4"/>
  <c r="M1127" i="4"/>
  <c r="M1346" i="4"/>
  <c r="M891" i="4"/>
  <c r="M1121" i="4"/>
  <c r="M1066" i="4"/>
  <c r="M859" i="4"/>
  <c r="M293" i="4"/>
  <c r="M848" i="4"/>
  <c r="M1051" i="4"/>
  <c r="M334" i="4"/>
  <c r="M287" i="4"/>
  <c r="M615" i="4"/>
  <c r="M975" i="4"/>
  <c r="M61" i="4"/>
  <c r="M399" i="4"/>
  <c r="M1312" i="4"/>
  <c r="M815" i="4"/>
  <c r="M721" i="4"/>
  <c r="M301" i="4"/>
  <c r="M1075" i="4"/>
  <c r="M1108" i="4"/>
  <c r="M122" i="4"/>
  <c r="M1420" i="4"/>
  <c r="M1357" i="4"/>
  <c r="M1265" i="4"/>
  <c r="M1081" i="4"/>
  <c r="M1247" i="4"/>
  <c r="M1124" i="4"/>
  <c r="M1451" i="4"/>
  <c r="M463" i="4"/>
  <c r="M1602" i="4"/>
  <c r="M983" i="4"/>
  <c r="M1254" i="4"/>
  <c r="M149" i="4"/>
  <c r="M1091" i="4"/>
  <c r="M1183" i="4"/>
  <c r="M471" i="4"/>
  <c r="M85" i="4"/>
  <c r="M1324" i="4"/>
  <c r="M296" i="4"/>
  <c r="M784" i="4"/>
  <c r="M795" i="4"/>
  <c r="M135" i="4"/>
  <c r="M1233" i="4"/>
  <c r="M849" i="4"/>
  <c r="M1042" i="4"/>
  <c r="M360" i="4"/>
  <c r="M1457" i="4"/>
  <c r="M1063" i="4"/>
  <c r="M1513" i="4"/>
  <c r="M1547" i="4"/>
  <c r="M95" i="4"/>
  <c r="M745" i="4"/>
  <c r="M1244" i="4"/>
  <c r="M400" i="4"/>
  <c r="M645" i="4"/>
  <c r="M1234" i="4"/>
  <c r="M996" i="4"/>
  <c r="M829" i="4"/>
  <c r="M1024" i="4"/>
  <c r="M214" i="4"/>
  <c r="M876" i="4"/>
  <c r="M794" i="4"/>
  <c r="M1100" i="4"/>
  <c r="M764" i="4"/>
  <c r="M1236" i="4"/>
  <c r="M1096" i="4"/>
  <c r="M616" i="4"/>
  <c r="M1134" i="4"/>
  <c r="M598" i="4"/>
  <c r="M1503" i="4"/>
  <c r="M340" i="4"/>
  <c r="M1060" i="4"/>
  <c r="M1027" i="4"/>
  <c r="M1439" i="4"/>
  <c r="M2" i="4"/>
  <c r="M1023" i="4"/>
  <c r="M1184" i="4"/>
  <c r="M1218" i="4"/>
  <c r="M1352" i="4"/>
  <c r="M1255" i="4"/>
  <c r="M1050" i="4"/>
  <c r="M633" i="4"/>
  <c r="M1120" i="4"/>
  <c r="M609" i="4"/>
  <c r="M933" i="4"/>
  <c r="M223" i="4"/>
  <c r="M563" i="4"/>
  <c r="M187" i="4"/>
  <c r="M1129" i="4"/>
  <c r="M159" i="4"/>
  <c r="M1025" i="4"/>
  <c r="M1426" i="4"/>
  <c r="M658" i="4"/>
  <c r="M1082" i="4"/>
  <c r="M1211" i="4"/>
  <c r="M1083" i="4"/>
  <c r="M310" i="4"/>
  <c r="M124" i="4"/>
  <c r="M1237" i="4"/>
  <c r="M234" i="4"/>
  <c r="M1294" i="4"/>
  <c r="M1374" i="4"/>
  <c r="M1065" i="4"/>
  <c r="M1045" i="4"/>
  <c r="M1036" i="4"/>
  <c r="M1235" i="4"/>
  <c r="M465" i="4"/>
  <c r="M760" i="4"/>
  <c r="M1380" i="4"/>
  <c r="M1438" i="4"/>
  <c r="M1423" i="4"/>
  <c r="M812" i="4"/>
  <c r="M900" i="4"/>
  <c r="M936" i="4"/>
  <c r="M1581" i="4"/>
  <c r="M1545" i="4"/>
  <c r="M1333" i="4"/>
  <c r="M316" i="4"/>
  <c r="M1261" i="4"/>
  <c r="M935" i="4"/>
  <c r="M1250" i="4"/>
  <c r="M3" i="4"/>
  <c r="M33" i="4"/>
  <c r="M846" i="4"/>
  <c r="M426" i="4"/>
  <c r="M1293" i="4"/>
  <c r="M1408" i="4"/>
  <c r="M36" i="4"/>
  <c r="M307" i="4"/>
  <c r="M291" i="4"/>
  <c r="M1052" i="4"/>
  <c r="M1135" i="4"/>
  <c r="M973" i="4"/>
  <c r="M625" i="4"/>
  <c r="M1514" i="4"/>
  <c r="M1586" i="4"/>
  <c r="M1570" i="4"/>
  <c r="M1353" i="4"/>
  <c r="M184" i="4"/>
  <c r="M1095" i="4"/>
  <c r="M1386" i="4"/>
  <c r="M603" i="4"/>
  <c r="M842" i="4"/>
  <c r="M959" i="4"/>
  <c r="M1347" i="4"/>
  <c r="M1463" i="4"/>
  <c r="M621" i="4"/>
  <c r="M1092" i="4"/>
  <c r="M1369" i="4"/>
  <c r="M1229" i="4"/>
  <c r="M670" i="4"/>
  <c r="M886" i="4"/>
  <c r="M1208" i="4"/>
  <c r="M839" i="4"/>
  <c r="M937" i="4"/>
  <c r="M1458" i="4"/>
  <c r="M1383" i="4"/>
  <c r="M857" i="4"/>
  <c r="M1058" i="4"/>
  <c r="M774" i="4"/>
  <c r="M638" i="4"/>
  <c r="M731" i="4"/>
  <c r="M1304" i="4"/>
  <c r="M1076" i="4"/>
  <c r="M1072" i="4"/>
  <c r="M407" i="4"/>
  <c r="M84" i="4"/>
  <c r="M1289" i="4"/>
  <c r="M150" i="4"/>
  <c r="M186" i="4"/>
  <c r="M1097" i="4"/>
  <c r="M1334" i="4"/>
  <c r="M1248" i="4"/>
  <c r="M131" i="4"/>
  <c r="M1022" i="4"/>
  <c r="M102" i="4"/>
  <c r="M771" i="4"/>
  <c r="M822" i="4"/>
  <c r="M1275" i="4"/>
  <c r="M373" i="4"/>
  <c r="M1587" i="4"/>
  <c r="M406" i="4"/>
  <c r="M321" i="4"/>
  <c r="M414" i="4"/>
  <c r="M1392" i="4"/>
  <c r="M1494" i="4"/>
  <c r="M172" i="4"/>
  <c r="M765" i="4"/>
  <c r="M1428" i="4"/>
  <c r="M459" i="4"/>
  <c r="M714" i="4"/>
  <c r="M906" i="4"/>
  <c r="M624" i="4"/>
  <c r="M862" i="4"/>
  <c r="M1497" i="4"/>
  <c r="M682" i="4"/>
  <c r="M152" i="4"/>
  <c r="M1592" i="4"/>
  <c r="M1455" i="4"/>
  <c r="M775" i="4"/>
  <c r="M1028" i="4"/>
  <c r="M1575" i="4"/>
  <c r="M1495" i="4"/>
  <c r="M763" i="4"/>
  <c r="M989" i="4"/>
  <c r="M1500" i="4"/>
  <c r="M610" i="4"/>
  <c r="M1385" i="4"/>
  <c r="M1370" i="4"/>
  <c r="M324" i="4"/>
  <c r="M1465" i="4"/>
  <c r="M1505" i="4"/>
  <c r="M907" i="4"/>
  <c r="M958" i="4"/>
  <c r="M1487" i="4"/>
  <c r="M977" i="4"/>
  <c r="M1539" i="4"/>
  <c r="M374" i="4"/>
  <c r="M1251" i="4"/>
  <c r="M1354" i="4"/>
  <c r="M1318" i="4"/>
  <c r="M1588" i="4"/>
  <c r="M1529" i="4"/>
  <c r="M1238" i="4"/>
  <c r="M971" i="4"/>
  <c r="M1379" i="4"/>
  <c r="M1363" i="4"/>
  <c r="M796" i="4"/>
  <c r="M182" i="4"/>
  <c r="M1590" i="4"/>
  <c r="M35" i="4"/>
  <c r="M780" i="4"/>
  <c r="M1284" i="4"/>
  <c r="M1193" i="4"/>
  <c r="M841" i="4"/>
  <c r="M1098" i="4"/>
  <c r="M830" i="4"/>
  <c r="M319" i="4"/>
  <c r="M1084" i="4"/>
  <c r="M212" i="4"/>
  <c r="M820" i="4"/>
  <c r="M72" i="4"/>
  <c r="M821" i="4"/>
  <c r="M393" i="4"/>
  <c r="M356" i="4"/>
  <c r="M418" i="4"/>
  <c r="M646" i="4"/>
  <c r="M889" i="4"/>
  <c r="M981" i="4"/>
  <c r="M1256" i="4"/>
  <c r="M828" i="4"/>
  <c r="M294" i="4"/>
  <c r="M1442" i="4"/>
  <c r="M860" i="4"/>
  <c r="M858" i="4"/>
  <c r="M1478" i="4"/>
  <c r="M1553" i="4"/>
  <c r="M1421" i="4"/>
  <c r="M1016" i="4"/>
  <c r="M818" i="4"/>
  <c r="M1262" i="4"/>
  <c r="M1377" i="4"/>
  <c r="M394" i="4"/>
  <c r="M1230" i="4"/>
  <c r="M1429" i="4"/>
  <c r="M1610" i="4"/>
  <c r="M339" i="4"/>
  <c r="M178" i="4"/>
  <c r="M38" i="4"/>
  <c r="M861" i="4"/>
  <c r="M1486" i="4"/>
  <c r="M845" i="4"/>
  <c r="M346" i="4"/>
  <c r="M1085" i="4"/>
  <c r="M94" i="4"/>
  <c r="M732" i="4"/>
  <c r="M336" i="4"/>
  <c r="M292" i="4"/>
  <c r="M611" i="4"/>
  <c r="M1566" i="4"/>
  <c r="M599" i="4"/>
  <c r="M1557" i="4"/>
  <c r="M491" i="4"/>
  <c r="M855" i="4"/>
  <c r="M766" i="4"/>
  <c r="M1608" i="4"/>
  <c r="M994" i="4"/>
  <c r="M708" i="4"/>
  <c r="M288" i="4"/>
  <c r="M1345" i="4"/>
  <c r="M826" i="4"/>
  <c r="M1344" i="4"/>
  <c r="M315" i="4"/>
  <c r="M1388" i="4"/>
  <c r="M210" i="4"/>
  <c r="M1239" i="4"/>
  <c r="M1576" i="4"/>
  <c r="M1403" i="4"/>
  <c r="M317" i="4"/>
  <c r="M306" i="4"/>
  <c r="M1094" i="4"/>
  <c r="M1424" i="4"/>
  <c r="M1373" i="4"/>
  <c r="M1461" i="4"/>
  <c r="M228" i="4"/>
  <c r="M734" i="4"/>
  <c r="M1029" i="4"/>
  <c r="M1556" i="4"/>
  <c r="M1047" i="4"/>
  <c r="M1568" i="4"/>
  <c r="M665" i="4"/>
  <c r="M1443" i="4"/>
  <c r="M1456" i="4"/>
  <c r="M694" i="4"/>
  <c r="M747" i="4"/>
  <c r="M1425" i="4"/>
  <c r="M982" i="4"/>
  <c r="M748" i="4"/>
  <c r="M1604" i="4"/>
  <c r="M767" i="4"/>
  <c r="M579" i="4"/>
  <c r="M698" i="4"/>
  <c r="M1564" i="4"/>
  <c r="M943" i="4"/>
  <c r="M1115" i="4"/>
  <c r="M1554" i="4"/>
  <c r="M1448" i="4"/>
  <c r="M991" i="4"/>
  <c r="M804" i="4"/>
  <c r="M813" i="4"/>
  <c r="M930" i="4"/>
  <c r="M928" i="4"/>
  <c r="M1521" i="4"/>
  <c r="M1348" i="4"/>
  <c r="M635" i="4"/>
  <c r="M1194" i="4"/>
  <c r="M867" i="4"/>
  <c r="M1597" i="4"/>
  <c r="M966" i="4"/>
  <c r="M990" i="4"/>
  <c r="M1367" i="4"/>
  <c r="M1004" i="4"/>
  <c r="M1214" i="4"/>
  <c r="M1123" i="4"/>
  <c r="M1506" i="4"/>
  <c r="M1000" i="4"/>
  <c r="M1259" i="4"/>
  <c r="M259" i="4"/>
  <c r="M628" i="4"/>
  <c r="M641" i="4"/>
  <c r="M1001" i="4"/>
  <c r="M269" i="4"/>
  <c r="M1263" i="4"/>
  <c r="M220" i="4"/>
  <c r="M1418" i="4"/>
  <c r="M1537" i="4"/>
  <c r="M756" i="4"/>
  <c r="M1542" i="4"/>
  <c r="M1195" i="4"/>
  <c r="M1007" i="4"/>
  <c r="M1034" i="4"/>
  <c r="M1268" i="4"/>
  <c r="M1186" i="4"/>
  <c r="M1178" i="4"/>
  <c r="M997" i="4"/>
  <c r="M594" i="4"/>
  <c r="M1440" i="4"/>
  <c r="M580" i="4"/>
  <c r="M1517" i="4"/>
  <c r="M1199" i="4"/>
  <c r="M1411" i="4"/>
  <c r="M1200" i="4"/>
  <c r="M1550" i="4"/>
  <c r="M914" i="4"/>
  <c r="M251" i="4"/>
  <c r="M987" i="4"/>
  <c r="M722" i="4"/>
  <c r="M898" i="4"/>
  <c r="M1391" i="4"/>
  <c r="M1394" i="4"/>
  <c r="M586" i="4"/>
  <c r="M699" i="4"/>
  <c r="M1596" i="4"/>
  <c r="M851" i="4"/>
  <c r="M519" i="4"/>
  <c r="M89" i="4"/>
  <c r="M1057" i="4"/>
  <c r="M915" i="4"/>
  <c r="M944" i="4"/>
  <c r="M1546" i="4"/>
  <c r="M1269" i="4"/>
  <c r="M118" i="4"/>
  <c r="M1558" i="4"/>
  <c r="M1267" i="4"/>
  <c r="M1219" i="4"/>
  <c r="M1031" i="4"/>
  <c r="M1090" i="4"/>
  <c r="M587" i="4"/>
  <c r="M768" i="4"/>
  <c r="M1368" i="4"/>
  <c r="M1436" i="4"/>
  <c r="M1196" i="4"/>
  <c r="M1280" i="4"/>
  <c r="M1472" i="4"/>
  <c r="M1476" i="4"/>
  <c r="M711" i="4"/>
  <c r="M1122" i="4"/>
  <c r="M782" i="4"/>
  <c r="M1378" i="4"/>
  <c r="M1593" i="4"/>
  <c r="M1515" i="4"/>
  <c r="M1479" i="4"/>
  <c r="M1055" i="4"/>
  <c r="M879" i="4"/>
  <c r="M1349" i="4"/>
  <c r="M1393" i="4"/>
  <c r="M755" i="4"/>
  <c r="M1535" i="4"/>
  <c r="M1559" i="4"/>
  <c r="M1523" i="4"/>
  <c r="M921" i="4"/>
  <c r="M1215" i="4"/>
  <c r="M1201" i="4"/>
  <c r="M1449" i="4"/>
  <c r="M1459" i="4"/>
  <c r="M1381" i="4"/>
  <c r="M267" i="4"/>
  <c r="M1038" i="4"/>
  <c r="M1101" i="4"/>
  <c r="M950" i="4"/>
  <c r="M1412" i="4"/>
  <c r="M1577" i="4"/>
  <c r="M967" i="4"/>
  <c r="M757" i="4"/>
  <c r="M916" i="4"/>
  <c r="M1595" i="4"/>
  <c r="M1273" i="4"/>
  <c r="M1187" i="4"/>
  <c r="M1202" i="4"/>
  <c r="M910" i="4"/>
  <c r="M1008" i="4"/>
  <c r="M786" i="4"/>
  <c r="M1600" i="4"/>
  <c r="M940" i="4"/>
  <c r="M77" i="4"/>
  <c r="M1067" i="4"/>
  <c r="M1013" i="4"/>
  <c r="M831" i="4"/>
  <c r="M1290" i="4"/>
  <c r="M1406" i="4"/>
  <c r="M1527" i="4"/>
  <c r="M578" i="4"/>
  <c r="M1113" i="4"/>
  <c r="M1079" i="4"/>
  <c r="M917" i="4"/>
  <c r="M984" i="4"/>
  <c r="M911" i="4"/>
  <c r="M1138" i="4"/>
  <c r="M629" i="4"/>
  <c r="M791" i="4"/>
  <c r="M1039" i="4"/>
  <c r="M588" i="4"/>
  <c r="M965" i="4"/>
  <c r="M1253" i="4"/>
  <c r="M963" i="4"/>
  <c r="M1350" i="4"/>
  <c r="M1498" i="4"/>
  <c r="M526" i="4"/>
  <c r="M536" i="4"/>
  <c r="M527" i="4"/>
  <c r="M272" i="4"/>
  <c r="M5" i="4"/>
  <c r="M1151" i="4"/>
  <c r="M1140" i="4"/>
  <c r="M1152" i="4"/>
  <c r="M1153" i="4"/>
  <c r="M1141" i="4"/>
  <c r="M528" i="4"/>
  <c r="M1154" i="4"/>
  <c r="M1155" i="4"/>
  <c r="M7" i="4"/>
  <c r="M537" i="4"/>
  <c r="M8" i="4"/>
  <c r="M9" i="4"/>
  <c r="M529" i="4"/>
  <c r="M380" i="4"/>
  <c r="M530" i="4"/>
  <c r="M10" i="4"/>
  <c r="M1156" i="4"/>
  <c r="M531" i="4"/>
  <c r="M1157" i="4"/>
  <c r="M11" i="4"/>
  <c r="M273" i="4"/>
  <c r="M1158" i="4"/>
  <c r="M381" i="4"/>
  <c r="M538" i="4"/>
  <c r="M539" i="4"/>
  <c r="M382" i="4"/>
  <c r="M12" i="4"/>
  <c r="M1142" i="4"/>
  <c r="M1143" i="4"/>
  <c r="M13" i="4"/>
  <c r="M1144" i="4"/>
  <c r="M1145" i="4"/>
  <c r="M1146" i="4"/>
  <c r="M540" i="4"/>
  <c r="M274" i="4"/>
  <c r="M1147" i="4"/>
  <c r="M14" i="4"/>
  <c r="M541" i="4"/>
  <c r="M383" i="4"/>
  <c r="M532" i="4"/>
  <c r="M533" i="4"/>
  <c r="M275" i="4"/>
  <c r="M276" i="4"/>
  <c r="M384" i="4"/>
  <c r="M277" i="4"/>
  <c r="M385" i="4"/>
  <c r="M386" i="4"/>
  <c r="M6" i="4"/>
  <c r="M15" i="4"/>
  <c r="M1148" i="4"/>
  <c r="M278" i="4"/>
  <c r="M1149" i="4"/>
  <c r="M1150" i="4"/>
  <c r="M16" i="4"/>
  <c r="M17" i="4"/>
  <c r="M542" i="4"/>
  <c r="M1159" i="4"/>
  <c r="M543" i="4"/>
  <c r="M279" i="4"/>
  <c r="M1160" i="4"/>
  <c r="M544" i="4"/>
  <c r="M534" i="4"/>
  <c r="M535" i="4"/>
  <c r="M207" i="4"/>
  <c r="M1069" i="4"/>
  <c r="M1606" i="4"/>
  <c r="M229" i="4"/>
  <c r="M1433" i="4"/>
  <c r="M1048" i="4"/>
  <c r="M705" i="4"/>
  <c r="M217" i="4"/>
  <c r="M4" i="4"/>
  <c r="M497" i="4"/>
  <c r="M367" i="4"/>
  <c r="M1607" i="4"/>
  <c r="M1161" i="4"/>
  <c r="M817" i="4"/>
  <c r="M477" i="4"/>
  <c r="M1105" i="4"/>
  <c r="M1006" i="4"/>
  <c r="M920" i="4"/>
  <c r="M1544" i="4"/>
  <c r="M429" i="4"/>
  <c r="M456" i="4"/>
  <c r="M1308" i="4"/>
  <c r="M432" i="4"/>
  <c r="M318" i="4"/>
  <c r="M488" i="4"/>
  <c r="M436" i="4"/>
  <c r="M45" i="4"/>
  <c r="M49" i="4"/>
  <c r="M249" i="4"/>
  <c r="M408" i="4"/>
  <c r="M1089" i="4"/>
  <c r="M866" i="4"/>
  <c r="M60" i="4"/>
  <c r="M63" i="4"/>
  <c r="M425" i="4"/>
  <c r="M424" i="4"/>
  <c r="M116" i="4"/>
  <c r="M901" i="4"/>
  <c r="M142" i="4"/>
  <c r="M434" i="4"/>
  <c r="M516" i="4"/>
  <c r="M454" i="4"/>
  <c r="M493" i="4"/>
  <c r="M449" i="4"/>
  <c r="M143" i="4"/>
  <c r="M503" i="4"/>
  <c r="M253" i="4"/>
  <c r="M151" i="4"/>
  <c r="M458" i="4"/>
  <c r="M92" i="4"/>
  <c r="M467" i="4"/>
  <c r="M155" i="4"/>
  <c r="M832" i="4"/>
  <c r="M523" i="4"/>
  <c r="M205" i="4"/>
  <c r="M137" i="4"/>
  <c r="M502" i="4"/>
  <c r="M101" i="4"/>
  <c r="M1295" i="4"/>
  <c r="M1603" i="4"/>
  <c r="M490" i="4"/>
  <c r="M133" i="4"/>
  <c r="M53" i="4"/>
  <c r="M498" i="4"/>
  <c r="M90" i="4"/>
  <c r="M139" i="4"/>
  <c r="M140" i="4"/>
  <c r="M740" i="4"/>
  <c r="M1599" i="4"/>
  <c r="M924" i="4"/>
  <c r="M462" i="4"/>
  <c r="M1413" i="4"/>
  <c r="M233" i="4"/>
  <c r="M743" i="4"/>
  <c r="M1227" i="4"/>
  <c r="M522" i="4"/>
  <c r="M507" i="4"/>
  <c r="M254" i="4"/>
  <c r="M517" i="4"/>
  <c r="M62" i="4"/>
  <c r="M401" i="4"/>
  <c r="M81" i="4"/>
  <c r="M42" i="4"/>
  <c r="M43" i="4"/>
  <c r="M109" i="4"/>
  <c r="M1450" i="4"/>
  <c r="M433" i="4"/>
  <c r="M64" i="4"/>
  <c r="M422" i="4"/>
  <c r="M347" i="4"/>
  <c r="M166" i="4"/>
  <c r="M164" i="4"/>
  <c r="M134" i="4"/>
  <c r="M1401" i="4"/>
  <c r="M96" i="4"/>
  <c r="M67" i="4"/>
  <c r="M331" i="4"/>
  <c r="M455" i="4"/>
  <c r="M420" i="4"/>
  <c r="M51" i="4"/>
  <c r="M712" i="4"/>
  <c r="M48" i="4"/>
  <c r="M514" i="4"/>
  <c r="M461" i="4"/>
  <c r="M46" i="4"/>
  <c r="M524" i="4"/>
  <c r="M299" i="4"/>
  <c r="M82" i="4"/>
  <c r="M518" i="4"/>
  <c r="M902" i="4"/>
  <c r="M508" i="4"/>
  <c r="M1530" i="4"/>
  <c r="M976" i="4"/>
  <c r="M1605" i="4"/>
  <c r="M485" i="4"/>
  <c r="M510" i="4"/>
  <c r="M226" i="4"/>
  <c r="M692" i="4"/>
  <c r="M68" i="4"/>
  <c r="M197" i="4"/>
  <c r="M435" i="4"/>
  <c r="M1311" i="4"/>
  <c r="M403" i="4"/>
  <c r="M144" i="4"/>
  <c r="M473" i="4"/>
  <c r="M441" i="4"/>
  <c r="M412" i="4"/>
  <c r="M163" i="4"/>
  <c r="M239" i="4"/>
  <c r="M513" i="4"/>
  <c r="M110" i="4"/>
  <c r="M478" i="4"/>
  <c r="M974" i="4"/>
  <c r="M54" i="4"/>
  <c r="M469" i="4"/>
  <c r="M136" i="4"/>
  <c r="M472" i="4"/>
  <c r="M411" i="4"/>
  <c r="M50" i="4"/>
  <c r="M342" i="4"/>
  <c r="M489" i="4"/>
  <c r="M141" i="4"/>
  <c r="M160" i="4"/>
  <c r="M428" i="4"/>
  <c r="M487" i="4"/>
  <c r="M452" i="4"/>
  <c r="M466" i="4"/>
  <c r="M69" i="4"/>
  <c r="M70" i="4"/>
  <c r="M419" i="4"/>
  <c r="M236" i="4"/>
  <c r="M258" i="4"/>
  <c r="M180" i="4"/>
  <c r="M156" i="4"/>
  <c r="M404" i="4"/>
  <c r="M145" i="4"/>
  <c r="M474" i="4"/>
  <c r="M448" i="4"/>
  <c r="M132" i="4"/>
  <c r="M445" i="4"/>
  <c r="M177" i="4"/>
  <c r="M153" i="4"/>
  <c r="M501" i="4"/>
  <c r="M439" i="4"/>
  <c r="M289" i="4"/>
  <c r="M405" i="4"/>
  <c r="M825" i="4"/>
  <c r="M413" i="4"/>
  <c r="M499" i="4"/>
  <c r="M495" i="4"/>
  <c r="M402" i="4"/>
  <c r="M162" i="4"/>
  <c r="M91" i="4"/>
  <c r="M65" i="4"/>
  <c r="M903" i="4"/>
  <c r="M303" i="4"/>
  <c r="M55" i="4"/>
  <c r="M146" i="4"/>
  <c r="M280" i="4"/>
  <c r="M453" i="4"/>
  <c r="M1617" i="4"/>
  <c r="M468" i="4"/>
  <c r="M154" i="4"/>
  <c r="M88" i="4"/>
  <c r="M1543" i="4"/>
  <c r="M480" i="4"/>
  <c r="M86" i="4"/>
  <c r="M290" i="4"/>
  <c r="M127" i="4"/>
  <c r="M515" i="4"/>
  <c r="M138" i="4"/>
  <c r="M421" i="4"/>
  <c r="M98" i="4"/>
  <c r="M128" i="4"/>
  <c r="M864" i="4"/>
  <c r="M129" i="4"/>
  <c r="M521" i="4"/>
  <c r="M387" i="4"/>
  <c r="M1162" i="4"/>
  <c r="M283" i="4"/>
  <c r="M545" i="4"/>
  <c r="M388" i="4"/>
  <c r="M1163" i="4"/>
  <c r="M1164" i="4"/>
  <c r="M546" i="4"/>
  <c r="M1165" i="4"/>
  <c r="M25" i="4"/>
  <c r="M389" i="4"/>
  <c r="M24" i="4"/>
  <c r="M22" i="4"/>
  <c r="M26" i="4"/>
  <c r="M1166" i="4"/>
  <c r="M547" i="4"/>
  <c r="M548" i="4"/>
  <c r="M390" i="4"/>
  <c r="M1167" i="4"/>
  <c r="M281" i="4"/>
  <c r="M549" i="4"/>
  <c r="M18" i="4"/>
  <c r="M550" i="4"/>
  <c r="M551" i="4"/>
  <c r="M552" i="4"/>
  <c r="M392" i="4"/>
  <c r="M19" i="4"/>
  <c r="M20" i="4"/>
  <c r="M553" i="4"/>
  <c r="M23" i="4"/>
  <c r="M21" i="4"/>
  <c r="M1168" i="4"/>
  <c r="M1169" i="4"/>
  <c r="M554" i="4"/>
  <c r="M1170" i="4"/>
  <c r="M555" i="4"/>
  <c r="M284" i="4"/>
  <c r="M391" i="4"/>
  <c r="M1171" i="4"/>
  <c r="M556" i="4"/>
  <c r="M282" i="4"/>
  <c r="M607" i="4"/>
  <c r="M1287" i="4"/>
  <c r="M882" i="4"/>
  <c r="M1278" i="4"/>
  <c r="M877" i="4"/>
  <c r="M1431" i="4"/>
  <c r="M1077" i="4"/>
  <c r="M1365" i="4"/>
  <c r="M809" i="4"/>
  <c r="M1174" i="4"/>
  <c r="M1212" i="4"/>
  <c r="M961" i="4"/>
  <c r="M1491" i="4"/>
  <c r="M735" i="4"/>
  <c r="M1445" i="4"/>
  <c r="M1106" i="4"/>
  <c r="M1360" i="4"/>
  <c r="M1221" i="4"/>
  <c r="M948" i="4"/>
  <c r="M241" i="4"/>
  <c r="M827" i="4"/>
  <c r="M709" i="4"/>
  <c r="M1015" i="4"/>
  <c r="M956" i="4"/>
  <c r="M895" i="4"/>
  <c r="M1355" i="4"/>
  <c r="M1314" i="4"/>
  <c r="M1175" i="4"/>
  <c r="M1172" i="4"/>
  <c r="M1397" i="4"/>
  <c r="M957" i="4"/>
  <c r="M787" i="4"/>
  <c r="M1242" i="4"/>
  <c r="M788" i="4"/>
  <c r="M657" i="4"/>
  <c r="M802" i="4"/>
  <c r="M1231" i="4"/>
  <c r="M1525" i="4"/>
  <c r="M1511" i="4"/>
  <c r="M661" i="4"/>
  <c r="M652" i="4"/>
  <c r="M941" i="4"/>
  <c r="M834" i="4"/>
  <c r="M564" i="4"/>
  <c r="M706" i="4"/>
  <c r="M1276" i="4"/>
  <c r="M749" i="4"/>
  <c r="M1518" i="4"/>
  <c r="M1434" i="4"/>
  <c r="M1574" i="4"/>
  <c r="M1299" i="4"/>
  <c r="M934" i="4"/>
  <c r="M1573" i="4"/>
  <c r="M1188" i="4"/>
  <c r="M1011" i="4"/>
  <c r="M1319" i="4"/>
  <c r="M751" i="4"/>
  <c r="M888" i="4"/>
  <c r="M571" i="4"/>
  <c r="M1283" i="4"/>
  <c r="M1189" i="4"/>
  <c r="M1019" i="4"/>
  <c r="M1569" i="4"/>
  <c r="M679" i="4"/>
  <c r="M1584" i="4"/>
  <c r="M1414" i="4"/>
  <c r="M1049" i="4"/>
  <c r="M752" i="4"/>
  <c r="M800" i="4"/>
  <c r="M558" i="4"/>
  <c r="M683" i="4"/>
  <c r="M1330" i="4"/>
  <c r="M725" i="4"/>
  <c r="M1341" i="4"/>
  <c r="M838" i="4"/>
  <c r="M1483" i="4"/>
  <c r="M1176" i="4"/>
  <c r="M581" i="4"/>
  <c r="M729" i="4"/>
  <c r="M806" i="4"/>
  <c r="M1073" i="4"/>
  <c r="M1571" i="4"/>
  <c r="M969" i="4"/>
  <c r="M716" i="4"/>
  <c r="M1375" i="4"/>
  <c r="M873" i="4"/>
  <c r="M738" i="4"/>
  <c r="M905" i="4"/>
  <c r="M696" i="4"/>
  <c r="M1471" i="4"/>
  <c r="M600" i="4"/>
  <c r="M1533" i="4"/>
  <c r="M1402" i="4"/>
  <c r="M1540" i="4"/>
  <c r="M1482" i="4"/>
  <c r="M1298" i="4"/>
  <c r="M1313" i="4"/>
  <c r="M776" i="4"/>
  <c r="M572" i="4"/>
  <c r="M1579" i="4"/>
  <c r="M1306" i="4"/>
  <c r="M1364" i="4"/>
  <c r="M1062" i="4"/>
  <c r="M232" i="4"/>
  <c r="M1223" i="4"/>
  <c r="M783" i="4"/>
  <c r="M1228" i="4"/>
  <c r="M1328" i="4"/>
  <c r="M979" i="4"/>
  <c r="M39" i="4"/>
  <c r="M980" i="4"/>
  <c r="M1504" i="4"/>
  <c r="M1125" i="4"/>
  <c r="M231" i="4"/>
  <c r="M1309" i="4"/>
  <c r="M27" i="4"/>
  <c r="M733" i="4"/>
  <c r="M1303" i="4"/>
  <c r="M1589" i="4"/>
  <c r="M1468" i="4"/>
  <c r="M1292" i="4"/>
  <c r="M115" i="4"/>
  <c r="M1329" i="4"/>
  <c r="M1070" i="4"/>
  <c r="M606" i="4"/>
  <c r="M676" i="4"/>
  <c r="M785" i="4"/>
  <c r="M1336" i="4"/>
  <c r="M1071" i="4"/>
  <c r="M596" i="4"/>
  <c r="M726" i="4"/>
  <c r="M1054" i="4"/>
  <c r="M1103" i="4"/>
  <c r="M727" i="4"/>
  <c r="M1126" i="4"/>
  <c r="M595" i="4"/>
  <c r="M1086" i="4"/>
  <c r="M1240" i="4"/>
  <c r="M1111" i="4"/>
  <c r="M926" i="4"/>
  <c r="M450" i="4"/>
  <c r="M397" i="4"/>
  <c r="M496" i="4"/>
  <c r="M29" i="4"/>
  <c r="M300" i="4"/>
  <c r="M148" i="4"/>
  <c r="M107" i="4"/>
  <c r="M442" i="4"/>
  <c r="M417" i="4"/>
  <c r="M352" i="4"/>
  <c r="M415" i="4"/>
  <c r="M423" i="4"/>
  <c r="M257" i="4"/>
  <c r="M247" i="4"/>
  <c r="M470" i="4"/>
  <c r="M111" i="4"/>
  <c r="M112" i="4"/>
  <c r="M105" i="4"/>
  <c r="M437" i="4"/>
  <c r="M52" i="4"/>
  <c r="M87" i="4"/>
  <c r="M161" i="4"/>
  <c r="M512" i="4"/>
  <c r="M430" i="4"/>
  <c r="M494" i="4"/>
  <c r="M1014" i="4"/>
  <c r="M486" i="4"/>
  <c r="M75" i="4"/>
  <c r="M130" i="4"/>
  <c r="M79" i="4"/>
  <c r="M285" i="4"/>
  <c r="M511" i="4"/>
  <c r="M30" i="4"/>
  <c r="M171" i="4"/>
  <c r="M396" i="4"/>
  <c r="M693" i="4"/>
  <c r="M173" i="4"/>
  <c r="M31" i="4"/>
  <c r="M1035" i="4"/>
  <c r="M200" i="4"/>
  <c r="M44" i="4"/>
  <c r="M174" i="4"/>
  <c r="M268" i="4"/>
  <c r="M76" i="4"/>
  <c r="M451" i="4"/>
  <c r="M438" i="4"/>
  <c r="M1116" i="4"/>
  <c r="M1480" i="4"/>
  <c r="M1415" i="4"/>
  <c r="M918" i="4"/>
  <c r="M968" i="4"/>
  <c r="M1419" i="4"/>
  <c r="M1203" i="4"/>
  <c r="M582" i="4"/>
  <c r="M1204" i="4"/>
  <c r="M759" i="4"/>
  <c r="M1528" i="4"/>
  <c r="M1005" i="4"/>
  <c r="M1578" i="4"/>
  <c r="M1560" i="4"/>
  <c r="M1601" i="4"/>
  <c r="M1205" i="4"/>
  <c r="M221" i="4"/>
  <c r="M1206" i="4"/>
  <c r="M1197" i="4"/>
  <c r="M1068" i="4"/>
  <c r="M583" i="4"/>
  <c r="M260" i="4"/>
  <c r="M1190" i="4"/>
  <c r="M1395" i="4"/>
  <c r="M1524" i="4"/>
  <c r="M868" i="4"/>
  <c r="M1477" i="4"/>
  <c r="M93" i="4"/>
  <c r="M814" i="4"/>
  <c r="M985" i="4"/>
  <c r="M1040" i="4"/>
  <c r="M520" i="4"/>
  <c r="M758" i="4"/>
  <c r="M1416" i="4"/>
  <c r="M1139" i="4"/>
  <c r="M1002" i="4"/>
  <c r="M769" i="4"/>
  <c r="M912" i="4"/>
  <c r="M931" i="4"/>
  <c r="M252" i="4"/>
  <c r="M589" i="4"/>
  <c r="M1536" i="4"/>
  <c r="M992" i="4"/>
  <c r="M1216" i="4"/>
  <c r="M1271" i="4"/>
  <c r="M1598" i="4"/>
  <c r="M1270" i="4"/>
  <c r="M1538" i="4"/>
  <c r="M1274" i="4"/>
  <c r="M1441" i="4"/>
  <c r="M1594" i="4"/>
  <c r="M104" i="4"/>
  <c r="M56" i="4"/>
  <c r="M685" i="4"/>
  <c r="M345" i="4"/>
  <c r="M1009" i="4"/>
  <c r="M1475" i="4"/>
  <c r="M320" i="4"/>
  <c r="M198" i="4"/>
  <c r="M1241" i="4"/>
  <c r="M427" i="4"/>
  <c r="M1044" i="4"/>
  <c r="M484" i="4"/>
  <c r="M1322" i="4"/>
  <c r="M883" i="4"/>
  <c r="M878" i="4"/>
  <c r="M1432" i="4"/>
  <c r="M74" i="4"/>
  <c r="M730" i="4"/>
  <c r="M642" i="4"/>
  <c r="M850" i="4"/>
  <c r="M509" i="4"/>
  <c r="M1343" i="4"/>
  <c r="M1339" i="4"/>
  <c r="M618" i="4"/>
  <c r="M1446" i="4"/>
  <c r="M710" i="4"/>
  <c r="M181" i="4"/>
  <c r="M1407" i="4"/>
  <c r="M799" i="4"/>
  <c r="M567" i="4"/>
  <c r="M270" i="4"/>
  <c r="M561" i="4"/>
  <c r="M28" i="4"/>
  <c r="M998" i="4"/>
  <c r="M1516" i="4"/>
  <c r="M704" i="4"/>
  <c r="M1252" i="4"/>
  <c r="M1405" i="4"/>
  <c r="M620" i="4"/>
  <c r="M653" i="4"/>
  <c r="M1213" i="4"/>
  <c r="M1249" i="4"/>
  <c r="M264" i="4"/>
  <c r="M972" i="4"/>
  <c r="M762" i="4"/>
  <c r="M562" i="4"/>
  <c r="M1460" i="4"/>
  <c r="M1260" i="4"/>
  <c r="M777" i="4"/>
  <c r="M736" i="4"/>
  <c r="M211" i="4"/>
  <c r="M750" i="4"/>
  <c r="M988" i="4"/>
  <c r="M612" i="4"/>
  <c r="M923" i="4"/>
  <c r="M189" i="4"/>
  <c r="M1390" i="4"/>
  <c r="M675" i="4"/>
  <c r="M1279" i="4"/>
  <c r="M824" i="4"/>
  <c r="M78" i="4"/>
  <c r="M1561" i="4"/>
  <c r="M908" i="4"/>
  <c r="M1003" i="4"/>
  <c r="M1281" i="4"/>
  <c r="M1358" i="4"/>
  <c r="M1551" i="4"/>
  <c r="M505" i="4"/>
  <c r="M951" i="4"/>
  <c r="M630" i="4"/>
  <c r="M176" i="4"/>
  <c r="M1532" i="4"/>
  <c r="M619" i="4"/>
  <c r="M627" i="4"/>
  <c r="M986" i="4"/>
  <c r="M266" i="4"/>
  <c r="M1064" i="4"/>
  <c r="M475" i="4"/>
  <c r="M634" i="4"/>
  <c r="M208" i="4"/>
  <c r="M753" i="4"/>
  <c r="M108" i="4"/>
  <c r="M945" i="4"/>
  <c r="M680" i="4"/>
  <c r="M1580" i="4"/>
  <c r="M1119" i="4"/>
  <c r="M854" i="4"/>
  <c r="M805" i="4"/>
  <c r="M1217" i="4"/>
  <c r="M1302" i="4"/>
  <c r="M1400" i="4"/>
  <c r="M1080" i="4"/>
  <c r="M643" i="4"/>
  <c r="M939" i="4"/>
  <c r="M298" i="4"/>
  <c r="M899" i="4"/>
  <c r="M1182" i="4"/>
  <c r="M593" i="4"/>
  <c r="M1225" i="4"/>
  <c r="M37" i="4"/>
  <c r="M792" i="4"/>
  <c r="M1026" i="4"/>
  <c r="M797" i="4"/>
  <c r="M1572" i="4"/>
  <c r="M964" i="4"/>
  <c r="M1316" i="4"/>
  <c r="M932" i="4"/>
  <c r="M1552" i="4"/>
  <c r="M1452" i="4"/>
  <c r="M1466" i="4"/>
  <c r="M66" i="4"/>
  <c r="M1177" i="4"/>
  <c r="M644" i="4"/>
  <c r="M962" i="4"/>
  <c r="M1473" i="4"/>
  <c r="M1376" i="4"/>
  <c r="M460" i="4"/>
  <c r="M1305" i="4"/>
  <c r="M183" i="4"/>
  <c r="M1470" i="4"/>
  <c r="M1277" i="4"/>
  <c r="M608" i="4"/>
  <c r="M960" i="4"/>
  <c r="M874" i="4"/>
  <c r="M265" i="4"/>
  <c r="M1464" i="4"/>
  <c r="M1366" i="4"/>
  <c r="M896" i="4"/>
  <c r="M1266" i="4"/>
  <c r="M1499" i="4"/>
  <c r="M1297" i="4"/>
  <c r="M190" i="4"/>
  <c r="M865" i="4"/>
  <c r="M361" i="4"/>
  <c r="M1384" i="4"/>
  <c r="M715" i="4"/>
  <c r="M674" i="4"/>
  <c r="M1371" i="4"/>
  <c r="M574" i="4"/>
  <c r="M1110" i="4"/>
  <c r="M58" i="4"/>
  <c r="M1484" i="4"/>
  <c r="M631" i="4"/>
  <c r="M835" i="4"/>
  <c r="M1288" i="4"/>
  <c r="M196" i="4"/>
  <c r="M999" i="4"/>
  <c r="M1053" i="4"/>
  <c r="M506" i="4"/>
  <c r="M1032" i="4"/>
  <c r="M590" i="4"/>
  <c r="M557" i="4"/>
  <c r="M1555" i="4"/>
  <c r="M637" i="4"/>
  <c r="M357" i="4"/>
  <c r="M1356" i="4"/>
  <c r="M702" i="4"/>
  <c r="M993" i="4"/>
  <c r="M1272" i="4"/>
  <c r="M1362" i="4"/>
  <c r="M929" i="4"/>
  <c r="M242" i="4"/>
  <c r="M1317" i="4"/>
  <c r="M1222" i="4"/>
  <c r="M1109" i="4"/>
  <c r="M922" i="4"/>
  <c r="M810" i="4"/>
  <c r="M604" i="4"/>
  <c r="M395" i="4"/>
  <c r="M1220" i="4"/>
  <c r="M575" i="4"/>
  <c r="M617" i="4"/>
  <c r="M73" i="4"/>
  <c r="M1444" i="4"/>
  <c r="M650" i="4"/>
  <c r="M1315" i="4"/>
  <c r="M1585" i="4"/>
  <c r="M59" i="4"/>
  <c r="M601" i="4"/>
  <c r="M695" i="4"/>
  <c r="M713" i="4"/>
  <c r="M970" i="4"/>
  <c r="M224" i="4"/>
  <c r="M880" i="4"/>
  <c r="M1485" i="4"/>
  <c r="M942" i="4"/>
  <c r="M656" i="4"/>
  <c r="M464" i="4"/>
  <c r="M701" i="4"/>
  <c r="M697" i="4"/>
  <c r="M1226" i="4"/>
  <c r="M1078" i="4"/>
  <c r="M890" i="4"/>
  <c r="M1427" i="4"/>
  <c r="M1490" i="4"/>
  <c r="M568" i="4"/>
  <c r="M573" i="4"/>
  <c r="M479" i="4"/>
  <c r="M946" i="4"/>
  <c r="M811" i="4"/>
  <c r="M1037" i="4"/>
  <c r="M157" i="4"/>
  <c r="M1496" i="4"/>
  <c r="M1565" i="4"/>
  <c r="M885" i="4"/>
  <c r="M1257" i="4"/>
  <c r="M913" i="4"/>
  <c r="M323" i="4"/>
  <c r="M416" i="4"/>
  <c r="M689" i="4"/>
  <c r="M1286" i="4"/>
  <c r="M168" i="4"/>
  <c r="M559" i="4"/>
  <c r="M106" i="4"/>
  <c r="M833" i="4"/>
  <c r="M1326" i="4"/>
  <c r="M476" i="4"/>
  <c r="M919" i="4"/>
  <c r="M591" i="4"/>
  <c r="M723" i="4"/>
  <c r="M718" i="4"/>
  <c r="M852" i="4"/>
  <c r="M305" i="4"/>
  <c r="M1563" i="4"/>
  <c r="M1548" i="4"/>
  <c r="M819" i="4"/>
  <c r="M119" i="4"/>
  <c r="M1246" i="4"/>
  <c r="M1056" i="4"/>
  <c r="M1382" i="4"/>
  <c r="M1198" i="4"/>
  <c r="M1437" i="4"/>
  <c r="M1567" i="4"/>
  <c r="M1010" i="4"/>
  <c r="M840" i="4"/>
  <c r="M1430" i="4"/>
  <c r="M892" i="4"/>
  <c r="M1422" i="4"/>
  <c r="M1492" i="4"/>
  <c r="M47" i="4"/>
  <c r="M1107" i="4"/>
  <c r="M179" i="4"/>
  <c r="M121" i="4"/>
  <c r="M837" i="4"/>
  <c r="M57" i="4"/>
  <c r="M1179" i="4"/>
  <c r="M1291" i="4"/>
  <c r="M295" i="4"/>
  <c r="M1522" i="4"/>
  <c r="M1114" i="4"/>
  <c r="M1061" i="4"/>
  <c r="M847" i="4"/>
  <c r="M481" i="4"/>
  <c r="M720" i="4"/>
  <c r="M577" i="4"/>
  <c r="M662" i="4"/>
  <c r="M398" i="4"/>
  <c r="M1398" i="4"/>
  <c r="M125" i="4"/>
  <c r="M440" i="4"/>
  <c r="M191" i="4"/>
  <c r="M1396" i="4"/>
  <c r="M1323" i="4"/>
  <c r="M1410" i="4"/>
  <c r="M1372" i="4"/>
  <c r="M671" i="4"/>
  <c r="M1093" i="4"/>
  <c r="M781" i="4"/>
  <c r="M666" i="4"/>
  <c r="M302" i="4"/>
  <c r="M409" i="4"/>
  <c r="M1017" i="4"/>
  <c r="M773" i="4"/>
  <c r="M605" i="4"/>
  <c r="M308" i="4"/>
  <c r="M1481" i="4"/>
  <c r="M1337" i="4"/>
  <c r="M1462" i="4"/>
  <c r="M1043" i="4"/>
  <c r="M807" i="4"/>
  <c r="M1591" i="4"/>
  <c r="M995" i="4"/>
  <c r="M677" i="4"/>
  <c r="M1583" i="4"/>
  <c r="M1224" i="4"/>
  <c r="M1335" i="4"/>
  <c r="M816" i="4"/>
  <c r="M1018" i="4"/>
  <c r="M1207" i="4"/>
  <c r="M1609" i="4"/>
  <c r="M870" i="4"/>
  <c r="M34" i="4"/>
  <c r="M663" i="4"/>
  <c r="M687" i="4"/>
  <c r="M1549" i="4"/>
  <c r="M843" i="4"/>
  <c r="M185" i="4"/>
  <c r="M1327" i="4"/>
  <c r="M978" i="4"/>
  <c r="M1030" i="4"/>
  <c r="M872" i="4"/>
  <c r="M909" i="4"/>
  <c r="M669" i="4"/>
  <c r="M1467" i="4"/>
  <c r="M651" i="4"/>
  <c r="M1582" i="4"/>
  <c r="M737" i="4"/>
  <c r="M1020" i="4"/>
  <c r="M869" i="4"/>
  <c r="M243" i="4"/>
  <c r="M1112" i="4"/>
  <c r="M856" i="4"/>
  <c r="M1618" i="4"/>
  <c r="M83" i="4"/>
  <c r="M313" i="4"/>
  <c r="M240" i="4"/>
  <c r="M235" i="4"/>
  <c r="M1099" i="4"/>
  <c r="M227" i="4"/>
  <c r="M724" i="4"/>
  <c r="M1059" i="4"/>
  <c r="M431" i="4"/>
  <c r="M1033" i="4"/>
  <c r="M222" i="4"/>
  <c r="M741" i="4"/>
  <c r="M1614" i="4"/>
  <c r="M754" i="4"/>
  <c r="M1612" i="4"/>
  <c r="M1131" i="4"/>
  <c r="M1615" i="4"/>
  <c r="M245" i="4"/>
  <c r="M286" i="4"/>
  <c r="M793" i="4"/>
  <c r="M1611" i="4"/>
  <c r="M904" i="4"/>
  <c r="M1616" i="4"/>
  <c r="M1102" i="4"/>
  <c r="M40" i="4"/>
  <c r="M219" i="4"/>
  <c r="M1117" i="4"/>
  <c r="M483" i="4"/>
  <c r="M844" i="4"/>
  <c r="M1613" i="4"/>
  <c r="M690" i="4"/>
  <c r="M311" i="4"/>
  <c r="M691" i="4"/>
  <c r="M1088" i="4"/>
  <c r="M504" i="4"/>
  <c r="M1526" i="4"/>
  <c r="M801" i="4"/>
  <c r="M1534" i="4"/>
  <c r="M1173" i="4"/>
  <c r="M789" i="4"/>
  <c r="M803" i="4"/>
  <c r="M1320" i="4"/>
  <c r="M1191" i="4"/>
  <c r="M602" i="4"/>
  <c r="M1417" i="4"/>
  <c r="M123" i="4"/>
  <c r="M707" i="4"/>
  <c r="M739" i="4"/>
  <c r="M728" i="4"/>
  <c r="M1512" i="4"/>
  <c r="M778" i="4"/>
  <c r="M779" i="4"/>
  <c r="M1435" i="4"/>
  <c r="M664" i="4"/>
  <c r="M1519" i="4"/>
  <c r="M1520" i="4"/>
  <c r="M1243" i="4"/>
  <c r="M1300" i="4"/>
  <c r="M158" i="4"/>
  <c r="M584" i="4"/>
  <c r="M681" i="4"/>
  <c r="M1012" i="4"/>
  <c r="M1342" i="4"/>
  <c r="M1301" i="4"/>
  <c r="M808" i="4"/>
  <c r="M1331" i="4"/>
  <c r="M1232" i="4"/>
  <c r="M1192" i="4"/>
  <c r="M1074" i="4"/>
  <c r="M565" i="4"/>
  <c r="M1541" i="4"/>
  <c r="M585" i="4"/>
  <c r="L613" i="4"/>
  <c r="L1399" i="4"/>
  <c r="L1310" i="4"/>
  <c r="L836" i="4"/>
  <c r="L938" i="4"/>
  <c r="L570" i="4"/>
  <c r="L678" i="4"/>
  <c r="L1562" i="4"/>
  <c r="L1210" i="4"/>
  <c r="L927" i="4"/>
  <c r="L647" i="4"/>
  <c r="L1531" i="4"/>
  <c r="L667" i="4"/>
  <c r="L1488" i="4"/>
  <c r="L1321" i="4"/>
  <c r="L1285" i="4"/>
  <c r="L297" i="4"/>
  <c r="L684" i="4"/>
  <c r="L949" i="4"/>
  <c r="L1338" i="4"/>
  <c r="L560" i="4"/>
  <c r="L853" i="4"/>
  <c r="L688" i="4"/>
  <c r="L1245" i="4"/>
  <c r="L668" i="4"/>
  <c r="L1474" i="4"/>
  <c r="L1128" i="4"/>
  <c r="L717" i="4"/>
  <c r="L887" i="4"/>
  <c r="L719" i="4"/>
  <c r="L884" i="4"/>
  <c r="L1132" i="4"/>
  <c r="L1264" i="4"/>
  <c r="L304" i="4"/>
  <c r="L1389" i="4"/>
  <c r="L897" i="4"/>
  <c r="L566" i="4"/>
  <c r="L1469" i="4"/>
  <c r="L1361" i="4"/>
  <c r="L798" i="4"/>
  <c r="L201" i="4"/>
  <c r="L366" i="4"/>
  <c r="L500" i="4"/>
  <c r="L113" i="4"/>
  <c r="L351" i="4"/>
  <c r="L120" i="4"/>
  <c r="L368" i="4"/>
  <c r="L344" i="4"/>
  <c r="L365" i="4"/>
  <c r="L216" i="4"/>
  <c r="L341" i="4"/>
  <c r="L238" i="4"/>
  <c r="L199" i="4"/>
  <c r="L348" i="4"/>
  <c r="L167" i="4"/>
  <c r="L80" i="4"/>
  <c r="L354" i="4"/>
  <c r="L97" i="4"/>
  <c r="L375" i="4"/>
  <c r="L204" i="4"/>
  <c r="L114" i="4"/>
  <c r="L332" i="4"/>
  <c r="L170" i="4"/>
  <c r="L446" i="4"/>
  <c r="L147" i="4"/>
  <c r="L371" i="4"/>
  <c r="L343" i="4"/>
  <c r="L175" i="4"/>
  <c r="L99" i="4"/>
  <c r="L362" i="4"/>
  <c r="L32" i="4"/>
  <c r="L335" i="4"/>
  <c r="L169" i="4"/>
  <c r="L250" i="4"/>
  <c r="L117" i="4"/>
  <c r="L443" i="4"/>
  <c r="L325" i="4"/>
  <c r="L215" i="4"/>
  <c r="L378" i="4"/>
  <c r="L349" i="4"/>
  <c r="L322" i="4"/>
  <c r="L312" i="4"/>
  <c r="L350" i="4"/>
  <c r="L326" i="4"/>
  <c r="L195" i="4"/>
  <c r="L309" i="4"/>
  <c r="L209" i="4"/>
  <c r="L103" i="4"/>
  <c r="L333" i="4"/>
  <c r="L206" i="4"/>
  <c r="L237" i="4"/>
  <c r="L188" i="4"/>
  <c r="L165" i="4"/>
  <c r="L244" i="4"/>
  <c r="L369" i="4"/>
  <c r="L328" i="4"/>
  <c r="L337" i="4"/>
  <c r="L457" i="4"/>
  <c r="L230" i="4"/>
  <c r="L376" i="4"/>
  <c r="L126" i="4"/>
  <c r="L248" i="4"/>
  <c r="L330" i="4"/>
  <c r="L314" i="4"/>
  <c r="L255" i="4"/>
  <c r="L370" i="4"/>
  <c r="L364" i="4"/>
  <c r="L327" i="4"/>
  <c r="L447" i="4"/>
  <c r="L100" i="4"/>
  <c r="L355" i="4"/>
  <c r="L372" i="4"/>
  <c r="L338" i="4"/>
  <c r="L893" i="4"/>
  <c r="L639" i="4"/>
  <c r="L1104" i="4"/>
  <c r="L881" i="4"/>
  <c r="L1507" i="4"/>
  <c r="L1325" i="4"/>
  <c r="L1340" i="4"/>
  <c r="L1282" i="4"/>
  <c r="L655" i="4"/>
  <c r="L790" i="4"/>
  <c r="L871" i="4"/>
  <c r="L1509" i="4"/>
  <c r="L1137" i="4"/>
  <c r="L1133" i="4"/>
  <c r="L1130" i="4"/>
  <c r="L1181" i="4"/>
  <c r="L1185" i="4"/>
  <c r="L746" i="4"/>
  <c r="L673" i="4"/>
  <c r="L1180" i="4"/>
  <c r="L672" i="4"/>
  <c r="L742" i="4"/>
  <c r="L640" i="4"/>
  <c r="L654" i="4"/>
  <c r="L954" i="4"/>
  <c r="L648" i="4"/>
  <c r="L576" i="4"/>
  <c r="L863" i="4"/>
  <c r="L525" i="4"/>
  <c r="L1258" i="4"/>
  <c r="L659" i="4"/>
  <c r="L823" i="4"/>
  <c r="L953" i="4"/>
  <c r="L1307" i="4"/>
  <c r="L592" i="4"/>
  <c r="L649" i="4"/>
  <c r="L1404" i="4"/>
  <c r="L1359" i="4"/>
  <c r="L1118" i="4"/>
  <c r="L1296" i="4"/>
  <c r="L1501" i="4"/>
  <c r="L1387" i="4"/>
  <c r="L660" i="4"/>
  <c r="L626" i="4"/>
  <c r="L875" i="4"/>
  <c r="L947" i="4"/>
  <c r="L700" i="4"/>
  <c r="L925" i="4"/>
  <c r="L1508" i="4"/>
  <c r="L703" i="4"/>
  <c r="L614" i="4"/>
  <c r="L955" i="4"/>
  <c r="L744" i="4"/>
  <c r="L636" i="4"/>
  <c r="L597" i="4"/>
  <c r="L482" i="4"/>
  <c r="L218" i="4"/>
  <c r="L632" i="4"/>
  <c r="L194" i="4"/>
  <c r="L379" i="4"/>
  <c r="L1502" i="4"/>
  <c r="L246" i="4"/>
  <c r="L1453" i="4"/>
  <c r="L213" i="4"/>
  <c r="L203" i="4"/>
  <c r="L192" i="4"/>
  <c r="L1021" i="4"/>
  <c r="L261" i="4"/>
  <c r="L193" i="4"/>
  <c r="L263" i="4"/>
  <c r="L271" i="4"/>
  <c r="L569" i="4"/>
  <c r="L256" i="4"/>
  <c r="L262" i="4"/>
  <c r="L444" i="4"/>
  <c r="L952" i="4"/>
  <c r="L353" i="4"/>
  <c r="L1447" i="4"/>
  <c r="L1409" i="4"/>
  <c r="L1209" i="4"/>
  <c r="L1136" i="4"/>
  <c r="L359" i="4"/>
  <c r="L358" i="4"/>
  <c r="L1087" i="4"/>
  <c r="L1489" i="4"/>
  <c r="L1510" i="4"/>
  <c r="L377" i="4"/>
  <c r="L329" i="4"/>
  <c r="L363" i="4"/>
  <c r="L1493" i="4"/>
  <c r="L202" i="4"/>
  <c r="L492" i="4"/>
  <c r="L71" i="4"/>
  <c r="L225" i="4"/>
  <c r="L1332" i="4"/>
  <c r="L41" i="4"/>
  <c r="L770" i="4"/>
  <c r="L410" i="4"/>
  <c r="L772" i="4"/>
  <c r="L1041" i="4"/>
  <c r="L761" i="4"/>
  <c r="L1046" i="4"/>
  <c r="L1351" i="4"/>
  <c r="L894" i="4"/>
  <c r="L686" i="4"/>
  <c r="L1127" i="4"/>
  <c r="L1346" i="4"/>
  <c r="L891" i="4"/>
  <c r="L1121" i="4"/>
  <c r="L1066" i="4"/>
  <c r="L859" i="4"/>
  <c r="L293" i="4"/>
  <c r="L848" i="4"/>
  <c r="L1051" i="4"/>
  <c r="L334" i="4"/>
  <c r="L287" i="4"/>
  <c r="L615" i="4"/>
  <c r="L975" i="4"/>
  <c r="L61" i="4"/>
  <c r="L399" i="4"/>
  <c r="L1312" i="4"/>
  <c r="L815" i="4"/>
  <c r="L721" i="4"/>
  <c r="L301" i="4"/>
  <c r="L1075" i="4"/>
  <c r="L1108" i="4"/>
  <c r="L122" i="4"/>
  <c r="L1420" i="4"/>
  <c r="L1357" i="4"/>
  <c r="L1265" i="4"/>
  <c r="L1081" i="4"/>
  <c r="L1247" i="4"/>
  <c r="L1124" i="4"/>
  <c r="L1451" i="4"/>
  <c r="L463" i="4"/>
  <c r="L1602" i="4"/>
  <c r="L983" i="4"/>
  <c r="L1254" i="4"/>
  <c r="L149" i="4"/>
  <c r="L1091" i="4"/>
  <c r="L1183" i="4"/>
  <c r="L471" i="4"/>
  <c r="L85" i="4"/>
  <c r="L1324" i="4"/>
  <c r="L296" i="4"/>
  <c r="L784" i="4"/>
  <c r="L795" i="4"/>
  <c r="L135" i="4"/>
  <c r="L1233" i="4"/>
  <c r="L849" i="4"/>
  <c r="L1042" i="4"/>
  <c r="L360" i="4"/>
  <c r="L1457" i="4"/>
  <c r="L1063" i="4"/>
  <c r="L1513" i="4"/>
  <c r="L1547" i="4"/>
  <c r="L95" i="4"/>
  <c r="L745" i="4"/>
  <c r="L1244" i="4"/>
  <c r="L400" i="4"/>
  <c r="L645" i="4"/>
  <c r="L1234" i="4"/>
  <c r="L996" i="4"/>
  <c r="L829" i="4"/>
  <c r="L1024" i="4"/>
  <c r="L214" i="4"/>
  <c r="L876" i="4"/>
  <c r="L794" i="4"/>
  <c r="L1100" i="4"/>
  <c r="L764" i="4"/>
  <c r="L1236" i="4"/>
  <c r="L1096" i="4"/>
  <c r="L616" i="4"/>
  <c r="L1134" i="4"/>
  <c r="L598" i="4"/>
  <c r="L1503" i="4"/>
  <c r="L340" i="4"/>
  <c r="L1060" i="4"/>
  <c r="L1027" i="4"/>
  <c r="L1439" i="4"/>
  <c r="L2" i="4"/>
  <c r="L1023" i="4"/>
  <c r="L1184" i="4"/>
  <c r="L1218" i="4"/>
  <c r="L1352" i="4"/>
  <c r="L1255" i="4"/>
  <c r="L1050" i="4"/>
  <c r="L633" i="4"/>
  <c r="L1120" i="4"/>
  <c r="L609" i="4"/>
  <c r="L933" i="4"/>
  <c r="L223" i="4"/>
  <c r="L563" i="4"/>
  <c r="L187" i="4"/>
  <c r="L1129" i="4"/>
  <c r="L159" i="4"/>
  <c r="L1025" i="4"/>
  <c r="L1426" i="4"/>
  <c r="L658" i="4"/>
  <c r="L1082" i="4"/>
  <c r="L1211" i="4"/>
  <c r="L1083" i="4"/>
  <c r="L310" i="4"/>
  <c r="L124" i="4"/>
  <c r="L1237" i="4"/>
  <c r="L234" i="4"/>
  <c r="L1294" i="4"/>
  <c r="L1374" i="4"/>
  <c r="L1065" i="4"/>
  <c r="L1045" i="4"/>
  <c r="L1036" i="4"/>
  <c r="L1235" i="4"/>
  <c r="L465" i="4"/>
  <c r="L760" i="4"/>
  <c r="L1380" i="4"/>
  <c r="L1438" i="4"/>
  <c r="L1423" i="4"/>
  <c r="L812" i="4"/>
  <c r="L900" i="4"/>
  <c r="L936" i="4"/>
  <c r="L1581" i="4"/>
  <c r="L1545" i="4"/>
  <c r="L1333" i="4"/>
  <c r="L316" i="4"/>
  <c r="L1261" i="4"/>
  <c r="L935" i="4"/>
  <c r="L1250" i="4"/>
  <c r="L3" i="4"/>
  <c r="L33" i="4"/>
  <c r="L846" i="4"/>
  <c r="L426" i="4"/>
  <c r="L1293" i="4"/>
  <c r="L1408" i="4"/>
  <c r="L36" i="4"/>
  <c r="L307" i="4"/>
  <c r="L291" i="4"/>
  <c r="L1052" i="4"/>
  <c r="L1135" i="4"/>
  <c r="L973" i="4"/>
  <c r="L625" i="4"/>
  <c r="L1514" i="4"/>
  <c r="L1586" i="4"/>
  <c r="L1570" i="4"/>
  <c r="L1353" i="4"/>
  <c r="L184" i="4"/>
  <c r="L1095" i="4"/>
  <c r="L1386" i="4"/>
  <c r="L603" i="4"/>
  <c r="L842" i="4"/>
  <c r="L959" i="4"/>
  <c r="L1347" i="4"/>
  <c r="L1463" i="4"/>
  <c r="L621" i="4"/>
  <c r="L1092" i="4"/>
  <c r="L1369" i="4"/>
  <c r="L1229" i="4"/>
  <c r="L670" i="4"/>
  <c r="L886" i="4"/>
  <c r="L1208" i="4"/>
  <c r="L839" i="4"/>
  <c r="L937" i="4"/>
  <c r="L1458" i="4"/>
  <c r="L1383" i="4"/>
  <c r="L857" i="4"/>
  <c r="L1058" i="4"/>
  <c r="L774" i="4"/>
  <c r="L638" i="4"/>
  <c r="L731" i="4"/>
  <c r="L1304" i="4"/>
  <c r="L1076" i="4"/>
  <c r="L1072" i="4"/>
  <c r="L407" i="4"/>
  <c r="L84" i="4"/>
  <c r="L1289" i="4"/>
  <c r="L150" i="4"/>
  <c r="L186" i="4"/>
  <c r="L1097" i="4"/>
  <c r="L1334" i="4"/>
  <c r="L1248" i="4"/>
  <c r="L131" i="4"/>
  <c r="L1022" i="4"/>
  <c r="L102" i="4"/>
  <c r="L771" i="4"/>
  <c r="L822" i="4"/>
  <c r="L1275" i="4"/>
  <c r="L373" i="4"/>
  <c r="L1587" i="4"/>
  <c r="L406" i="4"/>
  <c r="L321" i="4"/>
  <c r="L414" i="4"/>
  <c r="L1392" i="4"/>
  <c r="L1494" i="4"/>
  <c r="L172" i="4"/>
  <c r="L765" i="4"/>
  <c r="L1428" i="4"/>
  <c r="L459" i="4"/>
  <c r="L714" i="4"/>
  <c r="L906" i="4"/>
  <c r="L624" i="4"/>
  <c r="L862" i="4"/>
  <c r="L1497" i="4"/>
  <c r="L682" i="4"/>
  <c r="L152" i="4"/>
  <c r="L1592" i="4"/>
  <c r="L1455" i="4"/>
  <c r="L775" i="4"/>
  <c r="L1028" i="4"/>
  <c r="L1575" i="4"/>
  <c r="L1495" i="4"/>
  <c r="L763" i="4"/>
  <c r="L989" i="4"/>
  <c r="L1500" i="4"/>
  <c r="L610" i="4"/>
  <c r="L1385" i="4"/>
  <c r="L1370" i="4"/>
  <c r="L324" i="4"/>
  <c r="L1465" i="4"/>
  <c r="L1505" i="4"/>
  <c r="L907" i="4"/>
  <c r="L958" i="4"/>
  <c r="L1487" i="4"/>
  <c r="L977" i="4"/>
  <c r="L1539" i="4"/>
  <c r="L374" i="4"/>
  <c r="L1251" i="4"/>
  <c r="L1354" i="4"/>
  <c r="L1318" i="4"/>
  <c r="L1588" i="4"/>
  <c r="L1529" i="4"/>
  <c r="L1238" i="4"/>
  <c r="L971" i="4"/>
  <c r="L1379" i="4"/>
  <c r="L1363" i="4"/>
  <c r="L796" i="4"/>
  <c r="L182" i="4"/>
  <c r="L1590" i="4"/>
  <c r="L35" i="4"/>
  <c r="L780" i="4"/>
  <c r="L1284" i="4"/>
  <c r="L1193" i="4"/>
  <c r="L841" i="4"/>
  <c r="L1098" i="4"/>
  <c r="L830" i="4"/>
  <c r="L319" i="4"/>
  <c r="L1084" i="4"/>
  <c r="L212" i="4"/>
  <c r="L820" i="4"/>
  <c r="L72" i="4"/>
  <c r="L821" i="4"/>
  <c r="L393" i="4"/>
  <c r="L356" i="4"/>
  <c r="L418" i="4"/>
  <c r="L646" i="4"/>
  <c r="L889" i="4"/>
  <c r="L981" i="4"/>
  <c r="L1256" i="4"/>
  <c r="L828" i="4"/>
  <c r="L294" i="4"/>
  <c r="L1442" i="4"/>
  <c r="L860" i="4"/>
  <c r="L858" i="4"/>
  <c r="L1478" i="4"/>
  <c r="L1553" i="4"/>
  <c r="L1421" i="4"/>
  <c r="L1016" i="4"/>
  <c r="L818" i="4"/>
  <c r="L1262" i="4"/>
  <c r="L1377" i="4"/>
  <c r="L394" i="4"/>
  <c r="L1230" i="4"/>
  <c r="L1429" i="4"/>
  <c r="L1610" i="4"/>
  <c r="L339" i="4"/>
  <c r="L178" i="4"/>
  <c r="L38" i="4"/>
  <c r="L861" i="4"/>
  <c r="L1486" i="4"/>
  <c r="L845" i="4"/>
  <c r="L346" i="4"/>
  <c r="L1085" i="4"/>
  <c r="L94" i="4"/>
  <c r="L732" i="4"/>
  <c r="L336" i="4"/>
  <c r="L292" i="4"/>
  <c r="L611" i="4"/>
  <c r="L1566" i="4"/>
  <c r="L599" i="4"/>
  <c r="L1557" i="4"/>
  <c r="L491" i="4"/>
  <c r="L855" i="4"/>
  <c r="L766" i="4"/>
  <c r="L1608" i="4"/>
  <c r="L994" i="4"/>
  <c r="L708" i="4"/>
  <c r="L288" i="4"/>
  <c r="L1345" i="4"/>
  <c r="L826" i="4"/>
  <c r="L1344" i="4"/>
  <c r="L315" i="4"/>
  <c r="L1388" i="4"/>
  <c r="L210" i="4"/>
  <c r="L1239" i="4"/>
  <c r="L1576" i="4"/>
  <c r="L1403" i="4"/>
  <c r="L317" i="4"/>
  <c r="L306" i="4"/>
  <c r="L1094" i="4"/>
  <c r="L1424" i="4"/>
  <c r="L1454" i="4"/>
  <c r="L1373" i="4"/>
  <c r="L1461" i="4"/>
  <c r="L228" i="4"/>
  <c r="L734" i="4"/>
  <c r="L1029" i="4"/>
  <c r="L1556" i="4"/>
  <c r="L1047" i="4"/>
  <c r="L1568" i="4"/>
  <c r="L665" i="4"/>
  <c r="L1443" i="4"/>
  <c r="L1456" i="4"/>
  <c r="L694" i="4"/>
  <c r="L747" i="4"/>
  <c r="L1425" i="4"/>
  <c r="L982" i="4"/>
  <c r="L748" i="4"/>
  <c r="L1604" i="4"/>
  <c r="L767" i="4"/>
  <c r="L579" i="4"/>
  <c r="L698" i="4"/>
  <c r="L1564" i="4"/>
  <c r="L943" i="4"/>
  <c r="L1115" i="4"/>
  <c r="L1554" i="4"/>
  <c r="L1448" i="4"/>
  <c r="L991" i="4"/>
  <c r="L804" i="4"/>
  <c r="L813" i="4"/>
  <c r="L930" i="4"/>
  <c r="L928" i="4"/>
  <c r="L1521" i="4"/>
  <c r="L1348" i="4"/>
  <c r="L635" i="4"/>
  <c r="L1194" i="4"/>
  <c r="L867" i="4"/>
  <c r="L1597" i="4"/>
  <c r="L966" i="4"/>
  <c r="L990" i="4"/>
  <c r="L1367" i="4"/>
  <c r="L1004" i="4"/>
  <c r="L1214" i="4"/>
  <c r="L1123" i="4"/>
  <c r="L1506" i="4"/>
  <c r="L1000" i="4"/>
  <c r="L1259" i="4"/>
  <c r="L259" i="4"/>
  <c r="L628" i="4"/>
  <c r="L641" i="4"/>
  <c r="L1001" i="4"/>
  <c r="L269" i="4"/>
  <c r="L1263" i="4"/>
  <c r="L220" i="4"/>
  <c r="L1418" i="4"/>
  <c r="L1537" i="4"/>
  <c r="L756" i="4"/>
  <c r="L1542" i="4"/>
  <c r="L1195" i="4"/>
  <c r="L1007" i="4"/>
  <c r="L1034" i="4"/>
  <c r="L1268" i="4"/>
  <c r="L1186" i="4"/>
  <c r="L1178" i="4"/>
  <c r="L997" i="4"/>
  <c r="L594" i="4"/>
  <c r="L1440" i="4"/>
  <c r="L580" i="4"/>
  <c r="L1517" i="4"/>
  <c r="L1199" i="4"/>
  <c r="L1411" i="4"/>
  <c r="L1200" i="4"/>
  <c r="L1550" i="4"/>
  <c r="L914" i="4"/>
  <c r="L251" i="4"/>
  <c r="L987" i="4"/>
  <c r="L722" i="4"/>
  <c r="L898" i="4"/>
  <c r="L1391" i="4"/>
  <c r="L1394" i="4"/>
  <c r="L586" i="4"/>
  <c r="L699" i="4"/>
  <c r="L1596" i="4"/>
  <c r="L851" i="4"/>
  <c r="L519" i="4"/>
  <c r="L89" i="4"/>
  <c r="L1057" i="4"/>
  <c r="L915" i="4"/>
  <c r="L944" i="4"/>
  <c r="L1546" i="4"/>
  <c r="L1269" i="4"/>
  <c r="L118" i="4"/>
  <c r="L1558" i="4"/>
  <c r="L1267" i="4"/>
  <c r="L1219" i="4"/>
  <c r="L1031" i="4"/>
  <c r="L1090" i="4"/>
  <c r="L587" i="4"/>
  <c r="L768" i="4"/>
  <c r="L1368" i="4"/>
  <c r="L1436" i="4"/>
  <c r="L1196" i="4"/>
  <c r="L1280" i="4"/>
  <c r="L1472" i="4"/>
  <c r="L1476" i="4"/>
  <c r="L711" i="4"/>
  <c r="L1122" i="4"/>
  <c r="L622" i="4"/>
  <c r="L782" i="4"/>
  <c r="L1378" i="4"/>
  <c r="L1593" i="4"/>
  <c r="L1515" i="4"/>
  <c r="L1479" i="4"/>
  <c r="L1055" i="4"/>
  <c r="L879" i="4"/>
  <c r="L1349" i="4"/>
  <c r="L1393" i="4"/>
  <c r="L755" i="4"/>
  <c r="L1535" i="4"/>
  <c r="L1559" i="4"/>
  <c r="L1523" i="4"/>
  <c r="L921" i="4"/>
  <c r="L1215" i="4"/>
  <c r="L1201" i="4"/>
  <c r="L1449" i="4"/>
  <c r="L1459" i="4"/>
  <c r="L1381" i="4"/>
  <c r="L267" i="4"/>
  <c r="L1038" i="4"/>
  <c r="L1101" i="4"/>
  <c r="L950" i="4"/>
  <c r="L1412" i="4"/>
  <c r="L1577" i="4"/>
  <c r="L967" i="4"/>
  <c r="L757" i="4"/>
  <c r="L916" i="4"/>
  <c r="L1595" i="4"/>
  <c r="L1273" i="4"/>
  <c r="L1187" i="4"/>
  <c r="L1202" i="4"/>
  <c r="L910" i="4"/>
  <c r="L1008" i="4"/>
  <c r="L786" i="4"/>
  <c r="L1600" i="4"/>
  <c r="L940" i="4"/>
  <c r="L77" i="4"/>
  <c r="L1067" i="4"/>
  <c r="L1013" i="4"/>
  <c r="L831" i="4"/>
  <c r="L1290" i="4"/>
  <c r="L1406" i="4"/>
  <c r="L1527" i="4"/>
  <c r="L578" i="4"/>
  <c r="L1113" i="4"/>
  <c r="L1079" i="4"/>
  <c r="L917" i="4"/>
  <c r="L984" i="4"/>
  <c r="L911" i="4"/>
  <c r="L1138" i="4"/>
  <c r="L629" i="4"/>
  <c r="L791" i="4"/>
  <c r="L1039" i="4"/>
  <c r="L588" i="4"/>
  <c r="L965" i="4"/>
  <c r="L1253" i="4"/>
  <c r="L963" i="4"/>
  <c r="L1350" i="4"/>
  <c r="L1498" i="4"/>
  <c r="L526" i="4"/>
  <c r="L536" i="4"/>
  <c r="L527" i="4"/>
  <c r="L272" i="4"/>
  <c r="L5" i="4"/>
  <c r="L1151" i="4"/>
  <c r="L1140" i="4"/>
  <c r="L1152" i="4"/>
  <c r="L1153" i="4"/>
  <c r="L1141" i="4"/>
  <c r="L528" i="4"/>
  <c r="L1154" i="4"/>
  <c r="L1155" i="4"/>
  <c r="L7" i="4"/>
  <c r="L537" i="4"/>
  <c r="L8" i="4"/>
  <c r="L9" i="4"/>
  <c r="L529" i="4"/>
  <c r="L380" i="4"/>
  <c r="L530" i="4"/>
  <c r="L10" i="4"/>
  <c r="L1156" i="4"/>
  <c r="L531" i="4"/>
  <c r="L1157" i="4"/>
  <c r="L11" i="4"/>
  <c r="L273" i="4"/>
  <c r="L1158" i="4"/>
  <c r="L381" i="4"/>
  <c r="L538" i="4"/>
  <c r="L539" i="4"/>
  <c r="L382" i="4"/>
  <c r="L12" i="4"/>
  <c r="L1142" i="4"/>
  <c r="L1143" i="4"/>
  <c r="L13" i="4"/>
  <c r="L1144" i="4"/>
  <c r="L1145" i="4"/>
  <c r="L1146" i="4"/>
  <c r="L540" i="4"/>
  <c r="L274" i="4"/>
  <c r="L1147" i="4"/>
  <c r="L14" i="4"/>
  <c r="L541" i="4"/>
  <c r="L383" i="4"/>
  <c r="L532" i="4"/>
  <c r="L533" i="4"/>
  <c r="L275" i="4"/>
  <c r="L276" i="4"/>
  <c r="L384" i="4"/>
  <c r="L277" i="4"/>
  <c r="L385" i="4"/>
  <c r="L386" i="4"/>
  <c r="L6" i="4"/>
  <c r="L15" i="4"/>
  <c r="L1148" i="4"/>
  <c r="L278" i="4"/>
  <c r="L1149" i="4"/>
  <c r="L1150" i="4"/>
  <c r="L16" i="4"/>
  <c r="L17" i="4"/>
  <c r="L542" i="4"/>
  <c r="L1159" i="4"/>
  <c r="L543" i="4"/>
  <c r="L279" i="4"/>
  <c r="L1160" i="4"/>
  <c r="L544" i="4"/>
  <c r="L534" i="4"/>
  <c r="L535" i="4"/>
  <c r="L207" i="4"/>
  <c r="L1069" i="4"/>
  <c r="L1606" i="4"/>
  <c r="L229" i="4"/>
  <c r="L1433" i="4"/>
  <c r="L1048" i="4"/>
  <c r="L705" i="4"/>
  <c r="L217" i="4"/>
  <c r="L4" i="4"/>
  <c r="L497" i="4"/>
  <c r="L367" i="4"/>
  <c r="L1607" i="4"/>
  <c r="L1161" i="4"/>
  <c r="L817" i="4"/>
  <c r="L477" i="4"/>
  <c r="L1105" i="4"/>
  <c r="L1006" i="4"/>
  <c r="L920" i="4"/>
  <c r="L1544" i="4"/>
  <c r="L429" i="4"/>
  <c r="L456" i="4"/>
  <c r="L1308" i="4"/>
  <c r="L432" i="4"/>
  <c r="L318" i="4"/>
  <c r="L488" i="4"/>
  <c r="L436" i="4"/>
  <c r="L45" i="4"/>
  <c r="L49" i="4"/>
  <c r="L249" i="4"/>
  <c r="L408" i="4"/>
  <c r="L1089" i="4"/>
  <c r="L866" i="4"/>
  <c r="L60" i="4"/>
  <c r="L63" i="4"/>
  <c r="L425" i="4"/>
  <c r="L424" i="4"/>
  <c r="L116" i="4"/>
  <c r="L901" i="4"/>
  <c r="L142" i="4"/>
  <c r="L434" i="4"/>
  <c r="L516" i="4"/>
  <c r="L454" i="4"/>
  <c r="L493" i="4"/>
  <c r="L449" i="4"/>
  <c r="L143" i="4"/>
  <c r="L503" i="4"/>
  <c r="L253" i="4"/>
  <c r="L151" i="4"/>
  <c r="L458" i="4"/>
  <c r="L92" i="4"/>
  <c r="L467" i="4"/>
  <c r="L155" i="4"/>
  <c r="L832" i="4"/>
  <c r="L523" i="4"/>
  <c r="L205" i="4"/>
  <c r="L137" i="4"/>
  <c r="L502" i="4"/>
  <c r="L101" i="4"/>
  <c r="L1295" i="4"/>
  <c r="L1603" i="4"/>
  <c r="L490" i="4"/>
  <c r="L133" i="4"/>
  <c r="L53" i="4"/>
  <c r="L498" i="4"/>
  <c r="L90" i="4"/>
  <c r="L139" i="4"/>
  <c r="L140" i="4"/>
  <c r="L740" i="4"/>
  <c r="L1599" i="4"/>
  <c r="L924" i="4"/>
  <c r="L462" i="4"/>
  <c r="L1413" i="4"/>
  <c r="L233" i="4"/>
  <c r="L743" i="4"/>
  <c r="L1227" i="4"/>
  <c r="L522" i="4"/>
  <c r="L507" i="4"/>
  <c r="L254" i="4"/>
  <c r="L517" i="4"/>
  <c r="L62" i="4"/>
  <c r="L401" i="4"/>
  <c r="L81" i="4"/>
  <c r="L42" i="4"/>
  <c r="L43" i="4"/>
  <c r="L109" i="4"/>
  <c r="L1450" i="4"/>
  <c r="L433" i="4"/>
  <c r="L64" i="4"/>
  <c r="L422" i="4"/>
  <c r="L347" i="4"/>
  <c r="L166" i="4"/>
  <c r="L164" i="4"/>
  <c r="L134" i="4"/>
  <c r="L1401" i="4"/>
  <c r="L96" i="4"/>
  <c r="L67" i="4"/>
  <c r="L331" i="4"/>
  <c r="L455" i="4"/>
  <c r="L420" i="4"/>
  <c r="L51" i="4"/>
  <c r="L712" i="4"/>
  <c r="L48" i="4"/>
  <c r="L514" i="4"/>
  <c r="L461" i="4"/>
  <c r="L46" i="4"/>
  <c r="L524" i="4"/>
  <c r="L299" i="4"/>
  <c r="L82" i="4"/>
  <c r="L518" i="4"/>
  <c r="L902" i="4"/>
  <c r="L508" i="4"/>
  <c r="L1530" i="4"/>
  <c r="L976" i="4"/>
  <c r="L1605" i="4"/>
  <c r="L485" i="4"/>
  <c r="L510" i="4"/>
  <c r="L226" i="4"/>
  <c r="L692" i="4"/>
  <c r="L68" i="4"/>
  <c r="L197" i="4"/>
  <c r="L435" i="4"/>
  <c r="L1311" i="4"/>
  <c r="L403" i="4"/>
  <c r="L144" i="4"/>
  <c r="L473" i="4"/>
  <c r="L441" i="4"/>
  <c r="L412" i="4"/>
  <c r="L163" i="4"/>
  <c r="L239" i="4"/>
  <c r="L513" i="4"/>
  <c r="L110" i="4"/>
  <c r="L478" i="4"/>
  <c r="L974" i="4"/>
  <c r="L54" i="4"/>
  <c r="L469" i="4"/>
  <c r="L136" i="4"/>
  <c r="L472" i="4"/>
  <c r="L411" i="4"/>
  <c r="L50" i="4"/>
  <c r="L342" i="4"/>
  <c r="L489" i="4"/>
  <c r="L141" i="4"/>
  <c r="L160" i="4"/>
  <c r="L428" i="4"/>
  <c r="L487" i="4"/>
  <c r="L452" i="4"/>
  <c r="L466" i="4"/>
  <c r="L69" i="4"/>
  <c r="L70" i="4"/>
  <c r="L419" i="4"/>
  <c r="L236" i="4"/>
  <c r="L258" i="4"/>
  <c r="L180" i="4"/>
  <c r="L156" i="4"/>
  <c r="L404" i="4"/>
  <c r="L145" i="4"/>
  <c r="L474" i="4"/>
  <c r="L448" i="4"/>
  <c r="L132" i="4"/>
  <c r="L445" i="4"/>
  <c r="L177" i="4"/>
  <c r="L153" i="4"/>
  <c r="L501" i="4"/>
  <c r="L439" i="4"/>
  <c r="L289" i="4"/>
  <c r="L405" i="4"/>
  <c r="L825" i="4"/>
  <c r="L413" i="4"/>
  <c r="L499" i="4"/>
  <c r="L495" i="4"/>
  <c r="L402" i="4"/>
  <c r="L162" i="4"/>
  <c r="L91" i="4"/>
  <c r="L65" i="4"/>
  <c r="L903" i="4"/>
  <c r="L303" i="4"/>
  <c r="L55" i="4"/>
  <c r="L146" i="4"/>
  <c r="L280" i="4"/>
  <c r="L453" i="4"/>
  <c r="L1617" i="4"/>
  <c r="L468" i="4"/>
  <c r="L154" i="4"/>
  <c r="L88" i="4"/>
  <c r="L1543" i="4"/>
  <c r="L480" i="4"/>
  <c r="L86" i="4"/>
  <c r="L290" i="4"/>
  <c r="L127" i="4"/>
  <c r="L515" i="4"/>
  <c r="L138" i="4"/>
  <c r="L421" i="4"/>
  <c r="L98" i="4"/>
  <c r="L128" i="4"/>
  <c r="L864" i="4"/>
  <c r="L129" i="4"/>
  <c r="L521" i="4"/>
  <c r="L387" i="4"/>
  <c r="L1162" i="4"/>
  <c r="L283" i="4"/>
  <c r="L545" i="4"/>
  <c r="L388" i="4"/>
  <c r="L1163" i="4"/>
  <c r="L1164" i="4"/>
  <c r="L546" i="4"/>
  <c r="L1165" i="4"/>
  <c r="L25" i="4"/>
  <c r="L389" i="4"/>
  <c r="L24" i="4"/>
  <c r="L22" i="4"/>
  <c r="L26" i="4"/>
  <c r="L1166" i="4"/>
  <c r="L547" i="4"/>
  <c r="L548" i="4"/>
  <c r="L390" i="4"/>
  <c r="L1167" i="4"/>
  <c r="L281" i="4"/>
  <c r="L549" i="4"/>
  <c r="L18" i="4"/>
  <c r="L550" i="4"/>
  <c r="L551" i="4"/>
  <c r="L552" i="4"/>
  <c r="L392" i="4"/>
  <c r="L19" i="4"/>
  <c r="L20" i="4"/>
  <c r="L553" i="4"/>
  <c r="L23" i="4"/>
  <c r="L21" i="4"/>
  <c r="L1168" i="4"/>
  <c r="L1169" i="4"/>
  <c r="L554" i="4"/>
  <c r="L1170" i="4"/>
  <c r="L555" i="4"/>
  <c r="L284" i="4"/>
  <c r="L391" i="4"/>
  <c r="L1171" i="4"/>
  <c r="L556" i="4"/>
  <c r="L282" i="4"/>
  <c r="L607" i="4"/>
  <c r="L1287" i="4"/>
  <c r="L882" i="4"/>
  <c r="L1278" i="4"/>
  <c r="L877" i="4"/>
  <c r="L1431" i="4"/>
  <c r="L1077" i="4"/>
  <c r="L1365" i="4"/>
  <c r="L809" i="4"/>
  <c r="L1174" i="4"/>
  <c r="L1212" i="4"/>
  <c r="L961" i="4"/>
  <c r="L1491" i="4"/>
  <c r="L735" i="4"/>
  <c r="L1445" i="4"/>
  <c r="L1106" i="4"/>
  <c r="L1360" i="4"/>
  <c r="L1221" i="4"/>
  <c r="L948" i="4"/>
  <c r="L241" i="4"/>
  <c r="L827" i="4"/>
  <c r="L709" i="4"/>
  <c r="L1015" i="4"/>
  <c r="L956" i="4"/>
  <c r="L895" i="4"/>
  <c r="L1355" i="4"/>
  <c r="L1314" i="4"/>
  <c r="L1175" i="4"/>
  <c r="L1172" i="4"/>
  <c r="L1397" i="4"/>
  <c r="L957" i="4"/>
  <c r="L787" i="4"/>
  <c r="L1242" i="4"/>
  <c r="L788" i="4"/>
  <c r="L657" i="4"/>
  <c r="L802" i="4"/>
  <c r="L1231" i="4"/>
  <c r="L1525" i="4"/>
  <c r="L1511" i="4"/>
  <c r="L661" i="4"/>
  <c r="L652" i="4"/>
  <c r="L941" i="4"/>
  <c r="L834" i="4"/>
  <c r="L564" i="4"/>
  <c r="L706" i="4"/>
  <c r="L1276" i="4"/>
  <c r="L749" i="4"/>
  <c r="L1518" i="4"/>
  <c r="L1434" i="4"/>
  <c r="L1574" i="4"/>
  <c r="L1299" i="4"/>
  <c r="L934" i="4"/>
  <c r="L1573" i="4"/>
  <c r="L1188" i="4"/>
  <c r="L1011" i="4"/>
  <c r="L1319" i="4"/>
  <c r="L751" i="4"/>
  <c r="L888" i="4"/>
  <c r="L571" i="4"/>
  <c r="L1283" i="4"/>
  <c r="L1189" i="4"/>
  <c r="L1019" i="4"/>
  <c r="L1569" i="4"/>
  <c r="L679" i="4"/>
  <c r="L1584" i="4"/>
  <c r="L1414" i="4"/>
  <c r="L1049" i="4"/>
  <c r="L752" i="4"/>
  <c r="L800" i="4"/>
  <c r="L558" i="4"/>
  <c r="L683" i="4"/>
  <c r="L1330" i="4"/>
  <c r="L725" i="4"/>
  <c r="L1341" i="4"/>
  <c r="L838" i="4"/>
  <c r="L1483" i="4"/>
  <c r="L1176" i="4"/>
  <c r="L581" i="4"/>
  <c r="L729" i="4"/>
  <c r="L806" i="4"/>
  <c r="L1073" i="4"/>
  <c r="L1571" i="4"/>
  <c r="L969" i="4"/>
  <c r="L716" i="4"/>
  <c r="L1375" i="4"/>
  <c r="L873" i="4"/>
  <c r="L738" i="4"/>
  <c r="L905" i="4"/>
  <c r="L696" i="4"/>
  <c r="L1471" i="4"/>
  <c r="L600" i="4"/>
  <c r="L1533" i="4"/>
  <c r="L1402" i="4"/>
  <c r="L1540" i="4"/>
  <c r="L1482" i="4"/>
  <c r="L1298" i="4"/>
  <c r="L1313" i="4"/>
  <c r="L776" i="4"/>
  <c r="L572" i="4"/>
  <c r="L1579" i="4"/>
  <c r="L1306" i="4"/>
  <c r="L1364" i="4"/>
  <c r="L1062" i="4"/>
  <c r="L232" i="4"/>
  <c r="L1223" i="4"/>
  <c r="L783" i="4"/>
  <c r="L1228" i="4"/>
  <c r="L1328" i="4"/>
  <c r="L979" i="4"/>
  <c r="L39" i="4"/>
  <c r="L980" i="4"/>
  <c r="L1504" i="4"/>
  <c r="L1125" i="4"/>
  <c r="L231" i="4"/>
  <c r="L1309" i="4"/>
  <c r="L27" i="4"/>
  <c r="L733" i="4"/>
  <c r="L1303" i="4"/>
  <c r="L1589" i="4"/>
  <c r="L1468" i="4"/>
  <c r="L1292" i="4"/>
  <c r="L115" i="4"/>
  <c r="L1329" i="4"/>
  <c r="L1070" i="4"/>
  <c r="L606" i="4"/>
  <c r="L676" i="4"/>
  <c r="L785" i="4"/>
  <c r="L1336" i="4"/>
  <c r="L1071" i="4"/>
  <c r="L596" i="4"/>
  <c r="L726" i="4"/>
  <c r="L1054" i="4"/>
  <c r="L1103" i="4"/>
  <c r="L727" i="4"/>
  <c r="L1126" i="4"/>
  <c r="L595" i="4"/>
  <c r="L1086" i="4"/>
  <c r="L1240" i="4"/>
  <c r="L1111" i="4"/>
  <c r="L926" i="4"/>
  <c r="L450" i="4"/>
  <c r="L397" i="4"/>
  <c r="L496" i="4"/>
  <c r="L29" i="4"/>
  <c r="L300" i="4"/>
  <c r="L148" i="4"/>
  <c r="L107" i="4"/>
  <c r="L442" i="4"/>
  <c r="L417" i="4"/>
  <c r="L352" i="4"/>
  <c r="L415" i="4"/>
  <c r="L423" i="4"/>
  <c r="L257" i="4"/>
  <c r="L247" i="4"/>
  <c r="L470" i="4"/>
  <c r="L111" i="4"/>
  <c r="L112" i="4"/>
  <c r="L105" i="4"/>
  <c r="L437" i="4"/>
  <c r="L52" i="4"/>
  <c r="L87" i="4"/>
  <c r="L161" i="4"/>
  <c r="L512" i="4"/>
  <c r="L430" i="4"/>
  <c r="L494" i="4"/>
  <c r="L1014" i="4"/>
  <c r="L486" i="4"/>
  <c r="L75" i="4"/>
  <c r="L130" i="4"/>
  <c r="L79" i="4"/>
  <c r="L285" i="4"/>
  <c r="L511" i="4"/>
  <c r="L30" i="4"/>
  <c r="L171" i="4"/>
  <c r="L396" i="4"/>
  <c r="L693" i="4"/>
  <c r="L173" i="4"/>
  <c r="L31" i="4"/>
  <c r="L1035" i="4"/>
  <c r="L200" i="4"/>
  <c r="L44" i="4"/>
  <c r="L174" i="4"/>
  <c r="L268" i="4"/>
  <c r="L76" i="4"/>
  <c r="L451" i="4"/>
  <c r="L438" i="4"/>
  <c r="L1116" i="4"/>
  <c r="L1480" i="4"/>
  <c r="L1415" i="4"/>
  <c r="L918" i="4"/>
  <c r="L968" i="4"/>
  <c r="L1419" i="4"/>
  <c r="L1203" i="4"/>
  <c r="L582" i="4"/>
  <c r="L1204" i="4"/>
  <c r="L759" i="4"/>
  <c r="L1528" i="4"/>
  <c r="L1005" i="4"/>
  <c r="L1578" i="4"/>
  <c r="L1560" i="4"/>
  <c r="L1601" i="4"/>
  <c r="L1205" i="4"/>
  <c r="L221" i="4"/>
  <c r="L1206" i="4"/>
  <c r="L1197" i="4"/>
  <c r="L1068" i="4"/>
  <c r="L583" i="4"/>
  <c r="L260" i="4"/>
  <c r="L1190" i="4"/>
  <c r="L1395" i="4"/>
  <c r="L1524" i="4"/>
  <c r="L868" i="4"/>
  <c r="L1477" i="4"/>
  <c r="L93" i="4"/>
  <c r="L814" i="4"/>
  <c r="L985" i="4"/>
  <c r="L1040" i="4"/>
  <c r="L520" i="4"/>
  <c r="L758" i="4"/>
  <c r="L1416" i="4"/>
  <c r="L1139" i="4"/>
  <c r="L1002" i="4"/>
  <c r="L769" i="4"/>
  <c r="L912" i="4"/>
  <c r="L931" i="4"/>
  <c r="L252" i="4"/>
  <c r="L589" i="4"/>
  <c r="L1536" i="4"/>
  <c r="L992" i="4"/>
  <c r="L1216" i="4"/>
  <c r="L1271" i="4"/>
  <c r="L1598" i="4"/>
  <c r="L1270" i="4"/>
  <c r="L1538" i="4"/>
  <c r="L1274" i="4"/>
  <c r="L1441" i="4"/>
  <c r="L1594" i="4"/>
  <c r="L104" i="4"/>
  <c r="L56" i="4"/>
  <c r="L685" i="4"/>
  <c r="L345" i="4"/>
  <c r="L1009" i="4"/>
  <c r="L1475" i="4"/>
  <c r="L320" i="4"/>
  <c r="L198" i="4"/>
  <c r="L1241" i="4"/>
  <c r="L427" i="4"/>
  <c r="L1044" i="4"/>
  <c r="L484" i="4"/>
  <c r="L1322" i="4"/>
  <c r="L883" i="4"/>
  <c r="L878" i="4"/>
  <c r="L1432" i="4"/>
  <c r="L74" i="4"/>
  <c r="L730" i="4"/>
  <c r="L642" i="4"/>
  <c r="L850" i="4"/>
  <c r="L509" i="4"/>
  <c r="L1343" i="4"/>
  <c r="L1339" i="4"/>
  <c r="L618" i="4"/>
  <c r="L1446" i="4"/>
  <c r="L710" i="4"/>
  <c r="L181" i="4"/>
  <c r="L1407" i="4"/>
  <c r="L799" i="4"/>
  <c r="L567" i="4"/>
  <c r="L270" i="4"/>
  <c r="L561" i="4"/>
  <c r="L28" i="4"/>
  <c r="L998" i="4"/>
  <c r="L1516" i="4"/>
  <c r="L704" i="4"/>
  <c r="L1252" i="4"/>
  <c r="L1405" i="4"/>
  <c r="L620" i="4"/>
  <c r="L653" i="4"/>
  <c r="L1213" i="4"/>
  <c r="L1249" i="4"/>
  <c r="L264" i="4"/>
  <c r="L972" i="4"/>
  <c r="L762" i="4"/>
  <c r="L562" i="4"/>
  <c r="L1460" i="4"/>
  <c r="L1260" i="4"/>
  <c r="L777" i="4"/>
  <c r="L736" i="4"/>
  <c r="L211" i="4"/>
  <c r="L750" i="4"/>
  <c r="L988" i="4"/>
  <c r="L612" i="4"/>
  <c r="L923" i="4"/>
  <c r="L189" i="4"/>
  <c r="L1390" i="4"/>
  <c r="L675" i="4"/>
  <c r="L1279" i="4"/>
  <c r="L824" i="4"/>
  <c r="L78" i="4"/>
  <c r="L1561" i="4"/>
  <c r="L908" i="4"/>
  <c r="L1003" i="4"/>
  <c r="L1281" i="4"/>
  <c r="L1358" i="4"/>
  <c r="L1551" i="4"/>
  <c r="L505" i="4"/>
  <c r="L951" i="4"/>
  <c r="L630" i="4"/>
  <c r="L176" i="4"/>
  <c r="L1532" i="4"/>
  <c r="L619" i="4"/>
  <c r="L627" i="4"/>
  <c r="L986" i="4"/>
  <c r="L266" i="4"/>
  <c r="L1064" i="4"/>
  <c r="L475" i="4"/>
  <c r="L634" i="4"/>
  <c r="L208" i="4"/>
  <c r="L753" i="4"/>
  <c r="L108" i="4"/>
  <c r="L945" i="4"/>
  <c r="L680" i="4"/>
  <c r="L1580" i="4"/>
  <c r="L1119" i="4"/>
  <c r="L854" i="4"/>
  <c r="L805" i="4"/>
  <c r="L1217" i="4"/>
  <c r="L1302" i="4"/>
  <c r="L1400" i="4"/>
  <c r="L1080" i="4"/>
  <c r="L643" i="4"/>
  <c r="L939" i="4"/>
  <c r="L298" i="4"/>
  <c r="L899" i="4"/>
  <c r="L1182" i="4"/>
  <c r="L593" i="4"/>
  <c r="L1225" i="4"/>
  <c r="L37" i="4"/>
  <c r="L792" i="4"/>
  <c r="L1026" i="4"/>
  <c r="L797" i="4"/>
  <c r="L1572" i="4"/>
  <c r="L964" i="4"/>
  <c r="L1316" i="4"/>
  <c r="L932" i="4"/>
  <c r="L1552" i="4"/>
  <c r="L1452" i="4"/>
  <c r="L1466" i="4"/>
  <c r="L66" i="4"/>
  <c r="L1177" i="4"/>
  <c r="L644" i="4"/>
  <c r="L962" i="4"/>
  <c r="L1473" i="4"/>
  <c r="L1376" i="4"/>
  <c r="L460" i="4"/>
  <c r="L1305" i="4"/>
  <c r="L183" i="4"/>
  <c r="L1470" i="4"/>
  <c r="L1277" i="4"/>
  <c r="L608" i="4"/>
  <c r="L960" i="4"/>
  <c r="L874" i="4"/>
  <c r="L265" i="4"/>
  <c r="L1464" i="4"/>
  <c r="L1366" i="4"/>
  <c r="L896" i="4"/>
  <c r="L1266" i="4"/>
  <c r="L1499" i="4"/>
  <c r="L1297" i="4"/>
  <c r="L190" i="4"/>
  <c r="L865" i="4"/>
  <c r="L361" i="4"/>
  <c r="L1384" i="4"/>
  <c r="L715" i="4"/>
  <c r="L674" i="4"/>
  <c r="L1371" i="4"/>
  <c r="L574" i="4"/>
  <c r="L1110" i="4"/>
  <c r="L58" i="4"/>
  <c r="L1484" i="4"/>
  <c r="L631" i="4"/>
  <c r="L835" i="4"/>
  <c r="L1288" i="4"/>
  <c r="L196" i="4"/>
  <c r="L999" i="4"/>
  <c r="L1053" i="4"/>
  <c r="L506" i="4"/>
  <c r="L1032" i="4"/>
  <c r="L590" i="4"/>
  <c r="L557" i="4"/>
  <c r="L1555" i="4"/>
  <c r="L637" i="4"/>
  <c r="L357" i="4"/>
  <c r="L1356" i="4"/>
  <c r="L702" i="4"/>
  <c r="L993" i="4"/>
  <c r="L1272" i="4"/>
  <c r="L1362" i="4"/>
  <c r="L929" i="4"/>
  <c r="L242" i="4"/>
  <c r="L1317" i="4"/>
  <c r="L1222" i="4"/>
  <c r="L1109" i="4"/>
  <c r="L922" i="4"/>
  <c r="L810" i="4"/>
  <c r="L604" i="4"/>
  <c r="L395" i="4"/>
  <c r="L1220" i="4"/>
  <c r="L575" i="4"/>
  <c r="L617" i="4"/>
  <c r="L73" i="4"/>
  <c r="L1444" i="4"/>
  <c r="L650" i="4"/>
  <c r="L1315" i="4"/>
  <c r="L1585" i="4"/>
  <c r="L59" i="4"/>
  <c r="L601" i="4"/>
  <c r="L695" i="4"/>
  <c r="L713" i="4"/>
  <c r="L970" i="4"/>
  <c r="L224" i="4"/>
  <c r="L880" i="4"/>
  <c r="L1485" i="4"/>
  <c r="L942" i="4"/>
  <c r="L656" i="4"/>
  <c r="L464" i="4"/>
  <c r="L701" i="4"/>
  <c r="L697" i="4"/>
  <c r="L1226" i="4"/>
  <c r="L1078" i="4"/>
  <c r="L890" i="4"/>
  <c r="L1427" i="4"/>
  <c r="L1490" i="4"/>
  <c r="L568" i="4"/>
  <c r="L573" i="4"/>
  <c r="L479" i="4"/>
  <c r="L946" i="4"/>
  <c r="L811" i="4"/>
  <c r="L1037" i="4"/>
  <c r="L157" i="4"/>
  <c r="L1496" i="4"/>
  <c r="L1565" i="4"/>
  <c r="L885" i="4"/>
  <c r="L1257" i="4"/>
  <c r="L913" i="4"/>
  <c r="L323" i="4"/>
  <c r="L416" i="4"/>
  <c r="L689" i="4"/>
  <c r="L1286" i="4"/>
  <c r="L168" i="4"/>
  <c r="L559" i="4"/>
  <c r="L106" i="4"/>
  <c r="L833" i="4"/>
  <c r="L1326" i="4"/>
  <c r="L476" i="4"/>
  <c r="L919" i="4"/>
  <c r="L591" i="4"/>
  <c r="L623" i="4"/>
  <c r="L723" i="4"/>
  <c r="L718" i="4"/>
  <c r="L852" i="4"/>
  <c r="L305" i="4"/>
  <c r="L1563" i="4"/>
  <c r="L1548" i="4"/>
  <c r="L819" i="4"/>
  <c r="L119" i="4"/>
  <c r="L1246" i="4"/>
  <c r="L1056" i="4"/>
  <c r="L1382" i="4"/>
  <c r="L1198" i="4"/>
  <c r="L1437" i="4"/>
  <c r="L1567" i="4"/>
  <c r="L1010" i="4"/>
  <c r="L840" i="4"/>
  <c r="L1430" i="4"/>
  <c r="L892" i="4"/>
  <c r="L1422" i="4"/>
  <c r="L1492" i="4"/>
  <c r="L47" i="4"/>
  <c r="L1107" i="4"/>
  <c r="L179" i="4"/>
  <c r="L121" i="4"/>
  <c r="L837" i="4"/>
  <c r="L57" i="4"/>
  <c r="L1179" i="4"/>
  <c r="L1291" i="4"/>
  <c r="L295" i="4"/>
  <c r="L1522" i="4"/>
  <c r="L1114" i="4"/>
  <c r="L1061" i="4"/>
  <c r="L847" i="4"/>
  <c r="L481" i="4"/>
  <c r="L720" i="4"/>
  <c r="L577" i="4"/>
  <c r="L662" i="4"/>
  <c r="L398" i="4"/>
  <c r="L1398" i="4"/>
  <c r="L125" i="4"/>
  <c r="L440" i="4"/>
  <c r="L191" i="4"/>
  <c r="L1396" i="4"/>
  <c r="L1323" i="4"/>
  <c r="L1410" i="4"/>
  <c r="L1372" i="4"/>
  <c r="L671" i="4"/>
  <c r="L1093" i="4"/>
  <c r="L781" i="4"/>
  <c r="L666" i="4"/>
  <c r="L302" i="4"/>
  <c r="L409" i="4"/>
  <c r="L1017" i="4"/>
  <c r="L773" i="4"/>
  <c r="L605" i="4"/>
  <c r="L308" i="4"/>
  <c r="L1481" i="4"/>
  <c r="L1337" i="4"/>
  <c r="L1462" i="4"/>
  <c r="L1043" i="4"/>
  <c r="L807" i="4"/>
  <c r="L1591" i="4"/>
  <c r="L995" i="4"/>
  <c r="L677" i="4"/>
  <c r="L1583" i="4"/>
  <c r="L1224" i="4"/>
  <c r="L1335" i="4"/>
  <c r="L816" i="4"/>
  <c r="L1018" i="4"/>
  <c r="L1207" i="4"/>
  <c r="L1609" i="4"/>
  <c r="L870" i="4"/>
  <c r="L34" i="4"/>
  <c r="L663" i="4"/>
  <c r="L687" i="4"/>
  <c r="L1549" i="4"/>
  <c r="L843" i="4"/>
  <c r="L185" i="4"/>
  <c r="L1327" i="4"/>
  <c r="L978" i="4"/>
  <c r="L1030" i="4"/>
  <c r="L872" i="4"/>
  <c r="L909" i="4"/>
  <c r="L669" i="4"/>
  <c r="L1467" i="4"/>
  <c r="L651" i="4"/>
  <c r="L1582" i="4"/>
  <c r="L737" i="4"/>
  <c r="L1020" i="4"/>
  <c r="L869" i="4"/>
  <c r="L243" i="4"/>
  <c r="L1112" i="4"/>
  <c r="L856" i="4"/>
  <c r="L1618" i="4"/>
  <c r="L83" i="4"/>
  <c r="L313" i="4"/>
  <c r="L240" i="4"/>
  <c r="L235" i="4"/>
  <c r="L1099" i="4"/>
  <c r="L227" i="4"/>
  <c r="L724" i="4"/>
  <c r="L1059" i="4"/>
  <c r="L431" i="4"/>
  <c r="L1033" i="4"/>
  <c r="L222" i="4"/>
  <c r="L741" i="4"/>
  <c r="L1614" i="4"/>
  <c r="L754" i="4"/>
  <c r="L1612" i="4"/>
  <c r="L1131" i="4"/>
  <c r="L1615" i="4"/>
  <c r="L245" i="4"/>
  <c r="L286" i="4"/>
  <c r="L793" i="4"/>
  <c r="L1611" i="4"/>
  <c r="L904" i="4"/>
  <c r="L1616" i="4"/>
  <c r="L1102" i="4"/>
  <c r="L40" i="4"/>
  <c r="L219" i="4"/>
  <c r="L1117" i="4"/>
  <c r="L483" i="4"/>
  <c r="L844" i="4"/>
  <c r="L1613" i="4"/>
  <c r="L690" i="4"/>
  <c r="L311" i="4"/>
  <c r="L691" i="4"/>
  <c r="L1088" i="4"/>
  <c r="L504" i="4"/>
  <c r="L1526" i="4"/>
  <c r="L801" i="4"/>
  <c r="L1534" i="4"/>
  <c r="L1173" i="4"/>
  <c r="L789" i="4"/>
  <c r="L803" i="4"/>
  <c r="L1320" i="4"/>
  <c r="L1191" i="4"/>
  <c r="L602" i="4"/>
  <c r="L1417" i="4"/>
  <c r="L123" i="4"/>
  <c r="L707" i="4"/>
  <c r="L739" i="4"/>
  <c r="L728" i="4"/>
  <c r="L1512" i="4"/>
  <c r="L778" i="4"/>
  <c r="L779" i="4"/>
  <c r="L1435" i="4"/>
  <c r="L664" i="4"/>
  <c r="L1519" i="4"/>
  <c r="L1520" i="4"/>
  <c r="L1243" i="4"/>
  <c r="L1300" i="4"/>
  <c r="L158" i="4"/>
  <c r="L584" i="4"/>
  <c r="L681" i="4"/>
  <c r="L1012" i="4"/>
  <c r="L1342" i="4"/>
  <c r="L1301" i="4"/>
  <c r="L808" i="4"/>
  <c r="L1331" i="4"/>
  <c r="L1232" i="4"/>
  <c r="L1192" i="4"/>
  <c r="L1074" i="4"/>
  <c r="L565" i="4"/>
  <c r="L1541" i="4"/>
  <c r="L585" i="4"/>
  <c r="H613" i="4"/>
  <c r="H1399" i="4"/>
  <c r="H1310" i="4"/>
  <c r="H836" i="4"/>
  <c r="H938" i="4"/>
  <c r="H570" i="4"/>
  <c r="H678" i="4"/>
  <c r="H1562" i="4"/>
  <c r="H1210" i="4"/>
  <c r="H927" i="4"/>
  <c r="H647" i="4"/>
  <c r="H1531" i="4"/>
  <c r="H667" i="4"/>
  <c r="H1488" i="4"/>
  <c r="H1321" i="4"/>
  <c r="H1285" i="4"/>
  <c r="H297" i="4"/>
  <c r="H684" i="4"/>
  <c r="H949" i="4"/>
  <c r="H1338" i="4"/>
  <c r="H560" i="4"/>
  <c r="H853" i="4"/>
  <c r="H688" i="4"/>
  <c r="H1245" i="4"/>
  <c r="H668" i="4"/>
  <c r="H1474" i="4"/>
  <c r="H1128" i="4"/>
  <c r="H717" i="4"/>
  <c r="H887" i="4"/>
  <c r="H719" i="4"/>
  <c r="H884" i="4"/>
  <c r="H1132" i="4"/>
  <c r="H1264" i="4"/>
  <c r="H304" i="4"/>
  <c r="H1389" i="4"/>
  <c r="H897" i="4"/>
  <c r="H566" i="4"/>
  <c r="H1469" i="4"/>
  <c r="H1361" i="4"/>
  <c r="H798" i="4"/>
  <c r="H201" i="4"/>
  <c r="H366" i="4"/>
  <c r="H500" i="4"/>
  <c r="H113" i="4"/>
  <c r="H351" i="4"/>
  <c r="H120" i="4"/>
  <c r="H368" i="4"/>
  <c r="H344" i="4"/>
  <c r="H365" i="4"/>
  <c r="H216" i="4"/>
  <c r="H341" i="4"/>
  <c r="H238" i="4"/>
  <c r="H199" i="4"/>
  <c r="H348" i="4"/>
  <c r="H167" i="4"/>
  <c r="H80" i="4"/>
  <c r="H354" i="4"/>
  <c r="H97" i="4"/>
  <c r="H375" i="4"/>
  <c r="H204" i="4"/>
  <c r="H114" i="4"/>
  <c r="H332" i="4"/>
  <c r="H170" i="4"/>
  <c r="H446" i="4"/>
  <c r="H147" i="4"/>
  <c r="H371" i="4"/>
  <c r="H343" i="4"/>
  <c r="H175" i="4"/>
  <c r="H99" i="4"/>
  <c r="H362" i="4"/>
  <c r="H32" i="4"/>
  <c r="H335" i="4"/>
  <c r="H169" i="4"/>
  <c r="H250" i="4"/>
  <c r="H117" i="4"/>
  <c r="H443" i="4"/>
  <c r="H325" i="4"/>
  <c r="H215" i="4"/>
  <c r="H378" i="4"/>
  <c r="H349" i="4"/>
  <c r="H322" i="4"/>
  <c r="H312" i="4"/>
  <c r="H350" i="4"/>
  <c r="H326" i="4"/>
  <c r="H195" i="4"/>
  <c r="H309" i="4"/>
  <c r="H209" i="4"/>
  <c r="H103" i="4"/>
  <c r="H333" i="4"/>
  <c r="H206" i="4"/>
  <c r="H237" i="4"/>
  <c r="H188" i="4"/>
  <c r="H165" i="4"/>
  <c r="H244" i="4"/>
  <c r="H369" i="4"/>
  <c r="H328" i="4"/>
  <c r="H337" i="4"/>
  <c r="H457" i="4"/>
  <c r="H230" i="4"/>
  <c r="H376" i="4"/>
  <c r="H126" i="4"/>
  <c r="H248" i="4"/>
  <c r="H330" i="4"/>
  <c r="H314" i="4"/>
  <c r="H255" i="4"/>
  <c r="H370" i="4"/>
  <c r="H364" i="4"/>
  <c r="H327" i="4"/>
  <c r="H447" i="4"/>
  <c r="H100" i="4"/>
  <c r="H355" i="4"/>
  <c r="H372" i="4"/>
  <c r="H338" i="4"/>
  <c r="H893" i="4"/>
  <c r="H639" i="4"/>
  <c r="H1104" i="4"/>
  <c r="H881" i="4"/>
  <c r="H1507" i="4"/>
  <c r="H1325" i="4"/>
  <c r="H1340" i="4"/>
  <c r="H1282" i="4"/>
  <c r="H655" i="4"/>
  <c r="H790" i="4"/>
  <c r="H871" i="4"/>
  <c r="H1509" i="4"/>
  <c r="H1137" i="4"/>
  <c r="H1133" i="4"/>
  <c r="H1130" i="4"/>
  <c r="H1181" i="4"/>
  <c r="H1185" i="4"/>
  <c r="H746" i="4"/>
  <c r="H673" i="4"/>
  <c r="H1180" i="4"/>
  <c r="H672" i="4"/>
  <c r="H742" i="4"/>
  <c r="H640" i="4"/>
  <c r="H654" i="4"/>
  <c r="H954" i="4"/>
  <c r="H648" i="4"/>
  <c r="H576" i="4"/>
  <c r="H863" i="4"/>
  <c r="H525" i="4"/>
  <c r="H1258" i="4"/>
  <c r="H659" i="4"/>
  <c r="H823" i="4"/>
  <c r="H953" i="4"/>
  <c r="H1307" i="4"/>
  <c r="H592" i="4"/>
  <c r="H649" i="4"/>
  <c r="H1404" i="4"/>
  <c r="H1359" i="4"/>
  <c r="H1118" i="4"/>
  <c r="H1296" i="4"/>
  <c r="H1501" i="4"/>
  <c r="H1387" i="4"/>
  <c r="H660" i="4"/>
  <c r="H626" i="4"/>
  <c r="H875" i="4"/>
  <c r="H947" i="4"/>
  <c r="H700" i="4"/>
  <c r="H925" i="4"/>
  <c r="H1508" i="4"/>
  <c r="H703" i="4"/>
  <c r="H614" i="4"/>
  <c r="H955" i="4"/>
  <c r="H744" i="4"/>
  <c r="H636" i="4"/>
  <c r="H597" i="4"/>
  <c r="H482" i="4"/>
  <c r="H218" i="4"/>
  <c r="H632" i="4"/>
  <c r="H194" i="4"/>
  <c r="H379" i="4"/>
  <c r="H1502" i="4"/>
  <c r="H246" i="4"/>
  <c r="H1453" i="4"/>
  <c r="H213" i="4"/>
  <c r="H203" i="4"/>
  <c r="H192" i="4"/>
  <c r="H1021" i="4"/>
  <c r="H261" i="4"/>
  <c r="H193" i="4"/>
  <c r="H263" i="4"/>
  <c r="H271" i="4"/>
  <c r="H569" i="4"/>
  <c r="H256" i="4"/>
  <c r="H262" i="4"/>
  <c r="H444" i="4"/>
  <c r="H952" i="4"/>
  <c r="H353" i="4"/>
  <c r="H1447" i="4"/>
  <c r="H1409" i="4"/>
  <c r="H1209" i="4"/>
  <c r="H1136" i="4"/>
  <c r="H359" i="4"/>
  <c r="H358" i="4"/>
  <c r="H1087" i="4"/>
  <c r="H1489" i="4"/>
  <c r="H1510" i="4"/>
  <c r="H377" i="4"/>
  <c r="H329" i="4"/>
  <c r="H363" i="4"/>
  <c r="H1493" i="4"/>
  <c r="H202" i="4"/>
  <c r="H492" i="4"/>
  <c r="H71" i="4"/>
  <c r="H225" i="4"/>
  <c r="H1332" i="4"/>
  <c r="H41" i="4"/>
  <c r="H770" i="4"/>
  <c r="H410" i="4"/>
  <c r="H772" i="4"/>
  <c r="H1041" i="4"/>
  <c r="H761" i="4"/>
  <c r="H1046" i="4"/>
  <c r="H1351" i="4"/>
  <c r="H894" i="4"/>
  <c r="H686" i="4"/>
  <c r="H1127" i="4"/>
  <c r="H1346" i="4"/>
  <c r="H891" i="4"/>
  <c r="H1121" i="4"/>
  <c r="H1066" i="4"/>
  <c r="H859" i="4"/>
  <c r="H293" i="4"/>
  <c r="H848" i="4"/>
  <c r="H1051" i="4"/>
  <c r="H334" i="4"/>
  <c r="H287" i="4"/>
  <c r="H615" i="4"/>
  <c r="H975" i="4"/>
  <c r="H61" i="4"/>
  <c r="H399" i="4"/>
  <c r="H1312" i="4"/>
  <c r="H815" i="4"/>
  <c r="H721" i="4"/>
  <c r="H301" i="4"/>
  <c r="H1075" i="4"/>
  <c r="H1108" i="4"/>
  <c r="H122" i="4"/>
  <c r="H1420" i="4"/>
  <c r="H1357" i="4"/>
  <c r="H1265" i="4"/>
  <c r="H1081" i="4"/>
  <c r="H1247" i="4"/>
  <c r="H1124" i="4"/>
  <c r="H1451" i="4"/>
  <c r="H463" i="4"/>
  <c r="H1602" i="4"/>
  <c r="H983" i="4"/>
  <c r="H1254" i="4"/>
  <c r="H149" i="4"/>
  <c r="H1091" i="4"/>
  <c r="H1183" i="4"/>
  <c r="H471" i="4"/>
  <c r="H85" i="4"/>
  <c r="H1324" i="4"/>
  <c r="H296" i="4"/>
  <c r="H784" i="4"/>
  <c r="H795" i="4"/>
  <c r="H135" i="4"/>
  <c r="H1233" i="4"/>
  <c r="H849" i="4"/>
  <c r="H1042" i="4"/>
  <c r="H360" i="4"/>
  <c r="H1457" i="4"/>
  <c r="H1063" i="4"/>
  <c r="H1513" i="4"/>
  <c r="H1547" i="4"/>
  <c r="H95" i="4"/>
  <c r="H745" i="4"/>
  <c r="H1244" i="4"/>
  <c r="H400" i="4"/>
  <c r="H645" i="4"/>
  <c r="H1234" i="4"/>
  <c r="H996" i="4"/>
  <c r="H829" i="4"/>
  <c r="H1024" i="4"/>
  <c r="H214" i="4"/>
  <c r="H876" i="4"/>
  <c r="H794" i="4"/>
  <c r="H1100" i="4"/>
  <c r="H764" i="4"/>
  <c r="H1236" i="4"/>
  <c r="H1096" i="4"/>
  <c r="H616" i="4"/>
  <c r="H1134" i="4"/>
  <c r="H598" i="4"/>
  <c r="H1503" i="4"/>
  <c r="H340" i="4"/>
  <c r="H1060" i="4"/>
  <c r="H1027" i="4"/>
  <c r="H1439" i="4"/>
  <c r="H2" i="4"/>
  <c r="H1023" i="4"/>
  <c r="H1184" i="4"/>
  <c r="H1218" i="4"/>
  <c r="H1352" i="4"/>
  <c r="H1255" i="4"/>
  <c r="H1050" i="4"/>
  <c r="H633" i="4"/>
  <c r="H1120" i="4"/>
  <c r="H609" i="4"/>
  <c r="H933" i="4"/>
  <c r="H223" i="4"/>
  <c r="H563" i="4"/>
  <c r="H187" i="4"/>
  <c r="H1129" i="4"/>
  <c r="H159" i="4"/>
  <c r="H1025" i="4"/>
  <c r="H1426" i="4"/>
  <c r="H658" i="4"/>
  <c r="H1082" i="4"/>
  <c r="H1211" i="4"/>
  <c r="H1083" i="4"/>
  <c r="H310" i="4"/>
  <c r="H124" i="4"/>
  <c r="H1237" i="4"/>
  <c r="H234" i="4"/>
  <c r="H1294" i="4"/>
  <c r="H1374" i="4"/>
  <c r="H1065" i="4"/>
  <c r="H1045" i="4"/>
  <c r="H1036" i="4"/>
  <c r="H1235" i="4"/>
  <c r="H465" i="4"/>
  <c r="H760" i="4"/>
  <c r="H1380" i="4"/>
  <c r="H1438" i="4"/>
  <c r="H1423" i="4"/>
  <c r="H812" i="4"/>
  <c r="H900" i="4"/>
  <c r="H936" i="4"/>
  <c r="H1581" i="4"/>
  <c r="H1545" i="4"/>
  <c r="H1333" i="4"/>
  <c r="H316" i="4"/>
  <c r="H1261" i="4"/>
  <c r="H935" i="4"/>
  <c r="H1250" i="4"/>
  <c r="H3" i="4"/>
  <c r="H33" i="4"/>
  <c r="H846" i="4"/>
  <c r="H426" i="4"/>
  <c r="H1293" i="4"/>
  <c r="H1408" i="4"/>
  <c r="H36" i="4"/>
  <c r="H307" i="4"/>
  <c r="H291" i="4"/>
  <c r="H1052" i="4"/>
  <c r="H1135" i="4"/>
  <c r="H973" i="4"/>
  <c r="H625" i="4"/>
  <c r="H1514" i="4"/>
  <c r="H1586" i="4"/>
  <c r="H1570" i="4"/>
  <c r="H1353" i="4"/>
  <c r="H184" i="4"/>
  <c r="H1095" i="4"/>
  <c r="H1386" i="4"/>
  <c r="H603" i="4"/>
  <c r="H842" i="4"/>
  <c r="H959" i="4"/>
  <c r="H1347" i="4"/>
  <c r="H1463" i="4"/>
  <c r="H621" i="4"/>
  <c r="H1092" i="4"/>
  <c r="H1369" i="4"/>
  <c r="H1229" i="4"/>
  <c r="H670" i="4"/>
  <c r="H886" i="4"/>
  <c r="H1208" i="4"/>
  <c r="H839" i="4"/>
  <c r="H937" i="4"/>
  <c r="H1458" i="4"/>
  <c r="H1383" i="4"/>
  <c r="H857" i="4"/>
  <c r="H1058" i="4"/>
  <c r="H774" i="4"/>
  <c r="H638" i="4"/>
  <c r="H731" i="4"/>
  <c r="H1304" i="4"/>
  <c r="H1076" i="4"/>
  <c r="H1072" i="4"/>
  <c r="H407" i="4"/>
  <c r="H84" i="4"/>
  <c r="H1289" i="4"/>
  <c r="H150" i="4"/>
  <c r="H186" i="4"/>
  <c r="H1097" i="4"/>
  <c r="H1334" i="4"/>
  <c r="H1248" i="4"/>
  <c r="H131" i="4"/>
  <c r="H1022" i="4"/>
  <c r="H102" i="4"/>
  <c r="H771" i="4"/>
  <c r="H822" i="4"/>
  <c r="H1275" i="4"/>
  <c r="H373" i="4"/>
  <c r="H1587" i="4"/>
  <c r="H406" i="4"/>
  <c r="H321" i="4"/>
  <c r="H414" i="4"/>
  <c r="H1392" i="4"/>
  <c r="H1494" i="4"/>
  <c r="H172" i="4"/>
  <c r="H765" i="4"/>
  <c r="H1428" i="4"/>
  <c r="H459" i="4"/>
  <c r="H714" i="4"/>
  <c r="H906" i="4"/>
  <c r="H624" i="4"/>
  <c r="H862" i="4"/>
  <c r="H1497" i="4"/>
  <c r="H682" i="4"/>
  <c r="H152" i="4"/>
  <c r="H1592" i="4"/>
  <c r="H1455" i="4"/>
  <c r="H775" i="4"/>
  <c r="H1028" i="4"/>
  <c r="H1575" i="4"/>
  <c r="H1495" i="4"/>
  <c r="H763" i="4"/>
  <c r="H989" i="4"/>
  <c r="H1500" i="4"/>
  <c r="H610" i="4"/>
  <c r="H1385" i="4"/>
  <c r="H1370" i="4"/>
  <c r="H324" i="4"/>
  <c r="H1465" i="4"/>
  <c r="H1505" i="4"/>
  <c r="H907" i="4"/>
  <c r="H958" i="4"/>
  <c r="H1487" i="4"/>
  <c r="H977" i="4"/>
  <c r="H1539" i="4"/>
  <c r="H374" i="4"/>
  <c r="H1251" i="4"/>
  <c r="H1354" i="4"/>
  <c r="H1318" i="4"/>
  <c r="H1588" i="4"/>
  <c r="H1529" i="4"/>
  <c r="H1238" i="4"/>
  <c r="H971" i="4"/>
  <c r="H1379" i="4"/>
  <c r="H1363" i="4"/>
  <c r="H796" i="4"/>
  <c r="H182" i="4"/>
  <c r="H1590" i="4"/>
  <c r="H35" i="4"/>
  <c r="H780" i="4"/>
  <c r="H1284" i="4"/>
  <c r="H1193" i="4"/>
  <c r="H841" i="4"/>
  <c r="H1098" i="4"/>
  <c r="H830" i="4"/>
  <c r="H319" i="4"/>
  <c r="H1084" i="4"/>
  <c r="H212" i="4"/>
  <c r="H820" i="4"/>
  <c r="H72" i="4"/>
  <c r="H821" i="4"/>
  <c r="H393" i="4"/>
  <c r="H356" i="4"/>
  <c r="H418" i="4"/>
  <c r="H646" i="4"/>
  <c r="H889" i="4"/>
  <c r="H981" i="4"/>
  <c r="H1256" i="4"/>
  <c r="H828" i="4"/>
  <c r="H294" i="4"/>
  <c r="H1442" i="4"/>
  <c r="H860" i="4"/>
  <c r="H858" i="4"/>
  <c r="H1478" i="4"/>
  <c r="H1553" i="4"/>
  <c r="H1421" i="4"/>
  <c r="H1016" i="4"/>
  <c r="H818" i="4"/>
  <c r="H1262" i="4"/>
  <c r="H1377" i="4"/>
  <c r="H394" i="4"/>
  <c r="H1230" i="4"/>
  <c r="H1429" i="4"/>
  <c r="H1610" i="4"/>
  <c r="H339" i="4"/>
  <c r="H178" i="4"/>
  <c r="H38" i="4"/>
  <c r="H861" i="4"/>
  <c r="H1486" i="4"/>
  <c r="H845" i="4"/>
  <c r="H346" i="4"/>
  <c r="H1085" i="4"/>
  <c r="H94" i="4"/>
  <c r="H732" i="4"/>
  <c r="H336" i="4"/>
  <c r="H292" i="4"/>
  <c r="H611" i="4"/>
  <c r="H1566" i="4"/>
  <c r="H599" i="4"/>
  <c r="H1557" i="4"/>
  <c r="H491" i="4"/>
  <c r="H855" i="4"/>
  <c r="H766" i="4"/>
  <c r="H1608" i="4"/>
  <c r="H994" i="4"/>
  <c r="H708" i="4"/>
  <c r="H288" i="4"/>
  <c r="H1345" i="4"/>
  <c r="H826" i="4"/>
  <c r="H1344" i="4"/>
  <c r="H315" i="4"/>
  <c r="H1388" i="4"/>
  <c r="H210" i="4"/>
  <c r="H1239" i="4"/>
  <c r="H1576" i="4"/>
  <c r="H1403" i="4"/>
  <c r="H317" i="4"/>
  <c r="H306" i="4"/>
  <c r="H1094" i="4"/>
  <c r="H1424" i="4"/>
  <c r="H1454" i="4"/>
  <c r="H1373" i="4"/>
  <c r="H1461" i="4"/>
  <c r="H228" i="4"/>
  <c r="H734" i="4"/>
  <c r="H1029" i="4"/>
  <c r="H1556" i="4"/>
  <c r="H1047" i="4"/>
  <c r="H1568" i="4"/>
  <c r="H665" i="4"/>
  <c r="H1443" i="4"/>
  <c r="H1456" i="4"/>
  <c r="H694" i="4"/>
  <c r="H747" i="4"/>
  <c r="H1425" i="4"/>
  <c r="H982" i="4"/>
  <c r="H748" i="4"/>
  <c r="H1604" i="4"/>
  <c r="H767" i="4"/>
  <c r="H579" i="4"/>
  <c r="H698" i="4"/>
  <c r="H1564" i="4"/>
  <c r="H943" i="4"/>
  <c r="H1115" i="4"/>
  <c r="H1554" i="4"/>
  <c r="H1448" i="4"/>
  <c r="H991" i="4"/>
  <c r="H804" i="4"/>
  <c r="H813" i="4"/>
  <c r="H930" i="4"/>
  <c r="H928" i="4"/>
  <c r="H1521" i="4"/>
  <c r="H1348" i="4"/>
  <c r="H635" i="4"/>
  <c r="H1194" i="4"/>
  <c r="H867" i="4"/>
  <c r="H1597" i="4"/>
  <c r="H966" i="4"/>
  <c r="H990" i="4"/>
  <c r="H1367" i="4"/>
  <c r="H1004" i="4"/>
  <c r="H1214" i="4"/>
  <c r="H1123" i="4"/>
  <c r="H1506" i="4"/>
  <c r="H1000" i="4"/>
  <c r="H1259" i="4"/>
  <c r="H259" i="4"/>
  <c r="H628" i="4"/>
  <c r="H641" i="4"/>
  <c r="H1001" i="4"/>
  <c r="H269" i="4"/>
  <c r="H1263" i="4"/>
  <c r="H220" i="4"/>
  <c r="H1418" i="4"/>
  <c r="H1537" i="4"/>
  <c r="H756" i="4"/>
  <c r="H1542" i="4"/>
  <c r="H1195" i="4"/>
  <c r="H1007" i="4"/>
  <c r="H1034" i="4"/>
  <c r="H1268" i="4"/>
  <c r="H1186" i="4"/>
  <c r="H1178" i="4"/>
  <c r="H997" i="4"/>
  <c r="H594" i="4"/>
  <c r="H1440" i="4"/>
  <c r="H580" i="4"/>
  <c r="H1517" i="4"/>
  <c r="H1199" i="4"/>
  <c r="H1411" i="4"/>
  <c r="H1200" i="4"/>
  <c r="H1550" i="4"/>
  <c r="H914" i="4"/>
  <c r="H251" i="4"/>
  <c r="H987" i="4"/>
  <c r="H722" i="4"/>
  <c r="H898" i="4"/>
  <c r="H1391" i="4"/>
  <c r="H1394" i="4"/>
  <c r="H586" i="4"/>
  <c r="H699" i="4"/>
  <c r="H1596" i="4"/>
  <c r="H851" i="4"/>
  <c r="H519" i="4"/>
  <c r="H89" i="4"/>
  <c r="H1057" i="4"/>
  <c r="H915" i="4"/>
  <c r="H944" i="4"/>
  <c r="H1546" i="4"/>
  <c r="H1269" i="4"/>
  <c r="H118" i="4"/>
  <c r="H1558" i="4"/>
  <c r="H1267" i="4"/>
  <c r="H1219" i="4"/>
  <c r="H1031" i="4"/>
  <c r="H1090" i="4"/>
  <c r="H587" i="4"/>
  <c r="H768" i="4"/>
  <c r="H1368" i="4"/>
  <c r="H1436" i="4"/>
  <c r="H1196" i="4"/>
  <c r="H1280" i="4"/>
  <c r="H1472" i="4"/>
  <c r="H1476" i="4"/>
  <c r="H711" i="4"/>
  <c r="H1122" i="4"/>
  <c r="H622" i="4"/>
  <c r="H782" i="4"/>
  <c r="H1378" i="4"/>
  <c r="H1593" i="4"/>
  <c r="H1515" i="4"/>
  <c r="H1479" i="4"/>
  <c r="H1055" i="4"/>
  <c r="H879" i="4"/>
  <c r="H1349" i="4"/>
  <c r="H1393" i="4"/>
  <c r="H755" i="4"/>
  <c r="H1535" i="4"/>
  <c r="H1559" i="4"/>
  <c r="H1523" i="4"/>
  <c r="H921" i="4"/>
  <c r="H1215" i="4"/>
  <c r="H1201" i="4"/>
  <c r="H1449" i="4"/>
  <c r="H1459" i="4"/>
  <c r="H1381" i="4"/>
  <c r="H267" i="4"/>
  <c r="H1038" i="4"/>
  <c r="H1101" i="4"/>
  <c r="H950" i="4"/>
  <c r="H1412" i="4"/>
  <c r="H1577" i="4"/>
  <c r="H967" i="4"/>
  <c r="H757" i="4"/>
  <c r="H916" i="4"/>
  <c r="H1595" i="4"/>
  <c r="H1273" i="4"/>
  <c r="H1187" i="4"/>
  <c r="H1202" i="4"/>
  <c r="H910" i="4"/>
  <c r="H1008" i="4"/>
  <c r="H786" i="4"/>
  <c r="H1600" i="4"/>
  <c r="H940" i="4"/>
  <c r="H77" i="4"/>
  <c r="H1067" i="4"/>
  <c r="H1013" i="4"/>
  <c r="H831" i="4"/>
  <c r="H1290" i="4"/>
  <c r="H1406" i="4"/>
  <c r="H1527" i="4"/>
  <c r="H578" i="4"/>
  <c r="H1113" i="4"/>
  <c r="H1079" i="4"/>
  <c r="H917" i="4"/>
  <c r="H984" i="4"/>
  <c r="H911" i="4"/>
  <c r="H1138" i="4"/>
  <c r="H629" i="4"/>
  <c r="H791" i="4"/>
  <c r="H1039" i="4"/>
  <c r="H588" i="4"/>
  <c r="H965" i="4"/>
  <c r="H1253" i="4"/>
  <c r="H963" i="4"/>
  <c r="H1350" i="4"/>
  <c r="H1498" i="4"/>
  <c r="H526" i="4"/>
  <c r="H536" i="4"/>
  <c r="H527" i="4"/>
  <c r="H272" i="4"/>
  <c r="H5" i="4"/>
  <c r="H1151" i="4"/>
  <c r="H1140" i="4"/>
  <c r="H1152" i="4"/>
  <c r="H1153" i="4"/>
  <c r="H1141" i="4"/>
  <c r="H528" i="4"/>
  <c r="H1154" i="4"/>
  <c r="H1155" i="4"/>
  <c r="H7" i="4"/>
  <c r="H537" i="4"/>
  <c r="H8" i="4"/>
  <c r="H9" i="4"/>
  <c r="H529" i="4"/>
  <c r="H380" i="4"/>
  <c r="H530" i="4"/>
  <c r="H10" i="4"/>
  <c r="H1156" i="4"/>
  <c r="H531" i="4"/>
  <c r="H1157" i="4"/>
  <c r="H11" i="4"/>
  <c r="H273" i="4"/>
  <c r="H1158" i="4"/>
  <c r="H381" i="4"/>
  <c r="H538" i="4"/>
  <c r="H539" i="4"/>
  <c r="H382" i="4"/>
  <c r="H12" i="4"/>
  <c r="H1142" i="4"/>
  <c r="H1143" i="4"/>
  <c r="H13" i="4"/>
  <c r="H1144" i="4"/>
  <c r="H1145" i="4"/>
  <c r="H1146" i="4"/>
  <c r="H540" i="4"/>
  <c r="H274" i="4"/>
  <c r="H1147" i="4"/>
  <c r="H14" i="4"/>
  <c r="H541" i="4"/>
  <c r="H383" i="4"/>
  <c r="H532" i="4"/>
  <c r="H533" i="4"/>
  <c r="H275" i="4"/>
  <c r="H276" i="4"/>
  <c r="H384" i="4"/>
  <c r="H277" i="4"/>
  <c r="H385" i="4"/>
  <c r="H386" i="4"/>
  <c r="H6" i="4"/>
  <c r="H15" i="4"/>
  <c r="H1148" i="4"/>
  <c r="H278" i="4"/>
  <c r="H1149" i="4"/>
  <c r="H1150" i="4"/>
  <c r="H16" i="4"/>
  <c r="H17" i="4"/>
  <c r="H542" i="4"/>
  <c r="H1159" i="4"/>
  <c r="H543" i="4"/>
  <c r="H279" i="4"/>
  <c r="H1160" i="4"/>
  <c r="H544" i="4"/>
  <c r="H534" i="4"/>
  <c r="H535" i="4"/>
  <c r="H207" i="4"/>
  <c r="H1069" i="4"/>
  <c r="H1606" i="4"/>
  <c r="H229" i="4"/>
  <c r="H1433" i="4"/>
  <c r="H1048" i="4"/>
  <c r="H705" i="4"/>
  <c r="H217" i="4"/>
  <c r="H4" i="4"/>
  <c r="H497" i="4"/>
  <c r="H367" i="4"/>
  <c r="H1607" i="4"/>
  <c r="H1161" i="4"/>
  <c r="H817" i="4"/>
  <c r="H477" i="4"/>
  <c r="H1105" i="4"/>
  <c r="H1006" i="4"/>
  <c r="H920" i="4"/>
  <c r="H1544" i="4"/>
  <c r="H429" i="4"/>
  <c r="H456" i="4"/>
  <c r="H1308" i="4"/>
  <c r="H432" i="4"/>
  <c r="H318" i="4"/>
  <c r="H488" i="4"/>
  <c r="H436" i="4"/>
  <c r="H45" i="4"/>
  <c r="H49" i="4"/>
  <c r="H249" i="4"/>
  <c r="H408" i="4"/>
  <c r="H1089" i="4"/>
  <c r="H866" i="4"/>
  <c r="H60" i="4"/>
  <c r="H63" i="4"/>
  <c r="H425" i="4"/>
  <c r="H424" i="4"/>
  <c r="H116" i="4"/>
  <c r="H901" i="4"/>
  <c r="H142" i="4"/>
  <c r="H434" i="4"/>
  <c r="H516" i="4"/>
  <c r="H454" i="4"/>
  <c r="H493" i="4"/>
  <c r="H449" i="4"/>
  <c r="H143" i="4"/>
  <c r="H503" i="4"/>
  <c r="H253" i="4"/>
  <c r="H151" i="4"/>
  <c r="H458" i="4"/>
  <c r="H92" i="4"/>
  <c r="H467" i="4"/>
  <c r="H155" i="4"/>
  <c r="H832" i="4"/>
  <c r="H523" i="4"/>
  <c r="H205" i="4"/>
  <c r="H137" i="4"/>
  <c r="H502" i="4"/>
  <c r="H101" i="4"/>
  <c r="H1295" i="4"/>
  <c r="H1603" i="4"/>
  <c r="H490" i="4"/>
  <c r="H133" i="4"/>
  <c r="H53" i="4"/>
  <c r="H498" i="4"/>
  <c r="H90" i="4"/>
  <c r="H139" i="4"/>
  <c r="H140" i="4"/>
  <c r="H740" i="4"/>
  <c r="H1599" i="4"/>
  <c r="H924" i="4"/>
  <c r="H462" i="4"/>
  <c r="H1413" i="4"/>
  <c r="H233" i="4"/>
  <c r="H743" i="4"/>
  <c r="H1227" i="4"/>
  <c r="H522" i="4"/>
  <c r="H507" i="4"/>
  <c r="H254" i="4"/>
  <c r="H517" i="4"/>
  <c r="H62" i="4"/>
  <c r="H401" i="4"/>
  <c r="H81" i="4"/>
  <c r="H42" i="4"/>
  <c r="H43" i="4"/>
  <c r="H109" i="4"/>
  <c r="H1450" i="4"/>
  <c r="H433" i="4"/>
  <c r="H64" i="4"/>
  <c r="H422" i="4"/>
  <c r="H347" i="4"/>
  <c r="H166" i="4"/>
  <c r="H164" i="4"/>
  <c r="H134" i="4"/>
  <c r="H1401" i="4"/>
  <c r="H96" i="4"/>
  <c r="H67" i="4"/>
  <c r="H331" i="4"/>
  <c r="H455" i="4"/>
  <c r="H420" i="4"/>
  <c r="H51" i="4"/>
  <c r="H712" i="4"/>
  <c r="H48" i="4"/>
  <c r="H514" i="4"/>
  <c r="H461" i="4"/>
  <c r="H46" i="4"/>
  <c r="H524" i="4"/>
  <c r="H299" i="4"/>
  <c r="H82" i="4"/>
  <c r="H518" i="4"/>
  <c r="H902" i="4"/>
  <c r="H508" i="4"/>
  <c r="H1530" i="4"/>
  <c r="H976" i="4"/>
  <c r="H1605" i="4"/>
  <c r="H485" i="4"/>
  <c r="H510" i="4"/>
  <c r="H226" i="4"/>
  <c r="H692" i="4"/>
  <c r="H68" i="4"/>
  <c r="H197" i="4"/>
  <c r="H435" i="4"/>
  <c r="H1311" i="4"/>
  <c r="H403" i="4"/>
  <c r="H144" i="4"/>
  <c r="H473" i="4"/>
  <c r="H441" i="4"/>
  <c r="H412" i="4"/>
  <c r="H163" i="4"/>
  <c r="H239" i="4"/>
  <c r="H513" i="4"/>
  <c r="H110" i="4"/>
  <c r="H478" i="4"/>
  <c r="H974" i="4"/>
  <c r="H54" i="4"/>
  <c r="H469" i="4"/>
  <c r="H136" i="4"/>
  <c r="H472" i="4"/>
  <c r="H411" i="4"/>
  <c r="H50" i="4"/>
  <c r="H342" i="4"/>
  <c r="H489" i="4"/>
  <c r="H141" i="4"/>
  <c r="H160" i="4"/>
  <c r="H428" i="4"/>
  <c r="H487" i="4"/>
  <c r="H452" i="4"/>
  <c r="H466" i="4"/>
  <c r="H69" i="4"/>
  <c r="H70" i="4"/>
  <c r="H419" i="4"/>
  <c r="H236" i="4"/>
  <c r="H258" i="4"/>
  <c r="H180" i="4"/>
  <c r="H156" i="4"/>
  <c r="H404" i="4"/>
  <c r="H145" i="4"/>
  <c r="H474" i="4"/>
  <c r="H448" i="4"/>
  <c r="H132" i="4"/>
  <c r="H445" i="4"/>
  <c r="H177" i="4"/>
  <c r="H153" i="4"/>
  <c r="H501" i="4"/>
  <c r="H439" i="4"/>
  <c r="H289" i="4"/>
  <c r="H405" i="4"/>
  <c r="H825" i="4"/>
  <c r="H413" i="4"/>
  <c r="H499" i="4"/>
  <c r="H495" i="4"/>
  <c r="H402" i="4"/>
  <c r="H162" i="4"/>
  <c r="H91" i="4"/>
  <c r="H65" i="4"/>
  <c r="H903" i="4"/>
  <c r="H303" i="4"/>
  <c r="H55" i="4"/>
  <c r="H146" i="4"/>
  <c r="H280" i="4"/>
  <c r="H453" i="4"/>
  <c r="H1617" i="4"/>
  <c r="H468" i="4"/>
  <c r="H154" i="4"/>
  <c r="H88" i="4"/>
  <c r="H1543" i="4"/>
  <c r="H480" i="4"/>
  <c r="H86" i="4"/>
  <c r="H290" i="4"/>
  <c r="H127" i="4"/>
  <c r="H515" i="4"/>
  <c r="H138" i="4"/>
  <c r="H421" i="4"/>
  <c r="H98" i="4"/>
  <c r="H128" i="4"/>
  <c r="H864" i="4"/>
  <c r="H129" i="4"/>
  <c r="H521" i="4"/>
  <c r="H387" i="4"/>
  <c r="H1162" i="4"/>
  <c r="H283" i="4"/>
  <c r="H545" i="4"/>
  <c r="H388" i="4"/>
  <c r="H1163" i="4"/>
  <c r="H1164" i="4"/>
  <c r="H546" i="4"/>
  <c r="H1165" i="4"/>
  <c r="H25" i="4"/>
  <c r="H389" i="4"/>
  <c r="H24" i="4"/>
  <c r="H22" i="4"/>
  <c r="H26" i="4"/>
  <c r="H1166" i="4"/>
  <c r="H547" i="4"/>
  <c r="H548" i="4"/>
  <c r="H390" i="4"/>
  <c r="H1167" i="4"/>
  <c r="H281" i="4"/>
  <c r="H549" i="4"/>
  <c r="H18" i="4"/>
  <c r="H550" i="4"/>
  <c r="H551" i="4"/>
  <c r="H552" i="4"/>
  <c r="H392" i="4"/>
  <c r="H19" i="4"/>
  <c r="H20" i="4"/>
  <c r="H553" i="4"/>
  <c r="H23" i="4"/>
  <c r="H21" i="4"/>
  <c r="H1168" i="4"/>
  <c r="H1169" i="4"/>
  <c r="H554" i="4"/>
  <c r="H1170" i="4"/>
  <c r="H555" i="4"/>
  <c r="H284" i="4"/>
  <c r="H391" i="4"/>
  <c r="H1171" i="4"/>
  <c r="H556" i="4"/>
  <c r="H282" i="4"/>
  <c r="H607" i="4"/>
  <c r="H1287" i="4"/>
  <c r="H882" i="4"/>
  <c r="H1278" i="4"/>
  <c r="H877" i="4"/>
  <c r="H1431" i="4"/>
  <c r="H1077" i="4"/>
  <c r="H1365" i="4"/>
  <c r="H809" i="4"/>
  <c r="H1174" i="4"/>
  <c r="H1212" i="4"/>
  <c r="H961" i="4"/>
  <c r="H1491" i="4"/>
  <c r="H735" i="4"/>
  <c r="H1445" i="4"/>
  <c r="H1106" i="4"/>
  <c r="H1360" i="4"/>
  <c r="H1221" i="4"/>
  <c r="H948" i="4"/>
  <c r="H241" i="4"/>
  <c r="H827" i="4"/>
  <c r="H709" i="4"/>
  <c r="H1015" i="4"/>
  <c r="H956" i="4"/>
  <c r="H895" i="4"/>
  <c r="H1355" i="4"/>
  <c r="H1314" i="4"/>
  <c r="H1175" i="4"/>
  <c r="H1172" i="4"/>
  <c r="H1397" i="4"/>
  <c r="H957" i="4"/>
  <c r="H787" i="4"/>
  <c r="H1242" i="4"/>
  <c r="H788" i="4"/>
  <c r="H657" i="4"/>
  <c r="H802" i="4"/>
  <c r="H1231" i="4"/>
  <c r="H1525" i="4"/>
  <c r="H1511" i="4"/>
  <c r="H661" i="4"/>
  <c r="H652" i="4"/>
  <c r="H941" i="4"/>
  <c r="H834" i="4"/>
  <c r="H564" i="4"/>
  <c r="H706" i="4"/>
  <c r="H1276" i="4"/>
  <c r="H749" i="4"/>
  <c r="H1518" i="4"/>
  <c r="H1434" i="4"/>
  <c r="H1574" i="4"/>
  <c r="H1299" i="4"/>
  <c r="H934" i="4"/>
  <c r="H1573" i="4"/>
  <c r="H1188" i="4"/>
  <c r="H1011" i="4"/>
  <c r="H1319" i="4"/>
  <c r="H751" i="4"/>
  <c r="H888" i="4"/>
  <c r="H571" i="4"/>
  <c r="H1283" i="4"/>
  <c r="H1189" i="4"/>
  <c r="H1019" i="4"/>
  <c r="H1569" i="4"/>
  <c r="H679" i="4"/>
  <c r="H1584" i="4"/>
  <c r="H1414" i="4"/>
  <c r="H1049" i="4"/>
  <c r="H752" i="4"/>
  <c r="H800" i="4"/>
  <c r="H558" i="4"/>
  <c r="H683" i="4"/>
  <c r="H1330" i="4"/>
  <c r="H725" i="4"/>
  <c r="H1341" i="4"/>
  <c r="H838" i="4"/>
  <c r="H1483" i="4"/>
  <c r="H1176" i="4"/>
  <c r="H581" i="4"/>
  <c r="H729" i="4"/>
  <c r="H806" i="4"/>
  <c r="H1073" i="4"/>
  <c r="H1571" i="4"/>
  <c r="H969" i="4"/>
  <c r="H716" i="4"/>
  <c r="H1375" i="4"/>
  <c r="H873" i="4"/>
  <c r="H738" i="4"/>
  <c r="H905" i="4"/>
  <c r="H696" i="4"/>
  <c r="H1471" i="4"/>
  <c r="H600" i="4"/>
  <c r="H1533" i="4"/>
  <c r="H1402" i="4"/>
  <c r="H1540" i="4"/>
  <c r="H1482" i="4"/>
  <c r="H1298" i="4"/>
  <c r="H1313" i="4"/>
  <c r="H776" i="4"/>
  <c r="H572" i="4"/>
  <c r="H1579" i="4"/>
  <c r="H1306" i="4"/>
  <c r="H1364" i="4"/>
  <c r="H1062" i="4"/>
  <c r="H232" i="4"/>
  <c r="H1223" i="4"/>
  <c r="H783" i="4"/>
  <c r="H1228" i="4"/>
  <c r="H1328" i="4"/>
  <c r="H979" i="4"/>
  <c r="H39" i="4"/>
  <c r="H980" i="4"/>
  <c r="H1504" i="4"/>
  <c r="H1125" i="4"/>
  <c r="H231" i="4"/>
  <c r="H1309" i="4"/>
  <c r="H27" i="4"/>
  <c r="H733" i="4"/>
  <c r="H1303" i="4"/>
  <c r="H1589" i="4"/>
  <c r="H1468" i="4"/>
  <c r="H1292" i="4"/>
  <c r="H115" i="4"/>
  <c r="H1329" i="4"/>
  <c r="H1070" i="4"/>
  <c r="H606" i="4"/>
  <c r="H676" i="4"/>
  <c r="H785" i="4"/>
  <c r="H1336" i="4"/>
  <c r="H1071" i="4"/>
  <c r="H596" i="4"/>
  <c r="H726" i="4"/>
  <c r="H1054" i="4"/>
  <c r="H1103" i="4"/>
  <c r="H727" i="4"/>
  <c r="H1126" i="4"/>
  <c r="H595" i="4"/>
  <c r="H1086" i="4"/>
  <c r="H1240" i="4"/>
  <c r="H1111" i="4"/>
  <c r="H926" i="4"/>
  <c r="H450" i="4"/>
  <c r="H397" i="4"/>
  <c r="H496" i="4"/>
  <c r="H29" i="4"/>
  <c r="H300" i="4"/>
  <c r="H148" i="4"/>
  <c r="H107" i="4"/>
  <c r="H442" i="4"/>
  <c r="H417" i="4"/>
  <c r="H352" i="4"/>
  <c r="H415" i="4"/>
  <c r="H423" i="4"/>
  <c r="H257" i="4"/>
  <c r="H247" i="4"/>
  <c r="H470" i="4"/>
  <c r="H111" i="4"/>
  <c r="H112" i="4"/>
  <c r="H105" i="4"/>
  <c r="H437" i="4"/>
  <c r="H52" i="4"/>
  <c r="H87" i="4"/>
  <c r="H161" i="4"/>
  <c r="H512" i="4"/>
  <c r="H430" i="4"/>
  <c r="H494" i="4"/>
  <c r="H1014" i="4"/>
  <c r="H486" i="4"/>
  <c r="H75" i="4"/>
  <c r="H130" i="4"/>
  <c r="H79" i="4"/>
  <c r="H285" i="4"/>
  <c r="H511" i="4"/>
  <c r="H30" i="4"/>
  <c r="H171" i="4"/>
  <c r="H396" i="4"/>
  <c r="H693" i="4"/>
  <c r="H173" i="4"/>
  <c r="H31" i="4"/>
  <c r="H1035" i="4"/>
  <c r="H200" i="4"/>
  <c r="H44" i="4"/>
  <c r="H174" i="4"/>
  <c r="H268" i="4"/>
  <c r="H76" i="4"/>
  <c r="H451" i="4"/>
  <c r="H438" i="4"/>
  <c r="H1116" i="4"/>
  <c r="H1480" i="4"/>
  <c r="H1415" i="4"/>
  <c r="H918" i="4"/>
  <c r="H968" i="4"/>
  <c r="H1419" i="4"/>
  <c r="H1203" i="4"/>
  <c r="H582" i="4"/>
  <c r="H1204" i="4"/>
  <c r="H759" i="4"/>
  <c r="H1528" i="4"/>
  <c r="H1005" i="4"/>
  <c r="H1578" i="4"/>
  <c r="H1560" i="4"/>
  <c r="H1601" i="4"/>
  <c r="H1205" i="4"/>
  <c r="H221" i="4"/>
  <c r="H1206" i="4"/>
  <c r="H1197" i="4"/>
  <c r="H1068" i="4"/>
  <c r="H583" i="4"/>
  <c r="H260" i="4"/>
  <c r="H1190" i="4"/>
  <c r="H1395" i="4"/>
  <c r="H1524" i="4"/>
  <c r="H868" i="4"/>
  <c r="H1477" i="4"/>
  <c r="H93" i="4"/>
  <c r="H814" i="4"/>
  <c r="H985" i="4"/>
  <c r="H1040" i="4"/>
  <c r="H520" i="4"/>
  <c r="H758" i="4"/>
  <c r="H1416" i="4"/>
  <c r="H1139" i="4"/>
  <c r="H1002" i="4"/>
  <c r="H769" i="4"/>
  <c r="H912" i="4"/>
  <c r="H931" i="4"/>
  <c r="H252" i="4"/>
  <c r="H589" i="4"/>
  <c r="H1536" i="4"/>
  <c r="H992" i="4"/>
  <c r="H1216" i="4"/>
  <c r="H1271" i="4"/>
  <c r="H1598" i="4"/>
  <c r="H1270" i="4"/>
  <c r="H1538" i="4"/>
  <c r="H1274" i="4"/>
  <c r="H1441" i="4"/>
  <c r="H1594" i="4"/>
  <c r="H104" i="4"/>
  <c r="H56" i="4"/>
  <c r="H685" i="4"/>
  <c r="H345" i="4"/>
  <c r="H1009" i="4"/>
  <c r="H1475" i="4"/>
  <c r="H320" i="4"/>
  <c r="H198" i="4"/>
  <c r="H1241" i="4"/>
  <c r="H427" i="4"/>
  <c r="H1044" i="4"/>
  <c r="H484" i="4"/>
  <c r="H1322" i="4"/>
  <c r="H883" i="4"/>
  <c r="H878" i="4"/>
  <c r="H1432" i="4"/>
  <c r="H74" i="4"/>
  <c r="H730" i="4"/>
  <c r="H642" i="4"/>
  <c r="H850" i="4"/>
  <c r="H509" i="4"/>
  <c r="H1343" i="4"/>
  <c r="H1339" i="4"/>
  <c r="H618" i="4"/>
  <c r="H1446" i="4"/>
  <c r="H710" i="4"/>
  <c r="H181" i="4"/>
  <c r="H1407" i="4"/>
  <c r="H799" i="4"/>
  <c r="H567" i="4"/>
  <c r="H270" i="4"/>
  <c r="H561" i="4"/>
  <c r="H28" i="4"/>
  <c r="H998" i="4"/>
  <c r="H1516" i="4"/>
  <c r="H704" i="4"/>
  <c r="H1252" i="4"/>
  <c r="H1405" i="4"/>
  <c r="H620" i="4"/>
  <c r="H653" i="4"/>
  <c r="H1213" i="4"/>
  <c r="H1249" i="4"/>
  <c r="H264" i="4"/>
  <c r="H972" i="4"/>
  <c r="H762" i="4"/>
  <c r="H562" i="4"/>
  <c r="H1460" i="4"/>
  <c r="H1260" i="4"/>
  <c r="H777" i="4"/>
  <c r="H736" i="4"/>
  <c r="H211" i="4"/>
  <c r="H750" i="4"/>
  <c r="H988" i="4"/>
  <c r="H612" i="4"/>
  <c r="H923" i="4"/>
  <c r="H189" i="4"/>
  <c r="H1390" i="4"/>
  <c r="H675" i="4"/>
  <c r="H1279" i="4"/>
  <c r="H824" i="4"/>
  <c r="H78" i="4"/>
  <c r="H1561" i="4"/>
  <c r="H908" i="4"/>
  <c r="H1003" i="4"/>
  <c r="H1281" i="4"/>
  <c r="H1358" i="4"/>
  <c r="H1551" i="4"/>
  <c r="H505" i="4"/>
  <c r="H951" i="4"/>
  <c r="H630" i="4"/>
  <c r="H176" i="4"/>
  <c r="H1532" i="4"/>
  <c r="H619" i="4"/>
  <c r="H627" i="4"/>
  <c r="H986" i="4"/>
  <c r="H266" i="4"/>
  <c r="H1064" i="4"/>
  <c r="H475" i="4"/>
  <c r="H634" i="4"/>
  <c r="H208" i="4"/>
  <c r="H753" i="4"/>
  <c r="H108" i="4"/>
  <c r="H945" i="4"/>
  <c r="H680" i="4"/>
  <c r="H1580" i="4"/>
  <c r="H1119" i="4"/>
  <c r="H854" i="4"/>
  <c r="H805" i="4"/>
  <c r="H1217" i="4"/>
  <c r="H1302" i="4"/>
  <c r="H1400" i="4"/>
  <c r="H1080" i="4"/>
  <c r="H643" i="4"/>
  <c r="H939" i="4"/>
  <c r="H298" i="4"/>
  <c r="H899" i="4"/>
  <c r="H1182" i="4"/>
  <c r="H593" i="4"/>
  <c r="H1225" i="4"/>
  <c r="H37" i="4"/>
  <c r="H792" i="4"/>
  <c r="H1026" i="4"/>
  <c r="H797" i="4"/>
  <c r="H1572" i="4"/>
  <c r="H964" i="4"/>
  <c r="H1316" i="4"/>
  <c r="H932" i="4"/>
  <c r="H1552" i="4"/>
  <c r="H1452" i="4"/>
  <c r="H1466" i="4"/>
  <c r="H66" i="4"/>
  <c r="H1177" i="4"/>
  <c r="H644" i="4"/>
  <c r="H962" i="4"/>
  <c r="H1473" i="4"/>
  <c r="H1376" i="4"/>
  <c r="H460" i="4"/>
  <c r="H1305" i="4"/>
  <c r="H183" i="4"/>
  <c r="H1470" i="4"/>
  <c r="H1277" i="4"/>
  <c r="H608" i="4"/>
  <c r="H960" i="4"/>
  <c r="H874" i="4"/>
  <c r="H265" i="4"/>
  <c r="H1464" i="4"/>
  <c r="H1366" i="4"/>
  <c r="H896" i="4"/>
  <c r="H1266" i="4"/>
  <c r="H1499" i="4"/>
  <c r="H1297" i="4"/>
  <c r="H190" i="4"/>
  <c r="H865" i="4"/>
  <c r="H361" i="4"/>
  <c r="H1384" i="4"/>
  <c r="H715" i="4"/>
  <c r="H674" i="4"/>
  <c r="H1371" i="4"/>
  <c r="H574" i="4"/>
  <c r="H1110" i="4"/>
  <c r="H58" i="4"/>
  <c r="H1484" i="4"/>
  <c r="H631" i="4"/>
  <c r="H835" i="4"/>
  <c r="H1288" i="4"/>
  <c r="H196" i="4"/>
  <c r="H999" i="4"/>
  <c r="H1053" i="4"/>
  <c r="H506" i="4"/>
  <c r="H1032" i="4"/>
  <c r="H590" i="4"/>
  <c r="H557" i="4"/>
  <c r="H1555" i="4"/>
  <c r="H637" i="4"/>
  <c r="H357" i="4"/>
  <c r="H1356" i="4"/>
  <c r="H702" i="4"/>
  <c r="H993" i="4"/>
  <c r="H1272" i="4"/>
  <c r="H1362" i="4"/>
  <c r="H929" i="4"/>
  <c r="H242" i="4"/>
  <c r="H1317" i="4"/>
  <c r="H1222" i="4"/>
  <c r="H1109" i="4"/>
  <c r="H922" i="4"/>
  <c r="H810" i="4"/>
  <c r="H604" i="4"/>
  <c r="H395" i="4"/>
  <c r="H1220" i="4"/>
  <c r="H575" i="4"/>
  <c r="H617" i="4"/>
  <c r="H73" i="4"/>
  <c r="H1444" i="4"/>
  <c r="H650" i="4"/>
  <c r="H1315" i="4"/>
  <c r="H1585" i="4"/>
  <c r="H59" i="4"/>
  <c r="H601" i="4"/>
  <c r="H695" i="4"/>
  <c r="H713" i="4"/>
  <c r="H970" i="4"/>
  <c r="H224" i="4"/>
  <c r="H880" i="4"/>
  <c r="H1485" i="4"/>
  <c r="H942" i="4"/>
  <c r="H656" i="4"/>
  <c r="H464" i="4"/>
  <c r="H701" i="4"/>
  <c r="H697" i="4"/>
  <c r="H1226" i="4"/>
  <c r="H1078" i="4"/>
  <c r="H890" i="4"/>
  <c r="H1427" i="4"/>
  <c r="H1490" i="4"/>
  <c r="H568" i="4"/>
  <c r="H573" i="4"/>
  <c r="H479" i="4"/>
  <c r="H946" i="4"/>
  <c r="H811" i="4"/>
  <c r="H1037" i="4"/>
  <c r="H157" i="4"/>
  <c r="H1496" i="4"/>
  <c r="H1565" i="4"/>
  <c r="H885" i="4"/>
  <c r="H1257" i="4"/>
  <c r="H913" i="4"/>
  <c r="H323" i="4"/>
  <c r="H416" i="4"/>
  <c r="H689" i="4"/>
  <c r="H1286" i="4"/>
  <c r="H168" i="4"/>
  <c r="H559" i="4"/>
  <c r="H106" i="4"/>
  <c r="H833" i="4"/>
  <c r="H1326" i="4"/>
  <c r="H476" i="4"/>
  <c r="H919" i="4"/>
  <c r="H591" i="4"/>
  <c r="H623" i="4"/>
  <c r="H723" i="4"/>
  <c r="H718" i="4"/>
  <c r="H852" i="4"/>
  <c r="H305" i="4"/>
  <c r="H1563" i="4"/>
  <c r="H1548" i="4"/>
  <c r="H819" i="4"/>
  <c r="H119" i="4"/>
  <c r="H1246" i="4"/>
  <c r="H1056" i="4"/>
  <c r="H1382" i="4"/>
  <c r="H1198" i="4"/>
  <c r="H1437" i="4"/>
  <c r="H1567" i="4"/>
  <c r="H1010" i="4"/>
  <c r="H840" i="4"/>
  <c r="H1430" i="4"/>
  <c r="H892" i="4"/>
  <c r="H1422" i="4"/>
  <c r="H1492" i="4"/>
  <c r="H47" i="4"/>
  <c r="H1107" i="4"/>
  <c r="H179" i="4"/>
  <c r="H121" i="4"/>
  <c r="H837" i="4"/>
  <c r="H57" i="4"/>
  <c r="H1179" i="4"/>
  <c r="H1291" i="4"/>
  <c r="H295" i="4"/>
  <c r="H1522" i="4"/>
  <c r="H1114" i="4"/>
  <c r="H1061" i="4"/>
  <c r="H847" i="4"/>
  <c r="H481" i="4"/>
  <c r="H720" i="4"/>
  <c r="H577" i="4"/>
  <c r="H662" i="4"/>
  <c r="H398" i="4"/>
  <c r="H1398" i="4"/>
  <c r="H125" i="4"/>
  <c r="H440" i="4"/>
  <c r="H191" i="4"/>
  <c r="H1396" i="4"/>
  <c r="H1323" i="4"/>
  <c r="H1410" i="4"/>
  <c r="H1372" i="4"/>
  <c r="H671" i="4"/>
  <c r="H1093" i="4"/>
  <c r="H781" i="4"/>
  <c r="H666" i="4"/>
  <c r="H302" i="4"/>
  <c r="H409" i="4"/>
  <c r="H1017" i="4"/>
  <c r="H773" i="4"/>
  <c r="H605" i="4"/>
  <c r="H308" i="4"/>
  <c r="H1481" i="4"/>
  <c r="H1337" i="4"/>
  <c r="H1462" i="4"/>
  <c r="H1043" i="4"/>
  <c r="H807" i="4"/>
  <c r="H1591" i="4"/>
  <c r="H995" i="4"/>
  <c r="H677" i="4"/>
  <c r="H1583" i="4"/>
  <c r="H1224" i="4"/>
  <c r="H1335" i="4"/>
  <c r="H816" i="4"/>
  <c r="H1018" i="4"/>
  <c r="H1207" i="4"/>
  <c r="H1609" i="4"/>
  <c r="H870" i="4"/>
  <c r="H34" i="4"/>
  <c r="H663" i="4"/>
  <c r="H687" i="4"/>
  <c r="H1549" i="4"/>
  <c r="H843" i="4"/>
  <c r="H185" i="4"/>
  <c r="H1327" i="4"/>
  <c r="H978" i="4"/>
  <c r="H1030" i="4"/>
  <c r="H872" i="4"/>
  <c r="H909" i="4"/>
  <c r="H669" i="4"/>
  <c r="H1467" i="4"/>
  <c r="H651" i="4"/>
  <c r="H1582" i="4"/>
  <c r="H737" i="4"/>
  <c r="H1020" i="4"/>
  <c r="H869" i="4"/>
  <c r="H243" i="4"/>
  <c r="H1112" i="4"/>
  <c r="H856" i="4"/>
  <c r="H1618" i="4"/>
  <c r="H83" i="4"/>
  <c r="H313" i="4"/>
  <c r="H240" i="4"/>
  <c r="H235" i="4"/>
  <c r="H1099" i="4"/>
  <c r="H227" i="4"/>
  <c r="H724" i="4"/>
  <c r="H1059" i="4"/>
  <c r="H431" i="4"/>
  <c r="H1033" i="4"/>
  <c r="H222" i="4"/>
  <c r="H741" i="4"/>
  <c r="H1614" i="4"/>
  <c r="H754" i="4"/>
  <c r="H1612" i="4"/>
  <c r="H1131" i="4"/>
  <c r="H1615" i="4"/>
  <c r="H245" i="4"/>
  <c r="H286" i="4"/>
  <c r="H793" i="4"/>
  <c r="H1611" i="4"/>
  <c r="H904" i="4"/>
  <c r="H1616" i="4"/>
  <c r="H1102" i="4"/>
  <c r="H40" i="4"/>
  <c r="H219" i="4"/>
  <c r="H1117" i="4"/>
  <c r="H483" i="4"/>
  <c r="H844" i="4"/>
  <c r="H1613" i="4"/>
  <c r="H690" i="4"/>
  <c r="H311" i="4"/>
  <c r="H691" i="4"/>
  <c r="H1088" i="4"/>
  <c r="H504" i="4"/>
  <c r="H1526" i="4"/>
  <c r="H801" i="4"/>
  <c r="H1534" i="4"/>
  <c r="H1173" i="4"/>
  <c r="H789" i="4"/>
  <c r="H803" i="4"/>
  <c r="H1320" i="4"/>
  <c r="H1191" i="4"/>
  <c r="H602" i="4"/>
  <c r="H1417" i="4"/>
  <c r="H123" i="4"/>
  <c r="H707" i="4"/>
  <c r="H739" i="4"/>
  <c r="H728" i="4"/>
  <c r="H1512" i="4"/>
  <c r="H778" i="4"/>
  <c r="H779" i="4"/>
  <c r="H1435" i="4"/>
  <c r="H664" i="4"/>
  <c r="H1519" i="4"/>
  <c r="H1520" i="4"/>
  <c r="H1243" i="4"/>
  <c r="H1300" i="4"/>
  <c r="H158" i="4"/>
  <c r="H584" i="4"/>
  <c r="H681" i="4"/>
  <c r="H1012" i="4"/>
  <c r="H1342" i="4"/>
  <c r="H1301" i="4"/>
  <c r="H808" i="4"/>
  <c r="H1331" i="4"/>
  <c r="H1232" i="4"/>
  <c r="H1192" i="4"/>
  <c r="H1074" i="4"/>
  <c r="H565" i="4"/>
  <c r="H1541" i="4"/>
  <c r="H585" i="4"/>
  <c r="B31" i="3"/>
  <c r="C589" i="4" l="1"/>
  <c r="C1536" i="4"/>
  <c r="C992" i="4"/>
  <c r="C1216" i="4"/>
  <c r="C1271" i="4"/>
  <c r="C1598" i="4"/>
  <c r="C1270" i="4"/>
  <c r="C1538" i="4"/>
  <c r="C1274" i="4"/>
  <c r="C1441" i="4"/>
  <c r="C1594" i="4"/>
  <c r="A589" i="4"/>
  <c r="A1536" i="4"/>
  <c r="A992" i="4"/>
  <c r="A1216" i="4"/>
  <c r="A1271" i="4"/>
  <c r="A1598" i="4"/>
  <c r="A1270" i="4"/>
  <c r="A1538" i="4"/>
  <c r="A1274" i="4"/>
  <c r="A1441" i="4"/>
  <c r="A1594" i="4"/>
  <c r="C579" i="4"/>
  <c r="C698" i="4"/>
  <c r="C1564" i="4"/>
  <c r="C943" i="4"/>
  <c r="C1115" i="4"/>
  <c r="C1554" i="4"/>
  <c r="C1448" i="4"/>
  <c r="C991" i="4"/>
  <c r="C804" i="4"/>
  <c r="C813" i="4"/>
  <c r="C930" i="4"/>
  <c r="C928" i="4"/>
  <c r="C1521" i="4"/>
  <c r="C1348" i="4"/>
  <c r="C635" i="4"/>
  <c r="C1194" i="4"/>
  <c r="C867" i="4"/>
  <c r="C1597" i="4"/>
  <c r="C966" i="4"/>
  <c r="C990" i="4"/>
  <c r="C1367" i="4"/>
  <c r="C1004" i="4"/>
  <c r="C1214" i="4"/>
  <c r="C1123" i="4"/>
  <c r="C1506" i="4"/>
  <c r="C1000" i="4"/>
  <c r="C1259" i="4"/>
  <c r="C259" i="4"/>
  <c r="C628" i="4"/>
  <c r="C641" i="4"/>
  <c r="C1001" i="4"/>
  <c r="C269" i="4"/>
  <c r="C1263" i="4"/>
  <c r="C220" i="4"/>
  <c r="C1418" i="4"/>
  <c r="C1537" i="4"/>
  <c r="C756" i="4"/>
  <c r="C1542" i="4"/>
  <c r="C1195" i="4"/>
  <c r="C1007" i="4"/>
  <c r="C1034" i="4"/>
  <c r="C1268" i="4"/>
  <c r="C1186" i="4"/>
  <c r="C1178" i="4"/>
  <c r="C997" i="4"/>
  <c r="C594" i="4"/>
  <c r="C1440" i="4"/>
  <c r="C580" i="4"/>
  <c r="C1517" i="4"/>
  <c r="C1199" i="4"/>
  <c r="C1411" i="4"/>
  <c r="C1200" i="4"/>
  <c r="C1550" i="4"/>
  <c r="C914" i="4"/>
  <c r="C251" i="4"/>
  <c r="C987" i="4"/>
  <c r="C722" i="4"/>
  <c r="C898" i="4"/>
  <c r="C1391" i="4"/>
  <c r="C1394" i="4"/>
  <c r="C586" i="4"/>
  <c r="C699" i="4"/>
  <c r="C1596" i="4"/>
  <c r="C851" i="4"/>
  <c r="C519" i="4"/>
  <c r="C89" i="4"/>
  <c r="C1057" i="4"/>
  <c r="C915" i="4"/>
  <c r="C944" i="4"/>
  <c r="C1546" i="4"/>
  <c r="C1269" i="4"/>
  <c r="C118" i="4"/>
  <c r="C1558" i="4"/>
  <c r="C1267" i="4"/>
  <c r="C1219" i="4"/>
  <c r="C1031" i="4"/>
  <c r="C1090" i="4"/>
  <c r="C587" i="4"/>
  <c r="C768" i="4"/>
  <c r="C1368" i="4"/>
  <c r="C1436" i="4"/>
  <c r="C1196" i="4"/>
  <c r="C1280" i="4"/>
  <c r="C1472" i="4"/>
  <c r="C1476" i="4"/>
  <c r="C711" i="4"/>
  <c r="C1122" i="4"/>
  <c r="C622" i="4"/>
  <c r="C782" i="4"/>
  <c r="C1378" i="4"/>
  <c r="C1593" i="4"/>
  <c r="C1515" i="4"/>
  <c r="C1479" i="4"/>
  <c r="C1055" i="4"/>
  <c r="C879" i="4"/>
  <c r="C1349" i="4"/>
  <c r="C1393" i="4"/>
  <c r="C755" i="4"/>
  <c r="C1535" i="4"/>
  <c r="C1559" i="4"/>
  <c r="C1523" i="4"/>
  <c r="C921" i="4"/>
  <c r="C1215" i="4"/>
  <c r="C1201" i="4"/>
  <c r="C1449" i="4"/>
  <c r="C1459" i="4"/>
  <c r="C1381" i="4"/>
  <c r="C267" i="4"/>
  <c r="C1038" i="4"/>
  <c r="C1101" i="4"/>
  <c r="C950" i="4"/>
  <c r="C1412" i="4"/>
  <c r="C1577" i="4"/>
  <c r="C967" i="4"/>
  <c r="C757" i="4"/>
  <c r="C916" i="4"/>
  <c r="C1595" i="4"/>
  <c r="C1273" i="4"/>
  <c r="C1187" i="4"/>
  <c r="C1202" i="4"/>
  <c r="C910" i="4"/>
  <c r="C1008" i="4"/>
  <c r="C786" i="4"/>
  <c r="C1600" i="4"/>
  <c r="C940" i="4"/>
  <c r="C77" i="4"/>
  <c r="C1067" i="4"/>
  <c r="C1013" i="4"/>
  <c r="C831" i="4"/>
  <c r="C1290" i="4"/>
  <c r="C1406" i="4"/>
  <c r="C1527" i="4"/>
  <c r="C578" i="4"/>
  <c r="C1113" i="4"/>
  <c r="C1079" i="4"/>
  <c r="C917" i="4"/>
  <c r="C984" i="4"/>
  <c r="C911" i="4"/>
  <c r="C1138" i="4"/>
  <c r="C629" i="4"/>
  <c r="C791" i="4"/>
  <c r="C1039" i="4"/>
  <c r="C588" i="4"/>
  <c r="C965" i="4"/>
  <c r="C1253" i="4"/>
  <c r="C963" i="4"/>
  <c r="C1350" i="4"/>
  <c r="C1498" i="4"/>
  <c r="C526" i="4"/>
  <c r="A579" i="4"/>
  <c r="A698" i="4"/>
  <c r="A1564" i="4"/>
  <c r="A943" i="4"/>
  <c r="A1115" i="4"/>
  <c r="A1554" i="4"/>
  <c r="A1448" i="4"/>
  <c r="A991" i="4"/>
  <c r="A804" i="4"/>
  <c r="A813" i="4"/>
  <c r="A930" i="4"/>
  <c r="A928" i="4"/>
  <c r="A1521" i="4"/>
  <c r="A1348" i="4"/>
  <c r="A635" i="4"/>
  <c r="A1194" i="4"/>
  <c r="A867" i="4"/>
  <c r="A1597" i="4"/>
  <c r="A966" i="4"/>
  <c r="A990" i="4"/>
  <c r="A1367" i="4"/>
  <c r="A1004" i="4"/>
  <c r="A1214" i="4"/>
  <c r="A1123" i="4"/>
  <c r="A1506" i="4"/>
  <c r="A1000" i="4"/>
  <c r="A1259" i="4"/>
  <c r="A259" i="4"/>
  <c r="A628" i="4"/>
  <c r="A641" i="4"/>
  <c r="A1001" i="4"/>
  <c r="A269" i="4"/>
  <c r="A1263" i="4"/>
  <c r="A220" i="4"/>
  <c r="A1418" i="4"/>
  <c r="A1537" i="4"/>
  <c r="A756" i="4"/>
  <c r="A1542" i="4"/>
  <c r="A1195" i="4"/>
  <c r="A1007" i="4"/>
  <c r="A1034" i="4"/>
  <c r="A1268" i="4"/>
  <c r="A1186" i="4"/>
  <c r="A1178" i="4"/>
  <c r="A997" i="4"/>
  <c r="A594" i="4"/>
  <c r="A1440" i="4"/>
  <c r="A580" i="4"/>
  <c r="A1517" i="4"/>
  <c r="A1199" i="4"/>
  <c r="A1411" i="4"/>
  <c r="A1200" i="4"/>
  <c r="A1550" i="4"/>
  <c r="A914" i="4"/>
  <c r="A251" i="4"/>
  <c r="A987" i="4"/>
  <c r="A722" i="4"/>
  <c r="A898" i="4"/>
  <c r="A1391" i="4"/>
  <c r="A1394" i="4"/>
  <c r="A586" i="4"/>
  <c r="A699" i="4"/>
  <c r="A1596" i="4"/>
  <c r="A851" i="4"/>
  <c r="A519" i="4"/>
  <c r="A89" i="4"/>
  <c r="A1057" i="4"/>
  <c r="A915" i="4"/>
  <c r="A944" i="4"/>
  <c r="A1546" i="4"/>
  <c r="A1269" i="4"/>
  <c r="A118" i="4"/>
  <c r="A1558" i="4"/>
  <c r="A1267" i="4"/>
  <c r="A1219" i="4"/>
  <c r="A1031" i="4"/>
  <c r="A1090" i="4"/>
  <c r="A587" i="4"/>
  <c r="A768" i="4"/>
  <c r="A1368" i="4"/>
  <c r="A1436" i="4"/>
  <c r="A1196" i="4"/>
  <c r="A1280" i="4"/>
  <c r="A1472" i="4"/>
  <c r="A1476" i="4"/>
  <c r="A711" i="4"/>
  <c r="A1122" i="4"/>
  <c r="A622" i="4"/>
  <c r="A782" i="4"/>
  <c r="A1378" i="4"/>
  <c r="A1593" i="4"/>
  <c r="A1515" i="4"/>
  <c r="A1479" i="4"/>
  <c r="A1055" i="4"/>
  <c r="A879" i="4"/>
  <c r="A1349" i="4"/>
  <c r="A1393" i="4"/>
  <c r="A755" i="4"/>
  <c r="A1535" i="4"/>
  <c r="A1559" i="4"/>
  <c r="A1523" i="4"/>
  <c r="A921" i="4"/>
  <c r="A1215" i="4"/>
  <c r="A1201" i="4"/>
  <c r="A1449" i="4"/>
  <c r="A1459" i="4"/>
  <c r="A1381" i="4"/>
  <c r="A267" i="4"/>
  <c r="A1038" i="4"/>
  <c r="A1101" i="4"/>
  <c r="A950" i="4"/>
  <c r="A1412" i="4"/>
  <c r="A1577" i="4"/>
  <c r="A967" i="4"/>
  <c r="A757" i="4"/>
  <c r="A916" i="4"/>
  <c r="A1595" i="4"/>
  <c r="A1273" i="4"/>
  <c r="A1187" i="4"/>
  <c r="A1202" i="4"/>
  <c r="A910" i="4"/>
  <c r="A1008" i="4"/>
  <c r="A786" i="4"/>
  <c r="A1600" i="4"/>
  <c r="A940" i="4"/>
  <c r="A77" i="4"/>
  <c r="A1067" i="4"/>
  <c r="A1013" i="4"/>
  <c r="A831" i="4"/>
  <c r="A1290" i="4"/>
  <c r="A1406" i="4"/>
  <c r="A1527" i="4"/>
  <c r="A578" i="4"/>
  <c r="A1113" i="4"/>
  <c r="A1079" i="4"/>
  <c r="A917" i="4"/>
  <c r="A984" i="4"/>
  <c r="A911" i="4"/>
  <c r="A1138" i="4"/>
  <c r="A629" i="4"/>
  <c r="A791" i="4"/>
  <c r="A1039" i="4"/>
  <c r="A588" i="4"/>
  <c r="A965" i="4"/>
  <c r="A1253" i="4"/>
  <c r="A963" i="4"/>
  <c r="A1350" i="4"/>
  <c r="A1498" i="4"/>
  <c r="A526" i="4"/>
  <c r="A585" i="4"/>
  <c r="A613" i="4"/>
  <c r="A1399" i="4"/>
  <c r="A1310" i="4"/>
  <c r="A836" i="4"/>
  <c r="A938" i="4"/>
  <c r="A570" i="4"/>
  <c r="A678" i="4"/>
  <c r="A1562" i="4"/>
  <c r="A1210" i="4"/>
  <c r="A927" i="4"/>
  <c r="A647" i="4"/>
  <c r="A1531" i="4"/>
  <c r="A667" i="4"/>
  <c r="A1488" i="4"/>
  <c r="A1321" i="4"/>
  <c r="A1285" i="4"/>
  <c r="A297" i="4"/>
  <c r="A684" i="4"/>
  <c r="A949" i="4"/>
  <c r="A1338" i="4"/>
  <c r="A560" i="4"/>
  <c r="A853" i="4"/>
  <c r="A688" i="4"/>
  <c r="A1245" i="4"/>
  <c r="A668" i="4"/>
  <c r="A1474" i="4"/>
  <c r="A1128" i="4"/>
  <c r="A717" i="4"/>
  <c r="A887" i="4"/>
  <c r="A719" i="4"/>
  <c r="A884" i="4"/>
  <c r="A1132" i="4"/>
  <c r="A1264" i="4"/>
  <c r="A304" i="4"/>
  <c r="A1389" i="4"/>
  <c r="A897" i="4"/>
  <c r="A566" i="4"/>
  <c r="A1469" i="4"/>
  <c r="A1361" i="4"/>
  <c r="A798" i="4"/>
  <c r="A201" i="4"/>
  <c r="A366" i="4"/>
  <c r="A500" i="4"/>
  <c r="A113" i="4"/>
  <c r="A351" i="4"/>
  <c r="A120" i="4"/>
  <c r="A368" i="4"/>
  <c r="A344" i="4"/>
  <c r="A365" i="4"/>
  <c r="A216" i="4"/>
  <c r="A341" i="4"/>
  <c r="A238" i="4"/>
  <c r="A199" i="4"/>
  <c r="A348" i="4"/>
  <c r="A167" i="4"/>
  <c r="A80" i="4"/>
  <c r="A354" i="4"/>
  <c r="A97" i="4"/>
  <c r="A375" i="4"/>
  <c r="A204" i="4"/>
  <c r="A114" i="4"/>
  <c r="A332" i="4"/>
  <c r="A170" i="4"/>
  <c r="A446" i="4"/>
  <c r="A147" i="4"/>
  <c r="A371" i="4"/>
  <c r="A343" i="4"/>
  <c r="A175" i="4"/>
  <c r="A99" i="4"/>
  <c r="A362" i="4"/>
  <c r="A32" i="4"/>
  <c r="A335" i="4"/>
  <c r="A169" i="4"/>
  <c r="A250" i="4"/>
  <c r="A117" i="4"/>
  <c r="A443" i="4"/>
  <c r="A325" i="4"/>
  <c r="A215" i="4"/>
  <c r="A378" i="4"/>
  <c r="A349" i="4"/>
  <c r="A322" i="4"/>
  <c r="A312" i="4"/>
  <c r="A350" i="4"/>
  <c r="A326" i="4"/>
  <c r="A195" i="4"/>
  <c r="A309" i="4"/>
  <c r="A209" i="4"/>
  <c r="A103" i="4"/>
  <c r="A333" i="4"/>
  <c r="A206" i="4"/>
  <c r="A237" i="4"/>
  <c r="A188" i="4"/>
  <c r="A165" i="4"/>
  <c r="A244" i="4"/>
  <c r="A369" i="4"/>
  <c r="A328" i="4"/>
  <c r="A337" i="4"/>
  <c r="A457" i="4"/>
  <c r="A230" i="4"/>
  <c r="A376" i="4"/>
  <c r="A126" i="4"/>
  <c r="A248" i="4"/>
  <c r="A330" i="4"/>
  <c r="A314" i="4"/>
  <c r="A255" i="4"/>
  <c r="A370" i="4"/>
  <c r="A364" i="4"/>
  <c r="A327" i="4"/>
  <c r="A447" i="4"/>
  <c r="A100" i="4"/>
  <c r="A355" i="4"/>
  <c r="A372" i="4"/>
  <c r="A338" i="4"/>
  <c r="A893" i="4"/>
  <c r="A639" i="4"/>
  <c r="A1104" i="4"/>
  <c r="A881" i="4"/>
  <c r="A1507" i="4"/>
  <c r="A1325" i="4"/>
  <c r="A1340" i="4"/>
  <c r="A1282" i="4"/>
  <c r="A655" i="4"/>
  <c r="A790" i="4"/>
  <c r="A871" i="4"/>
  <c r="A1509" i="4"/>
  <c r="A1137" i="4"/>
  <c r="A1133" i="4"/>
  <c r="A1130" i="4"/>
  <c r="A1181" i="4"/>
  <c r="A1185" i="4"/>
  <c r="A746" i="4"/>
  <c r="A673" i="4"/>
  <c r="A1180" i="4"/>
  <c r="A672" i="4"/>
  <c r="A742" i="4"/>
  <c r="A640" i="4"/>
  <c r="A654" i="4"/>
  <c r="A954" i="4"/>
  <c r="A648" i="4"/>
  <c r="A576" i="4"/>
  <c r="A863" i="4"/>
  <c r="A525" i="4"/>
  <c r="A1258" i="4"/>
  <c r="A659" i="4"/>
  <c r="A823" i="4"/>
  <c r="A953" i="4"/>
  <c r="A1307" i="4"/>
  <c r="A592" i="4"/>
  <c r="A649" i="4"/>
  <c r="A1404" i="4"/>
  <c r="A1359" i="4"/>
  <c r="A1118" i="4"/>
  <c r="A1296" i="4"/>
  <c r="A1501" i="4"/>
  <c r="A1387" i="4"/>
  <c r="A660" i="4"/>
  <c r="A626" i="4"/>
  <c r="A875" i="4"/>
  <c r="A947" i="4"/>
  <c r="A700" i="4"/>
  <c r="A925" i="4"/>
  <c r="A1508" i="4"/>
  <c r="A703" i="4"/>
  <c r="A614" i="4"/>
  <c r="A955" i="4"/>
  <c r="A744" i="4"/>
  <c r="A636" i="4"/>
  <c r="A597" i="4"/>
  <c r="A482" i="4"/>
  <c r="A218" i="4"/>
  <c r="A632" i="4"/>
  <c r="A194" i="4"/>
  <c r="A379" i="4"/>
  <c r="A1502" i="4"/>
  <c r="A246" i="4"/>
  <c r="A1453" i="4"/>
  <c r="A213" i="4"/>
  <c r="A203" i="4"/>
  <c r="A192" i="4"/>
  <c r="A1021" i="4"/>
  <c r="A261" i="4"/>
  <c r="A193" i="4"/>
  <c r="A263" i="4"/>
  <c r="A271" i="4"/>
  <c r="A569" i="4"/>
  <c r="A256" i="4"/>
  <c r="A262" i="4"/>
  <c r="A444" i="4"/>
  <c r="A952" i="4"/>
  <c r="A353" i="4"/>
  <c r="A1447" i="4"/>
  <c r="A1409" i="4"/>
  <c r="A1209" i="4"/>
  <c r="A1136" i="4"/>
  <c r="A359" i="4"/>
  <c r="A358" i="4"/>
  <c r="A1087" i="4"/>
  <c r="A1489" i="4"/>
  <c r="A1510" i="4"/>
  <c r="A377" i="4"/>
  <c r="A329" i="4"/>
  <c r="A363" i="4"/>
  <c r="A1493" i="4"/>
  <c r="A202" i="4"/>
  <c r="A492" i="4"/>
  <c r="A71" i="4"/>
  <c r="A225" i="4"/>
  <c r="A1332" i="4"/>
  <c r="A41" i="4"/>
  <c r="A770" i="4"/>
  <c r="A410" i="4"/>
  <c r="A772" i="4"/>
  <c r="A1041" i="4"/>
  <c r="A761" i="4"/>
  <c r="A1046" i="4"/>
  <c r="A1351" i="4"/>
  <c r="A894" i="4"/>
  <c r="A686" i="4"/>
  <c r="A1127" i="4"/>
  <c r="A1346" i="4"/>
  <c r="A891" i="4"/>
  <c r="A1121" i="4"/>
  <c r="A1066" i="4"/>
  <c r="A859" i="4"/>
  <c r="A293" i="4"/>
  <c r="A848" i="4"/>
  <c r="A1051" i="4"/>
  <c r="A334" i="4"/>
  <c r="A287" i="4"/>
  <c r="A615" i="4"/>
  <c r="A975" i="4"/>
  <c r="A61" i="4"/>
  <c r="A399" i="4"/>
  <c r="A1312" i="4"/>
  <c r="A815" i="4"/>
  <c r="A721" i="4"/>
  <c r="A301" i="4"/>
  <c r="A1075" i="4"/>
  <c r="A1108" i="4"/>
  <c r="A122" i="4"/>
  <c r="A1420" i="4"/>
  <c r="A1357" i="4"/>
  <c r="A1265" i="4"/>
  <c r="A1081" i="4"/>
  <c r="A1247" i="4"/>
  <c r="A1124" i="4"/>
  <c r="A1451" i="4"/>
  <c r="A463" i="4"/>
  <c r="A1602" i="4"/>
  <c r="A983" i="4"/>
  <c r="A1254" i="4"/>
  <c r="A149" i="4"/>
  <c r="A1091" i="4"/>
  <c r="A1183" i="4"/>
  <c r="A471" i="4"/>
  <c r="A85" i="4"/>
  <c r="A1324" i="4"/>
  <c r="A296" i="4"/>
  <c r="A784" i="4"/>
  <c r="A795" i="4"/>
  <c r="A135" i="4"/>
  <c r="A1233" i="4"/>
  <c r="A849" i="4"/>
  <c r="A1042" i="4"/>
  <c r="A360" i="4"/>
  <c r="A1457" i="4"/>
  <c r="A1063" i="4"/>
  <c r="A1513" i="4"/>
  <c r="A1547" i="4"/>
  <c r="A95" i="4"/>
  <c r="A745" i="4"/>
  <c r="A1244" i="4"/>
  <c r="A400" i="4"/>
  <c r="A645" i="4"/>
  <c r="A1234" i="4"/>
  <c r="A996" i="4"/>
  <c r="A829" i="4"/>
  <c r="A1024" i="4"/>
  <c r="A214" i="4"/>
  <c r="A876" i="4"/>
  <c r="A794" i="4"/>
  <c r="A1100" i="4"/>
  <c r="A764" i="4"/>
  <c r="A1236" i="4"/>
  <c r="A1096" i="4"/>
  <c r="A616" i="4"/>
  <c r="A1134" i="4"/>
  <c r="A598" i="4"/>
  <c r="A1503" i="4"/>
  <c r="A340" i="4"/>
  <c r="A1060" i="4"/>
  <c r="A1027" i="4"/>
  <c r="A1439" i="4"/>
  <c r="A2" i="4"/>
  <c r="A1023" i="4"/>
  <c r="A1184" i="4"/>
  <c r="A1218" i="4"/>
  <c r="A1352" i="4"/>
  <c r="A1255" i="4"/>
  <c r="A1050" i="4"/>
  <c r="A633" i="4"/>
  <c r="A1120" i="4"/>
  <c r="A609" i="4"/>
  <c r="A933" i="4"/>
  <c r="A223" i="4"/>
  <c r="A563" i="4"/>
  <c r="A187" i="4"/>
  <c r="A1129" i="4"/>
  <c r="A159" i="4"/>
  <c r="A1025" i="4"/>
  <c r="A1426" i="4"/>
  <c r="A658" i="4"/>
  <c r="A1082" i="4"/>
  <c r="A1211" i="4"/>
  <c r="A1083" i="4"/>
  <c r="A310" i="4"/>
  <c r="A124" i="4"/>
  <c r="A1237" i="4"/>
  <c r="A234" i="4"/>
  <c r="A1294" i="4"/>
  <c r="A1374" i="4"/>
  <c r="A1065" i="4"/>
  <c r="A1045" i="4"/>
  <c r="A1036" i="4"/>
  <c r="A1235" i="4"/>
  <c r="A465" i="4"/>
  <c r="A760" i="4"/>
  <c r="A1380" i="4"/>
  <c r="A1438" i="4"/>
  <c r="A1423" i="4"/>
  <c r="A812" i="4"/>
  <c r="A900" i="4"/>
  <c r="A936" i="4"/>
  <c r="A1581" i="4"/>
  <c r="A1545" i="4"/>
  <c r="A1333" i="4"/>
  <c r="A316" i="4"/>
  <c r="A1261" i="4"/>
  <c r="A935" i="4"/>
  <c r="A1250" i="4"/>
  <c r="A3" i="4"/>
  <c r="A33" i="4"/>
  <c r="A846" i="4"/>
  <c r="A426" i="4"/>
  <c r="A1293" i="4"/>
  <c r="A1408" i="4"/>
  <c r="A36" i="4"/>
  <c r="A307" i="4"/>
  <c r="A291" i="4"/>
  <c r="A1052" i="4"/>
  <c r="A1135" i="4"/>
  <c r="A973" i="4"/>
  <c r="A625" i="4"/>
  <c r="A1514" i="4"/>
  <c r="A1586" i="4"/>
  <c r="A1570" i="4"/>
  <c r="A1353" i="4"/>
  <c r="A184" i="4"/>
  <c r="A1095" i="4"/>
  <c r="A1386" i="4"/>
  <c r="A603" i="4"/>
  <c r="A842" i="4"/>
  <c r="A959" i="4"/>
  <c r="A1347" i="4"/>
  <c r="A1463" i="4"/>
  <c r="A621" i="4"/>
  <c r="A1092" i="4"/>
  <c r="A1369" i="4"/>
  <c r="A1229" i="4"/>
  <c r="A670" i="4"/>
  <c r="A886" i="4"/>
  <c r="A1208" i="4"/>
  <c r="A839" i="4"/>
  <c r="A937" i="4"/>
  <c r="A1458" i="4"/>
  <c r="A1383" i="4"/>
  <c r="A857" i="4"/>
  <c r="A1058" i="4"/>
  <c r="A774" i="4"/>
  <c r="A638" i="4"/>
  <c r="A731" i="4"/>
  <c r="A1304" i="4"/>
  <c r="A1076" i="4"/>
  <c r="A1072" i="4"/>
  <c r="A407" i="4"/>
  <c r="A84" i="4"/>
  <c r="A1289" i="4"/>
  <c r="A150" i="4"/>
  <c r="A186" i="4"/>
  <c r="A1097" i="4"/>
  <c r="A1334" i="4"/>
  <c r="A1248" i="4"/>
  <c r="A131" i="4"/>
  <c r="A1022" i="4"/>
  <c r="A102" i="4"/>
  <c r="A771" i="4"/>
  <c r="A822" i="4"/>
  <c r="A1275" i="4"/>
  <c r="A373" i="4"/>
  <c r="A1587" i="4"/>
  <c r="A406" i="4"/>
  <c r="A321" i="4"/>
  <c r="A414" i="4"/>
  <c r="A1392" i="4"/>
  <c r="A1494" i="4"/>
  <c r="A172" i="4"/>
  <c r="A765" i="4"/>
  <c r="A1428" i="4"/>
  <c r="A459" i="4"/>
  <c r="A714" i="4"/>
  <c r="A906" i="4"/>
  <c r="A624" i="4"/>
  <c r="A862" i="4"/>
  <c r="A1497" i="4"/>
  <c r="A682" i="4"/>
  <c r="A152" i="4"/>
  <c r="A1592" i="4"/>
  <c r="A1455" i="4"/>
  <c r="A775" i="4"/>
  <c r="A1028" i="4"/>
  <c r="A1575" i="4"/>
  <c r="A1495" i="4"/>
  <c r="A763" i="4"/>
  <c r="A989" i="4"/>
  <c r="A1500" i="4"/>
  <c r="A610" i="4"/>
  <c r="A1385" i="4"/>
  <c r="A1370" i="4"/>
  <c r="A324" i="4"/>
  <c r="A1465" i="4"/>
  <c r="A1505" i="4"/>
  <c r="A907" i="4"/>
  <c r="A958" i="4"/>
  <c r="A1487" i="4"/>
  <c r="A977" i="4"/>
  <c r="A1539" i="4"/>
  <c r="A374" i="4"/>
  <c r="A1251" i="4"/>
  <c r="A1354" i="4"/>
  <c r="A1318" i="4"/>
  <c r="A1588" i="4"/>
  <c r="A1529" i="4"/>
  <c r="A1238" i="4"/>
  <c r="A971" i="4"/>
  <c r="A1379" i="4"/>
  <c r="A1363" i="4"/>
  <c r="A796" i="4"/>
  <c r="A182" i="4"/>
  <c r="A1590" i="4"/>
  <c r="A35" i="4"/>
  <c r="A780" i="4"/>
  <c r="A1284" i="4"/>
  <c r="A1193" i="4"/>
  <c r="A841" i="4"/>
  <c r="A1098" i="4"/>
  <c r="A830" i="4"/>
  <c r="A319" i="4"/>
  <c r="A1084" i="4"/>
  <c r="A212" i="4"/>
  <c r="A820" i="4"/>
  <c r="A72" i="4"/>
  <c r="A821" i="4"/>
  <c r="A393" i="4"/>
  <c r="A356" i="4"/>
  <c r="A418" i="4"/>
  <c r="A646" i="4"/>
  <c r="A889" i="4"/>
  <c r="A981" i="4"/>
  <c r="A1256" i="4"/>
  <c r="A828" i="4"/>
  <c r="A294" i="4"/>
  <c r="A1442" i="4"/>
  <c r="A860" i="4"/>
  <c r="A858" i="4"/>
  <c r="A1478" i="4"/>
  <c r="A1553" i="4"/>
  <c r="A1421" i="4"/>
  <c r="A1016" i="4"/>
  <c r="A818" i="4"/>
  <c r="A1262" i="4"/>
  <c r="A1377" i="4"/>
  <c r="A394" i="4"/>
  <c r="A1230" i="4"/>
  <c r="A1429" i="4"/>
  <c r="A1610" i="4"/>
  <c r="A339" i="4"/>
  <c r="A178" i="4"/>
  <c r="A38" i="4"/>
  <c r="A861" i="4"/>
  <c r="A1486" i="4"/>
  <c r="A845" i="4"/>
  <c r="A346" i="4"/>
  <c r="A1085" i="4"/>
  <c r="A94" i="4"/>
  <c r="A732" i="4"/>
  <c r="A336" i="4"/>
  <c r="A292" i="4"/>
  <c r="A611" i="4"/>
  <c r="A1566" i="4"/>
  <c r="A599" i="4"/>
  <c r="A1557" i="4"/>
  <c r="A491" i="4"/>
  <c r="A855" i="4"/>
  <c r="A766" i="4"/>
  <c r="A1608" i="4"/>
  <c r="A994" i="4"/>
  <c r="A708" i="4"/>
  <c r="A288" i="4"/>
  <c r="A1345" i="4"/>
  <c r="A826" i="4"/>
  <c r="A1344" i="4"/>
  <c r="A315" i="4"/>
  <c r="A1388" i="4"/>
  <c r="A210" i="4"/>
  <c r="A1239" i="4"/>
  <c r="A1576" i="4"/>
  <c r="A1403" i="4"/>
  <c r="A317" i="4"/>
  <c r="A306" i="4"/>
  <c r="A1094" i="4"/>
  <c r="A1424" i="4"/>
  <c r="A1454" i="4"/>
  <c r="A1373" i="4"/>
  <c r="A1461" i="4"/>
  <c r="A228" i="4"/>
  <c r="A734" i="4"/>
  <c r="A1029" i="4"/>
  <c r="A1556" i="4"/>
  <c r="A1047" i="4"/>
  <c r="A1568" i="4"/>
  <c r="A665" i="4"/>
  <c r="A1443" i="4"/>
  <c r="A1456" i="4"/>
  <c r="A694" i="4"/>
  <c r="A747" i="4"/>
  <c r="A1425" i="4"/>
  <c r="A982" i="4"/>
  <c r="A748" i="4"/>
  <c r="A1604" i="4"/>
  <c r="A767" i="4"/>
  <c r="A536" i="4"/>
  <c r="A527" i="4"/>
  <c r="A272" i="4"/>
  <c r="A5" i="4"/>
  <c r="A1151" i="4"/>
  <c r="A1140" i="4"/>
  <c r="A1152" i="4"/>
  <c r="A1153" i="4"/>
  <c r="A1141" i="4"/>
  <c r="A528" i="4"/>
  <c r="A1154" i="4"/>
  <c r="A1155" i="4"/>
  <c r="A7" i="4"/>
  <c r="A537" i="4"/>
  <c r="A8" i="4"/>
  <c r="A9" i="4"/>
  <c r="A529" i="4"/>
  <c r="A380" i="4"/>
  <c r="A530" i="4"/>
  <c r="A10" i="4"/>
  <c r="A1156" i="4"/>
  <c r="A531" i="4"/>
  <c r="A1157" i="4"/>
  <c r="A11" i="4"/>
  <c r="A273" i="4"/>
  <c r="A1158" i="4"/>
  <c r="A381" i="4"/>
  <c r="A538" i="4"/>
  <c r="A539" i="4"/>
  <c r="A382" i="4"/>
  <c r="A12" i="4"/>
  <c r="A1142" i="4"/>
  <c r="A1143" i="4"/>
  <c r="A13" i="4"/>
  <c r="A1144" i="4"/>
  <c r="A1145" i="4"/>
  <c r="A1146" i="4"/>
  <c r="A540" i="4"/>
  <c r="A274" i="4"/>
  <c r="A1147" i="4"/>
  <c r="A14" i="4"/>
  <c r="A541" i="4"/>
  <c r="A383" i="4"/>
  <c r="A532" i="4"/>
  <c r="A533" i="4"/>
  <c r="A275" i="4"/>
  <c r="A276" i="4"/>
  <c r="A384" i="4"/>
  <c r="A277" i="4"/>
  <c r="A385" i="4"/>
  <c r="A386" i="4"/>
  <c r="A6" i="4"/>
  <c r="A15" i="4"/>
  <c r="A1148" i="4"/>
  <c r="A278" i="4"/>
  <c r="A1149" i="4"/>
  <c r="A1150" i="4"/>
  <c r="A16" i="4"/>
  <c r="A17" i="4"/>
  <c r="A542" i="4"/>
  <c r="A1159" i="4"/>
  <c r="A543" i="4"/>
  <c r="A279" i="4"/>
  <c r="A1160" i="4"/>
  <c r="A544" i="4"/>
  <c r="A534" i="4"/>
  <c r="A535" i="4"/>
  <c r="A207" i="4"/>
  <c r="A1069" i="4"/>
  <c r="A1606" i="4"/>
  <c r="A229" i="4"/>
  <c r="A1433" i="4"/>
  <c r="A1048" i="4"/>
  <c r="A705" i="4"/>
  <c r="A217" i="4"/>
  <c r="A4" i="4"/>
  <c r="A497" i="4"/>
  <c r="A367" i="4"/>
  <c r="A1607" i="4"/>
  <c r="A1161" i="4"/>
  <c r="A817" i="4"/>
  <c r="A477" i="4"/>
  <c r="A1105" i="4"/>
  <c r="A1006" i="4"/>
  <c r="A920" i="4"/>
  <c r="A1544" i="4"/>
  <c r="A429" i="4"/>
  <c r="A456" i="4"/>
  <c r="A1308" i="4"/>
  <c r="A432" i="4"/>
  <c r="A318" i="4"/>
  <c r="A488" i="4"/>
  <c r="A436" i="4"/>
  <c r="A45" i="4"/>
  <c r="A49" i="4"/>
  <c r="A249" i="4"/>
  <c r="A408" i="4"/>
  <c r="A1089" i="4"/>
  <c r="A866" i="4"/>
  <c r="A60" i="4"/>
  <c r="A63" i="4"/>
  <c r="A425" i="4"/>
  <c r="A424" i="4"/>
  <c r="A116" i="4"/>
  <c r="A901" i="4"/>
  <c r="A142" i="4"/>
  <c r="A434" i="4"/>
  <c r="A516" i="4"/>
  <c r="A454" i="4"/>
  <c r="A493" i="4"/>
  <c r="A449" i="4"/>
  <c r="A143" i="4"/>
  <c r="A503" i="4"/>
  <c r="A253" i="4"/>
  <c r="A151" i="4"/>
  <c r="A458" i="4"/>
  <c r="A92" i="4"/>
  <c r="A467" i="4"/>
  <c r="A155" i="4"/>
  <c r="A832" i="4"/>
  <c r="A523" i="4"/>
  <c r="A205" i="4"/>
  <c r="A137" i="4"/>
  <c r="A502" i="4"/>
  <c r="A101" i="4"/>
  <c r="A1295" i="4"/>
  <c r="A1603" i="4"/>
  <c r="A490" i="4"/>
  <c r="A133" i="4"/>
  <c r="A53" i="4"/>
  <c r="A498" i="4"/>
  <c r="A90" i="4"/>
  <c r="A139" i="4"/>
  <c r="A140" i="4"/>
  <c r="A740" i="4"/>
  <c r="A1599" i="4"/>
  <c r="A924" i="4"/>
  <c r="A462" i="4"/>
  <c r="A1413" i="4"/>
  <c r="A233" i="4"/>
  <c r="A743" i="4"/>
  <c r="A1227" i="4"/>
  <c r="A522" i="4"/>
  <c r="A507" i="4"/>
  <c r="A254" i="4"/>
  <c r="A517" i="4"/>
  <c r="A62" i="4"/>
  <c r="A401" i="4"/>
  <c r="A81" i="4"/>
  <c r="A42" i="4"/>
  <c r="A43" i="4"/>
  <c r="A109" i="4"/>
  <c r="A1450" i="4"/>
  <c r="A433" i="4"/>
  <c r="A64" i="4"/>
  <c r="A422" i="4"/>
  <c r="A347" i="4"/>
  <c r="A166" i="4"/>
  <c r="A164" i="4"/>
  <c r="A134" i="4"/>
  <c r="A1401" i="4"/>
  <c r="A96" i="4"/>
  <c r="A67" i="4"/>
  <c r="A331" i="4"/>
  <c r="A455" i="4"/>
  <c r="A420" i="4"/>
  <c r="A51" i="4"/>
  <c r="A712" i="4"/>
  <c r="A48" i="4"/>
  <c r="A514" i="4"/>
  <c r="A461" i="4"/>
  <c r="A46" i="4"/>
  <c r="A524" i="4"/>
  <c r="A299" i="4"/>
  <c r="A82" i="4"/>
  <c r="A518" i="4"/>
  <c r="A902" i="4"/>
  <c r="A508" i="4"/>
  <c r="A1530" i="4"/>
  <c r="A976" i="4"/>
  <c r="A1605" i="4"/>
  <c r="A485" i="4"/>
  <c r="A510" i="4"/>
  <c r="A226" i="4"/>
  <c r="A692" i="4"/>
  <c r="A68" i="4"/>
  <c r="A197" i="4"/>
  <c r="A435" i="4"/>
  <c r="A1311" i="4"/>
  <c r="A403" i="4"/>
  <c r="A144" i="4"/>
  <c r="A473" i="4"/>
  <c r="A441" i="4"/>
  <c r="A412" i="4"/>
  <c r="A163" i="4"/>
  <c r="A239" i="4"/>
  <c r="A513" i="4"/>
  <c r="A110" i="4"/>
  <c r="A478" i="4"/>
  <c r="A974" i="4"/>
  <c r="A54" i="4"/>
  <c r="A469" i="4"/>
  <c r="A136" i="4"/>
  <c r="A472" i="4"/>
  <c r="A411" i="4"/>
  <c r="A50" i="4"/>
  <c r="A342" i="4"/>
  <c r="A489" i="4"/>
  <c r="A141" i="4"/>
  <c r="A160" i="4"/>
  <c r="A428" i="4"/>
  <c r="A487" i="4"/>
  <c r="A452" i="4"/>
  <c r="A466" i="4"/>
  <c r="A69" i="4"/>
  <c r="A70" i="4"/>
  <c r="A419" i="4"/>
  <c r="A236" i="4"/>
  <c r="A258" i="4"/>
  <c r="A180" i="4"/>
  <c r="A156" i="4"/>
  <c r="A404" i="4"/>
  <c r="A145" i="4"/>
  <c r="A474" i="4"/>
  <c r="A448" i="4"/>
  <c r="A132" i="4"/>
  <c r="A445" i="4"/>
  <c r="A177" i="4"/>
  <c r="A153" i="4"/>
  <c r="A501" i="4"/>
  <c r="A439" i="4"/>
  <c r="A289" i="4"/>
  <c r="A405" i="4"/>
  <c r="A825" i="4"/>
  <c r="A413" i="4"/>
  <c r="A499" i="4"/>
  <c r="A495" i="4"/>
  <c r="A402" i="4"/>
  <c r="A162" i="4"/>
  <c r="A91" i="4"/>
  <c r="A65" i="4"/>
  <c r="A903" i="4"/>
  <c r="A303" i="4"/>
  <c r="A55" i="4"/>
  <c r="A146" i="4"/>
  <c r="A280" i="4"/>
  <c r="A453" i="4"/>
  <c r="A1617" i="4"/>
  <c r="A468" i="4"/>
  <c r="A154" i="4"/>
  <c r="A88" i="4"/>
  <c r="A1543" i="4"/>
  <c r="A480" i="4"/>
  <c r="A86" i="4"/>
  <c r="A290" i="4"/>
  <c r="A127" i="4"/>
  <c r="A515" i="4"/>
  <c r="A138" i="4"/>
  <c r="A421" i="4"/>
  <c r="A98" i="4"/>
  <c r="A128" i="4"/>
  <c r="A864" i="4"/>
  <c r="A129" i="4"/>
  <c r="A521" i="4"/>
  <c r="A387" i="4"/>
  <c r="A1162" i="4"/>
  <c r="A283" i="4"/>
  <c r="A545" i="4"/>
  <c r="A388" i="4"/>
  <c r="A1163" i="4"/>
  <c r="A1164" i="4"/>
  <c r="A546" i="4"/>
  <c r="A1165" i="4"/>
  <c r="A25" i="4"/>
  <c r="A389" i="4"/>
  <c r="A24" i="4"/>
  <c r="A22" i="4"/>
  <c r="A26" i="4"/>
  <c r="A1166" i="4"/>
  <c r="A547" i="4"/>
  <c r="A548" i="4"/>
  <c r="A390" i="4"/>
  <c r="A1167" i="4"/>
  <c r="A281" i="4"/>
  <c r="A549" i="4"/>
  <c r="A18" i="4"/>
  <c r="A550" i="4"/>
  <c r="A551" i="4"/>
  <c r="A552" i="4"/>
  <c r="A392" i="4"/>
  <c r="A19" i="4"/>
  <c r="A20" i="4"/>
  <c r="A553" i="4"/>
  <c r="A23" i="4"/>
  <c r="A21" i="4"/>
  <c r="A1168" i="4"/>
  <c r="A1169" i="4"/>
  <c r="A554" i="4"/>
  <c r="A1170" i="4"/>
  <c r="A555" i="4"/>
  <c r="A284" i="4"/>
  <c r="A391" i="4"/>
  <c r="A1171" i="4"/>
  <c r="A556" i="4"/>
  <c r="A282" i="4"/>
  <c r="A607" i="4"/>
  <c r="A1287" i="4"/>
  <c r="A882" i="4"/>
  <c r="A1278" i="4"/>
  <c r="A877" i="4"/>
  <c r="A1431" i="4"/>
  <c r="A1077" i="4"/>
  <c r="A1365" i="4"/>
  <c r="A809" i="4"/>
  <c r="A1174" i="4"/>
  <c r="A1212" i="4"/>
  <c r="A961" i="4"/>
  <c r="A1491" i="4"/>
  <c r="A735" i="4"/>
  <c r="A1445" i="4"/>
  <c r="A1106" i="4"/>
  <c r="A1360" i="4"/>
  <c r="A1221" i="4"/>
  <c r="A948" i="4"/>
  <c r="A241" i="4"/>
  <c r="A827" i="4"/>
  <c r="A709" i="4"/>
  <c r="A1015" i="4"/>
  <c r="A956" i="4"/>
  <c r="A895" i="4"/>
  <c r="A1355" i="4"/>
  <c r="A1314" i="4"/>
  <c r="A1175" i="4"/>
  <c r="A1172" i="4"/>
  <c r="A1397" i="4"/>
  <c r="A957" i="4"/>
  <c r="A787" i="4"/>
  <c r="A1242" i="4"/>
  <c r="A788" i="4"/>
  <c r="A657" i="4"/>
  <c r="A802" i="4"/>
  <c r="A1231" i="4"/>
  <c r="A1525" i="4"/>
  <c r="A1511" i="4"/>
  <c r="A661" i="4"/>
  <c r="A652" i="4"/>
  <c r="A941" i="4"/>
  <c r="A834" i="4"/>
  <c r="A564" i="4"/>
  <c r="A706" i="4"/>
  <c r="A1276" i="4"/>
  <c r="A749" i="4"/>
  <c r="A1518" i="4"/>
  <c r="A1434" i="4"/>
  <c r="A1574" i="4"/>
  <c r="A1299" i="4"/>
  <c r="A934" i="4"/>
  <c r="A1573" i="4"/>
  <c r="A1188" i="4"/>
  <c r="A1011" i="4"/>
  <c r="A1319" i="4"/>
  <c r="A751" i="4"/>
  <c r="A888" i="4"/>
  <c r="A571" i="4"/>
  <c r="A1283" i="4"/>
  <c r="A1189" i="4"/>
  <c r="A1019" i="4"/>
  <c r="A1569" i="4"/>
  <c r="A679" i="4"/>
  <c r="A1584" i="4"/>
  <c r="A1414" i="4"/>
  <c r="A1049" i="4"/>
  <c r="A752" i="4"/>
  <c r="A800" i="4"/>
  <c r="A558" i="4"/>
  <c r="A683" i="4"/>
  <c r="A1330" i="4"/>
  <c r="A725" i="4"/>
  <c r="A1341" i="4"/>
  <c r="A838" i="4"/>
  <c r="A1483" i="4"/>
  <c r="A1176" i="4"/>
  <c r="A581" i="4"/>
  <c r="A729" i="4"/>
  <c r="A806" i="4"/>
  <c r="A1073" i="4"/>
  <c r="A1571" i="4"/>
  <c r="A969" i="4"/>
  <c r="A716" i="4"/>
  <c r="A1375" i="4"/>
  <c r="A873" i="4"/>
  <c r="A738" i="4"/>
  <c r="A905" i="4"/>
  <c r="A696" i="4"/>
  <c r="A1471" i="4"/>
  <c r="A600" i="4"/>
  <c r="A1533" i="4"/>
  <c r="A1402" i="4"/>
  <c r="A1540" i="4"/>
  <c r="A1482" i="4"/>
  <c r="A1298" i="4"/>
  <c r="A1313" i="4"/>
  <c r="A776" i="4"/>
  <c r="A572" i="4"/>
  <c r="A1579" i="4"/>
  <c r="A1306" i="4"/>
  <c r="A1364" i="4"/>
  <c r="A1062" i="4"/>
  <c r="A232" i="4"/>
  <c r="A1223" i="4"/>
  <c r="A783" i="4"/>
  <c r="A1228" i="4"/>
  <c r="A1328" i="4"/>
  <c r="A979" i="4"/>
  <c r="A39" i="4"/>
  <c r="A980" i="4"/>
  <c r="A1504" i="4"/>
  <c r="A1125" i="4"/>
  <c r="A231" i="4"/>
  <c r="A1309" i="4"/>
  <c r="A27" i="4"/>
  <c r="A733" i="4"/>
  <c r="A1303" i="4"/>
  <c r="A1589" i="4"/>
  <c r="A1468" i="4"/>
  <c r="A1292" i="4"/>
  <c r="A115" i="4"/>
  <c r="A1329" i="4"/>
  <c r="A1070" i="4"/>
  <c r="A606" i="4"/>
  <c r="A676" i="4"/>
  <c r="A785" i="4"/>
  <c r="A1336" i="4"/>
  <c r="A1071" i="4"/>
  <c r="A596" i="4"/>
  <c r="A726" i="4"/>
  <c r="A1054" i="4"/>
  <c r="A1103" i="4"/>
  <c r="A727" i="4"/>
  <c r="A1126" i="4"/>
  <c r="A595" i="4"/>
  <c r="A1086" i="4"/>
  <c r="A1240" i="4"/>
  <c r="A1111" i="4"/>
  <c r="A926" i="4"/>
  <c r="A450" i="4"/>
  <c r="A397" i="4"/>
  <c r="A496" i="4"/>
  <c r="A29" i="4"/>
  <c r="A300" i="4"/>
  <c r="A148" i="4"/>
  <c r="A107" i="4"/>
  <c r="A442" i="4"/>
  <c r="A417" i="4"/>
  <c r="A352" i="4"/>
  <c r="A415" i="4"/>
  <c r="A423" i="4"/>
  <c r="A257" i="4"/>
  <c r="A247" i="4"/>
  <c r="A470" i="4"/>
  <c r="A111" i="4"/>
  <c r="A112" i="4"/>
  <c r="A105" i="4"/>
  <c r="A437" i="4"/>
  <c r="A52" i="4"/>
  <c r="A87" i="4"/>
  <c r="A161" i="4"/>
  <c r="A512" i="4"/>
  <c r="A430" i="4"/>
  <c r="A494" i="4"/>
  <c r="A1014" i="4"/>
  <c r="A486" i="4"/>
  <c r="A75" i="4"/>
  <c r="A130" i="4"/>
  <c r="A79" i="4"/>
  <c r="A285" i="4"/>
  <c r="A511" i="4"/>
  <c r="A30" i="4"/>
  <c r="A171" i="4"/>
  <c r="A396" i="4"/>
  <c r="A693" i="4"/>
  <c r="A173" i="4"/>
  <c r="A31" i="4"/>
  <c r="A1035" i="4"/>
  <c r="A200" i="4"/>
  <c r="A44" i="4"/>
  <c r="A174" i="4"/>
  <c r="A268" i="4"/>
  <c r="A76" i="4"/>
  <c r="A451" i="4"/>
  <c r="A438" i="4"/>
  <c r="A1116" i="4"/>
  <c r="A1480" i="4"/>
  <c r="A1415" i="4"/>
  <c r="A918" i="4"/>
  <c r="A968" i="4"/>
  <c r="A1419" i="4"/>
  <c r="A1203" i="4"/>
  <c r="A582" i="4"/>
  <c r="A1204" i="4"/>
  <c r="A759" i="4"/>
  <c r="A1528" i="4"/>
  <c r="A1005" i="4"/>
  <c r="A1578" i="4"/>
  <c r="A1560" i="4"/>
  <c r="A1601" i="4"/>
  <c r="A1205" i="4"/>
  <c r="A221" i="4"/>
  <c r="A1206" i="4"/>
  <c r="A1197" i="4"/>
  <c r="A1068" i="4"/>
  <c r="A583" i="4"/>
  <c r="A260" i="4"/>
  <c r="A1190" i="4"/>
  <c r="A1395" i="4"/>
  <c r="A1524" i="4"/>
  <c r="A868" i="4"/>
  <c r="A1477" i="4"/>
  <c r="A93" i="4"/>
  <c r="A814" i="4"/>
  <c r="A985" i="4"/>
  <c r="A1040" i="4"/>
  <c r="A520" i="4"/>
  <c r="A758" i="4"/>
  <c r="A1416" i="4"/>
  <c r="A1139" i="4"/>
  <c r="A1002" i="4"/>
  <c r="A769" i="4"/>
  <c r="A912" i="4"/>
  <c r="A931" i="4"/>
  <c r="A252" i="4"/>
  <c r="A104" i="4"/>
  <c r="A56" i="4"/>
  <c r="A685" i="4"/>
  <c r="A345" i="4"/>
  <c r="A1009" i="4"/>
  <c r="A1475" i="4"/>
  <c r="A320" i="4"/>
  <c r="A198" i="4"/>
  <c r="A1241" i="4"/>
  <c r="A427" i="4"/>
  <c r="A1044" i="4"/>
  <c r="A484" i="4"/>
  <c r="A1322" i="4"/>
  <c r="A883" i="4"/>
  <c r="A878" i="4"/>
  <c r="A1432" i="4"/>
  <c r="A74" i="4"/>
  <c r="A730" i="4"/>
  <c r="A642" i="4"/>
  <c r="A850" i="4"/>
  <c r="A509" i="4"/>
  <c r="A1343" i="4"/>
  <c r="A1339" i="4"/>
  <c r="A618" i="4"/>
  <c r="A1446" i="4"/>
  <c r="A710" i="4"/>
  <c r="A181" i="4"/>
  <c r="A1407" i="4"/>
  <c r="A799" i="4"/>
  <c r="A567" i="4"/>
  <c r="A270" i="4"/>
  <c r="A561" i="4"/>
  <c r="A28" i="4"/>
  <c r="A998" i="4"/>
  <c r="A1516" i="4"/>
  <c r="A704" i="4"/>
  <c r="A1252" i="4"/>
  <c r="A1405" i="4"/>
  <c r="A620" i="4"/>
  <c r="A653" i="4"/>
  <c r="A1213" i="4"/>
  <c r="A1249" i="4"/>
  <c r="A264" i="4"/>
  <c r="A972" i="4"/>
  <c r="A762" i="4"/>
  <c r="A562" i="4"/>
  <c r="A1460" i="4"/>
  <c r="A1260" i="4"/>
  <c r="A777" i="4"/>
  <c r="A736" i="4"/>
  <c r="A211" i="4"/>
  <c r="A750" i="4"/>
  <c r="A988" i="4"/>
  <c r="A612" i="4"/>
  <c r="A923" i="4"/>
  <c r="A189" i="4"/>
  <c r="A1390" i="4"/>
  <c r="A675" i="4"/>
  <c r="A1279" i="4"/>
  <c r="A824" i="4"/>
  <c r="A78" i="4"/>
  <c r="A1561" i="4"/>
  <c r="A908" i="4"/>
  <c r="A1003" i="4"/>
  <c r="A1281" i="4"/>
  <c r="A1358" i="4"/>
  <c r="A1551" i="4"/>
  <c r="A505" i="4"/>
  <c r="A951" i="4"/>
  <c r="A630" i="4"/>
  <c r="A176" i="4"/>
  <c r="A1532" i="4"/>
  <c r="A619" i="4"/>
  <c r="A627" i="4"/>
  <c r="A986" i="4"/>
  <c r="A266" i="4"/>
  <c r="A1064" i="4"/>
  <c r="A475" i="4"/>
  <c r="A634" i="4"/>
  <c r="A208" i="4"/>
  <c r="A753" i="4"/>
  <c r="A108" i="4"/>
  <c r="A945" i="4"/>
  <c r="A680" i="4"/>
  <c r="A1580" i="4"/>
  <c r="A1119" i="4"/>
  <c r="A854" i="4"/>
  <c r="A805" i="4"/>
  <c r="A1217" i="4"/>
  <c r="A1302" i="4"/>
  <c r="A1400" i="4"/>
  <c r="A1080" i="4"/>
  <c r="A643" i="4"/>
  <c r="A939" i="4"/>
  <c r="A298" i="4"/>
  <c r="A899" i="4"/>
  <c r="A1182" i="4"/>
  <c r="A593" i="4"/>
  <c r="A1225" i="4"/>
  <c r="A37" i="4"/>
  <c r="A792" i="4"/>
  <c r="A1026" i="4"/>
  <c r="A797" i="4"/>
  <c r="A1572" i="4"/>
  <c r="A964" i="4"/>
  <c r="A1316" i="4"/>
  <c r="A932" i="4"/>
  <c r="A1552" i="4"/>
  <c r="A1452" i="4"/>
  <c r="A1466" i="4"/>
  <c r="A66" i="4"/>
  <c r="A1177" i="4"/>
  <c r="A644" i="4"/>
  <c r="A962" i="4"/>
  <c r="A1473" i="4"/>
  <c r="A1376" i="4"/>
  <c r="A460" i="4"/>
  <c r="A1305" i="4"/>
  <c r="A183" i="4"/>
  <c r="A1470" i="4"/>
  <c r="A1277" i="4"/>
  <c r="A608" i="4"/>
  <c r="A960" i="4"/>
  <c r="A874" i="4"/>
  <c r="A265" i="4"/>
  <c r="A1464" i="4"/>
  <c r="A1366" i="4"/>
  <c r="A896" i="4"/>
  <c r="A1266" i="4"/>
  <c r="A1499" i="4"/>
  <c r="A1297" i="4"/>
  <c r="A190" i="4"/>
  <c r="A865" i="4"/>
  <c r="A361" i="4"/>
  <c r="A1384" i="4"/>
  <c r="A715" i="4"/>
  <c r="A674" i="4"/>
  <c r="A1371" i="4"/>
  <c r="A574" i="4"/>
  <c r="A1110" i="4"/>
  <c r="A58" i="4"/>
  <c r="A1484" i="4"/>
  <c r="A631" i="4"/>
  <c r="A835" i="4"/>
  <c r="A1288" i="4"/>
  <c r="A196" i="4"/>
  <c r="A999" i="4"/>
  <c r="A1053" i="4"/>
  <c r="A506" i="4"/>
  <c r="A1032" i="4"/>
  <c r="A590" i="4"/>
  <c r="A557" i="4"/>
  <c r="A1555" i="4"/>
  <c r="A637" i="4"/>
  <c r="A357" i="4"/>
  <c r="A1356" i="4"/>
  <c r="A702" i="4"/>
  <c r="A993" i="4"/>
  <c r="A1272" i="4"/>
  <c r="A1362" i="4"/>
  <c r="A929" i="4"/>
  <c r="A242" i="4"/>
  <c r="A1317" i="4"/>
  <c r="A1222" i="4"/>
  <c r="A1109" i="4"/>
  <c r="A922" i="4"/>
  <c r="A810" i="4"/>
  <c r="A604" i="4"/>
  <c r="A395" i="4"/>
  <c r="A1220" i="4"/>
  <c r="A575" i="4"/>
  <c r="A617" i="4"/>
  <c r="A73" i="4"/>
  <c r="A1444" i="4"/>
  <c r="A650" i="4"/>
  <c r="A1315" i="4"/>
  <c r="A1585" i="4"/>
  <c r="A59" i="4"/>
  <c r="A601" i="4"/>
  <c r="A695" i="4"/>
  <c r="A713" i="4"/>
  <c r="A970" i="4"/>
  <c r="A224" i="4"/>
  <c r="A880" i="4"/>
  <c r="A1485" i="4"/>
  <c r="A942" i="4"/>
  <c r="A656" i="4"/>
  <c r="A464" i="4"/>
  <c r="A701" i="4"/>
  <c r="A697" i="4"/>
  <c r="A1226" i="4"/>
  <c r="A1078" i="4"/>
  <c r="A890" i="4"/>
  <c r="A1427" i="4"/>
  <c r="A1490" i="4"/>
  <c r="A568" i="4"/>
  <c r="A573" i="4"/>
  <c r="A479" i="4"/>
  <c r="A946" i="4"/>
  <c r="A811" i="4"/>
  <c r="A1037" i="4"/>
  <c r="A157" i="4"/>
  <c r="A1496" i="4"/>
  <c r="A1565" i="4"/>
  <c r="A885" i="4"/>
  <c r="A1257" i="4"/>
  <c r="A913" i="4"/>
  <c r="A323" i="4"/>
  <c r="A416" i="4"/>
  <c r="A689" i="4"/>
  <c r="A1286" i="4"/>
  <c r="A168" i="4"/>
  <c r="A559" i="4"/>
  <c r="A106" i="4"/>
  <c r="A833" i="4"/>
  <c r="A1326" i="4"/>
  <c r="A476" i="4"/>
  <c r="A919" i="4"/>
  <c r="A591" i="4"/>
  <c r="A623" i="4"/>
  <c r="A723" i="4"/>
  <c r="A718" i="4"/>
  <c r="A852" i="4"/>
  <c r="A305" i="4"/>
  <c r="A1563" i="4"/>
  <c r="A1548" i="4"/>
  <c r="A819" i="4"/>
  <c r="A119" i="4"/>
  <c r="A1246" i="4"/>
  <c r="A1056" i="4"/>
  <c r="A1382" i="4"/>
  <c r="A1198" i="4"/>
  <c r="A1437" i="4"/>
  <c r="A1567" i="4"/>
  <c r="A1010" i="4"/>
  <c r="A840" i="4"/>
  <c r="A1430" i="4"/>
  <c r="A892" i="4"/>
  <c r="A1422" i="4"/>
  <c r="A1492" i="4"/>
  <c r="A47" i="4"/>
  <c r="A1107" i="4"/>
  <c r="A179" i="4"/>
  <c r="A121" i="4"/>
  <c r="A837" i="4"/>
  <c r="A57" i="4"/>
  <c r="A1179" i="4"/>
  <c r="A1291" i="4"/>
  <c r="A295" i="4"/>
  <c r="A1522" i="4"/>
  <c r="A1114" i="4"/>
  <c r="A1061" i="4"/>
  <c r="A847" i="4"/>
  <c r="A481" i="4"/>
  <c r="A720" i="4"/>
  <c r="A577" i="4"/>
  <c r="A662" i="4"/>
  <c r="A398" i="4"/>
  <c r="A1398" i="4"/>
  <c r="A125" i="4"/>
  <c r="A440" i="4"/>
  <c r="A191" i="4"/>
  <c r="A1396" i="4"/>
  <c r="A1323" i="4"/>
  <c r="A1410" i="4"/>
  <c r="A1372" i="4"/>
  <c r="A671" i="4"/>
  <c r="A1093" i="4"/>
  <c r="A781" i="4"/>
  <c r="A666" i="4"/>
  <c r="A302" i="4"/>
  <c r="A409" i="4"/>
  <c r="A1017" i="4"/>
  <c r="A773" i="4"/>
  <c r="A605" i="4"/>
  <c r="A308" i="4"/>
  <c r="A1481" i="4"/>
  <c r="A1337" i="4"/>
  <c r="A1462" i="4"/>
  <c r="A1043" i="4"/>
  <c r="A807" i="4"/>
  <c r="A1591" i="4"/>
  <c r="A995" i="4"/>
  <c r="A677" i="4"/>
  <c r="A1583" i="4"/>
  <c r="A1224" i="4"/>
  <c r="A1335" i="4"/>
  <c r="A816" i="4"/>
  <c r="A1018" i="4"/>
  <c r="A1207" i="4"/>
  <c r="A1609" i="4"/>
  <c r="A870" i="4"/>
  <c r="A34" i="4"/>
  <c r="A663" i="4"/>
  <c r="A687" i="4"/>
  <c r="A1549" i="4"/>
  <c r="A843" i="4"/>
  <c r="A185" i="4"/>
  <c r="A1327" i="4"/>
  <c r="A978" i="4"/>
  <c r="A1030" i="4"/>
  <c r="A872" i="4"/>
  <c r="A909" i="4"/>
  <c r="A669" i="4"/>
  <c r="A1467" i="4"/>
  <c r="A651" i="4"/>
  <c r="A1582" i="4"/>
  <c r="A737" i="4"/>
  <c r="A1020" i="4"/>
  <c r="A869" i="4"/>
  <c r="A243" i="4"/>
  <c r="A1112" i="4"/>
  <c r="A856" i="4"/>
  <c r="A1618" i="4"/>
  <c r="A83" i="4"/>
  <c r="A313" i="4"/>
  <c r="A240" i="4"/>
  <c r="A235" i="4"/>
  <c r="A1099" i="4"/>
  <c r="A227" i="4"/>
  <c r="A724" i="4"/>
  <c r="A1059" i="4"/>
  <c r="A431" i="4"/>
  <c r="A1033" i="4"/>
  <c r="A222" i="4"/>
  <c r="A741" i="4"/>
  <c r="A1614" i="4"/>
  <c r="A754" i="4"/>
  <c r="A1612" i="4"/>
  <c r="A1131" i="4"/>
  <c r="A1615" i="4"/>
  <c r="A245" i="4"/>
  <c r="A286" i="4"/>
  <c r="A793" i="4"/>
  <c r="A1611" i="4"/>
  <c r="A904" i="4"/>
  <c r="A1616" i="4"/>
  <c r="A1102" i="4"/>
  <c r="A40" i="4"/>
  <c r="A219" i="4"/>
  <c r="A1117" i="4"/>
  <c r="A483" i="4"/>
  <c r="A844" i="4"/>
  <c r="A1613" i="4"/>
  <c r="A690" i="4"/>
  <c r="A311" i="4"/>
  <c r="A691" i="4"/>
  <c r="A1088" i="4"/>
  <c r="A504" i="4"/>
  <c r="A1526" i="4"/>
  <c r="A801" i="4"/>
  <c r="A1534" i="4"/>
  <c r="A1173" i="4"/>
  <c r="A789" i="4"/>
  <c r="A803" i="4"/>
  <c r="A1320" i="4"/>
  <c r="A1191" i="4"/>
  <c r="A602" i="4"/>
  <c r="A1417" i="4"/>
  <c r="A123" i="4"/>
  <c r="A707" i="4"/>
  <c r="A739" i="4"/>
  <c r="A728" i="4"/>
  <c r="A1512" i="4"/>
  <c r="A778" i="4"/>
  <c r="A779" i="4"/>
  <c r="A1435" i="4"/>
  <c r="A664" i="4"/>
  <c r="A1519" i="4"/>
  <c r="A1520" i="4"/>
  <c r="A1243" i="4"/>
  <c r="A1300" i="4"/>
  <c r="A158" i="4"/>
  <c r="A584" i="4"/>
  <c r="A681" i="4"/>
  <c r="A1012" i="4"/>
  <c r="A1342" i="4"/>
  <c r="A1301" i="4"/>
  <c r="A808" i="4"/>
  <c r="A1331" i="4"/>
  <c r="A1232" i="4"/>
  <c r="A1192" i="4"/>
  <c r="A1074" i="4"/>
  <c r="A565" i="4"/>
  <c r="A1541" i="4"/>
  <c r="H2" i="2"/>
  <c r="I2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J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I52" i="2"/>
  <c r="J52" i="2" s="1"/>
  <c r="H53" i="2"/>
  <c r="I53" i="2"/>
  <c r="H54" i="2"/>
  <c r="I54" i="2"/>
  <c r="H55" i="2"/>
  <c r="I55" i="2"/>
  <c r="H98" i="2"/>
  <c r="I98" i="2"/>
  <c r="H99" i="2"/>
  <c r="I99" i="2"/>
  <c r="H56" i="2"/>
  <c r="I56" i="2"/>
  <c r="H100" i="2"/>
  <c r="I100" i="2"/>
  <c r="H101" i="2"/>
  <c r="I101" i="2"/>
  <c r="H102" i="2"/>
  <c r="I102" i="2"/>
  <c r="H57" i="2"/>
  <c r="I57" i="2"/>
  <c r="H103" i="2"/>
  <c r="I103" i="2"/>
  <c r="H58" i="2"/>
  <c r="I58" i="2"/>
  <c r="H104" i="2"/>
  <c r="I104" i="2"/>
  <c r="H105" i="2"/>
  <c r="I105" i="2"/>
  <c r="H59" i="2"/>
  <c r="I59" i="2"/>
  <c r="H106" i="2"/>
  <c r="I106" i="2"/>
  <c r="H60" i="2"/>
  <c r="I60" i="2"/>
  <c r="H61" i="2"/>
  <c r="I61" i="2"/>
  <c r="H62" i="2"/>
  <c r="I62" i="2"/>
  <c r="H107" i="2"/>
  <c r="I107" i="2"/>
  <c r="H108" i="2"/>
  <c r="I108" i="2"/>
  <c r="H63" i="2"/>
  <c r="I63" i="2"/>
  <c r="H109" i="2"/>
  <c r="I109" i="2"/>
  <c r="H64" i="2"/>
  <c r="I64" i="2"/>
  <c r="H65" i="2"/>
  <c r="I65" i="2"/>
  <c r="H66" i="2"/>
  <c r="I66" i="2"/>
  <c r="H67" i="2"/>
  <c r="I67" i="2"/>
  <c r="H68" i="2"/>
  <c r="I68" i="2"/>
  <c r="H110" i="2"/>
  <c r="I110" i="2"/>
  <c r="H111" i="2"/>
  <c r="I111" i="2"/>
  <c r="H112" i="2"/>
  <c r="I112" i="2"/>
  <c r="H69" i="2"/>
  <c r="I69" i="2"/>
  <c r="H70" i="2"/>
  <c r="I70" i="2"/>
  <c r="H113" i="2"/>
  <c r="I113" i="2"/>
  <c r="H71" i="2"/>
  <c r="I71" i="2"/>
  <c r="H72" i="2"/>
  <c r="I72" i="2"/>
  <c r="H73" i="2"/>
  <c r="I73" i="2"/>
  <c r="H114" i="2"/>
  <c r="I114" i="2"/>
  <c r="H115" i="2"/>
  <c r="I115" i="2"/>
  <c r="H74" i="2"/>
  <c r="I74" i="2"/>
  <c r="H116" i="2"/>
  <c r="I116" i="2"/>
  <c r="H117" i="2"/>
  <c r="I117" i="2"/>
  <c r="H75" i="2"/>
  <c r="I75" i="2"/>
  <c r="H118" i="2"/>
  <c r="I118" i="2"/>
  <c r="H76" i="2"/>
  <c r="I76" i="2"/>
  <c r="H119" i="2"/>
  <c r="I119" i="2"/>
  <c r="H77" i="2"/>
  <c r="I77" i="2"/>
  <c r="H78" i="2"/>
  <c r="I78" i="2"/>
  <c r="H120" i="2"/>
  <c r="I120" i="2"/>
  <c r="H121" i="2"/>
  <c r="I121" i="2"/>
  <c r="H122" i="2"/>
  <c r="I122" i="2"/>
  <c r="H123" i="2"/>
  <c r="I123" i="2"/>
  <c r="H79" i="2"/>
  <c r="I79" i="2"/>
  <c r="H80" i="2"/>
  <c r="I80" i="2"/>
  <c r="H81" i="2"/>
  <c r="I81" i="2"/>
  <c r="H124" i="2"/>
  <c r="I124" i="2"/>
  <c r="H125" i="2"/>
  <c r="I125" i="2"/>
  <c r="H82" i="2"/>
  <c r="I82" i="2"/>
  <c r="H126" i="2"/>
  <c r="I126" i="2"/>
  <c r="H127" i="2"/>
  <c r="I127" i="2"/>
  <c r="H128" i="2"/>
  <c r="I128" i="2"/>
  <c r="H83" i="2"/>
  <c r="I83" i="2"/>
  <c r="H84" i="2"/>
  <c r="I84" i="2"/>
  <c r="H85" i="2"/>
  <c r="I85" i="2"/>
  <c r="H86" i="2"/>
  <c r="I86" i="2"/>
  <c r="H129" i="2"/>
  <c r="I129" i="2"/>
  <c r="H130" i="2"/>
  <c r="I130" i="2"/>
  <c r="H87" i="2"/>
  <c r="I87" i="2"/>
  <c r="H131" i="2"/>
  <c r="I131" i="2"/>
  <c r="H88" i="2"/>
  <c r="I88" i="2"/>
  <c r="H89" i="2"/>
  <c r="I89" i="2"/>
  <c r="H132" i="2"/>
  <c r="I132" i="2"/>
  <c r="H133" i="2"/>
  <c r="I133" i="2"/>
  <c r="H134" i="2"/>
  <c r="I134" i="2"/>
  <c r="H90" i="2"/>
  <c r="I90" i="2"/>
  <c r="H91" i="2"/>
  <c r="I91" i="2"/>
  <c r="H135" i="2"/>
  <c r="I135" i="2"/>
  <c r="H92" i="2"/>
  <c r="I92" i="2"/>
  <c r="H136" i="2"/>
  <c r="I136" i="2"/>
  <c r="H93" i="2"/>
  <c r="I93" i="2"/>
  <c r="H137" i="2"/>
  <c r="I137" i="2"/>
  <c r="H94" i="2"/>
  <c r="I94" i="2"/>
  <c r="H138" i="2"/>
  <c r="I138" i="2"/>
  <c r="H95" i="2"/>
  <c r="I95" i="2"/>
  <c r="H96" i="2"/>
  <c r="I96" i="2"/>
  <c r="H97" i="2"/>
  <c r="I97" i="2"/>
  <c r="H139" i="2"/>
  <c r="I139" i="2"/>
  <c r="I140" i="2"/>
  <c r="J140" i="2" s="1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I178" i="2"/>
  <c r="J178" i="2" s="1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357" i="2"/>
  <c r="I357" i="2"/>
  <c r="H598" i="2"/>
  <c r="I598" i="2"/>
  <c r="H541" i="2"/>
  <c r="I541" i="2"/>
  <c r="H488" i="2"/>
  <c r="I488" i="2"/>
  <c r="H542" i="2"/>
  <c r="I542" i="2"/>
  <c r="H489" i="2"/>
  <c r="I489" i="2"/>
  <c r="H490" i="2"/>
  <c r="I490" i="2"/>
  <c r="H400" i="2"/>
  <c r="I400" i="2"/>
  <c r="H450" i="2"/>
  <c r="I450" i="2"/>
  <c r="H451" i="2"/>
  <c r="I451" i="2"/>
  <c r="H543" i="2"/>
  <c r="I543" i="2"/>
  <c r="H401" i="2"/>
  <c r="I401" i="2"/>
  <c r="H402" i="2"/>
  <c r="I402" i="2"/>
  <c r="J306" i="2"/>
  <c r="H452" i="2"/>
  <c r="I452" i="2"/>
  <c r="H491" i="2"/>
  <c r="I491" i="2"/>
  <c r="H403" i="2"/>
  <c r="I403" i="2"/>
  <c r="H453" i="2"/>
  <c r="I453" i="2"/>
  <c r="H307" i="2"/>
  <c r="I307" i="2"/>
  <c r="H454" i="2"/>
  <c r="I454" i="2"/>
  <c r="H455" i="2"/>
  <c r="I455" i="2"/>
  <c r="J246" i="2"/>
  <c r="H358" i="2"/>
  <c r="I358" i="2"/>
  <c r="H544" i="2"/>
  <c r="I544" i="2"/>
  <c r="H308" i="2"/>
  <c r="I308" i="2"/>
  <c r="H545" i="2"/>
  <c r="I545" i="2"/>
  <c r="H546" i="2"/>
  <c r="I546" i="2"/>
  <c r="H599" i="2"/>
  <c r="I599" i="2"/>
  <c r="H359" i="2"/>
  <c r="I359" i="2"/>
  <c r="H404" i="2"/>
  <c r="I404" i="2"/>
  <c r="H360" i="2"/>
  <c r="I360" i="2"/>
  <c r="H247" i="2"/>
  <c r="I247" i="2"/>
  <c r="H278" i="2"/>
  <c r="I278" i="2"/>
  <c r="H600" i="2"/>
  <c r="I600" i="2"/>
  <c r="H456" i="2"/>
  <c r="I456" i="2"/>
  <c r="H279" i="2"/>
  <c r="I279" i="2"/>
  <c r="H280" i="2"/>
  <c r="I280" i="2"/>
  <c r="H547" i="2"/>
  <c r="I547" i="2"/>
  <c r="H309" i="2"/>
  <c r="I309" i="2"/>
  <c r="H310" i="2"/>
  <c r="I310" i="2"/>
  <c r="H548" i="2"/>
  <c r="I548" i="2"/>
  <c r="H281" i="2"/>
  <c r="I281" i="2"/>
  <c r="H457" i="2"/>
  <c r="I457" i="2"/>
  <c r="H601" i="2"/>
  <c r="I601" i="2"/>
  <c r="H311" i="2"/>
  <c r="I311" i="2"/>
  <c r="H492" i="2"/>
  <c r="I492" i="2"/>
  <c r="H312" i="2"/>
  <c r="I312" i="2"/>
  <c r="H549" i="2"/>
  <c r="I549" i="2"/>
  <c r="H602" i="2"/>
  <c r="I602" i="2"/>
  <c r="H493" i="2"/>
  <c r="I493" i="2"/>
  <c r="H458" i="2"/>
  <c r="I458" i="2"/>
  <c r="H459" i="2"/>
  <c r="I459" i="2"/>
  <c r="H405" i="2"/>
  <c r="I405" i="2"/>
  <c r="H603" i="2"/>
  <c r="I603" i="2"/>
  <c r="H406" i="2"/>
  <c r="I406" i="2"/>
  <c r="H604" i="2"/>
  <c r="I604" i="2"/>
  <c r="H248" i="2"/>
  <c r="I248" i="2"/>
  <c r="H550" i="2"/>
  <c r="I550" i="2"/>
  <c r="H494" i="2"/>
  <c r="I494" i="2"/>
  <c r="H282" i="2"/>
  <c r="I282" i="2"/>
  <c r="H361" i="2"/>
  <c r="I361" i="2"/>
  <c r="H538" i="2"/>
  <c r="I538" i="2"/>
  <c r="H283" i="2"/>
  <c r="I283" i="2"/>
  <c r="H407" i="2"/>
  <c r="I407" i="2"/>
  <c r="H551" i="2"/>
  <c r="I551" i="2"/>
  <c r="H408" i="2"/>
  <c r="I408" i="2"/>
  <c r="H249" i="2"/>
  <c r="I249" i="2"/>
  <c r="H313" i="2"/>
  <c r="I313" i="2"/>
  <c r="H362" i="2"/>
  <c r="I362" i="2"/>
  <c r="H284" i="2"/>
  <c r="I284" i="2"/>
  <c r="H495" i="2"/>
  <c r="I495" i="2"/>
  <c r="H363" i="2"/>
  <c r="I363" i="2"/>
  <c r="H314" i="2"/>
  <c r="I314" i="2"/>
  <c r="H364" i="2"/>
  <c r="I364" i="2"/>
  <c r="H605" i="2"/>
  <c r="I605" i="2"/>
  <c r="H460" i="2"/>
  <c r="I460" i="2"/>
  <c r="H315" i="2"/>
  <c r="I315" i="2"/>
  <c r="H606" i="2"/>
  <c r="I606" i="2"/>
  <c r="H552" i="2"/>
  <c r="I552" i="2"/>
  <c r="H553" i="2"/>
  <c r="I553" i="2"/>
  <c r="H285" i="2"/>
  <c r="I285" i="2"/>
  <c r="H496" i="2"/>
  <c r="I496" i="2"/>
  <c r="H286" i="2"/>
  <c r="I286" i="2"/>
  <c r="H554" i="2"/>
  <c r="I554" i="2"/>
  <c r="H497" i="2"/>
  <c r="I497" i="2"/>
  <c r="H409" i="2"/>
  <c r="I409" i="2"/>
  <c r="H498" i="2"/>
  <c r="I498" i="2"/>
  <c r="H365" i="2"/>
  <c r="I365" i="2"/>
  <c r="H366" i="2"/>
  <c r="I366" i="2"/>
  <c r="H410" i="2"/>
  <c r="I410" i="2"/>
  <c r="H411" i="2"/>
  <c r="I411" i="2"/>
  <c r="H539" i="2"/>
  <c r="I539" i="2"/>
  <c r="H367" i="2"/>
  <c r="I367" i="2"/>
  <c r="H499" i="2"/>
  <c r="I499" i="2"/>
  <c r="H555" i="2"/>
  <c r="I555" i="2"/>
  <c r="H500" i="2"/>
  <c r="I500" i="2"/>
  <c r="H607" i="2"/>
  <c r="I607" i="2"/>
  <c r="H608" i="2"/>
  <c r="I608" i="2"/>
  <c r="H316" i="2"/>
  <c r="I316" i="2"/>
  <c r="H501" i="2"/>
  <c r="I501" i="2"/>
  <c r="H609" i="2"/>
  <c r="I609" i="2"/>
  <c r="H502" i="2"/>
  <c r="I502" i="2"/>
  <c r="H503" i="2"/>
  <c r="I503" i="2"/>
  <c r="H461" i="2"/>
  <c r="I461" i="2"/>
  <c r="H317" i="2"/>
  <c r="I317" i="2"/>
  <c r="I412" i="2"/>
  <c r="J412" i="2" s="1"/>
  <c r="I318" i="2"/>
  <c r="J318" i="2" s="1"/>
  <c r="I319" i="2"/>
  <c r="J319" i="2" s="1"/>
  <c r="I556" i="2"/>
  <c r="J556" i="2" s="1"/>
  <c r="H504" i="2"/>
  <c r="I504" i="2"/>
  <c r="H250" i="2"/>
  <c r="I250" i="2"/>
  <c r="H251" i="2"/>
  <c r="I251" i="2"/>
  <c r="H462" i="2"/>
  <c r="I462" i="2"/>
  <c r="H413" i="2"/>
  <c r="I413" i="2"/>
  <c r="H252" i="2"/>
  <c r="I252" i="2"/>
  <c r="H287" i="2"/>
  <c r="I287" i="2"/>
  <c r="H320" i="2"/>
  <c r="I320" i="2"/>
  <c r="H321" i="2"/>
  <c r="I321" i="2"/>
  <c r="H610" i="2"/>
  <c r="I610" i="2"/>
  <c r="H557" i="2"/>
  <c r="I557" i="2"/>
  <c r="I368" i="2"/>
  <c r="J368" i="2" s="1"/>
  <c r="H463" i="2"/>
  <c r="I463" i="2"/>
  <c r="I369" i="2"/>
  <c r="J369" i="2" s="1"/>
  <c r="I464" i="2"/>
  <c r="J464" i="2" s="1"/>
  <c r="I505" i="2"/>
  <c r="J505" i="2" s="1"/>
  <c r="I414" i="2"/>
  <c r="J414" i="2" s="1"/>
  <c r="H465" i="2"/>
  <c r="I465" i="2"/>
  <c r="H466" i="2"/>
  <c r="I466" i="2"/>
  <c r="H611" i="2"/>
  <c r="I611" i="2"/>
  <c r="H253" i="2"/>
  <c r="I253" i="2"/>
  <c r="I467" i="2"/>
  <c r="J467" i="2" s="1"/>
  <c r="H370" i="2"/>
  <c r="I370" i="2"/>
  <c r="H254" i="2"/>
  <c r="I254" i="2"/>
  <c r="I558" i="2"/>
  <c r="J558" i="2" s="1"/>
  <c r="I559" i="2"/>
  <c r="J559" i="2" s="1"/>
  <c r="H415" i="2"/>
  <c r="I415" i="2"/>
  <c r="H288" i="2"/>
  <c r="I288" i="2"/>
  <c r="I416" i="2"/>
  <c r="J416" i="2" s="1"/>
  <c r="H289" i="2"/>
  <c r="I289" i="2"/>
  <c r="I417" i="2"/>
  <c r="J417" i="2" s="1"/>
  <c r="H418" i="2"/>
  <c r="I418" i="2"/>
  <c r="I371" i="2"/>
  <c r="J371" i="2" s="1"/>
  <c r="H612" i="2"/>
  <c r="I612" i="2"/>
  <c r="H419" i="2"/>
  <c r="I419" i="2"/>
  <c r="H560" i="2"/>
  <c r="I560" i="2"/>
  <c r="H561" i="2"/>
  <c r="I561" i="2"/>
  <c r="H255" i="2"/>
  <c r="I255" i="2"/>
  <c r="H420" i="2"/>
  <c r="I420" i="2"/>
  <c r="H506" i="2"/>
  <c r="I506" i="2"/>
  <c r="H613" i="2"/>
  <c r="I613" i="2"/>
  <c r="H507" i="2"/>
  <c r="I507" i="2"/>
  <c r="H468" i="2"/>
  <c r="I468" i="2"/>
  <c r="H322" i="2"/>
  <c r="I322" i="2"/>
  <c r="H562" i="2"/>
  <c r="I562" i="2"/>
  <c r="H563" i="2"/>
  <c r="I563" i="2"/>
  <c r="H564" i="2"/>
  <c r="I564" i="2"/>
  <c r="H372" i="2"/>
  <c r="I372" i="2"/>
  <c r="H373" i="2"/>
  <c r="I373" i="2"/>
  <c r="H508" i="2"/>
  <c r="I508" i="2"/>
  <c r="H469" i="2"/>
  <c r="I469" i="2"/>
  <c r="H565" i="2"/>
  <c r="I565" i="2"/>
  <c r="H509" i="2"/>
  <c r="I509" i="2"/>
  <c r="H510" i="2"/>
  <c r="I510" i="2"/>
  <c r="H374" i="2"/>
  <c r="I374" i="2"/>
  <c r="H421" i="2"/>
  <c r="I421" i="2"/>
  <c r="H566" i="2"/>
  <c r="I566" i="2"/>
  <c r="H614" i="2"/>
  <c r="I614" i="2"/>
  <c r="H422" i="2"/>
  <c r="I422" i="2"/>
  <c r="H323" i="2"/>
  <c r="I323" i="2"/>
  <c r="H567" i="2"/>
  <c r="I567" i="2"/>
  <c r="H511" i="2"/>
  <c r="I511" i="2"/>
  <c r="H512" i="2"/>
  <c r="I512" i="2"/>
  <c r="H324" i="2"/>
  <c r="I324" i="2"/>
  <c r="H423" i="2"/>
  <c r="I423" i="2"/>
  <c r="H470" i="2"/>
  <c r="I470" i="2"/>
  <c r="H325" i="2"/>
  <c r="I325" i="2"/>
  <c r="H256" i="2"/>
  <c r="I256" i="2"/>
  <c r="H326" i="2"/>
  <c r="I326" i="2"/>
  <c r="H471" i="2"/>
  <c r="I471" i="2"/>
  <c r="H568" i="2"/>
  <c r="I568" i="2"/>
  <c r="H375" i="2"/>
  <c r="I375" i="2"/>
  <c r="H615" i="2"/>
  <c r="I615" i="2"/>
  <c r="H376" i="2"/>
  <c r="I376" i="2"/>
  <c r="H327" i="2"/>
  <c r="I327" i="2"/>
  <c r="H616" i="2"/>
  <c r="I616" i="2"/>
  <c r="H328" i="2"/>
  <c r="I328" i="2"/>
  <c r="H377" i="2"/>
  <c r="I377" i="2"/>
  <c r="H290" i="2"/>
  <c r="I290" i="2"/>
  <c r="H617" i="2"/>
  <c r="I617" i="2"/>
  <c r="H569" i="2"/>
  <c r="I569" i="2"/>
  <c r="H570" i="2"/>
  <c r="I570" i="2"/>
  <c r="H257" i="2"/>
  <c r="I257" i="2"/>
  <c r="H424" i="2"/>
  <c r="I424" i="2"/>
  <c r="H329" i="2"/>
  <c r="I329" i="2"/>
  <c r="H472" i="2"/>
  <c r="I472" i="2"/>
  <c r="H571" i="2"/>
  <c r="I571" i="2"/>
  <c r="H473" i="2"/>
  <c r="I473" i="2"/>
  <c r="H258" i="2"/>
  <c r="I258" i="2"/>
  <c r="H259" i="2"/>
  <c r="I259" i="2"/>
  <c r="H330" i="2"/>
  <c r="I330" i="2"/>
  <c r="H425" i="2"/>
  <c r="I425" i="2"/>
  <c r="H426" i="2"/>
  <c r="I426" i="2"/>
  <c r="H572" i="2"/>
  <c r="I572" i="2"/>
  <c r="H331" i="2"/>
  <c r="I331" i="2"/>
  <c r="H332" i="2"/>
  <c r="I332" i="2"/>
  <c r="H513" i="2"/>
  <c r="I513" i="2"/>
  <c r="H260" i="2"/>
  <c r="I260" i="2"/>
  <c r="H261" i="2"/>
  <c r="I261" i="2"/>
  <c r="H427" i="2"/>
  <c r="I427" i="2"/>
  <c r="H333" i="2"/>
  <c r="I333" i="2"/>
  <c r="H428" i="2"/>
  <c r="I428" i="2"/>
  <c r="H429" i="2"/>
  <c r="I429" i="2"/>
  <c r="H334" i="2"/>
  <c r="I334" i="2"/>
  <c r="H514" i="2"/>
  <c r="I514" i="2"/>
  <c r="H618" i="2"/>
  <c r="I618" i="2"/>
  <c r="H619" i="2"/>
  <c r="I619" i="2"/>
  <c r="H573" i="2"/>
  <c r="I573" i="2"/>
  <c r="H378" i="2"/>
  <c r="I378" i="2"/>
  <c r="H291" i="2"/>
  <c r="I291" i="2"/>
  <c r="H620" i="2"/>
  <c r="I620" i="2"/>
  <c r="H474" i="2"/>
  <c r="I474" i="2"/>
  <c r="H515" i="2"/>
  <c r="I515" i="2"/>
  <c r="H292" i="2"/>
  <c r="I292" i="2"/>
  <c r="H262" i="2"/>
  <c r="I262" i="2"/>
  <c r="H475" i="2"/>
  <c r="I475" i="2"/>
  <c r="H430" i="2"/>
  <c r="I430" i="2"/>
  <c r="H293" i="2"/>
  <c r="I293" i="2"/>
  <c r="H431" i="2"/>
  <c r="I431" i="2"/>
  <c r="H379" i="2"/>
  <c r="I379" i="2"/>
  <c r="H476" i="2"/>
  <c r="I476" i="2"/>
  <c r="H380" i="2"/>
  <c r="I380" i="2"/>
  <c r="H621" i="2"/>
  <c r="I621" i="2"/>
  <c r="H574" i="2"/>
  <c r="I574" i="2"/>
  <c r="H575" i="2"/>
  <c r="I575" i="2"/>
  <c r="H516" i="2"/>
  <c r="I516" i="2"/>
  <c r="H432" i="2"/>
  <c r="I432" i="2"/>
  <c r="H517" i="2"/>
  <c r="I517" i="2"/>
  <c r="H622" i="2"/>
  <c r="I622" i="2"/>
  <c r="H263" i="2"/>
  <c r="I263" i="2"/>
  <c r="H540" i="2"/>
  <c r="I540" i="2"/>
  <c r="H518" i="2"/>
  <c r="I518" i="2"/>
  <c r="H623" i="2"/>
  <c r="I623" i="2"/>
  <c r="H519" i="2"/>
  <c r="I519" i="2"/>
  <c r="H624" i="2"/>
  <c r="I624" i="2"/>
  <c r="H264" i="2"/>
  <c r="I264" i="2"/>
  <c r="H294" i="2"/>
  <c r="I294" i="2"/>
  <c r="H295" i="2"/>
  <c r="I295" i="2"/>
  <c r="H335" i="2"/>
  <c r="I335" i="2"/>
  <c r="H381" i="2"/>
  <c r="I381" i="2"/>
  <c r="H433" i="2"/>
  <c r="I433" i="2"/>
  <c r="H336" i="2"/>
  <c r="I336" i="2"/>
  <c r="H477" i="2"/>
  <c r="I477" i="2"/>
  <c r="H625" i="2"/>
  <c r="I625" i="2"/>
  <c r="H520" i="2"/>
  <c r="I520" i="2"/>
  <c r="H434" i="2"/>
  <c r="I434" i="2"/>
  <c r="H296" i="2"/>
  <c r="I296" i="2"/>
  <c r="H576" i="2"/>
  <c r="I576" i="2"/>
  <c r="H337" i="2"/>
  <c r="I337" i="2"/>
  <c r="H338" i="2"/>
  <c r="I338" i="2"/>
  <c r="H626" i="2"/>
  <c r="I626" i="2"/>
  <c r="H265" i="2"/>
  <c r="I265" i="2"/>
  <c r="H627" i="2"/>
  <c r="I627" i="2"/>
  <c r="H577" i="2"/>
  <c r="I577" i="2"/>
  <c r="H478" i="2"/>
  <c r="I478" i="2"/>
  <c r="H578" i="2"/>
  <c r="I578" i="2"/>
  <c r="H266" i="2"/>
  <c r="I266" i="2"/>
  <c r="H579" i="2"/>
  <c r="I579" i="2"/>
  <c r="H479" i="2"/>
  <c r="I479" i="2"/>
  <c r="H580" i="2"/>
  <c r="I580" i="2"/>
  <c r="H521" i="2"/>
  <c r="I521" i="2"/>
  <c r="H267" i="2"/>
  <c r="I267" i="2"/>
  <c r="H382" i="2"/>
  <c r="I382" i="2"/>
  <c r="H297" i="2"/>
  <c r="I297" i="2"/>
  <c r="H435" i="2"/>
  <c r="I435" i="2"/>
  <c r="H522" i="2"/>
  <c r="I522" i="2"/>
  <c r="H436" i="2"/>
  <c r="I436" i="2"/>
  <c r="H581" i="2"/>
  <c r="I581" i="2"/>
  <c r="H339" i="2"/>
  <c r="I339" i="2"/>
  <c r="H340" i="2"/>
  <c r="I340" i="2"/>
  <c r="H268" i="2"/>
  <c r="I268" i="2"/>
  <c r="H298" i="2"/>
  <c r="I298" i="2"/>
  <c r="H341" i="2"/>
  <c r="I341" i="2"/>
  <c r="H628" i="2"/>
  <c r="I628" i="2"/>
  <c r="H342" i="2"/>
  <c r="I342" i="2"/>
  <c r="H480" i="2"/>
  <c r="I480" i="2"/>
  <c r="H523" i="2"/>
  <c r="I523" i="2"/>
  <c r="H343" i="2"/>
  <c r="I343" i="2"/>
  <c r="H524" i="2"/>
  <c r="I524" i="2"/>
  <c r="H582" i="2"/>
  <c r="I582" i="2"/>
  <c r="H583" i="2"/>
  <c r="I583" i="2"/>
  <c r="H525" i="2"/>
  <c r="I525" i="2"/>
  <c r="H383" i="2"/>
  <c r="I383" i="2"/>
  <c r="H629" i="2"/>
  <c r="I629" i="2"/>
  <c r="H384" i="2"/>
  <c r="I384" i="2"/>
  <c r="H344" i="2"/>
  <c r="I344" i="2"/>
  <c r="H481" i="2"/>
  <c r="I481" i="2"/>
  <c r="H526" i="2"/>
  <c r="I526" i="2"/>
  <c r="H385" i="2"/>
  <c r="I385" i="2"/>
  <c r="H345" i="2"/>
  <c r="I345" i="2"/>
  <c r="H584" i="2"/>
  <c r="I584" i="2"/>
  <c r="H630" i="2"/>
  <c r="I630" i="2"/>
  <c r="H631" i="2"/>
  <c r="I631" i="2"/>
  <c r="H386" i="2"/>
  <c r="I386" i="2"/>
  <c r="H585" i="2"/>
  <c r="I585" i="2"/>
  <c r="H632" i="2"/>
  <c r="I632" i="2"/>
  <c r="H633" i="2"/>
  <c r="I633" i="2"/>
  <c r="H346" i="2"/>
  <c r="I346" i="2"/>
  <c r="H586" i="2"/>
  <c r="I586" i="2"/>
  <c r="H527" i="2"/>
  <c r="I527" i="2"/>
  <c r="H528" i="2"/>
  <c r="I528" i="2"/>
  <c r="H387" i="2"/>
  <c r="I387" i="2"/>
  <c r="H437" i="2"/>
  <c r="I437" i="2"/>
  <c r="H269" i="2"/>
  <c r="I269" i="2"/>
  <c r="J270" i="2"/>
  <c r="H482" i="2"/>
  <c r="I482" i="2"/>
  <c r="H438" i="2"/>
  <c r="I438" i="2"/>
  <c r="H439" i="2"/>
  <c r="I439" i="2"/>
  <c r="H388" i="2"/>
  <c r="I388" i="2"/>
  <c r="H440" i="2"/>
  <c r="I440" i="2"/>
  <c r="H529" i="2"/>
  <c r="I529" i="2"/>
  <c r="H587" i="2"/>
  <c r="I587" i="2"/>
  <c r="H389" i="2"/>
  <c r="I389" i="2"/>
  <c r="H530" i="2"/>
  <c r="I530" i="2"/>
  <c r="J441" i="2"/>
  <c r="H271" i="2"/>
  <c r="I271" i="2"/>
  <c r="H588" i="2"/>
  <c r="I588" i="2"/>
  <c r="H299" i="2"/>
  <c r="I299" i="2"/>
  <c r="H589" i="2"/>
  <c r="I589" i="2"/>
  <c r="H483" i="2"/>
  <c r="I483" i="2"/>
  <c r="H484" i="2"/>
  <c r="I484" i="2"/>
  <c r="H390" i="2"/>
  <c r="I390" i="2"/>
  <c r="H485" i="2"/>
  <c r="I485" i="2"/>
  <c r="H272" i="2"/>
  <c r="I272" i="2"/>
  <c r="H531" i="2"/>
  <c r="I531" i="2"/>
  <c r="H634" i="2"/>
  <c r="I634" i="2"/>
  <c r="H391" i="2"/>
  <c r="I391" i="2"/>
  <c r="H300" i="2"/>
  <c r="I300" i="2"/>
  <c r="H486" i="2"/>
  <c r="I486" i="2"/>
  <c r="H392" i="2"/>
  <c r="I392" i="2"/>
  <c r="H635" i="2"/>
  <c r="I635" i="2"/>
  <c r="H347" i="2"/>
  <c r="I347" i="2"/>
  <c r="H348" i="2"/>
  <c r="I348" i="2"/>
  <c r="H442" i="2"/>
  <c r="I442" i="2"/>
  <c r="H443" i="2"/>
  <c r="I443" i="2"/>
  <c r="H532" i="2"/>
  <c r="I532" i="2"/>
  <c r="H393" i="2"/>
  <c r="I393" i="2"/>
  <c r="H273" i="2"/>
  <c r="I273" i="2"/>
  <c r="H349" i="2"/>
  <c r="I349" i="2"/>
  <c r="H444" i="2"/>
  <c r="I444" i="2"/>
  <c r="H636" i="2"/>
  <c r="I636" i="2"/>
  <c r="H533" i="2"/>
  <c r="I533" i="2"/>
  <c r="H394" i="2"/>
  <c r="I394" i="2"/>
  <c r="J395" i="2"/>
  <c r="H396" i="2"/>
  <c r="I396" i="2"/>
  <c r="H397" i="2"/>
  <c r="I397" i="2"/>
  <c r="H534" i="2"/>
  <c r="I534" i="2"/>
  <c r="H350" i="2"/>
  <c r="I350" i="2"/>
  <c r="H487" i="2"/>
  <c r="I487" i="2"/>
  <c r="H301" i="2"/>
  <c r="I301" i="2"/>
  <c r="H351" i="2"/>
  <c r="I351" i="2"/>
  <c r="H352" i="2"/>
  <c r="I352" i="2"/>
  <c r="H637" i="2"/>
  <c r="I637" i="2"/>
  <c r="H353" i="2"/>
  <c r="I353" i="2"/>
  <c r="H445" i="2"/>
  <c r="I445" i="2"/>
  <c r="H274" i="2"/>
  <c r="I274" i="2"/>
  <c r="H590" i="2"/>
  <c r="I590" i="2"/>
  <c r="H638" i="2"/>
  <c r="I638" i="2"/>
  <c r="H446" i="2"/>
  <c r="I446" i="2"/>
  <c r="H447" i="2"/>
  <c r="I447" i="2"/>
  <c r="H591" i="2"/>
  <c r="I591" i="2"/>
  <c r="H592" i="2"/>
  <c r="I592" i="2"/>
  <c r="H593" i="2"/>
  <c r="I593" i="2"/>
  <c r="H275" i="2"/>
  <c r="I275" i="2"/>
  <c r="H594" i="2"/>
  <c r="I594" i="2"/>
  <c r="H639" i="2"/>
  <c r="I639" i="2"/>
  <c r="H354" i="2"/>
  <c r="I354" i="2"/>
  <c r="H640" i="2"/>
  <c r="I640" i="2"/>
  <c r="H302" i="2"/>
  <c r="I302" i="2"/>
  <c r="H535" i="2"/>
  <c r="I535" i="2"/>
  <c r="H303" i="2"/>
  <c r="I303" i="2"/>
  <c r="H536" i="2"/>
  <c r="I536" i="2"/>
  <c r="H595" i="2"/>
  <c r="I595" i="2"/>
  <c r="H398" i="2"/>
  <c r="I398" i="2"/>
  <c r="H641" i="2"/>
  <c r="I641" i="2"/>
  <c r="H355" i="2"/>
  <c r="I355" i="2"/>
  <c r="H642" i="2"/>
  <c r="I642" i="2"/>
  <c r="H356" i="2"/>
  <c r="I356" i="2"/>
  <c r="H448" i="2"/>
  <c r="I448" i="2"/>
  <c r="H537" i="2"/>
  <c r="I537" i="2"/>
  <c r="H643" i="2"/>
  <c r="I643" i="2"/>
  <c r="H276" i="2"/>
  <c r="I276" i="2"/>
  <c r="H596" i="2"/>
  <c r="I596" i="2"/>
  <c r="H399" i="2"/>
  <c r="I399" i="2"/>
  <c r="H597" i="2"/>
  <c r="I597" i="2"/>
  <c r="H304" i="2"/>
  <c r="I304" i="2"/>
  <c r="H305" i="2"/>
  <c r="I305" i="2"/>
  <c r="H449" i="2"/>
  <c r="I449" i="2"/>
  <c r="H277" i="2"/>
  <c r="I277" i="2"/>
  <c r="H704" i="2"/>
  <c r="I704" i="2"/>
  <c r="H743" i="2"/>
  <c r="I743" i="2"/>
  <c r="H656" i="2"/>
  <c r="I656" i="2"/>
  <c r="H770" i="2"/>
  <c r="I770" i="2"/>
  <c r="H744" i="2"/>
  <c r="I744" i="2"/>
  <c r="H771" i="2"/>
  <c r="I771" i="2"/>
  <c r="H745" i="2"/>
  <c r="I745" i="2"/>
  <c r="H705" i="2"/>
  <c r="I705" i="2"/>
  <c r="H725" i="2"/>
  <c r="I725" i="2"/>
  <c r="H772" i="2"/>
  <c r="I772" i="2"/>
  <c r="H773" i="2"/>
  <c r="I773" i="2"/>
  <c r="H706" i="2"/>
  <c r="I706" i="2"/>
  <c r="H657" i="2"/>
  <c r="I657" i="2"/>
  <c r="H658" i="2"/>
  <c r="I658" i="2"/>
  <c r="H774" i="2"/>
  <c r="I774" i="2"/>
  <c r="H707" i="2"/>
  <c r="I707" i="2"/>
  <c r="H775" i="2"/>
  <c r="I775" i="2"/>
  <c r="H746" i="2"/>
  <c r="I746" i="2"/>
  <c r="H708" i="2"/>
  <c r="I708" i="2"/>
  <c r="H659" i="2"/>
  <c r="I659" i="2"/>
  <c r="H660" i="2"/>
  <c r="I660" i="2"/>
  <c r="H776" i="2"/>
  <c r="I776" i="2"/>
  <c r="H709" i="2"/>
  <c r="I709" i="2"/>
  <c r="H691" i="2"/>
  <c r="I691" i="2"/>
  <c r="H692" i="2"/>
  <c r="I692" i="2"/>
  <c r="H644" i="2"/>
  <c r="I644" i="2"/>
  <c r="H693" i="2"/>
  <c r="I693" i="2"/>
  <c r="H694" i="2"/>
  <c r="I694" i="2"/>
  <c r="H695" i="2"/>
  <c r="I695" i="2"/>
  <c r="H645" i="2"/>
  <c r="I645" i="2"/>
  <c r="H710" i="2"/>
  <c r="I710" i="2"/>
  <c r="H747" i="2"/>
  <c r="I747" i="2"/>
  <c r="H661" i="2"/>
  <c r="I661" i="2"/>
  <c r="H748" i="2"/>
  <c r="I748" i="2"/>
  <c r="H696" i="2"/>
  <c r="I696" i="2"/>
  <c r="H749" i="2"/>
  <c r="I749" i="2"/>
  <c r="H750" i="2"/>
  <c r="I750" i="2"/>
  <c r="H751" i="2"/>
  <c r="I751" i="2"/>
  <c r="H662" i="2"/>
  <c r="I662" i="2"/>
  <c r="H711" i="2"/>
  <c r="I711" i="2"/>
  <c r="H646" i="2"/>
  <c r="I646" i="2"/>
  <c r="H777" i="2"/>
  <c r="I777" i="2"/>
  <c r="H712" i="2"/>
  <c r="I712" i="2"/>
  <c r="H726" i="2"/>
  <c r="I726" i="2"/>
  <c r="H663" i="2"/>
  <c r="I663" i="2"/>
  <c r="H752" i="2"/>
  <c r="I752" i="2"/>
  <c r="H664" i="2"/>
  <c r="I664" i="2"/>
  <c r="H727" i="2"/>
  <c r="I727" i="2"/>
  <c r="H713" i="2"/>
  <c r="I713" i="2"/>
  <c r="H753" i="2"/>
  <c r="I753" i="2"/>
  <c r="H728" i="2"/>
  <c r="I728" i="2"/>
  <c r="H754" i="2"/>
  <c r="I754" i="2"/>
  <c r="H647" i="2"/>
  <c r="I647" i="2"/>
  <c r="H665" i="2"/>
  <c r="I665" i="2"/>
  <c r="H666" i="2"/>
  <c r="I666" i="2"/>
  <c r="H755" i="2"/>
  <c r="I755" i="2"/>
  <c r="H778" i="2"/>
  <c r="I778" i="2"/>
  <c r="H779" i="2"/>
  <c r="I779" i="2"/>
  <c r="H756" i="2"/>
  <c r="I756" i="2"/>
  <c r="H757" i="2"/>
  <c r="I757" i="2"/>
  <c r="H714" i="2"/>
  <c r="I714" i="2"/>
  <c r="H667" i="2"/>
  <c r="I667" i="2"/>
  <c r="H780" i="2"/>
  <c r="I780" i="2"/>
  <c r="H668" i="2"/>
  <c r="I668" i="2"/>
  <c r="H697" i="2"/>
  <c r="I697" i="2"/>
  <c r="H698" i="2"/>
  <c r="I698" i="2"/>
  <c r="H781" i="2"/>
  <c r="I781" i="2"/>
  <c r="H758" i="2"/>
  <c r="I758" i="2"/>
  <c r="H729" i="2"/>
  <c r="I729" i="2"/>
  <c r="H730" i="2"/>
  <c r="I730" i="2"/>
  <c r="H648" i="2"/>
  <c r="I648" i="2"/>
  <c r="H782" i="2"/>
  <c r="I782" i="2"/>
  <c r="H783" i="2"/>
  <c r="I783" i="2"/>
  <c r="H669" i="2"/>
  <c r="I669" i="2"/>
  <c r="H670" i="2"/>
  <c r="I670" i="2"/>
  <c r="H699" i="2"/>
  <c r="I699" i="2"/>
  <c r="H715" i="2"/>
  <c r="I715" i="2"/>
  <c r="H700" i="2"/>
  <c r="I700" i="2"/>
  <c r="H649" i="2"/>
  <c r="I649" i="2"/>
  <c r="H671" i="2"/>
  <c r="I671" i="2"/>
  <c r="H716" i="2"/>
  <c r="I716" i="2"/>
  <c r="H759" i="2"/>
  <c r="I759" i="2"/>
  <c r="H650" i="2"/>
  <c r="I650" i="2"/>
  <c r="H717" i="2"/>
  <c r="I717" i="2"/>
  <c r="H784" i="2"/>
  <c r="I784" i="2"/>
  <c r="H785" i="2"/>
  <c r="I785" i="2"/>
  <c r="H731" i="2"/>
  <c r="I731" i="2"/>
  <c r="H672" i="2"/>
  <c r="I672" i="2"/>
  <c r="H786" i="2"/>
  <c r="I786" i="2"/>
  <c r="H732" i="2"/>
  <c r="I732" i="2"/>
  <c r="H718" i="2"/>
  <c r="I718" i="2"/>
  <c r="H787" i="2"/>
  <c r="I787" i="2"/>
  <c r="H673" i="2"/>
  <c r="I673" i="2"/>
  <c r="H719" i="2"/>
  <c r="I719" i="2"/>
  <c r="H760" i="2"/>
  <c r="I760" i="2"/>
  <c r="H674" i="2"/>
  <c r="I674" i="2"/>
  <c r="H651" i="2"/>
  <c r="I651" i="2"/>
  <c r="H761" i="2"/>
  <c r="I761" i="2"/>
  <c r="H675" i="2"/>
  <c r="I675" i="2"/>
  <c r="H676" i="2"/>
  <c r="I676" i="2"/>
  <c r="H720" i="2"/>
  <c r="I720" i="2"/>
  <c r="H701" i="2"/>
  <c r="I701" i="2"/>
  <c r="H762" i="2"/>
  <c r="I762" i="2"/>
  <c r="H677" i="2"/>
  <c r="I677" i="2"/>
  <c r="H788" i="2"/>
  <c r="I788" i="2"/>
  <c r="H678" i="2"/>
  <c r="I678" i="2"/>
  <c r="H652" i="2"/>
  <c r="I652" i="2"/>
  <c r="H721" i="2"/>
  <c r="I721" i="2"/>
  <c r="H789" i="2"/>
  <c r="I789" i="2"/>
  <c r="H733" i="2"/>
  <c r="I733" i="2"/>
  <c r="H734" i="2"/>
  <c r="I734" i="2"/>
  <c r="H735" i="2"/>
  <c r="I735" i="2"/>
  <c r="H736" i="2"/>
  <c r="I736" i="2"/>
  <c r="H679" i="2"/>
  <c r="I679" i="2"/>
  <c r="H790" i="2"/>
  <c r="I790" i="2"/>
  <c r="H653" i="2"/>
  <c r="I653" i="2"/>
  <c r="H737" i="2"/>
  <c r="I737" i="2"/>
  <c r="H763" i="2"/>
  <c r="I763" i="2"/>
  <c r="H654" i="2"/>
  <c r="I654" i="2"/>
  <c r="H722" i="2"/>
  <c r="I722" i="2"/>
  <c r="H655" i="2"/>
  <c r="I655" i="2"/>
  <c r="H680" i="2"/>
  <c r="I680" i="2"/>
  <c r="H738" i="2"/>
  <c r="I738" i="2"/>
  <c r="H681" i="2"/>
  <c r="I681" i="2"/>
  <c r="H764" i="2"/>
  <c r="I764" i="2"/>
  <c r="H739" i="2"/>
  <c r="I739" i="2"/>
  <c r="H682" i="2"/>
  <c r="I682" i="2"/>
  <c r="J723" i="2"/>
  <c r="E1067" i="4" s="1"/>
  <c r="H765" i="2"/>
  <c r="I765" i="2"/>
  <c r="H724" i="2"/>
  <c r="I724" i="2"/>
  <c r="H740" i="2"/>
  <c r="I740" i="2"/>
  <c r="H702" i="2"/>
  <c r="I702" i="2"/>
  <c r="H683" i="2"/>
  <c r="I683" i="2"/>
  <c r="H766" i="2"/>
  <c r="I766" i="2"/>
  <c r="H684" i="2"/>
  <c r="I684" i="2"/>
  <c r="H791" i="2"/>
  <c r="I791" i="2"/>
  <c r="H792" i="2"/>
  <c r="I792" i="2"/>
  <c r="H767" i="2"/>
  <c r="I767" i="2"/>
  <c r="H768" i="2"/>
  <c r="I768" i="2"/>
  <c r="H793" i="2"/>
  <c r="I793" i="2"/>
  <c r="H685" i="2"/>
  <c r="I685" i="2"/>
  <c r="H686" i="2"/>
  <c r="I686" i="2"/>
  <c r="H687" i="2"/>
  <c r="I687" i="2"/>
  <c r="H741" i="2"/>
  <c r="I741" i="2"/>
  <c r="H688" i="2"/>
  <c r="I688" i="2"/>
  <c r="H794" i="2"/>
  <c r="I794" i="2"/>
  <c r="H689" i="2"/>
  <c r="I689" i="2"/>
  <c r="H769" i="2"/>
  <c r="I769" i="2"/>
  <c r="H795" i="2"/>
  <c r="I795" i="2"/>
  <c r="H742" i="2"/>
  <c r="I742" i="2"/>
  <c r="H690" i="2"/>
  <c r="I690" i="2"/>
  <c r="H703" i="2"/>
  <c r="I703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J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I1024" i="2"/>
  <c r="J1024" i="2" s="1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J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205" i="2"/>
  <c r="I1205" i="2"/>
  <c r="H1206" i="2"/>
  <c r="I1206" i="2"/>
  <c r="H1207" i="2"/>
  <c r="I1207" i="2"/>
  <c r="H1155" i="2"/>
  <c r="I1155" i="2"/>
  <c r="H1166" i="2"/>
  <c r="I1166" i="2"/>
  <c r="H1184" i="2"/>
  <c r="I1184" i="2"/>
  <c r="H1185" i="2"/>
  <c r="I1185" i="2"/>
  <c r="H1208" i="2"/>
  <c r="I1208" i="2"/>
  <c r="H1209" i="2"/>
  <c r="I1209" i="2"/>
  <c r="H1210" i="2"/>
  <c r="I1210" i="2"/>
  <c r="H1211" i="2"/>
  <c r="I1211" i="2"/>
  <c r="H1167" i="2"/>
  <c r="I1167" i="2"/>
  <c r="H1186" i="2"/>
  <c r="I1186" i="2"/>
  <c r="H1156" i="2"/>
  <c r="I1156" i="2"/>
  <c r="H1187" i="2"/>
  <c r="I1187" i="2"/>
  <c r="H1188" i="2"/>
  <c r="I1188" i="2"/>
  <c r="H1168" i="2"/>
  <c r="I1168" i="2"/>
  <c r="H1157" i="2"/>
  <c r="I1157" i="2"/>
  <c r="H1212" i="2"/>
  <c r="I1212" i="2"/>
  <c r="H1213" i="2"/>
  <c r="I1213" i="2"/>
  <c r="H1158" i="2"/>
  <c r="I1158" i="2"/>
  <c r="H1189" i="2"/>
  <c r="I1189" i="2"/>
  <c r="H1169" i="2"/>
  <c r="I1169" i="2"/>
  <c r="H1170" i="2"/>
  <c r="I1170" i="2"/>
  <c r="H1214" i="2"/>
  <c r="I1214" i="2"/>
  <c r="H1190" i="2"/>
  <c r="I1190" i="2"/>
  <c r="H1191" i="2"/>
  <c r="I1191" i="2"/>
  <c r="H1215" i="2"/>
  <c r="I1215" i="2"/>
  <c r="H1171" i="2"/>
  <c r="I1171" i="2"/>
  <c r="H1192" i="2"/>
  <c r="I1192" i="2"/>
  <c r="H1159" i="2"/>
  <c r="I1159" i="2"/>
  <c r="H1172" i="2"/>
  <c r="I1172" i="2"/>
  <c r="H1216" i="2"/>
  <c r="I1216" i="2"/>
  <c r="H1173" i="2"/>
  <c r="I1173" i="2"/>
  <c r="H1217" i="2"/>
  <c r="I1217" i="2"/>
  <c r="H1160" i="2"/>
  <c r="I1160" i="2"/>
  <c r="H1218" i="2"/>
  <c r="I1218" i="2"/>
  <c r="H1161" i="2"/>
  <c r="I1161" i="2"/>
  <c r="H1193" i="2"/>
  <c r="I1193" i="2"/>
  <c r="H1194" i="2"/>
  <c r="I1194" i="2"/>
  <c r="H1195" i="2"/>
  <c r="I1195" i="2"/>
  <c r="H1196" i="2"/>
  <c r="I1196" i="2"/>
  <c r="H1197" i="2"/>
  <c r="I1197" i="2"/>
  <c r="H1174" i="2"/>
  <c r="I1174" i="2"/>
  <c r="H1219" i="2"/>
  <c r="I1219" i="2"/>
  <c r="H1198" i="2"/>
  <c r="I1198" i="2"/>
  <c r="H1162" i="2"/>
  <c r="I1162" i="2"/>
  <c r="H1175" i="2"/>
  <c r="I1175" i="2"/>
  <c r="H1176" i="2"/>
  <c r="I1176" i="2"/>
  <c r="H1220" i="2"/>
  <c r="I1220" i="2"/>
  <c r="H1221" i="2"/>
  <c r="I1221" i="2"/>
  <c r="H1222" i="2"/>
  <c r="I1222" i="2"/>
  <c r="H1223" i="2"/>
  <c r="I1223" i="2"/>
  <c r="H1199" i="2"/>
  <c r="I1199" i="2"/>
  <c r="H1224" i="2"/>
  <c r="I1224" i="2"/>
  <c r="H1177" i="2"/>
  <c r="I1177" i="2"/>
  <c r="H1200" i="2"/>
  <c r="I1200" i="2"/>
  <c r="H1163" i="2"/>
  <c r="I1163" i="2"/>
  <c r="H1201" i="2"/>
  <c r="I1201" i="2"/>
  <c r="H1202" i="2"/>
  <c r="I1202" i="2"/>
  <c r="H1203" i="2"/>
  <c r="I1203" i="2"/>
  <c r="H1178" i="2"/>
  <c r="I1178" i="2"/>
  <c r="H1225" i="2"/>
  <c r="I1225" i="2"/>
  <c r="H1179" i="2"/>
  <c r="I1179" i="2"/>
  <c r="H1180" i="2"/>
  <c r="I1180" i="2"/>
  <c r="H1226" i="2"/>
  <c r="I1226" i="2"/>
  <c r="H1164" i="2"/>
  <c r="I1164" i="2"/>
  <c r="H1227" i="2"/>
  <c r="I1227" i="2"/>
  <c r="H1181" i="2"/>
  <c r="I1181" i="2"/>
  <c r="H1228" i="2"/>
  <c r="I1228" i="2"/>
  <c r="H1182" i="2"/>
  <c r="I1182" i="2"/>
  <c r="H1204" i="2"/>
  <c r="I1204" i="2"/>
  <c r="H1183" i="2"/>
  <c r="I1183" i="2"/>
  <c r="H1165" i="2"/>
  <c r="I1165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532" i="2"/>
  <c r="I1532" i="2"/>
  <c r="H1621" i="2"/>
  <c r="I1621" i="2"/>
  <c r="H1418" i="2"/>
  <c r="I1418" i="2"/>
  <c r="H1670" i="2"/>
  <c r="I1670" i="2"/>
  <c r="H1622" i="2"/>
  <c r="I1622" i="2"/>
  <c r="H1470" i="2"/>
  <c r="I1470" i="2"/>
  <c r="H1533" i="2"/>
  <c r="I1533" i="2"/>
  <c r="H1623" i="2"/>
  <c r="I1623" i="2"/>
  <c r="H1534" i="2"/>
  <c r="I1534" i="2"/>
  <c r="H1587" i="2"/>
  <c r="I1587" i="2"/>
  <c r="H1419" i="2"/>
  <c r="I1419" i="2"/>
  <c r="H1420" i="2"/>
  <c r="I1420" i="2"/>
  <c r="H1624" i="2"/>
  <c r="I1624" i="2"/>
  <c r="H1671" i="2"/>
  <c r="I1671" i="2"/>
  <c r="H1672" i="2"/>
  <c r="I1672" i="2"/>
  <c r="H1471" i="2"/>
  <c r="I1471" i="2"/>
  <c r="H1394" i="2"/>
  <c r="I1394" i="2"/>
  <c r="H1588" i="2"/>
  <c r="I1588" i="2"/>
  <c r="H1395" i="2"/>
  <c r="I1395" i="2"/>
  <c r="H1535" i="2"/>
  <c r="I1535" i="2"/>
  <c r="H1421" i="2"/>
  <c r="I1421" i="2"/>
  <c r="H1472" i="2"/>
  <c r="I1472" i="2"/>
  <c r="H1536" i="2"/>
  <c r="I1536" i="2"/>
  <c r="H1422" i="2"/>
  <c r="I1422" i="2"/>
  <c r="H1673" i="2"/>
  <c r="I1673" i="2"/>
  <c r="H1589" i="2"/>
  <c r="I1589" i="2"/>
  <c r="H1625" i="2"/>
  <c r="I1625" i="2"/>
  <c r="H1473" i="2"/>
  <c r="I1473" i="2"/>
  <c r="H1590" i="2"/>
  <c r="I1590" i="2"/>
  <c r="H1423" i="2"/>
  <c r="I1423" i="2"/>
  <c r="H1474" i="2"/>
  <c r="I1474" i="2"/>
  <c r="H1424" i="2"/>
  <c r="I1424" i="2"/>
  <c r="H1674" i="2"/>
  <c r="I1674" i="2"/>
  <c r="H1591" i="2"/>
  <c r="I1591" i="2"/>
  <c r="H1592" i="2"/>
  <c r="I1592" i="2"/>
  <c r="H1626" i="2"/>
  <c r="I1626" i="2"/>
  <c r="H1475" i="2"/>
  <c r="I1475" i="2"/>
  <c r="H1537" i="2"/>
  <c r="I1537" i="2"/>
  <c r="H1476" i="2"/>
  <c r="I1476" i="2"/>
  <c r="H1593" i="2"/>
  <c r="I1593" i="2"/>
  <c r="H1477" i="2"/>
  <c r="I1477" i="2"/>
  <c r="H1425" i="2"/>
  <c r="I1425" i="2"/>
  <c r="H1675" i="2"/>
  <c r="I1675" i="2"/>
  <c r="H1538" i="2"/>
  <c r="I1538" i="2"/>
  <c r="H1478" i="2"/>
  <c r="I1478" i="2"/>
  <c r="H1396" i="2"/>
  <c r="I1396" i="2"/>
  <c r="H1539" i="2"/>
  <c r="I1539" i="2"/>
  <c r="H1676" i="2"/>
  <c r="I1676" i="2"/>
  <c r="H1677" i="2"/>
  <c r="I1677" i="2"/>
  <c r="H1678" i="2"/>
  <c r="I1678" i="2"/>
  <c r="H1627" i="2"/>
  <c r="I1627" i="2"/>
  <c r="H1540" i="2"/>
  <c r="I1540" i="2"/>
  <c r="H1479" i="2"/>
  <c r="I1479" i="2"/>
  <c r="H1480" i="2"/>
  <c r="I1480" i="2"/>
  <c r="H1426" i="2"/>
  <c r="I1426" i="2"/>
  <c r="H1427" i="2"/>
  <c r="I1427" i="2"/>
  <c r="H1594" i="2"/>
  <c r="I1594" i="2"/>
  <c r="H1541" i="2"/>
  <c r="I1541" i="2"/>
  <c r="H1595" i="2"/>
  <c r="I1595" i="2"/>
  <c r="H1628" i="2"/>
  <c r="I1628" i="2"/>
  <c r="H1629" i="2"/>
  <c r="I1629" i="2"/>
  <c r="H1481" i="2"/>
  <c r="I1481" i="2"/>
  <c r="H1679" i="2"/>
  <c r="I1679" i="2"/>
  <c r="H1596" i="2"/>
  <c r="I1596" i="2"/>
  <c r="H1428" i="2"/>
  <c r="I1428" i="2"/>
  <c r="H1429" i="2"/>
  <c r="I1429" i="2"/>
  <c r="H1430" i="2"/>
  <c r="I1430" i="2"/>
  <c r="H1482" i="2"/>
  <c r="I1482" i="2"/>
  <c r="H1597" i="2"/>
  <c r="I1597" i="2"/>
  <c r="H1630" i="2"/>
  <c r="I1630" i="2"/>
  <c r="H1631" i="2"/>
  <c r="I1631" i="2"/>
  <c r="H1680" i="2"/>
  <c r="I1680" i="2"/>
  <c r="H1431" i="2"/>
  <c r="I1431" i="2"/>
  <c r="H1397" i="2"/>
  <c r="I1397" i="2"/>
  <c r="H1483" i="2"/>
  <c r="I1483" i="2"/>
  <c r="H1632" i="2"/>
  <c r="I1632" i="2"/>
  <c r="H1484" i="2"/>
  <c r="I1484" i="2"/>
  <c r="H1633" i="2"/>
  <c r="I1633" i="2"/>
  <c r="H1634" i="2"/>
  <c r="I1634" i="2"/>
  <c r="H1598" i="2"/>
  <c r="I1598" i="2"/>
  <c r="H1432" i="2"/>
  <c r="I1432" i="2"/>
  <c r="H1542" i="2"/>
  <c r="I1542" i="2"/>
  <c r="H1433" i="2"/>
  <c r="I1433" i="2"/>
  <c r="H1398" i="2"/>
  <c r="I1398" i="2"/>
  <c r="H1485" i="2"/>
  <c r="I1485" i="2"/>
  <c r="H1635" i="2"/>
  <c r="I1635" i="2"/>
  <c r="H1599" i="2"/>
  <c r="I1599" i="2"/>
  <c r="H1486" i="2"/>
  <c r="I1486" i="2"/>
  <c r="H1543" i="2"/>
  <c r="I1543" i="2"/>
  <c r="H1544" i="2"/>
  <c r="I1544" i="2"/>
  <c r="H1545" i="2"/>
  <c r="I1545" i="2"/>
  <c r="H1636" i="2"/>
  <c r="I1636" i="2"/>
  <c r="H1399" i="2"/>
  <c r="I1399" i="2"/>
  <c r="H1487" i="2"/>
  <c r="I1487" i="2"/>
  <c r="H1400" i="2"/>
  <c r="I1400" i="2"/>
  <c r="H1600" i="2"/>
  <c r="I1600" i="2"/>
  <c r="H1488" i="2"/>
  <c r="I1488" i="2"/>
  <c r="H1546" i="2"/>
  <c r="I1546" i="2"/>
  <c r="H1547" i="2"/>
  <c r="I1547" i="2"/>
  <c r="H1601" i="2"/>
  <c r="I1601" i="2"/>
  <c r="H1548" i="2"/>
  <c r="I1548" i="2"/>
  <c r="H1549" i="2"/>
  <c r="I1549" i="2"/>
  <c r="H1637" i="2"/>
  <c r="I1637" i="2"/>
  <c r="H1434" i="2"/>
  <c r="I1434" i="2"/>
  <c r="H1638" i="2"/>
  <c r="I1638" i="2"/>
  <c r="H1681" i="2"/>
  <c r="I1681" i="2"/>
  <c r="H1435" i="2"/>
  <c r="I1435" i="2"/>
  <c r="H1602" i="2"/>
  <c r="I1602" i="2"/>
  <c r="H1550" i="2"/>
  <c r="I1550" i="2"/>
  <c r="H1639" i="2"/>
  <c r="I1639" i="2"/>
  <c r="H1682" i="2"/>
  <c r="I1682" i="2"/>
  <c r="H1489" i="2"/>
  <c r="I1489" i="2"/>
  <c r="H1436" i="2"/>
  <c r="I1436" i="2"/>
  <c r="H1683" i="2"/>
  <c r="I1683" i="2"/>
  <c r="H1640" i="2"/>
  <c r="I1640" i="2"/>
  <c r="H1603" i="2"/>
  <c r="I1603" i="2"/>
  <c r="H1490" i="2"/>
  <c r="I1490" i="2"/>
  <c r="H1437" i="2"/>
  <c r="I1437" i="2"/>
  <c r="H1401" i="2"/>
  <c r="I1401" i="2"/>
  <c r="H1551" i="2"/>
  <c r="I1551" i="2"/>
  <c r="H1684" i="2"/>
  <c r="I1684" i="2"/>
  <c r="H1402" i="2"/>
  <c r="I1402" i="2"/>
  <c r="H1438" i="2"/>
  <c r="I1438" i="2"/>
  <c r="H1685" i="2"/>
  <c r="I1685" i="2"/>
  <c r="H1604" i="2"/>
  <c r="I1604" i="2"/>
  <c r="H1491" i="2"/>
  <c r="I1491" i="2"/>
  <c r="H1552" i="2"/>
  <c r="I1552" i="2"/>
  <c r="H1641" i="2"/>
  <c r="I1641" i="2"/>
  <c r="H1686" i="2"/>
  <c r="I1686" i="2"/>
  <c r="H1687" i="2"/>
  <c r="I1687" i="2"/>
  <c r="H1642" i="2"/>
  <c r="I1642" i="2"/>
  <c r="H1553" i="2"/>
  <c r="I1553" i="2"/>
  <c r="H1439" i="2"/>
  <c r="I1439" i="2"/>
  <c r="H1492" i="2"/>
  <c r="I1492" i="2"/>
  <c r="H1403" i="2"/>
  <c r="I1403" i="2"/>
  <c r="H1493" i="2"/>
  <c r="I1493" i="2"/>
  <c r="H1440" i="2"/>
  <c r="I1440" i="2"/>
  <c r="H1688" i="2"/>
  <c r="I1688" i="2"/>
  <c r="H1643" i="2"/>
  <c r="I1643" i="2"/>
  <c r="H1689" i="2"/>
  <c r="I1689" i="2"/>
  <c r="H1441" i="2"/>
  <c r="I1441" i="2"/>
  <c r="H1605" i="2"/>
  <c r="I1605" i="2"/>
  <c r="H1494" i="2"/>
  <c r="I1494" i="2"/>
  <c r="H1495" i="2"/>
  <c r="I1495" i="2"/>
  <c r="H1496" i="2"/>
  <c r="I1496" i="2"/>
  <c r="H1690" i="2"/>
  <c r="I1690" i="2"/>
  <c r="H1606" i="2"/>
  <c r="I1606" i="2"/>
  <c r="H1404" i="2"/>
  <c r="I1404" i="2"/>
  <c r="H1607" i="2"/>
  <c r="I1607" i="2"/>
  <c r="H1644" i="2"/>
  <c r="I1644" i="2"/>
  <c r="H1442" i="2"/>
  <c r="I1442" i="2"/>
  <c r="H1497" i="2"/>
  <c r="I1497" i="2"/>
  <c r="H1554" i="2"/>
  <c r="I1554" i="2"/>
  <c r="H1691" i="2"/>
  <c r="I1691" i="2"/>
  <c r="H1555" i="2"/>
  <c r="I1555" i="2"/>
  <c r="H1608" i="2"/>
  <c r="I1608" i="2"/>
  <c r="H1645" i="2"/>
  <c r="I1645" i="2"/>
  <c r="H1556" i="2"/>
  <c r="I1556" i="2"/>
  <c r="H1646" i="2"/>
  <c r="I1646" i="2"/>
  <c r="H1692" i="2"/>
  <c r="I1692" i="2"/>
  <c r="H1693" i="2"/>
  <c r="I1693" i="2"/>
  <c r="H1443" i="2"/>
  <c r="I1443" i="2"/>
  <c r="H1498" i="2"/>
  <c r="I1498" i="2"/>
  <c r="H1557" i="2"/>
  <c r="I1557" i="2"/>
  <c r="H1694" i="2"/>
  <c r="I1694" i="2"/>
  <c r="H1558" i="2"/>
  <c r="I1558" i="2"/>
  <c r="H1444" i="2"/>
  <c r="I1444" i="2"/>
  <c r="H1559" i="2"/>
  <c r="I1559" i="2"/>
  <c r="H1560" i="2"/>
  <c r="I1560" i="2"/>
  <c r="H1405" i="2"/>
  <c r="I1405" i="2"/>
  <c r="H1406" i="2"/>
  <c r="I1406" i="2"/>
  <c r="H1499" i="2"/>
  <c r="I1499" i="2"/>
  <c r="H1500" i="2"/>
  <c r="I1500" i="2"/>
  <c r="H1647" i="2"/>
  <c r="I1647" i="2"/>
  <c r="H1648" i="2"/>
  <c r="I1648" i="2"/>
  <c r="H1695" i="2"/>
  <c r="I1695" i="2"/>
  <c r="H1696" i="2"/>
  <c r="I1696" i="2"/>
  <c r="H1445" i="2"/>
  <c r="I1445" i="2"/>
  <c r="H1697" i="2"/>
  <c r="I1697" i="2"/>
  <c r="H1698" i="2"/>
  <c r="I1698" i="2"/>
  <c r="H1501" i="2"/>
  <c r="I1501" i="2"/>
  <c r="H1502" i="2"/>
  <c r="I1502" i="2"/>
  <c r="H1407" i="2"/>
  <c r="I1407" i="2"/>
  <c r="H1699" i="2"/>
  <c r="I1699" i="2"/>
  <c r="H1503" i="2"/>
  <c r="I1503" i="2"/>
  <c r="H1446" i="2"/>
  <c r="I1446" i="2"/>
  <c r="H1447" i="2"/>
  <c r="I1447" i="2"/>
  <c r="H1649" i="2"/>
  <c r="I1649" i="2"/>
  <c r="H1609" i="2"/>
  <c r="I1609" i="2"/>
  <c r="H1650" i="2"/>
  <c r="I1650" i="2"/>
  <c r="H1561" i="2"/>
  <c r="I1561" i="2"/>
  <c r="H1700" i="2"/>
  <c r="I1700" i="2"/>
  <c r="H1562" i="2"/>
  <c r="I1562" i="2"/>
  <c r="H1448" i="2"/>
  <c r="I1448" i="2"/>
  <c r="H1504" i="2"/>
  <c r="I1504" i="2"/>
  <c r="H1505" i="2"/>
  <c r="I1505" i="2"/>
  <c r="J1449" i="2"/>
  <c r="H1408" i="2"/>
  <c r="I1408" i="2"/>
  <c r="H1563" i="2"/>
  <c r="I1563" i="2"/>
  <c r="H1506" i="2"/>
  <c r="I1506" i="2"/>
  <c r="H1507" i="2"/>
  <c r="I1507" i="2"/>
  <c r="H1450" i="2"/>
  <c r="I1450" i="2"/>
  <c r="H1508" i="2"/>
  <c r="I1508" i="2"/>
  <c r="H1651" i="2"/>
  <c r="I1651" i="2"/>
  <c r="H1652" i="2"/>
  <c r="I1652" i="2"/>
  <c r="H1653" i="2"/>
  <c r="I1653" i="2"/>
  <c r="H1701" i="2"/>
  <c r="I1701" i="2"/>
  <c r="H1509" i="2"/>
  <c r="I1509" i="2"/>
  <c r="H1610" i="2"/>
  <c r="I1610" i="2"/>
  <c r="H1654" i="2"/>
  <c r="I1654" i="2"/>
  <c r="H1611" i="2"/>
  <c r="I1611" i="2"/>
  <c r="H1564" i="2"/>
  <c r="I1564" i="2"/>
  <c r="H1510" i="2"/>
  <c r="I1510" i="2"/>
  <c r="H1451" i="2"/>
  <c r="I1451" i="2"/>
  <c r="H1655" i="2"/>
  <c r="I1655" i="2"/>
  <c r="H1452" i="2"/>
  <c r="I1452" i="2"/>
  <c r="H1453" i="2"/>
  <c r="I1453" i="2"/>
  <c r="H1454" i="2"/>
  <c r="I1454" i="2"/>
  <c r="H1455" i="2"/>
  <c r="I1455" i="2"/>
  <c r="H1456" i="2"/>
  <c r="I1456" i="2"/>
  <c r="H1511" i="2"/>
  <c r="I1511" i="2"/>
  <c r="H1512" i="2"/>
  <c r="I1512" i="2"/>
  <c r="H1656" i="2"/>
  <c r="I1656" i="2"/>
  <c r="H1409" i="2"/>
  <c r="I1409" i="2"/>
  <c r="H1612" i="2"/>
  <c r="I1612" i="2"/>
  <c r="H1565" i="2"/>
  <c r="I1565" i="2"/>
  <c r="H1410" i="2"/>
  <c r="I1410" i="2"/>
  <c r="H1513" i="2"/>
  <c r="I1513" i="2"/>
  <c r="H1514" i="2"/>
  <c r="I1514" i="2"/>
  <c r="H1566" i="2"/>
  <c r="I1566" i="2"/>
  <c r="H1613" i="2"/>
  <c r="I1613" i="2"/>
  <c r="H1702" i="2"/>
  <c r="I1702" i="2"/>
  <c r="H1567" i="2"/>
  <c r="I1567" i="2"/>
  <c r="H1703" i="2"/>
  <c r="I1703" i="2"/>
  <c r="H1515" i="2"/>
  <c r="I1515" i="2"/>
  <c r="H1516" i="2"/>
  <c r="I1516" i="2"/>
  <c r="H1517" i="2"/>
  <c r="I1517" i="2"/>
  <c r="H1704" i="2"/>
  <c r="I1704" i="2"/>
  <c r="H1457" i="2"/>
  <c r="I1457" i="2"/>
  <c r="H1518" i="2"/>
  <c r="I1518" i="2"/>
  <c r="H1568" i="2"/>
  <c r="I1568" i="2"/>
  <c r="H1458" i="2"/>
  <c r="I1458" i="2"/>
  <c r="H1459" i="2"/>
  <c r="I1459" i="2"/>
  <c r="H1460" i="2"/>
  <c r="I1460" i="2"/>
  <c r="H1705" i="2"/>
  <c r="I1705" i="2"/>
  <c r="H1569" i="2"/>
  <c r="I1569" i="2"/>
  <c r="H1706" i="2"/>
  <c r="I1706" i="2"/>
  <c r="H1614" i="2"/>
  <c r="I1614" i="2"/>
  <c r="H1519" i="2"/>
  <c r="I1519" i="2"/>
  <c r="H1707" i="2"/>
  <c r="I1707" i="2"/>
  <c r="H1657" i="2"/>
  <c r="I1657" i="2"/>
  <c r="H1411" i="2"/>
  <c r="I1411" i="2"/>
  <c r="H1708" i="2"/>
  <c r="I1708" i="2"/>
  <c r="H1461" i="2"/>
  <c r="I1461" i="2"/>
  <c r="H1462" i="2"/>
  <c r="I1462" i="2"/>
  <c r="H1570" i="2"/>
  <c r="I1570" i="2"/>
  <c r="H1571" i="2"/>
  <c r="I1571" i="2"/>
  <c r="H1572" i="2"/>
  <c r="I1572" i="2"/>
  <c r="H1658" i="2"/>
  <c r="I1658" i="2"/>
  <c r="H1573" i="2"/>
  <c r="I1573" i="2"/>
  <c r="H1412" i="2"/>
  <c r="I1412" i="2"/>
  <c r="H1574" i="2"/>
  <c r="I1574" i="2"/>
  <c r="H1520" i="2"/>
  <c r="I1520" i="2"/>
  <c r="H1463" i="2"/>
  <c r="I1463" i="2"/>
  <c r="H1575" i="2"/>
  <c r="I1575" i="2"/>
  <c r="H1576" i="2"/>
  <c r="I1576" i="2"/>
  <c r="H1659" i="2"/>
  <c r="I1659" i="2"/>
  <c r="H1464" i="2"/>
  <c r="I1464" i="2"/>
  <c r="I1660" i="2"/>
  <c r="J1660" i="2" s="1"/>
  <c r="H1709" i="2"/>
  <c r="I1709" i="2"/>
  <c r="H1710" i="2"/>
  <c r="I1710" i="2"/>
  <c r="H1577" i="2"/>
  <c r="I1577" i="2"/>
  <c r="H1521" i="2"/>
  <c r="I1521" i="2"/>
  <c r="H1661" i="2"/>
  <c r="I1661" i="2"/>
  <c r="H1578" i="2"/>
  <c r="I1578" i="2"/>
  <c r="H1413" i="2"/>
  <c r="I1413" i="2"/>
  <c r="H1615" i="2"/>
  <c r="I1615" i="2"/>
  <c r="H1711" i="2"/>
  <c r="I1711" i="2"/>
  <c r="H1579" i="2"/>
  <c r="I1579" i="2"/>
  <c r="H1522" i="2"/>
  <c r="I1522" i="2"/>
  <c r="H1662" i="2"/>
  <c r="I1662" i="2"/>
  <c r="H1580" i="2"/>
  <c r="I1580" i="2"/>
  <c r="H1523" i="2"/>
  <c r="I1523" i="2"/>
  <c r="H1616" i="2"/>
  <c r="I1616" i="2"/>
  <c r="H1524" i="2"/>
  <c r="I1524" i="2"/>
  <c r="H1525" i="2"/>
  <c r="I1525" i="2"/>
  <c r="H1617" i="2"/>
  <c r="I1617" i="2"/>
  <c r="H1663" i="2"/>
  <c r="I1663" i="2"/>
  <c r="H1465" i="2"/>
  <c r="I1465" i="2"/>
  <c r="H1712" i="2"/>
  <c r="I1712" i="2"/>
  <c r="H1466" i="2"/>
  <c r="I1466" i="2"/>
  <c r="H1581" i="2"/>
  <c r="I1581" i="2"/>
  <c r="H1582" i="2"/>
  <c r="I1582" i="2"/>
  <c r="H1664" i="2"/>
  <c r="I1664" i="2"/>
  <c r="H1526" i="2"/>
  <c r="I1526" i="2"/>
  <c r="H1467" i="2"/>
  <c r="I1467" i="2"/>
  <c r="H1618" i="2"/>
  <c r="I1618" i="2"/>
  <c r="H1527" i="2"/>
  <c r="I1527" i="2"/>
  <c r="H1583" i="2"/>
  <c r="I1583" i="2"/>
  <c r="H1528" i="2"/>
  <c r="I1528" i="2"/>
  <c r="H1414" i="2"/>
  <c r="I1414" i="2"/>
  <c r="H1665" i="2"/>
  <c r="I1665" i="2"/>
  <c r="H1584" i="2"/>
  <c r="I1584" i="2"/>
  <c r="H1666" i="2"/>
  <c r="I1666" i="2"/>
  <c r="H1529" i="2"/>
  <c r="I1529" i="2"/>
  <c r="H1713" i="2"/>
  <c r="I1713" i="2"/>
  <c r="H1585" i="2"/>
  <c r="I1585" i="2"/>
  <c r="H1415" i="2"/>
  <c r="I1415" i="2"/>
  <c r="H1416" i="2"/>
  <c r="I1416" i="2"/>
  <c r="H1619" i="2"/>
  <c r="I1619" i="2"/>
  <c r="H1667" i="2"/>
  <c r="I1667" i="2"/>
  <c r="H1714" i="2"/>
  <c r="I1714" i="2"/>
  <c r="H1668" i="2"/>
  <c r="I1668" i="2"/>
  <c r="H1715" i="2"/>
  <c r="I1715" i="2"/>
  <c r="H1530" i="2"/>
  <c r="I1530" i="2"/>
  <c r="H1716" i="2"/>
  <c r="I1716" i="2"/>
  <c r="H1586" i="2"/>
  <c r="I1586" i="2"/>
  <c r="H1531" i="2"/>
  <c r="I1531" i="2"/>
  <c r="H1620" i="2"/>
  <c r="I1620" i="2"/>
  <c r="H1717" i="2"/>
  <c r="I1717" i="2"/>
  <c r="H1468" i="2"/>
  <c r="I1468" i="2"/>
  <c r="H1417" i="2"/>
  <c r="I1417" i="2"/>
  <c r="H1469" i="2"/>
  <c r="I1469" i="2"/>
  <c r="H1669" i="2"/>
  <c r="I1669" i="2"/>
  <c r="H1718" i="2"/>
  <c r="I1718" i="2"/>
  <c r="H1719" i="2"/>
  <c r="I1719" i="2"/>
  <c r="H1720" i="2"/>
  <c r="I1720" i="2"/>
  <c r="H1721" i="2"/>
  <c r="I1721" i="2"/>
  <c r="H1722" i="2"/>
  <c r="I1722" i="2"/>
  <c r="H1723" i="2"/>
  <c r="I1723" i="2"/>
  <c r="H1724" i="2"/>
  <c r="I1724" i="2"/>
  <c r="H1725" i="2"/>
  <c r="I1725" i="2"/>
  <c r="H1726" i="2"/>
  <c r="I1726" i="2"/>
  <c r="H1727" i="2"/>
  <c r="I1727" i="2"/>
  <c r="H1728" i="2"/>
  <c r="I1728" i="2"/>
  <c r="H1729" i="2"/>
  <c r="I1729" i="2"/>
  <c r="H1730" i="2"/>
  <c r="I1730" i="2"/>
  <c r="H1731" i="2"/>
  <c r="I1731" i="2"/>
  <c r="H1732" i="2"/>
  <c r="I1732" i="2"/>
  <c r="H1733" i="2"/>
  <c r="I1733" i="2"/>
  <c r="H1734" i="2"/>
  <c r="I1734" i="2"/>
  <c r="H1735" i="2"/>
  <c r="I1735" i="2"/>
  <c r="H1736" i="2"/>
  <c r="I1736" i="2"/>
  <c r="H1737" i="2"/>
  <c r="I1737" i="2"/>
  <c r="H1738" i="2"/>
  <c r="I1738" i="2"/>
  <c r="H1739" i="2"/>
  <c r="I1739" i="2"/>
  <c r="H1740" i="2"/>
  <c r="I1740" i="2"/>
  <c r="H1741" i="2"/>
  <c r="I1741" i="2"/>
  <c r="H1742" i="2"/>
  <c r="I1742" i="2"/>
  <c r="H1743" i="2"/>
  <c r="I1743" i="2"/>
  <c r="H1744" i="2"/>
  <c r="I1744" i="2"/>
  <c r="H1745" i="2"/>
  <c r="I1745" i="2"/>
  <c r="H1746" i="2"/>
  <c r="I1746" i="2"/>
  <c r="H1747" i="2"/>
  <c r="I1747" i="2"/>
  <c r="H1748" i="2"/>
  <c r="I1748" i="2"/>
  <c r="H1749" i="2"/>
  <c r="I1749" i="2"/>
  <c r="H1750" i="2"/>
  <c r="I1750" i="2"/>
  <c r="H1751" i="2"/>
  <c r="I1751" i="2"/>
  <c r="H1752" i="2"/>
  <c r="I1752" i="2"/>
  <c r="H1753" i="2"/>
  <c r="I1753" i="2"/>
  <c r="H1754" i="2"/>
  <c r="I1754" i="2"/>
  <c r="H1755" i="2"/>
  <c r="I1755" i="2"/>
  <c r="H1756" i="2"/>
  <c r="I1756" i="2"/>
  <c r="H1757" i="2"/>
  <c r="I1757" i="2"/>
  <c r="H1758" i="2"/>
  <c r="I1758" i="2"/>
  <c r="H1759" i="2"/>
  <c r="I1759" i="2"/>
  <c r="H1760" i="2"/>
  <c r="I1760" i="2"/>
  <c r="H1761" i="2"/>
  <c r="I1761" i="2"/>
  <c r="H1762" i="2"/>
  <c r="I1762" i="2"/>
  <c r="H1763" i="2"/>
  <c r="I1763" i="2"/>
  <c r="H1764" i="2"/>
  <c r="I1764" i="2"/>
  <c r="H1765" i="2"/>
  <c r="I1765" i="2"/>
  <c r="H1766" i="2"/>
  <c r="I1766" i="2"/>
  <c r="H1767" i="2"/>
  <c r="I1767" i="2"/>
  <c r="H1768" i="2"/>
  <c r="I1768" i="2"/>
  <c r="H1769" i="2"/>
  <c r="I1769" i="2"/>
  <c r="H1770" i="2"/>
  <c r="I1770" i="2"/>
  <c r="H1771" i="2"/>
  <c r="I1771" i="2"/>
  <c r="H1772" i="2"/>
  <c r="I1772" i="2"/>
  <c r="H1773" i="2"/>
  <c r="I1773" i="2"/>
  <c r="H1774" i="2"/>
  <c r="I1774" i="2"/>
  <c r="H1775" i="2"/>
  <c r="I1775" i="2"/>
  <c r="H1776" i="2"/>
  <c r="I1776" i="2"/>
  <c r="H1777" i="2"/>
  <c r="I1777" i="2"/>
  <c r="H1778" i="2"/>
  <c r="I1778" i="2"/>
  <c r="H1779" i="2"/>
  <c r="I1779" i="2"/>
  <c r="H1780" i="2"/>
  <c r="I1780" i="2"/>
  <c r="H1781" i="2"/>
  <c r="I1781" i="2"/>
  <c r="H1782" i="2"/>
  <c r="I1782" i="2"/>
  <c r="H1783" i="2"/>
  <c r="I1783" i="2"/>
  <c r="H1784" i="2"/>
  <c r="I1784" i="2"/>
  <c r="H1785" i="2"/>
  <c r="I1785" i="2"/>
  <c r="H1786" i="2"/>
  <c r="I1786" i="2"/>
  <c r="H1787" i="2"/>
  <c r="I1787" i="2"/>
  <c r="H1788" i="2"/>
  <c r="I1788" i="2"/>
  <c r="H1789" i="2"/>
  <c r="I1789" i="2"/>
  <c r="H1790" i="2"/>
  <c r="I1790" i="2"/>
  <c r="H1791" i="2"/>
  <c r="I1791" i="2"/>
  <c r="H1792" i="2"/>
  <c r="I1792" i="2"/>
  <c r="H1793" i="2"/>
  <c r="I1793" i="2"/>
  <c r="H1794" i="2"/>
  <c r="I1794" i="2"/>
  <c r="H1795" i="2"/>
  <c r="I1795" i="2"/>
  <c r="H1796" i="2"/>
  <c r="I1796" i="2"/>
  <c r="H1797" i="2"/>
  <c r="I1797" i="2"/>
  <c r="H1798" i="2"/>
  <c r="I1798" i="2"/>
  <c r="H1799" i="2"/>
  <c r="I1799" i="2"/>
  <c r="H1800" i="2"/>
  <c r="I1800" i="2"/>
  <c r="H1801" i="2"/>
  <c r="I1801" i="2"/>
  <c r="H1802" i="2"/>
  <c r="I1802" i="2"/>
  <c r="H1803" i="2"/>
  <c r="I1803" i="2"/>
  <c r="H1804" i="2"/>
  <c r="I1804" i="2"/>
  <c r="H1805" i="2"/>
  <c r="I1805" i="2"/>
  <c r="H1806" i="2"/>
  <c r="I1806" i="2"/>
  <c r="H1807" i="2"/>
  <c r="I1807" i="2"/>
  <c r="H1808" i="2"/>
  <c r="I1808" i="2"/>
  <c r="H1809" i="2"/>
  <c r="I1809" i="2"/>
  <c r="H1810" i="2"/>
  <c r="I1810" i="2"/>
  <c r="H1811" i="2"/>
  <c r="I1811" i="2"/>
  <c r="H1812" i="2"/>
  <c r="I1812" i="2"/>
  <c r="H1813" i="2"/>
  <c r="I1813" i="2"/>
  <c r="H1814" i="2"/>
  <c r="I1814" i="2"/>
  <c r="H1815" i="2"/>
  <c r="I1815" i="2"/>
  <c r="H1816" i="2"/>
  <c r="I1816" i="2"/>
  <c r="H1817" i="2"/>
  <c r="I1817" i="2"/>
  <c r="H1818" i="2"/>
  <c r="I1818" i="2"/>
  <c r="H1819" i="2"/>
  <c r="I1819" i="2"/>
  <c r="H1820" i="2"/>
  <c r="I1820" i="2"/>
  <c r="H1821" i="2"/>
  <c r="I1821" i="2"/>
  <c r="H1822" i="2"/>
  <c r="I1822" i="2"/>
  <c r="H1823" i="2"/>
  <c r="I1823" i="2"/>
  <c r="H1824" i="2"/>
  <c r="I1824" i="2"/>
  <c r="H1825" i="2"/>
  <c r="I1825" i="2"/>
  <c r="H1826" i="2"/>
  <c r="I1826" i="2"/>
  <c r="H1827" i="2"/>
  <c r="I1827" i="2"/>
  <c r="H1828" i="2"/>
  <c r="I1828" i="2"/>
  <c r="H1829" i="2"/>
  <c r="I1829" i="2"/>
  <c r="H1830" i="2"/>
  <c r="I1830" i="2"/>
  <c r="H1831" i="2"/>
  <c r="I1831" i="2"/>
  <c r="H1832" i="2"/>
  <c r="I1832" i="2"/>
  <c r="H1833" i="2"/>
  <c r="I1833" i="2"/>
  <c r="H1834" i="2"/>
  <c r="I1834" i="2"/>
  <c r="H1835" i="2"/>
  <c r="I1835" i="2"/>
  <c r="H1836" i="2"/>
  <c r="I1836" i="2"/>
  <c r="H1837" i="2"/>
  <c r="I1837" i="2"/>
  <c r="H1838" i="2"/>
  <c r="I1838" i="2"/>
  <c r="H1839" i="2"/>
  <c r="I1839" i="2"/>
  <c r="H1840" i="2"/>
  <c r="I1840" i="2"/>
  <c r="H1841" i="2"/>
  <c r="I1841" i="2"/>
  <c r="H1842" i="2"/>
  <c r="I1842" i="2"/>
  <c r="H1843" i="2"/>
  <c r="I1843" i="2"/>
  <c r="H1844" i="2"/>
  <c r="I1844" i="2"/>
  <c r="H1845" i="2"/>
  <c r="I1845" i="2"/>
  <c r="H1846" i="2"/>
  <c r="I1846" i="2"/>
  <c r="H1847" i="2"/>
  <c r="I1847" i="2"/>
  <c r="H1848" i="2"/>
  <c r="I1848" i="2"/>
  <c r="H1849" i="2"/>
  <c r="I1849" i="2"/>
  <c r="H1850" i="2"/>
  <c r="I1850" i="2"/>
  <c r="H1851" i="2"/>
  <c r="I1851" i="2"/>
  <c r="H1852" i="2"/>
  <c r="I1852" i="2"/>
  <c r="H1853" i="2"/>
  <c r="I1853" i="2"/>
  <c r="H1854" i="2"/>
  <c r="I1854" i="2"/>
  <c r="H1855" i="2"/>
  <c r="I1855" i="2"/>
  <c r="H1856" i="2"/>
  <c r="I1856" i="2"/>
  <c r="H1857" i="2"/>
  <c r="I1857" i="2"/>
  <c r="H1858" i="2"/>
  <c r="I1858" i="2"/>
  <c r="H1859" i="2"/>
  <c r="I1859" i="2"/>
  <c r="J1860" i="2"/>
  <c r="H1861" i="2"/>
  <c r="I1861" i="2"/>
  <c r="H1862" i="2"/>
  <c r="I1862" i="2"/>
  <c r="H1863" i="2"/>
  <c r="I1863" i="2"/>
  <c r="H1864" i="2"/>
  <c r="I1864" i="2"/>
  <c r="H1865" i="2"/>
  <c r="I1865" i="2"/>
  <c r="H1866" i="2"/>
  <c r="I1866" i="2"/>
  <c r="H1867" i="2"/>
  <c r="I1867" i="2"/>
  <c r="H1868" i="2"/>
  <c r="I1868" i="2"/>
  <c r="H1869" i="2"/>
  <c r="I1869" i="2"/>
  <c r="H1870" i="2"/>
  <c r="I1870" i="2"/>
  <c r="H1871" i="2"/>
  <c r="I1871" i="2"/>
  <c r="H1872" i="2"/>
  <c r="I1872" i="2"/>
  <c r="H1873" i="2"/>
  <c r="I1873" i="2"/>
  <c r="H1874" i="2"/>
  <c r="I1874" i="2"/>
  <c r="H1875" i="2"/>
  <c r="I1875" i="2"/>
  <c r="H1876" i="2"/>
  <c r="I1876" i="2"/>
  <c r="H1877" i="2"/>
  <c r="I1877" i="2"/>
  <c r="H28" i="8"/>
  <c r="D6" i="8"/>
  <c r="D5" i="8"/>
  <c r="J49" i="2" l="1"/>
  <c r="J1863" i="2"/>
  <c r="J1857" i="2"/>
  <c r="J1606" i="2"/>
  <c r="J1494" i="2"/>
  <c r="J1403" i="2"/>
  <c r="J1552" i="2"/>
  <c r="J1490" i="2"/>
  <c r="J1640" i="2"/>
  <c r="J1545" i="2"/>
  <c r="J1595" i="2"/>
  <c r="J222" i="2"/>
  <c r="J218" i="2"/>
  <c r="J210" i="2"/>
  <c r="J136" i="2"/>
  <c r="J90" i="2"/>
  <c r="J89" i="2"/>
  <c r="J130" i="2"/>
  <c r="J110" i="2"/>
  <c r="J59" i="2"/>
  <c r="J1164" i="2"/>
  <c r="J924" i="2"/>
  <c r="J916" i="2"/>
  <c r="J908" i="2"/>
  <c r="J636" i="2"/>
  <c r="J635" i="2"/>
  <c r="J484" i="2"/>
  <c r="J386" i="2"/>
  <c r="J525" i="2"/>
  <c r="J343" i="2"/>
  <c r="J480" i="2"/>
  <c r="J581" i="2"/>
  <c r="J576" i="2"/>
  <c r="J381" i="2"/>
  <c r="J295" i="2"/>
  <c r="J428" i="2"/>
  <c r="J472" i="2"/>
  <c r="J617" i="2"/>
  <c r="J376" i="2"/>
  <c r="J470" i="2"/>
  <c r="J511" i="2"/>
  <c r="J507" i="2"/>
  <c r="J255" i="2"/>
  <c r="J452" i="2"/>
  <c r="J1155" i="2"/>
  <c r="J1124" i="2"/>
  <c r="J736" i="2"/>
  <c r="E1267" i="4" s="1"/>
  <c r="J788" i="2"/>
  <c r="E118" i="4" s="1"/>
  <c r="J651" i="2"/>
  <c r="E1122" i="4" s="1"/>
  <c r="J786" i="2"/>
  <c r="E1554" i="4" s="1"/>
  <c r="J778" i="2"/>
  <c r="E916" i="4" s="1"/>
  <c r="J692" i="2"/>
  <c r="E1378" i="4" s="1"/>
  <c r="J397" i="2"/>
  <c r="J413" i="2"/>
  <c r="J547" i="2"/>
  <c r="J242" i="2"/>
  <c r="J234" i="2"/>
  <c r="J1872" i="2"/>
  <c r="J1864" i="2"/>
  <c r="J1858" i="2"/>
  <c r="J1309" i="2"/>
  <c r="J1245" i="2"/>
  <c r="J24" i="2"/>
  <c r="J1225" i="2"/>
  <c r="J1153" i="2"/>
  <c r="J1149" i="2"/>
  <c r="J1145" i="2"/>
  <c r="J1141" i="2"/>
  <c r="J1129" i="2"/>
  <c r="J1044" i="2"/>
  <c r="J1004" i="2"/>
  <c r="J996" i="2"/>
  <c r="J993" i="2"/>
  <c r="J985" i="2"/>
  <c r="J979" i="2"/>
  <c r="J129" i="2"/>
  <c r="J124" i="2"/>
  <c r="J23" i="2"/>
  <c r="J15" i="2"/>
  <c r="J7" i="2"/>
  <c r="J805" i="2"/>
  <c r="J799" i="2"/>
  <c r="J793" i="2"/>
  <c r="E1178" i="4" s="1"/>
  <c r="J341" i="2"/>
  <c r="J266" i="2"/>
  <c r="J209" i="2"/>
  <c r="J92" i="2"/>
  <c r="J1120" i="2"/>
  <c r="J965" i="2"/>
  <c r="J933" i="2"/>
  <c r="J429" i="2"/>
  <c r="J564" i="2"/>
  <c r="J187" i="2"/>
  <c r="J58" i="2"/>
  <c r="J1757" i="2"/>
  <c r="J1753" i="2"/>
  <c r="J1741" i="2"/>
  <c r="J1729" i="2"/>
  <c r="J1714" i="2"/>
  <c r="J1665" i="2"/>
  <c r="J1467" i="2"/>
  <c r="J1577" i="2"/>
  <c r="J1569" i="2"/>
  <c r="J1458" i="2"/>
  <c r="J1566" i="2"/>
  <c r="J1512" i="2"/>
  <c r="J1654" i="2"/>
  <c r="J1653" i="2"/>
  <c r="J1504" i="2"/>
  <c r="J1407" i="2"/>
  <c r="J1498" i="2"/>
  <c r="J1442" i="2"/>
  <c r="J1553" i="2"/>
  <c r="J1402" i="2"/>
  <c r="J1551" i="2"/>
  <c r="J1603" i="2"/>
  <c r="J1683" i="2"/>
  <c r="J1602" i="2"/>
  <c r="J1600" i="2"/>
  <c r="J1487" i="2"/>
  <c r="J1486" i="2"/>
  <c r="J1633" i="2"/>
  <c r="J1628" i="2"/>
  <c r="J1473" i="2"/>
  <c r="J1422" i="2"/>
  <c r="J1385" i="2"/>
  <c r="E1270" i="4" s="1"/>
  <c r="J1361" i="2"/>
  <c r="J1349" i="2"/>
  <c r="J1341" i="2"/>
  <c r="J1317" i="2"/>
  <c r="J1209" i="2"/>
  <c r="J949" i="2"/>
  <c r="J813" i="2"/>
  <c r="J769" i="2"/>
  <c r="E831" i="4" s="1"/>
  <c r="J702" i="2"/>
  <c r="E1593" i="4" s="1"/>
  <c r="J528" i="2"/>
  <c r="J179" i="2"/>
  <c r="J97" i="2"/>
  <c r="J132" i="2"/>
  <c r="J68" i="2"/>
  <c r="J1826" i="2"/>
  <c r="J1818" i="2"/>
  <c r="J1810" i="2"/>
  <c r="J1802" i="2"/>
  <c r="J1794" i="2"/>
  <c r="J1786" i="2"/>
  <c r="J1774" i="2"/>
  <c r="J1412" i="2"/>
  <c r="J1296" i="2"/>
  <c r="J1228" i="2"/>
  <c r="J732" i="2"/>
  <c r="E251" i="4" s="1"/>
  <c r="J555" i="2"/>
  <c r="J411" i="2"/>
  <c r="J285" i="2"/>
  <c r="J489" i="2"/>
  <c r="J598" i="2"/>
  <c r="J38" i="2"/>
  <c r="J1875" i="2"/>
  <c r="J1859" i="2"/>
  <c r="J1468" i="2"/>
  <c r="J1657" i="2"/>
  <c r="J1770" i="2"/>
  <c r="J1766" i="2"/>
  <c r="J1609" i="2"/>
  <c r="J1501" i="2"/>
  <c r="J1697" i="2"/>
  <c r="J1648" i="2"/>
  <c r="J1406" i="2"/>
  <c r="J1645" i="2"/>
  <c r="J1607" i="2"/>
  <c r="J1758" i="2"/>
  <c r="J1414" i="2"/>
  <c r="J1659" i="2"/>
  <c r="J1708" i="2"/>
  <c r="J1510" i="2"/>
  <c r="J1401" i="2"/>
  <c r="J1631" i="2"/>
  <c r="J1539" i="2"/>
  <c r="J1625" i="2"/>
  <c r="J1384" i="2"/>
  <c r="E1271" i="4" s="1"/>
  <c r="J1360" i="2"/>
  <c r="J1328" i="2"/>
  <c r="J1320" i="2"/>
  <c r="J1293" i="2"/>
  <c r="J1249" i="2"/>
  <c r="J1229" i="2"/>
  <c r="J1182" i="2"/>
  <c r="J1162" i="2"/>
  <c r="J1197" i="2"/>
  <c r="J1193" i="2"/>
  <c r="J1218" i="2"/>
  <c r="J1217" i="2"/>
  <c r="J1216" i="2"/>
  <c r="J1159" i="2"/>
  <c r="J1171" i="2"/>
  <c r="J1191" i="2"/>
  <c r="J1214" i="2"/>
  <c r="J1169" i="2"/>
  <c r="J1158" i="2"/>
  <c r="J1212" i="2"/>
  <c r="J1127" i="2"/>
  <c r="J1108" i="2"/>
  <c r="J991" i="2"/>
  <c r="J987" i="2"/>
  <c r="J963" i="2"/>
  <c r="J931" i="2"/>
  <c r="J923" i="2"/>
  <c r="J915" i="2"/>
  <c r="J907" i="2"/>
  <c r="J891" i="2"/>
  <c r="J859" i="2"/>
  <c r="J843" i="2"/>
  <c r="J827" i="2"/>
  <c r="J680" i="2"/>
  <c r="E586" i="4" s="1"/>
  <c r="J763" i="2"/>
  <c r="E921" i="4" s="1"/>
  <c r="J721" i="2"/>
  <c r="E1201" i="4" s="1"/>
  <c r="J678" i="2"/>
  <c r="E1393" i="4" s="1"/>
  <c r="J787" i="2"/>
  <c r="E622" i="4" s="1"/>
  <c r="J717" i="2"/>
  <c r="E1527" i="4" s="1"/>
  <c r="J730" i="2"/>
  <c r="E755" i="4" s="1"/>
  <c r="J779" i="2"/>
  <c r="E1436" i="4" s="1"/>
  <c r="J754" i="2"/>
  <c r="E1113" i="4" s="1"/>
  <c r="J751" i="2"/>
  <c r="E1079" i="4" s="1"/>
  <c r="J644" i="2"/>
  <c r="E990" i="4" s="1"/>
  <c r="J597" i="2"/>
  <c r="J594" i="2"/>
  <c r="J396" i="2"/>
  <c r="J437" i="2"/>
  <c r="J520" i="2"/>
  <c r="J373" i="2"/>
  <c r="J250" i="2"/>
  <c r="J609" i="2"/>
  <c r="J498" i="2"/>
  <c r="J315" i="2"/>
  <c r="J361" i="2"/>
  <c r="J405" i="2"/>
  <c r="J458" i="2"/>
  <c r="J311" i="2"/>
  <c r="J548" i="2"/>
  <c r="J456" i="2"/>
  <c r="J278" i="2"/>
  <c r="J360" i="2"/>
  <c r="J308" i="2"/>
  <c r="J225" i="2"/>
  <c r="J201" i="2"/>
  <c r="J163" i="2"/>
  <c r="J143" i="2"/>
  <c r="J125" i="2"/>
  <c r="J76" i="2"/>
  <c r="J116" i="2"/>
  <c r="J115" i="2"/>
  <c r="J67" i="2"/>
  <c r="J1853" i="2"/>
  <c r="J1841" i="2"/>
  <c r="J1833" i="2"/>
  <c r="J1825" i="2"/>
  <c r="J1817" i="2"/>
  <c r="J1809" i="2"/>
  <c r="J1801" i="2"/>
  <c r="J1793" i="2"/>
  <c r="J1785" i="2"/>
  <c r="J1777" i="2"/>
  <c r="J1769" i="2"/>
  <c r="J1767" i="2"/>
  <c r="J1759" i="2"/>
  <c r="J1415" i="2"/>
  <c r="J1461" i="2"/>
  <c r="J1451" i="2"/>
  <c r="J1408" i="2"/>
  <c r="J1650" i="2"/>
  <c r="J1649" i="2"/>
  <c r="J1556" i="2"/>
  <c r="J1608" i="2"/>
  <c r="J1681" i="2"/>
  <c r="J1680" i="2"/>
  <c r="J1481" i="2"/>
  <c r="J1420" i="2"/>
  <c r="J1670" i="2"/>
  <c r="J1373" i="2"/>
  <c r="J1178" i="2"/>
  <c r="J1163" i="2"/>
  <c r="J1188" i="2"/>
  <c r="J1146" i="2"/>
  <c r="J1142" i="2"/>
  <c r="J1115" i="2"/>
  <c r="J1099" i="2"/>
  <c r="J1087" i="2"/>
  <c r="J1085" i="2"/>
  <c r="J1077" i="2"/>
  <c r="J1045" i="2"/>
  <c r="J1033" i="2"/>
  <c r="J1012" i="2"/>
  <c r="J1002" i="2"/>
  <c r="J980" i="2"/>
  <c r="J756" i="2"/>
  <c r="E1498" i="4" s="1"/>
  <c r="J693" i="2"/>
  <c r="E594" i="4" s="1"/>
  <c r="J389" i="2"/>
  <c r="J618" i="2"/>
  <c r="J251" i="2"/>
  <c r="J410" i="2"/>
  <c r="J601" i="2"/>
  <c r="J450" i="2"/>
  <c r="J541" i="2"/>
  <c r="J244" i="2"/>
  <c r="J238" i="2"/>
  <c r="J228" i="2"/>
  <c r="J226" i="2"/>
  <c r="J176" i="2"/>
  <c r="J168" i="2"/>
  <c r="J82" i="2"/>
  <c r="J72" i="2"/>
  <c r="J48" i="2"/>
  <c r="J12" i="2"/>
  <c r="E4" i="8"/>
  <c r="J1871" i="2"/>
  <c r="J1851" i="2"/>
  <c r="J1844" i="2"/>
  <c r="J1843" i="2"/>
  <c r="J1842" i="2"/>
  <c r="J1837" i="2"/>
  <c r="J1829" i="2"/>
  <c r="J1821" i="2"/>
  <c r="J1813" i="2"/>
  <c r="J1805" i="2"/>
  <c r="J1797" i="2"/>
  <c r="J1789" i="2"/>
  <c r="J1781" i="2"/>
  <c r="J1778" i="2"/>
  <c r="J1765" i="2"/>
  <c r="J1752" i="2"/>
  <c r="J1751" i="2"/>
  <c r="J1750" i="2"/>
  <c r="J1743" i="2"/>
  <c r="J1742" i="2"/>
  <c r="J1737" i="2"/>
  <c r="J1726" i="2"/>
  <c r="J1669" i="2"/>
  <c r="J1586" i="2"/>
  <c r="J1465" i="2"/>
  <c r="J1877" i="2"/>
  <c r="J1876" i="2"/>
  <c r="J1867" i="2"/>
  <c r="J1849" i="2"/>
  <c r="J1835" i="2"/>
  <c r="J1761" i="2"/>
  <c r="J1749" i="2"/>
  <c r="J1736" i="2"/>
  <c r="J1725" i="2"/>
  <c r="J1723" i="2"/>
  <c r="J1716" i="2"/>
  <c r="J1715" i="2"/>
  <c r="J1668" i="2"/>
  <c r="J1845" i="2"/>
  <c r="J1830" i="2"/>
  <c r="J1822" i="2"/>
  <c r="J1814" i="2"/>
  <c r="J1806" i="2"/>
  <c r="J1798" i="2"/>
  <c r="J1790" i="2"/>
  <c r="J1782" i="2"/>
  <c r="J1745" i="2"/>
  <c r="J1718" i="2"/>
  <c r="J1666" i="2"/>
  <c r="J1582" i="2"/>
  <c r="J1662" i="2"/>
  <c r="J1521" i="2"/>
  <c r="J1704" i="2"/>
  <c r="J1567" i="2"/>
  <c r="J1612" i="2"/>
  <c r="J1455" i="2"/>
  <c r="J1652" i="2"/>
  <c r="J1450" i="2"/>
  <c r="J1447" i="2"/>
  <c r="J1647" i="2"/>
  <c r="J1500" i="2"/>
  <c r="J1499" i="2"/>
  <c r="J1694" i="2"/>
  <c r="J1646" i="2"/>
  <c r="J1689" i="2"/>
  <c r="J1687" i="2"/>
  <c r="J1686" i="2"/>
  <c r="J1549" i="2"/>
  <c r="J1397" i="2"/>
  <c r="J1430" i="2"/>
  <c r="J1538" i="2"/>
  <c r="J1471" i="2"/>
  <c r="J1672" i="2"/>
  <c r="J1534" i="2"/>
  <c r="J1623" i="2"/>
  <c r="J1533" i="2"/>
  <c r="J1389" i="2"/>
  <c r="J1357" i="2"/>
  <c r="J1351" i="2"/>
  <c r="E1594" i="4" s="1"/>
  <c r="J1345" i="2"/>
  <c r="J1344" i="2"/>
  <c r="J1333" i="2"/>
  <c r="J1327" i="2"/>
  <c r="J1528" i="2"/>
  <c r="J1618" i="2"/>
  <c r="J1524" i="2"/>
  <c r="J1522" i="2"/>
  <c r="J1711" i="2"/>
  <c r="J1575" i="2"/>
  <c r="J1574" i="2"/>
  <c r="J1571" i="2"/>
  <c r="J1705" i="2"/>
  <c r="J1517" i="2"/>
  <c r="J1703" i="2"/>
  <c r="J1565" i="2"/>
  <c r="J1507" i="2"/>
  <c r="J1561" i="2"/>
  <c r="J1444" i="2"/>
  <c r="J1555" i="2"/>
  <c r="J1605" i="2"/>
  <c r="J1643" i="2"/>
  <c r="J1642" i="2"/>
  <c r="J1434" i="2"/>
  <c r="J1547" i="2"/>
  <c r="J1399" i="2"/>
  <c r="J1632" i="2"/>
  <c r="J1675" i="2"/>
  <c r="J1592" i="2"/>
  <c r="J1421" i="2"/>
  <c r="J1395" i="2"/>
  <c r="J1419" i="2"/>
  <c r="J1391" i="2"/>
  <c r="J1381" i="2"/>
  <c r="J1375" i="2"/>
  <c r="J1325" i="2"/>
  <c r="J1319" i="2"/>
  <c r="J1313" i="2"/>
  <c r="J1312" i="2"/>
  <c r="J1301" i="2"/>
  <c r="J1295" i="2"/>
  <c r="J1292" i="2"/>
  <c r="J1288" i="2"/>
  <c r="J1284" i="2"/>
  <c r="J1280" i="2"/>
  <c r="J1276" i="2"/>
  <c r="J1272" i="2"/>
  <c r="J1268" i="2"/>
  <c r="J1264" i="2"/>
  <c r="J1260" i="2"/>
  <c r="J1256" i="2"/>
  <c r="J1248" i="2"/>
  <c r="J1133" i="2"/>
  <c r="J1100" i="2"/>
  <c r="J1098" i="2"/>
  <c r="J1097" i="2"/>
  <c r="J1236" i="2"/>
  <c r="J1232" i="2"/>
  <c r="J1166" i="2"/>
  <c r="J1205" i="2"/>
  <c r="J1137" i="2"/>
  <c r="J1104" i="2"/>
  <c r="J1103" i="2"/>
  <c r="J1201" i="2"/>
  <c r="J1224" i="2"/>
  <c r="J1123" i="2"/>
  <c r="J1092" i="2"/>
  <c r="J1072" i="2"/>
  <c r="J1068" i="2"/>
  <c r="J1064" i="2"/>
  <c r="J1060" i="2"/>
  <c r="J1056" i="2"/>
  <c r="J1052" i="2"/>
  <c r="J1089" i="2"/>
  <c r="J1086" i="2"/>
  <c r="J1079" i="2"/>
  <c r="J1074" i="2"/>
  <c r="J1070" i="2"/>
  <c r="J1066" i="2"/>
  <c r="J1062" i="2"/>
  <c r="J1058" i="2"/>
  <c r="J1054" i="2"/>
  <c r="J1050" i="2"/>
  <c r="J1021" i="2"/>
  <c r="J1017" i="2"/>
  <c r="J1013" i="2"/>
  <c r="J1006" i="2"/>
  <c r="J1003" i="2"/>
  <c r="J971" i="2"/>
  <c r="J739" i="2"/>
  <c r="E1600" i="4" s="1"/>
  <c r="J967" i="2"/>
  <c r="J947" i="2"/>
  <c r="J803" i="2"/>
  <c r="J703" i="2"/>
  <c r="E588" i="4" s="1"/>
  <c r="J741" i="2"/>
  <c r="E1537" i="4" s="1"/>
  <c r="J791" i="2"/>
  <c r="E1215" i="4" s="1"/>
  <c r="J964" i="2"/>
  <c r="J957" i="2"/>
  <c r="J939" i="2"/>
  <c r="J935" i="2"/>
  <c r="J932" i="2"/>
  <c r="J912" i="2"/>
  <c r="J911" i="2"/>
  <c r="J895" i="2"/>
  <c r="J863" i="2"/>
  <c r="J847" i="2"/>
  <c r="J831" i="2"/>
  <c r="J815" i="2"/>
  <c r="J700" i="2"/>
  <c r="E1577" i="4" s="1"/>
  <c r="J783" i="2"/>
  <c r="E711" i="4" s="1"/>
  <c r="J781" i="2"/>
  <c r="E940" i="4" s="1"/>
  <c r="J698" i="2"/>
  <c r="E580" i="4" s="1"/>
  <c r="J755" i="2"/>
  <c r="E1550" i="4" s="1"/>
  <c r="J752" i="2"/>
  <c r="E1406" i="4" s="1"/>
  <c r="J646" i="2"/>
  <c r="E1368" i="4" s="1"/>
  <c r="J696" i="2"/>
  <c r="E1039" i="4" s="1"/>
  <c r="J748" i="2"/>
  <c r="E1521" i="4" s="1"/>
  <c r="J691" i="2"/>
  <c r="E879" i="4" s="1"/>
  <c r="J773" i="2"/>
  <c r="E1219" i="4" s="1"/>
  <c r="J772" i="2"/>
  <c r="E526" i="4" s="1"/>
  <c r="J725" i="2"/>
  <c r="E1000" i="4" s="1"/>
  <c r="J656" i="2"/>
  <c r="E1038" i="4" s="1"/>
  <c r="J743" i="2"/>
  <c r="E967" i="4" s="1"/>
  <c r="J277" i="2"/>
  <c r="J596" i="2"/>
  <c r="J643" i="2"/>
  <c r="J303" i="2"/>
  <c r="J593" i="2"/>
  <c r="J637" i="2"/>
  <c r="J352" i="2"/>
  <c r="J659" i="2"/>
  <c r="E1263" i="4" s="1"/>
  <c r="J305" i="2"/>
  <c r="J302" i="2"/>
  <c r="J640" i="2"/>
  <c r="J973" i="2"/>
  <c r="J955" i="2"/>
  <c r="J951" i="2"/>
  <c r="J948" i="2"/>
  <c r="J941" i="2"/>
  <c r="J920" i="2"/>
  <c r="J919" i="2"/>
  <c r="J904" i="2"/>
  <c r="J903" i="2"/>
  <c r="J888" i="2"/>
  <c r="J887" i="2"/>
  <c r="J872" i="2"/>
  <c r="J871" i="2"/>
  <c r="J856" i="2"/>
  <c r="J855" i="2"/>
  <c r="J840" i="2"/>
  <c r="J839" i="2"/>
  <c r="J824" i="2"/>
  <c r="J823" i="2"/>
  <c r="J789" i="2"/>
  <c r="E1558" i="4" s="1"/>
  <c r="J674" i="2"/>
  <c r="E699" i="4" s="1"/>
  <c r="J673" i="2"/>
  <c r="E267" i="4" s="1"/>
  <c r="J669" i="2"/>
  <c r="E1194" i="4" s="1"/>
  <c r="J777" i="2"/>
  <c r="E1459" i="4" s="1"/>
  <c r="J706" i="2"/>
  <c r="E259" i="4" s="1"/>
  <c r="J770" i="2"/>
  <c r="E804" i="4" s="1"/>
  <c r="J704" i="2"/>
  <c r="E1200" i="4" s="1"/>
  <c r="J595" i="2"/>
  <c r="J438" i="2"/>
  <c r="J586" i="2"/>
  <c r="J346" i="2"/>
  <c r="J583" i="2"/>
  <c r="J523" i="2"/>
  <c r="J342" i="2"/>
  <c r="J628" i="2"/>
  <c r="J298" i="2"/>
  <c r="J522" i="2"/>
  <c r="J265" i="2"/>
  <c r="J625" i="2"/>
  <c r="J477" i="2"/>
  <c r="J294" i="2"/>
  <c r="J519" i="2"/>
  <c r="J623" i="2"/>
  <c r="J622" i="2"/>
  <c r="J575" i="2"/>
  <c r="J476" i="2"/>
  <c r="J430" i="2"/>
  <c r="J515" i="2"/>
  <c r="J260" i="2"/>
  <c r="J290" i="2"/>
  <c r="J377" i="2"/>
  <c r="J568" i="2"/>
  <c r="J471" i="2"/>
  <c r="J393" i="2"/>
  <c r="J486" i="2"/>
  <c r="J391" i="2"/>
  <c r="J272" i="2"/>
  <c r="J589" i="2"/>
  <c r="J267" i="2"/>
  <c r="J572" i="2"/>
  <c r="J569" i="2"/>
  <c r="J510" i="2"/>
  <c r="J372" i="2"/>
  <c r="J612" i="2"/>
  <c r="J289" i="2"/>
  <c r="J254" i="2"/>
  <c r="J370" i="2"/>
  <c r="J611" i="2"/>
  <c r="J466" i="2"/>
  <c r="J462" i="2"/>
  <c r="J282" i="2"/>
  <c r="J608" i="2"/>
  <c r="J231" i="2"/>
  <c r="J214" i="2"/>
  <c r="J552" i="2"/>
  <c r="J248" i="2"/>
  <c r="J603" i="2"/>
  <c r="J280" i="2"/>
  <c r="J600" i="2"/>
  <c r="J200" i="2"/>
  <c r="J94" i="2"/>
  <c r="J134" i="2"/>
  <c r="J496" i="2"/>
  <c r="J199" i="2"/>
  <c r="J185" i="2"/>
  <c r="J174" i="2"/>
  <c r="J164" i="2"/>
  <c r="J147" i="2"/>
  <c r="J40" i="2"/>
  <c r="J159" i="2"/>
  <c r="J150" i="2"/>
  <c r="J142" i="2"/>
  <c r="J95" i="2"/>
  <c r="J91" i="2"/>
  <c r="J112" i="2"/>
  <c r="J65" i="2"/>
  <c r="J107" i="2"/>
  <c r="J98" i="2"/>
  <c r="J47" i="2"/>
  <c r="J35" i="2"/>
  <c r="J144" i="2"/>
  <c r="J11" i="2"/>
  <c r="J85" i="2"/>
  <c r="J80" i="2"/>
  <c r="J79" i="2"/>
  <c r="J123" i="2"/>
  <c r="J78" i="2"/>
  <c r="J74" i="2"/>
  <c r="J103" i="2"/>
  <c r="J22" i="2"/>
  <c r="J10" i="2"/>
  <c r="J1873" i="2"/>
  <c r="J1855" i="2"/>
  <c r="J1854" i="2"/>
  <c r="J1839" i="2"/>
  <c r="J1838" i="2"/>
  <c r="E1519" i="4" s="1"/>
  <c r="J1828" i="2"/>
  <c r="J1827" i="2"/>
  <c r="J1819" i="2"/>
  <c r="J1812" i="2"/>
  <c r="J1811" i="2"/>
  <c r="J1803" i="2"/>
  <c r="J1796" i="2"/>
  <c r="J1795" i="2"/>
  <c r="J1787" i="2"/>
  <c r="J1780" i="2"/>
  <c r="J1773" i="2"/>
  <c r="J1756" i="2"/>
  <c r="J1755" i="2"/>
  <c r="J1754" i="2"/>
  <c r="J1740" i="2"/>
  <c r="J1739" i="2"/>
  <c r="J1738" i="2"/>
  <c r="J1730" i="2"/>
  <c r="J1722" i="2"/>
  <c r="J1717" i="2"/>
  <c r="J1713" i="2"/>
  <c r="J1529" i="2"/>
  <c r="J1663" i="2"/>
  <c r="J1525" i="2"/>
  <c r="J1413" i="2"/>
  <c r="J1572" i="2"/>
  <c r="J1519" i="2"/>
  <c r="J1511" i="2"/>
  <c r="J1454" i="2"/>
  <c r="J1610" i="2"/>
  <c r="J1508" i="2"/>
  <c r="J1562" i="2"/>
  <c r="J1696" i="2"/>
  <c r="J1693" i="2"/>
  <c r="J1496" i="2"/>
  <c r="J1641" i="2"/>
  <c r="J1491" i="2"/>
  <c r="J1604" i="2"/>
  <c r="J1685" i="2"/>
  <c r="J1435" i="2"/>
  <c r="J1637" i="2"/>
  <c r="J1634" i="2"/>
  <c r="J1679" i="2"/>
  <c r="J1427" i="2"/>
  <c r="J1627" i="2"/>
  <c r="J1476" i="2"/>
  <c r="J1475" i="2"/>
  <c r="J1626" i="2"/>
  <c r="J1591" i="2"/>
  <c r="J1674" i="2"/>
  <c r="J1474" i="2"/>
  <c r="J1470" i="2"/>
  <c r="J1393" i="2"/>
  <c r="E1598" i="4" s="1"/>
  <c r="J1392" i="2"/>
  <c r="J1367" i="2"/>
  <c r="J1321" i="2"/>
  <c r="J1219" i="2"/>
  <c r="J1195" i="2"/>
  <c r="J1168" i="2"/>
  <c r="J1870" i="2"/>
  <c r="E1520" i="4" s="1"/>
  <c r="J1869" i="2"/>
  <c r="J1868" i="2"/>
  <c r="J1850" i="2"/>
  <c r="J1848" i="2"/>
  <c r="J1847" i="2"/>
  <c r="J1846" i="2"/>
  <c r="J1834" i="2"/>
  <c r="J1832" i="2"/>
  <c r="J1831" i="2"/>
  <c r="J1823" i="2"/>
  <c r="J1816" i="2"/>
  <c r="J1815" i="2"/>
  <c r="J1807" i="2"/>
  <c r="J1800" i="2"/>
  <c r="J1799" i="2"/>
  <c r="E40" i="4" s="1"/>
  <c r="J1791" i="2"/>
  <c r="J1784" i="2"/>
  <c r="J1783" i="2"/>
  <c r="J1763" i="2"/>
  <c r="J1762" i="2"/>
  <c r="J1747" i="2"/>
  <c r="J1746" i="2"/>
  <c r="J1734" i="2"/>
  <c r="J1733" i="2"/>
  <c r="J1721" i="2"/>
  <c r="J1667" i="2"/>
  <c r="J1619" i="2"/>
  <c r="J1416" i="2"/>
  <c r="J1583" i="2"/>
  <c r="J1581" i="2"/>
  <c r="J1580" i="2"/>
  <c r="J1615" i="2"/>
  <c r="J1462" i="2"/>
  <c r="J1707" i="2"/>
  <c r="J1568" i="2"/>
  <c r="J1515" i="2"/>
  <c r="J1514" i="2"/>
  <c r="J1453" i="2"/>
  <c r="J1503" i="2"/>
  <c r="J1560" i="2"/>
  <c r="J1554" i="2"/>
  <c r="J1493" i="2"/>
  <c r="J1492" i="2"/>
  <c r="J1439" i="2"/>
  <c r="J1438" i="2"/>
  <c r="J1682" i="2"/>
  <c r="J1544" i="2"/>
  <c r="J1483" i="2"/>
  <c r="J1630" i="2"/>
  <c r="J1596" i="2"/>
  <c r="J1396" i="2"/>
  <c r="J1425" i="2"/>
  <c r="J1588" i="2"/>
  <c r="J1383" i="2"/>
  <c r="J1377" i="2"/>
  <c r="J1376" i="2"/>
  <c r="J1365" i="2"/>
  <c r="J1359" i="2"/>
  <c r="J1353" i="2"/>
  <c r="J1352" i="2"/>
  <c r="E589" i="4" s="1"/>
  <c r="J1252" i="2"/>
  <c r="J1240" i="2"/>
  <c r="J1237" i="2"/>
  <c r="J1233" i="2"/>
  <c r="J1335" i="2"/>
  <c r="J1329" i="2"/>
  <c r="J1303" i="2"/>
  <c r="J1297" i="2"/>
  <c r="J1239" i="2"/>
  <c r="J1234" i="2"/>
  <c r="J1221" i="2"/>
  <c r="J1175" i="2"/>
  <c r="J1174" i="2"/>
  <c r="J1194" i="2"/>
  <c r="J1160" i="2"/>
  <c r="J1172" i="2"/>
  <c r="J1215" i="2"/>
  <c r="J1170" i="2"/>
  <c r="J1213" i="2"/>
  <c r="J1186" i="2"/>
  <c r="J1154" i="2"/>
  <c r="J1152" i="2"/>
  <c r="J1151" i="2"/>
  <c r="J1150" i="2"/>
  <c r="J1138" i="2"/>
  <c r="J1136" i="2"/>
  <c r="J1135" i="2"/>
  <c r="J1134" i="2"/>
  <c r="J1095" i="2"/>
  <c r="J1091" i="2"/>
  <c r="J1081" i="2"/>
  <c r="J1078" i="2"/>
  <c r="J1075" i="2"/>
  <c r="J1071" i="2"/>
  <c r="J1067" i="2"/>
  <c r="J1063" i="2"/>
  <c r="J1059" i="2"/>
  <c r="J1055" i="2"/>
  <c r="J1051" i="2"/>
  <c r="J1040" i="2"/>
  <c r="J1023" i="2"/>
  <c r="J1008" i="2"/>
  <c r="J997" i="2"/>
  <c r="J989" i="2"/>
  <c r="J986" i="2"/>
  <c r="J975" i="2"/>
  <c r="J972" i="2"/>
  <c r="J969" i="2"/>
  <c r="J959" i="2"/>
  <c r="J956" i="2"/>
  <c r="J953" i="2"/>
  <c r="J943" i="2"/>
  <c r="J940" i="2"/>
  <c r="J937" i="2"/>
  <c r="J927" i="2"/>
  <c r="J925" i="2"/>
  <c r="J921" i="2"/>
  <c r="J917" i="2"/>
  <c r="J913" i="2"/>
  <c r="J909" i="2"/>
  <c r="J905" i="2"/>
  <c r="J896" i="2"/>
  <c r="J880" i="2"/>
  <c r="J864" i="2"/>
  <c r="J848" i="2"/>
  <c r="J832" i="2"/>
  <c r="J816" i="2"/>
  <c r="J1369" i="2"/>
  <c r="J1368" i="2"/>
  <c r="E1216" i="4" s="1"/>
  <c r="J1343" i="2"/>
  <c r="J1337" i="2"/>
  <c r="J1336" i="2"/>
  <c r="J1311" i="2"/>
  <c r="J1305" i="2"/>
  <c r="J1304" i="2"/>
  <c r="J1247" i="2"/>
  <c r="J1244" i="2"/>
  <c r="J1242" i="2"/>
  <c r="J1241" i="2"/>
  <c r="J1200" i="2"/>
  <c r="J1222" i="2"/>
  <c r="J1220" i="2"/>
  <c r="J1167" i="2"/>
  <c r="J1119" i="2"/>
  <c r="J1111" i="2"/>
  <c r="J1107" i="2"/>
  <c r="J1046" i="2"/>
  <c r="J1043" i="2"/>
  <c r="J1042" i="2"/>
  <c r="J1035" i="2"/>
  <c r="J1031" i="2"/>
  <c r="J1011" i="2"/>
  <c r="J1010" i="2"/>
  <c r="J1000" i="2"/>
  <c r="J988" i="2"/>
  <c r="J981" i="2"/>
  <c r="J978" i="2"/>
  <c r="J977" i="2"/>
  <c r="J900" i="2"/>
  <c r="J899" i="2"/>
  <c r="J884" i="2"/>
  <c r="J883" i="2"/>
  <c r="J868" i="2"/>
  <c r="J867" i="2"/>
  <c r="J852" i="2"/>
  <c r="J851" i="2"/>
  <c r="J836" i="2"/>
  <c r="J835" i="2"/>
  <c r="J820" i="2"/>
  <c r="J819" i="2"/>
  <c r="J1211" i="2"/>
  <c r="J1184" i="2"/>
  <c r="J1130" i="2"/>
  <c r="J1116" i="2"/>
  <c r="J1114" i="2"/>
  <c r="J1113" i="2"/>
  <c r="J1048" i="2"/>
  <c r="J1037" i="2"/>
  <c r="J1028" i="2"/>
  <c r="J1018" i="2"/>
  <c r="J1014" i="2"/>
  <c r="J1005" i="2"/>
  <c r="J998" i="2"/>
  <c r="J994" i="2"/>
  <c r="J983" i="2"/>
  <c r="J892" i="2"/>
  <c r="J876" i="2"/>
  <c r="J860" i="2"/>
  <c r="J844" i="2"/>
  <c r="J828" i="2"/>
  <c r="J811" i="2"/>
  <c r="J807" i="2"/>
  <c r="J804" i="2"/>
  <c r="J735" i="2"/>
  <c r="E1269" i="4" s="1"/>
  <c r="J901" i="2"/>
  <c r="J897" i="2"/>
  <c r="J893" i="2"/>
  <c r="J889" i="2"/>
  <c r="J885" i="2"/>
  <c r="J881" i="2"/>
  <c r="J877" i="2"/>
  <c r="J873" i="2"/>
  <c r="J869" i="2"/>
  <c r="J865" i="2"/>
  <c r="J861" i="2"/>
  <c r="J857" i="2"/>
  <c r="J853" i="2"/>
  <c r="J849" i="2"/>
  <c r="J845" i="2"/>
  <c r="J841" i="2"/>
  <c r="J837" i="2"/>
  <c r="J833" i="2"/>
  <c r="J829" i="2"/>
  <c r="J825" i="2"/>
  <c r="J821" i="2"/>
  <c r="J817" i="2"/>
  <c r="J812" i="2"/>
  <c r="J677" i="2"/>
  <c r="E851" i="4" s="1"/>
  <c r="J785" i="2"/>
  <c r="E629" i="4" s="1"/>
  <c r="J716" i="2"/>
  <c r="E1187" i="4" s="1"/>
  <c r="J670" i="2"/>
  <c r="E1348" i="4" s="1"/>
  <c r="J758" i="2"/>
  <c r="E963" i="4" s="1"/>
  <c r="J757" i="2"/>
  <c r="E1007" i="4" s="1"/>
  <c r="J665" i="2"/>
  <c r="E1253" i="4" s="1"/>
  <c r="J713" i="2"/>
  <c r="E1273" i="4" s="1"/>
  <c r="J712" i="2"/>
  <c r="E1412" i="4" s="1"/>
  <c r="J749" i="2"/>
  <c r="E628" i="4" s="1"/>
  <c r="J747" i="2"/>
  <c r="E1564" i="4" s="1"/>
  <c r="J694" i="2"/>
  <c r="E1559" i="4" s="1"/>
  <c r="J776" i="2"/>
  <c r="E898" i="4" s="1"/>
  <c r="J775" i="2"/>
  <c r="E943" i="4" s="1"/>
  <c r="J399" i="2"/>
  <c r="J641" i="2"/>
  <c r="J445" i="2"/>
  <c r="J394" i="2"/>
  <c r="J533" i="2"/>
  <c r="J349" i="2"/>
  <c r="J531" i="2"/>
  <c r="J485" i="2"/>
  <c r="J588" i="2"/>
  <c r="J529" i="2"/>
  <c r="J388" i="2"/>
  <c r="J482" i="2"/>
  <c r="J385" i="2"/>
  <c r="J340" i="2"/>
  <c r="J435" i="2"/>
  <c r="J521" i="2"/>
  <c r="J479" i="2"/>
  <c r="J579" i="2"/>
  <c r="J574" i="2"/>
  <c r="J379" i="2"/>
  <c r="J475" i="2"/>
  <c r="J474" i="2"/>
  <c r="J573" i="2"/>
  <c r="J427" i="2"/>
  <c r="J330" i="2"/>
  <c r="J259" i="2"/>
  <c r="J258" i="2"/>
  <c r="J616" i="2"/>
  <c r="J256" i="2"/>
  <c r="J422" i="2"/>
  <c r="J614" i="2"/>
  <c r="J566" i="2"/>
  <c r="J322" i="2"/>
  <c r="J613" i="2"/>
  <c r="J415" i="2"/>
  <c r="J557" i="2"/>
  <c r="J366" i="2"/>
  <c r="J409" i="2"/>
  <c r="J554" i="2"/>
  <c r="J286" i="2"/>
  <c r="J314" i="2"/>
  <c r="J284" i="2"/>
  <c r="J283" i="2"/>
  <c r="J493" i="2"/>
  <c r="J403" i="2"/>
  <c r="J402" i="2"/>
  <c r="J401" i="2"/>
  <c r="J542" i="2"/>
  <c r="J357" i="2"/>
  <c r="J241" i="2"/>
  <c r="J232" i="2"/>
  <c r="J230" i="2"/>
  <c r="J219" i="2"/>
  <c r="J212" i="2"/>
  <c r="J202" i="2"/>
  <c r="J192" i="2"/>
  <c r="J188" i="2"/>
  <c r="J184" i="2"/>
  <c r="J181" i="2"/>
  <c r="J177" i="2"/>
  <c r="J173" i="2"/>
  <c r="J170" i="2"/>
  <c r="J165" i="2"/>
  <c r="J155" i="2"/>
  <c r="J148" i="2"/>
  <c r="J139" i="2"/>
  <c r="J138" i="2"/>
  <c r="J93" i="2"/>
  <c r="J87" i="2"/>
  <c r="J83" i="2"/>
  <c r="J81" i="2"/>
  <c r="J77" i="2"/>
  <c r="J75" i="2"/>
  <c r="J69" i="2"/>
  <c r="J109" i="2"/>
  <c r="J106" i="2"/>
  <c r="J105" i="2"/>
  <c r="J104" i="2"/>
  <c r="J55" i="2"/>
  <c r="J44" i="2"/>
  <c r="J42" i="2"/>
  <c r="J41" i="2"/>
  <c r="J39" i="2"/>
  <c r="J30" i="2"/>
  <c r="J28" i="2"/>
  <c r="J27" i="2"/>
  <c r="J8" i="2"/>
  <c r="J6" i="2"/>
  <c r="J2" i="2"/>
  <c r="J697" i="2"/>
  <c r="E1535" i="4" s="1"/>
  <c r="J661" i="2"/>
  <c r="E1506" i="4" s="1"/>
  <c r="J705" i="2"/>
  <c r="E1199" i="4" s="1"/>
  <c r="J356" i="2"/>
  <c r="J591" i="2"/>
  <c r="J638" i="2"/>
  <c r="J378" i="2"/>
  <c r="J333" i="2"/>
  <c r="J328" i="2"/>
  <c r="J326" i="2"/>
  <c r="J561" i="2"/>
  <c r="J504" i="2"/>
  <c r="J607" i="2"/>
  <c r="J362" i="2"/>
  <c r="J408" i="2"/>
  <c r="J602" i="2"/>
  <c r="J454" i="2"/>
  <c r="J235" i="2"/>
  <c r="J215" i="2"/>
  <c r="J204" i="2"/>
  <c r="J197" i="2"/>
  <c r="J183" i="2"/>
  <c r="J172" i="2"/>
  <c r="J157" i="2"/>
  <c r="J146" i="2"/>
  <c r="J127" i="2"/>
  <c r="J64" i="2"/>
  <c r="J45" i="2"/>
  <c r="J31" i="2"/>
  <c r="J3" i="2"/>
  <c r="J676" i="2"/>
  <c r="E1449" i="4" s="1"/>
  <c r="J699" i="2"/>
  <c r="E1523" i="4" s="1"/>
  <c r="J667" i="2"/>
  <c r="E791" i="4" s="1"/>
  <c r="J726" i="2"/>
  <c r="E220" i="4" s="1"/>
  <c r="J645" i="2"/>
  <c r="E915" i="4" s="1"/>
  <c r="J658" i="2"/>
  <c r="E782" i="4" s="1"/>
  <c r="J657" i="2"/>
  <c r="E1448" i="4" s="1"/>
  <c r="J771" i="2"/>
  <c r="E1196" i="4" s="1"/>
  <c r="J744" i="2"/>
  <c r="E1597" i="4" s="1"/>
  <c r="J642" i="2"/>
  <c r="J355" i="2"/>
  <c r="J446" i="2"/>
  <c r="J590" i="2"/>
  <c r="J351" i="2"/>
  <c r="J487" i="2"/>
  <c r="J443" i="2"/>
  <c r="J442" i="2"/>
  <c r="J299" i="2"/>
  <c r="J584" i="2"/>
  <c r="J345" i="2"/>
  <c r="J344" i="2"/>
  <c r="J629" i="2"/>
  <c r="J580" i="2"/>
  <c r="J626" i="2"/>
  <c r="J338" i="2"/>
  <c r="J434" i="2"/>
  <c r="J336" i="2"/>
  <c r="J473" i="2"/>
  <c r="J257" i="2"/>
  <c r="J570" i="2"/>
  <c r="J421" i="2"/>
  <c r="J469" i="2"/>
  <c r="J508" i="2"/>
  <c r="J321" i="2"/>
  <c r="J367" i="2"/>
  <c r="J460" i="2"/>
  <c r="J249" i="2"/>
  <c r="J551" i="2"/>
  <c r="J312" i="2"/>
  <c r="J359" i="2"/>
  <c r="J599" i="2"/>
  <c r="J455" i="2"/>
  <c r="J307" i="2"/>
  <c r="J216" i="2"/>
  <c r="J206" i="2"/>
  <c r="J203" i="2"/>
  <c r="J195" i="2"/>
  <c r="J186" i="2"/>
  <c r="J175" i="2"/>
  <c r="J156" i="2"/>
  <c r="J88" i="2"/>
  <c r="J84" i="2"/>
  <c r="J126" i="2"/>
  <c r="J118" i="2"/>
  <c r="J102" i="2"/>
  <c r="J26" i="2"/>
  <c r="I20" i="8"/>
  <c r="I24" i="8"/>
  <c r="I16" i="8"/>
  <c r="I21" i="8"/>
  <c r="I18" i="8"/>
  <c r="I22" i="8"/>
  <c r="I26" i="8"/>
  <c r="I19" i="8"/>
  <c r="I14" i="8"/>
  <c r="I11" i="8"/>
  <c r="I13" i="8"/>
  <c r="I10" i="8"/>
  <c r="J1735" i="2"/>
  <c r="J1731" i="2"/>
  <c r="J1728" i="2"/>
  <c r="J1727" i="2"/>
  <c r="J1724" i="2"/>
  <c r="J1527" i="2"/>
  <c r="J1664" i="2"/>
  <c r="J1616" i="2"/>
  <c r="J1579" i="2"/>
  <c r="J1706" i="2"/>
  <c r="J1613" i="2"/>
  <c r="J1655" i="2"/>
  <c r="J1563" i="2"/>
  <c r="J1699" i="2"/>
  <c r="J1559" i="2"/>
  <c r="J1497" i="2"/>
  <c r="J1639" i="2"/>
  <c r="J1433" i="2"/>
  <c r="J1593" i="2"/>
  <c r="J1866" i="2"/>
  <c r="J1865" i="2"/>
  <c r="J1861" i="2"/>
  <c r="J1779" i="2"/>
  <c r="J1775" i="2"/>
  <c r="J1771" i="2"/>
  <c r="J1768" i="2"/>
  <c r="J1576" i="2"/>
  <c r="J1411" i="2"/>
  <c r="J1518" i="2"/>
  <c r="J1457" i="2"/>
  <c r="J1409" i="2"/>
  <c r="J1656" i="2"/>
  <c r="J1509" i="2"/>
  <c r="J1701" i="2"/>
  <c r="J1700" i="2"/>
  <c r="J1695" i="2"/>
  <c r="J1692" i="2"/>
  <c r="J1495" i="2"/>
  <c r="J1636" i="2"/>
  <c r="J1535" i="2"/>
  <c r="J1719" i="2"/>
  <c r="J1469" i="2"/>
  <c r="J1417" i="2"/>
  <c r="J1531" i="2"/>
  <c r="J1661" i="2"/>
  <c r="J1709" i="2"/>
  <c r="J1459" i="2"/>
  <c r="J1410" i="2"/>
  <c r="J1611" i="2"/>
  <c r="J1505" i="2"/>
  <c r="J1698" i="2"/>
  <c r="J1557" i="2"/>
  <c r="J1404" i="2"/>
  <c r="J1548" i="2"/>
  <c r="J1601" i="2"/>
  <c r="J1546" i="2"/>
  <c r="J1598" i="2"/>
  <c r="J1484" i="2"/>
  <c r="J1597" i="2"/>
  <c r="J1482" i="2"/>
  <c r="J1429" i="2"/>
  <c r="J1478" i="2"/>
  <c r="J1424" i="2"/>
  <c r="J1624" i="2"/>
  <c r="J1587" i="2"/>
  <c r="J1532" i="2"/>
  <c r="J1386" i="2"/>
  <c r="E1441" i="4" s="1"/>
  <c r="J1378" i="2"/>
  <c r="J1370" i="2"/>
  <c r="J1362" i="2"/>
  <c r="E1274" i="4" s="1"/>
  <c r="J1354" i="2"/>
  <c r="J1346" i="2"/>
  <c r="E1536" i="4" s="1"/>
  <c r="J1338" i="2"/>
  <c r="J1330" i="2"/>
  <c r="J1322" i="2"/>
  <c r="J1314" i="2"/>
  <c r="J1306" i="2"/>
  <c r="J1298" i="2"/>
  <c r="J1289" i="2"/>
  <c r="J1285" i="2"/>
  <c r="J1281" i="2"/>
  <c r="J1277" i="2"/>
  <c r="J1273" i="2"/>
  <c r="J1269" i="2"/>
  <c r="J1265" i="2"/>
  <c r="J1261" i="2"/>
  <c r="J1257" i="2"/>
  <c r="J1253" i="2"/>
  <c r="J1250" i="2"/>
  <c r="J1183" i="2"/>
  <c r="J1180" i="2"/>
  <c r="J1202" i="2"/>
  <c r="J1223" i="2"/>
  <c r="J1156" i="2"/>
  <c r="J1185" i="2"/>
  <c r="J1206" i="2"/>
  <c r="J1148" i="2"/>
  <c r="J1147" i="2"/>
  <c r="J1132" i="2"/>
  <c r="J1131" i="2"/>
  <c r="J1126" i="2"/>
  <c r="J1125" i="2"/>
  <c r="J1110" i="2"/>
  <c r="J1109" i="2"/>
  <c r="J1094" i="2"/>
  <c r="J1093" i="2"/>
  <c r="J1080" i="2"/>
  <c r="J1489" i="2"/>
  <c r="J1550" i="2"/>
  <c r="J1635" i="2"/>
  <c r="J1480" i="2"/>
  <c r="J1676" i="2"/>
  <c r="J1673" i="2"/>
  <c r="J1472" i="2"/>
  <c r="J1622" i="2"/>
  <c r="J1621" i="2"/>
  <c r="J1387" i="2"/>
  <c r="J1379" i="2"/>
  <c r="J1371" i="2"/>
  <c r="E992" i="4" s="1"/>
  <c r="J1363" i="2"/>
  <c r="J1355" i="2"/>
  <c r="J1347" i="2"/>
  <c r="J1339" i="2"/>
  <c r="J1331" i="2"/>
  <c r="J1323" i="2"/>
  <c r="J1315" i="2"/>
  <c r="J1307" i="2"/>
  <c r="J1299" i="2"/>
  <c r="J1243" i="2"/>
  <c r="J1235" i="2"/>
  <c r="J1230" i="2"/>
  <c r="J1227" i="2"/>
  <c r="J1203" i="2"/>
  <c r="J1177" i="2"/>
  <c r="J1198" i="2"/>
  <c r="J1196" i="2"/>
  <c r="J1161" i="2"/>
  <c r="J1173" i="2"/>
  <c r="J1192" i="2"/>
  <c r="J1190" i="2"/>
  <c r="J1189" i="2"/>
  <c r="J1187" i="2"/>
  <c r="J1210" i="2"/>
  <c r="J1144" i="2"/>
  <c r="J1143" i="2"/>
  <c r="J1112" i="2"/>
  <c r="J1096" i="2"/>
  <c r="J1083" i="2"/>
  <c r="J961" i="2"/>
  <c r="J945" i="2"/>
  <c r="J929" i="2"/>
  <c r="J801" i="2"/>
  <c r="J1712" i="2"/>
  <c r="J1520" i="2"/>
  <c r="J1658" i="2"/>
  <c r="J1570" i="2"/>
  <c r="J1441" i="2"/>
  <c r="J1688" i="2"/>
  <c r="J1440" i="2"/>
  <c r="J1437" i="2"/>
  <c r="J1400" i="2"/>
  <c r="J1599" i="2"/>
  <c r="J1485" i="2"/>
  <c r="J1398" i="2"/>
  <c r="J1542" i="2"/>
  <c r="J1629" i="2"/>
  <c r="J1541" i="2"/>
  <c r="J1426" i="2"/>
  <c r="J1479" i="2"/>
  <c r="J1540" i="2"/>
  <c r="J1678" i="2"/>
  <c r="J1537" i="2"/>
  <c r="J1423" i="2"/>
  <c r="J1589" i="2"/>
  <c r="J1536" i="2"/>
  <c r="J1394" i="2"/>
  <c r="J1671" i="2"/>
  <c r="J1418" i="2"/>
  <c r="J1390" i="2"/>
  <c r="E1538" i="4" s="1"/>
  <c r="J1388" i="2"/>
  <c r="J1382" i="2"/>
  <c r="J1380" i="2"/>
  <c r="J1374" i="2"/>
  <c r="J1372" i="2"/>
  <c r="J1366" i="2"/>
  <c r="J1364" i="2"/>
  <c r="J1358" i="2"/>
  <c r="J1356" i="2"/>
  <c r="J1350" i="2"/>
  <c r="J1348" i="2"/>
  <c r="J1342" i="2"/>
  <c r="J1340" i="2"/>
  <c r="J1334" i="2"/>
  <c r="J1332" i="2"/>
  <c r="J1326" i="2"/>
  <c r="J1324" i="2"/>
  <c r="J1318" i="2"/>
  <c r="J1316" i="2"/>
  <c r="J1310" i="2"/>
  <c r="J1308" i="2"/>
  <c r="J1302" i="2"/>
  <c r="J1300" i="2"/>
  <c r="J1294" i="2"/>
  <c r="J1291" i="2"/>
  <c r="J1290" i="2"/>
  <c r="J1287" i="2"/>
  <c r="J1286" i="2"/>
  <c r="J1283" i="2"/>
  <c r="J1282" i="2"/>
  <c r="J1279" i="2"/>
  <c r="J1278" i="2"/>
  <c r="J1275" i="2"/>
  <c r="J1274" i="2"/>
  <c r="J1271" i="2"/>
  <c r="J1270" i="2"/>
  <c r="J1267" i="2"/>
  <c r="J1266" i="2"/>
  <c r="J1263" i="2"/>
  <c r="J1262" i="2"/>
  <c r="J1259" i="2"/>
  <c r="J1258" i="2"/>
  <c r="J1255" i="2"/>
  <c r="J1254" i="2"/>
  <c r="J1251" i="2"/>
  <c r="J1246" i="2"/>
  <c r="J1238" i="2"/>
  <c r="J1231" i="2"/>
  <c r="J1165" i="2"/>
  <c r="J1204" i="2"/>
  <c r="J1181" i="2"/>
  <c r="J1226" i="2"/>
  <c r="J1179" i="2"/>
  <c r="J1199" i="2"/>
  <c r="J1176" i="2"/>
  <c r="J1157" i="2"/>
  <c r="J1208" i="2"/>
  <c r="J1207" i="2"/>
  <c r="J1140" i="2"/>
  <c r="J1139" i="2"/>
  <c r="J1088" i="2"/>
  <c r="J809" i="2"/>
  <c r="J1122" i="2"/>
  <c r="J1121" i="2"/>
  <c r="J1106" i="2"/>
  <c r="J1105" i="2"/>
  <c r="J1090" i="2"/>
  <c r="J1082" i="2"/>
  <c r="J1073" i="2"/>
  <c r="J1069" i="2"/>
  <c r="J1065" i="2"/>
  <c r="J1061" i="2"/>
  <c r="J1057" i="2"/>
  <c r="J1053" i="2"/>
  <c r="J1047" i="2"/>
  <c r="J1039" i="2"/>
  <c r="J1036" i="2"/>
  <c r="J1025" i="2"/>
  <c r="J1019" i="2"/>
  <c r="J1007" i="2"/>
  <c r="J999" i="2"/>
  <c r="J990" i="2"/>
  <c r="J982" i="2"/>
  <c r="J974" i="2"/>
  <c r="J966" i="2"/>
  <c r="J958" i="2"/>
  <c r="J950" i="2"/>
  <c r="J942" i="2"/>
  <c r="J934" i="2"/>
  <c r="J926" i="2"/>
  <c r="J922" i="2"/>
  <c r="J918" i="2"/>
  <c r="J914" i="2"/>
  <c r="J910" i="2"/>
  <c r="J906" i="2"/>
  <c r="J902" i="2"/>
  <c r="J898" i="2"/>
  <c r="J894" i="2"/>
  <c r="J890" i="2"/>
  <c r="J886" i="2"/>
  <c r="J882" i="2"/>
  <c r="J878" i="2"/>
  <c r="J874" i="2"/>
  <c r="J870" i="2"/>
  <c r="J866" i="2"/>
  <c r="J862" i="2"/>
  <c r="J858" i="2"/>
  <c r="J854" i="2"/>
  <c r="J850" i="2"/>
  <c r="J846" i="2"/>
  <c r="J842" i="2"/>
  <c r="J838" i="2"/>
  <c r="J834" i="2"/>
  <c r="J830" i="2"/>
  <c r="J826" i="2"/>
  <c r="J822" i="2"/>
  <c r="J818" i="2"/>
  <c r="J814" i="2"/>
  <c r="J806" i="2"/>
  <c r="J796" i="2"/>
  <c r="J795" i="2"/>
  <c r="E1031" i="4" s="1"/>
  <c r="J688" i="2"/>
  <c r="J685" i="2"/>
  <c r="E1595" i="4" s="1"/>
  <c r="J792" i="2"/>
  <c r="E641" i="4" s="1"/>
  <c r="J683" i="2"/>
  <c r="E1349" i="4" s="1"/>
  <c r="J765" i="2"/>
  <c r="E911" i="4" s="1"/>
  <c r="J682" i="2"/>
  <c r="E1350" i="4" s="1"/>
  <c r="J738" i="2"/>
  <c r="E1418" i="4" s="1"/>
  <c r="J654" i="2"/>
  <c r="E1596" i="4" s="1"/>
  <c r="J733" i="2"/>
  <c r="E867" i="4" s="1"/>
  <c r="J719" i="2"/>
  <c r="E1214" i="4" s="1"/>
  <c r="J1118" i="2"/>
  <c r="J1117" i="2"/>
  <c r="J1102" i="2"/>
  <c r="J1101" i="2"/>
  <c r="J1084" i="2"/>
  <c r="J1076" i="2"/>
  <c r="J1049" i="2"/>
  <c r="J1041" i="2"/>
  <c r="J1029" i="2"/>
  <c r="J1027" i="2"/>
  <c r="J1022" i="2"/>
  <c r="J1020" i="2"/>
  <c r="J1015" i="2"/>
  <c r="J1009" i="2"/>
  <c r="J1001" i="2"/>
  <c r="J992" i="2"/>
  <c r="J984" i="2"/>
  <c r="J976" i="2"/>
  <c r="J968" i="2"/>
  <c r="J960" i="2"/>
  <c r="J952" i="2"/>
  <c r="J944" i="2"/>
  <c r="J936" i="2"/>
  <c r="J928" i="2"/>
  <c r="J879" i="2"/>
  <c r="J875" i="2"/>
  <c r="J808" i="2"/>
  <c r="J800" i="2"/>
  <c r="J797" i="2"/>
  <c r="J742" i="2"/>
  <c r="E1479" i="4" s="1"/>
  <c r="J794" i="2"/>
  <c r="E1515" i="4" s="1"/>
  <c r="J686" i="2"/>
  <c r="J767" i="2"/>
  <c r="E944" i="4" s="1"/>
  <c r="J766" i="2"/>
  <c r="E950" i="4" s="1"/>
  <c r="J724" i="2"/>
  <c r="E579" i="4" s="1"/>
  <c r="J681" i="2"/>
  <c r="E1546" i="4" s="1"/>
  <c r="J722" i="2"/>
  <c r="E991" i="4" s="1"/>
  <c r="J653" i="2"/>
  <c r="E1123" i="4" s="1"/>
  <c r="J679" i="2"/>
  <c r="E1186" i="4" s="1"/>
  <c r="J761" i="2"/>
  <c r="E269" i="4" s="1"/>
  <c r="J1016" i="2"/>
  <c r="J970" i="2"/>
  <c r="J962" i="2"/>
  <c r="J954" i="2"/>
  <c r="J946" i="2"/>
  <c r="J938" i="2"/>
  <c r="J930" i="2"/>
  <c r="J810" i="2"/>
  <c r="J802" i="2"/>
  <c r="J798" i="2"/>
  <c r="J690" i="2"/>
  <c r="J689" i="2"/>
  <c r="E1391" i="4" s="1"/>
  <c r="J687" i="2"/>
  <c r="E1034" i="4" s="1"/>
  <c r="J768" i="2"/>
  <c r="E1001" i="4" s="1"/>
  <c r="J684" i="2"/>
  <c r="E1057" i="4" s="1"/>
  <c r="J740" i="2"/>
  <c r="E1195" i="4" s="1"/>
  <c r="J764" i="2"/>
  <c r="E77" i="4" s="1"/>
  <c r="J655" i="2"/>
  <c r="E1517" i="4" s="1"/>
  <c r="J737" i="2"/>
  <c r="E1440" i="4" s="1"/>
  <c r="J701" i="2"/>
  <c r="E89" i="4" s="1"/>
  <c r="J720" i="2"/>
  <c r="E768" i="4" s="1"/>
  <c r="J672" i="2"/>
  <c r="E1367" i="4" s="1"/>
  <c r="J715" i="2"/>
  <c r="E1476" i="4" s="1"/>
  <c r="J729" i="2"/>
  <c r="E917" i="4" s="1"/>
  <c r="J663" i="2"/>
  <c r="E698" i="4" s="1"/>
  <c r="J750" i="2"/>
  <c r="E1259" i="4" s="1"/>
  <c r="J304" i="2"/>
  <c r="J639" i="2"/>
  <c r="J353" i="2"/>
  <c r="J347" i="2"/>
  <c r="J483" i="2"/>
  <c r="J530" i="2"/>
  <c r="J632" i="2"/>
  <c r="J627" i="2"/>
  <c r="J337" i="2"/>
  <c r="J433" i="2"/>
  <c r="J263" i="2"/>
  <c r="J516" i="2"/>
  <c r="J380" i="2"/>
  <c r="J293" i="2"/>
  <c r="J292" i="2"/>
  <c r="J291" i="2"/>
  <c r="J331" i="2"/>
  <c r="J425" i="2"/>
  <c r="J512" i="2"/>
  <c r="J323" i="2"/>
  <c r="J790" i="2"/>
  <c r="E997" i="4" s="1"/>
  <c r="J734" i="2"/>
  <c r="E930" i="4" s="1"/>
  <c r="J652" i="2"/>
  <c r="E1090" i="4" s="1"/>
  <c r="J762" i="2"/>
  <c r="E1268" i="4" s="1"/>
  <c r="J675" i="2"/>
  <c r="E578" i="4" s="1"/>
  <c r="J760" i="2"/>
  <c r="E1055" i="4" s="1"/>
  <c r="J718" i="2"/>
  <c r="E519" i="4" s="1"/>
  <c r="J784" i="2"/>
  <c r="E722" i="4" s="1"/>
  <c r="J650" i="2"/>
  <c r="E1542" i="4" s="1"/>
  <c r="J759" i="2"/>
  <c r="E1290" i="4" s="1"/>
  <c r="J671" i="2"/>
  <c r="E914" i="4" s="1"/>
  <c r="J782" i="2"/>
  <c r="E1472" i="4" s="1"/>
  <c r="J714" i="2"/>
  <c r="E1394" i="4" s="1"/>
  <c r="J647" i="2"/>
  <c r="E965" i="4" s="1"/>
  <c r="J728" i="2"/>
  <c r="E756" i="4" s="1"/>
  <c r="J753" i="2"/>
  <c r="E928" i="4" s="1"/>
  <c r="J727" i="2"/>
  <c r="E1138" i="4" s="1"/>
  <c r="J711" i="2"/>
  <c r="E1202" i="4" s="1"/>
  <c r="J695" i="2"/>
  <c r="E910" i="4" s="1"/>
  <c r="J660" i="2"/>
  <c r="E786" i="4" s="1"/>
  <c r="J708" i="2"/>
  <c r="E984" i="4" s="1"/>
  <c r="J746" i="2"/>
  <c r="E1280" i="4" s="1"/>
  <c r="J707" i="2"/>
  <c r="E813" i="4" s="1"/>
  <c r="J276" i="2"/>
  <c r="J448" i="2"/>
  <c r="J535" i="2"/>
  <c r="J354" i="2"/>
  <c r="J447" i="2"/>
  <c r="J301" i="2"/>
  <c r="J534" i="2"/>
  <c r="J532" i="2"/>
  <c r="J348" i="2"/>
  <c r="J634" i="2"/>
  <c r="J271" i="2"/>
  <c r="J439" i="2"/>
  <c r="J527" i="2"/>
  <c r="J633" i="2"/>
  <c r="J630" i="2"/>
  <c r="J384" i="2"/>
  <c r="J383" i="2"/>
  <c r="J582" i="2"/>
  <c r="J339" i="2"/>
  <c r="J436" i="2"/>
  <c r="J297" i="2"/>
  <c r="J577" i="2"/>
  <c r="J619" i="2"/>
  <c r="J334" i="2"/>
  <c r="J261" i="2"/>
  <c r="J332" i="2"/>
  <c r="J426" i="2"/>
  <c r="J571" i="2"/>
  <c r="J424" i="2"/>
  <c r="J327" i="2"/>
  <c r="J375" i="2"/>
  <c r="J325" i="2"/>
  <c r="J324" i="2"/>
  <c r="J567" i="2"/>
  <c r="J252" i="2"/>
  <c r="J668" i="2"/>
  <c r="E635" i="4" s="1"/>
  <c r="J398" i="2"/>
  <c r="J592" i="2"/>
  <c r="J444" i="2"/>
  <c r="J300" i="2"/>
  <c r="J440" i="2"/>
  <c r="J269" i="2"/>
  <c r="J631" i="2"/>
  <c r="J624" i="2"/>
  <c r="J540" i="2"/>
  <c r="J432" i="2"/>
  <c r="J621" i="2"/>
  <c r="J431" i="2"/>
  <c r="J262" i="2"/>
  <c r="J620" i="2"/>
  <c r="J514" i="2"/>
  <c r="J513" i="2"/>
  <c r="J329" i="2"/>
  <c r="J615" i="2"/>
  <c r="J423" i="2"/>
  <c r="J509" i="2"/>
  <c r="J563" i="2"/>
  <c r="J562" i="2"/>
  <c r="J420" i="2"/>
  <c r="J560" i="2"/>
  <c r="J253" i="2"/>
  <c r="J465" i="2"/>
  <c r="J320" i="2"/>
  <c r="J317" i="2"/>
  <c r="J502" i="2"/>
  <c r="J501" i="2"/>
  <c r="J316" i="2"/>
  <c r="J499" i="2"/>
  <c r="J539" i="2"/>
  <c r="J497" i="2"/>
  <c r="J364" i="2"/>
  <c r="J495" i="2"/>
  <c r="J538" i="2"/>
  <c r="J494" i="2"/>
  <c r="J459" i="2"/>
  <c r="J281" i="2"/>
  <c r="J309" i="2"/>
  <c r="J404" i="2"/>
  <c r="J546" i="2"/>
  <c r="J491" i="2"/>
  <c r="J543" i="2"/>
  <c r="J488" i="2"/>
  <c r="J239" i="2"/>
  <c r="J236" i="2"/>
  <c r="J227" i="2"/>
  <c r="J224" i="2"/>
  <c r="J217" i="2"/>
  <c r="J207" i="2"/>
  <c r="J196" i="2"/>
  <c r="J194" i="2"/>
  <c r="J193" i="2"/>
  <c r="J191" i="2"/>
  <c r="J180" i="2"/>
  <c r="J169" i="2"/>
  <c r="J167" i="2"/>
  <c r="J166" i="2"/>
  <c r="J160" i="2"/>
  <c r="J153" i="2"/>
  <c r="J96" i="2"/>
  <c r="J135" i="2"/>
  <c r="J131" i="2"/>
  <c r="J128" i="2"/>
  <c r="J114" i="2"/>
  <c r="J73" i="2"/>
  <c r="J63" i="2"/>
  <c r="J108" i="2"/>
  <c r="J62" i="2"/>
  <c r="J53" i="2"/>
  <c r="J50" i="2"/>
  <c r="J46" i="2"/>
  <c r="J34" i="2"/>
  <c r="J33" i="2"/>
  <c r="J25" i="2"/>
  <c r="J14" i="2"/>
  <c r="J4" i="2"/>
  <c r="J119" i="2"/>
  <c r="J111" i="2"/>
  <c r="J60" i="2"/>
  <c r="J100" i="2"/>
  <c r="J36" i="2"/>
  <c r="J32" i="2"/>
  <c r="J18" i="2"/>
  <c r="J17" i="2"/>
  <c r="J9" i="2"/>
  <c r="J374" i="2"/>
  <c r="J565" i="2"/>
  <c r="J468" i="2"/>
  <c r="J506" i="2"/>
  <c r="J419" i="2"/>
  <c r="J418" i="2"/>
  <c r="J288" i="2"/>
  <c r="J463" i="2"/>
  <c r="J610" i="2"/>
  <c r="J503" i="2"/>
  <c r="J606" i="2"/>
  <c r="J605" i="2"/>
  <c r="J313" i="2"/>
  <c r="J550" i="2"/>
  <c r="J406" i="2"/>
  <c r="J492" i="2"/>
  <c r="J457" i="2"/>
  <c r="J279" i="2"/>
  <c r="J545" i="2"/>
  <c r="J358" i="2"/>
  <c r="J451" i="2"/>
  <c r="J490" i="2"/>
  <c r="J243" i="2"/>
  <c r="J240" i="2"/>
  <c r="J233" i="2"/>
  <c r="J223" i="2"/>
  <c r="J220" i="2"/>
  <c r="J211" i="2"/>
  <c r="J208" i="2"/>
  <c r="J189" i="2"/>
  <c r="J161" i="2"/>
  <c r="J152" i="2"/>
  <c r="J149" i="2"/>
  <c r="J137" i="2"/>
  <c r="J133" i="2"/>
  <c r="J86" i="2"/>
  <c r="J120" i="2"/>
  <c r="J70" i="2"/>
  <c r="J101" i="2"/>
  <c r="J56" i="2"/>
  <c r="J99" i="2"/>
  <c r="J20" i="2"/>
  <c r="J19" i="2"/>
  <c r="J16" i="2"/>
  <c r="J1874" i="2"/>
  <c r="J1852" i="2"/>
  <c r="J1836" i="2"/>
  <c r="J1820" i="2"/>
  <c r="J1804" i="2"/>
  <c r="J1788" i="2"/>
  <c r="J1772" i="2"/>
  <c r="J1760" i="2"/>
  <c r="J1744" i="2"/>
  <c r="J1732" i="2"/>
  <c r="J1720" i="2"/>
  <c r="J1584" i="2"/>
  <c r="J1466" i="2"/>
  <c r="J1523" i="2"/>
  <c r="J1710" i="2"/>
  <c r="J1463" i="2"/>
  <c r="J1460" i="2"/>
  <c r="J1513" i="2"/>
  <c r="J1564" i="2"/>
  <c r="J1448" i="2"/>
  <c r="J1445" i="2"/>
  <c r="J1443" i="2"/>
  <c r="J1690" i="2"/>
  <c r="J1862" i="2"/>
  <c r="J1856" i="2"/>
  <c r="J1840" i="2"/>
  <c r="J1824" i="2"/>
  <c r="J1808" i="2"/>
  <c r="J1792" i="2"/>
  <c r="J1776" i="2"/>
  <c r="J1764" i="2"/>
  <c r="J1748" i="2"/>
  <c r="J1530" i="2"/>
  <c r="J1526" i="2"/>
  <c r="J1578" i="2"/>
  <c r="J1464" i="2"/>
  <c r="J1614" i="2"/>
  <c r="J1702" i="2"/>
  <c r="J1452" i="2"/>
  <c r="J1506" i="2"/>
  <c r="J1502" i="2"/>
  <c r="J1558" i="2"/>
  <c r="J1644" i="2"/>
  <c r="J1620" i="2"/>
  <c r="J1585" i="2"/>
  <c r="J1617" i="2"/>
  <c r="J1573" i="2"/>
  <c r="J1516" i="2"/>
  <c r="J1456" i="2"/>
  <c r="J1651" i="2"/>
  <c r="J1446" i="2"/>
  <c r="J1405" i="2"/>
  <c r="J1691" i="2"/>
  <c r="J1638" i="2"/>
  <c r="J1543" i="2"/>
  <c r="J1431" i="2"/>
  <c r="J1594" i="2"/>
  <c r="J1477" i="2"/>
  <c r="J1590" i="2"/>
  <c r="J1684" i="2"/>
  <c r="J1436" i="2"/>
  <c r="J1488" i="2"/>
  <c r="J1432" i="2"/>
  <c r="J1428" i="2"/>
  <c r="J1677" i="2"/>
  <c r="J1032" i="2"/>
  <c r="J1034" i="2"/>
  <c r="J1026" i="2"/>
  <c r="J1038" i="2"/>
  <c r="J1030" i="2"/>
  <c r="J731" i="2"/>
  <c r="E1115" i="4" s="1"/>
  <c r="J648" i="2"/>
  <c r="E757" i="4" s="1"/>
  <c r="J666" i="2"/>
  <c r="E587" i="4" s="1"/>
  <c r="J662" i="2"/>
  <c r="E1013" i="4" s="1"/>
  <c r="J709" i="2"/>
  <c r="E1004" i="4" s="1"/>
  <c r="J745" i="2"/>
  <c r="E1381" i="4" s="1"/>
  <c r="J449" i="2"/>
  <c r="J536" i="2"/>
  <c r="J274" i="2"/>
  <c r="J392" i="2"/>
  <c r="J587" i="2"/>
  <c r="J578" i="2"/>
  <c r="J649" i="2"/>
  <c r="E1101" i="4" s="1"/>
  <c r="J780" i="2"/>
  <c r="E1008" i="4" s="1"/>
  <c r="J664" i="2"/>
  <c r="E966" i="4" s="1"/>
  <c r="J710" i="2"/>
  <c r="E1411" i="4" s="1"/>
  <c r="J774" i="2"/>
  <c r="E987" i="4" s="1"/>
  <c r="J537" i="2"/>
  <c r="J275" i="2"/>
  <c r="J350" i="2"/>
  <c r="J273" i="2"/>
  <c r="J390" i="2"/>
  <c r="J387" i="2"/>
  <c r="J526" i="2"/>
  <c r="J585" i="2"/>
  <c r="J524" i="2"/>
  <c r="J382" i="2"/>
  <c r="J335" i="2"/>
  <c r="J264" i="2"/>
  <c r="J518" i="2"/>
  <c r="J517" i="2"/>
  <c r="J481" i="2"/>
  <c r="J268" i="2"/>
  <c r="J478" i="2"/>
  <c r="J296" i="2"/>
  <c r="J461" i="2"/>
  <c r="J365" i="2"/>
  <c r="J363" i="2"/>
  <c r="J604" i="2"/>
  <c r="J310" i="2"/>
  <c r="J544" i="2"/>
  <c r="J245" i="2"/>
  <c r="J229" i="2"/>
  <c r="J213" i="2"/>
  <c r="J287" i="2"/>
  <c r="J500" i="2"/>
  <c r="J553" i="2"/>
  <c r="J407" i="2"/>
  <c r="J549" i="2"/>
  <c r="J247" i="2"/>
  <c r="J453" i="2"/>
  <c r="J400" i="2"/>
  <c r="J237" i="2"/>
  <c r="J221" i="2"/>
  <c r="J205" i="2"/>
  <c r="J198" i="2"/>
  <c r="J182" i="2"/>
  <c r="J171" i="2"/>
  <c r="J158" i="2"/>
  <c r="J141" i="2"/>
  <c r="J122" i="2"/>
  <c r="J71" i="2"/>
  <c r="J190" i="2"/>
  <c r="J162" i="2"/>
  <c r="J154" i="2"/>
  <c r="J151" i="2"/>
  <c r="J145" i="2"/>
  <c r="J121" i="2"/>
  <c r="J113" i="2"/>
  <c r="J61" i="2"/>
  <c r="J54" i="2"/>
  <c r="J51" i="2"/>
  <c r="J37" i="2"/>
  <c r="J21" i="2"/>
  <c r="J5" i="2"/>
  <c r="J117" i="2"/>
  <c r="J66" i="2"/>
  <c r="J57" i="2"/>
  <c r="J29" i="2"/>
  <c r="J13" i="2"/>
  <c r="C1218" i="4" l="1"/>
  <c r="C1046" i="4"/>
  <c r="C1045" i="4"/>
  <c r="C1184" i="4"/>
  <c r="C829" i="4"/>
  <c r="C906" i="4"/>
  <c r="C1058" i="4"/>
  <c r="C747" i="4"/>
  <c r="C1353" i="4"/>
  <c r="C463" i="4"/>
  <c r="C1586" i="4"/>
  <c r="C1494" i="4"/>
  <c r="C102" i="4"/>
  <c r="C839" i="4"/>
  <c r="C1557" i="4"/>
  <c r="C1374" i="4"/>
  <c r="C1234" i="4"/>
  <c r="C1547" i="4"/>
  <c r="C288" i="4"/>
  <c r="C1539" i="4"/>
  <c r="C861" i="4"/>
  <c r="C1250" i="4"/>
  <c r="C294" i="4"/>
  <c r="C336" i="4"/>
  <c r="C682" i="4"/>
  <c r="C794" i="4"/>
  <c r="C1592" i="4"/>
  <c r="C131" i="4"/>
  <c r="C645" i="4"/>
  <c r="C1075" i="4"/>
  <c r="C1354" i="4"/>
  <c r="C1284" i="4"/>
  <c r="C316" i="4"/>
  <c r="C907" i="4"/>
  <c r="C1556" i="4"/>
  <c r="C842" i="4"/>
  <c r="C1380" i="4"/>
  <c r="C815" i="4"/>
  <c r="C1091" i="4"/>
  <c r="C228" i="4"/>
  <c r="C296" i="4"/>
  <c r="C1084" i="4"/>
  <c r="C876" i="4"/>
  <c r="C1135" i="4"/>
  <c r="C1333" i="4"/>
  <c r="C1588" i="4"/>
  <c r="C841" i="4"/>
  <c r="C1332" i="4"/>
  <c r="C1513" i="4"/>
  <c r="C784" i="4"/>
  <c r="C407" i="4"/>
  <c r="C223" i="4"/>
  <c r="C1443" i="4"/>
  <c r="C1094" i="4"/>
  <c r="C1050" i="4"/>
  <c r="C310" i="4"/>
  <c r="C766" i="4"/>
  <c r="C1442" i="4"/>
  <c r="C1545" i="4"/>
  <c r="C621" i="4"/>
  <c r="C95" i="4"/>
  <c r="C1324" i="4"/>
  <c r="C1127" i="4"/>
  <c r="C1497" i="4"/>
  <c r="C346" i="4"/>
  <c r="C760" i="4"/>
  <c r="C210" i="4"/>
  <c r="C72" i="4"/>
  <c r="C1575" i="4"/>
  <c r="C1121" i="4"/>
  <c r="C1244" i="4"/>
  <c r="C1096" i="4"/>
  <c r="C1230" i="4"/>
  <c r="C1587" i="4"/>
  <c r="C1505" i="4"/>
  <c r="C491" i="4"/>
  <c r="C624" i="4"/>
  <c r="C900" i="4"/>
  <c r="C1233" i="4"/>
  <c r="C886" i="4"/>
  <c r="C1487" i="4"/>
  <c r="C135" i="4"/>
  <c r="C340" i="4"/>
  <c r="C150" i="4"/>
  <c r="C615" i="4"/>
  <c r="C465" i="4"/>
  <c r="C1318" i="4"/>
  <c r="C1503" i="4"/>
  <c r="C1247" i="4"/>
  <c r="C763" i="4"/>
  <c r="C234" i="4"/>
  <c r="C862" i="4"/>
  <c r="C339" i="4"/>
  <c r="C1457" i="4"/>
  <c r="C822" i="4"/>
  <c r="C1229" i="4"/>
  <c r="C658" i="4"/>
  <c r="C610" i="4"/>
  <c r="C1455" i="4"/>
  <c r="C1570" i="4"/>
  <c r="C1041" i="4"/>
  <c r="C172" i="4"/>
  <c r="C745" i="4"/>
  <c r="C2" i="4"/>
  <c r="C732" i="4"/>
  <c r="C94" i="4"/>
  <c r="C1568" i="4"/>
  <c r="C1454" i="4"/>
  <c r="C830" i="4"/>
  <c r="C989" i="4"/>
  <c r="C1081" i="4"/>
  <c r="C795" i="4"/>
  <c r="C1529" i="4"/>
  <c r="C638" i="4"/>
  <c r="C1047" i="4"/>
  <c r="C414" i="4"/>
  <c r="C1072" i="4"/>
  <c r="C767" i="4"/>
  <c r="C771" i="4"/>
  <c r="C1052" i="4"/>
  <c r="C1458" i="4"/>
  <c r="C1566" i="4"/>
  <c r="C1604" i="4"/>
  <c r="C889" i="4"/>
  <c r="C1403" i="4"/>
  <c r="C1602" i="4"/>
  <c r="C1514" i="4"/>
  <c r="C1239" i="4"/>
  <c r="C1461" i="4"/>
  <c r="C1289" i="4"/>
  <c r="C1388" i="4"/>
  <c r="C933" i="4"/>
  <c r="C1456" i="4"/>
  <c r="C406" i="4"/>
  <c r="C1236" i="4"/>
  <c r="C845" i="4"/>
  <c r="C1024" i="4"/>
  <c r="C1363" i="4"/>
  <c r="C410" i="4"/>
  <c r="C858" i="4"/>
  <c r="C1576" i="4"/>
  <c r="C400" i="4"/>
  <c r="C646" i="4"/>
  <c r="C1124" i="4"/>
  <c r="C426" i="4"/>
  <c r="C1065" i="4"/>
  <c r="C1275" i="4"/>
  <c r="C1439" i="4"/>
  <c r="C334" i="4"/>
  <c r="C935" i="4"/>
  <c r="C1134" i="4"/>
  <c r="C774" i="4"/>
  <c r="C1076" i="4"/>
  <c r="C41" i="4"/>
  <c r="C85" i="4"/>
  <c r="C761" i="4"/>
  <c r="C1351" i="4"/>
  <c r="C1251" i="4"/>
  <c r="C186" i="4"/>
  <c r="C764" i="4"/>
  <c r="C1265" i="4"/>
  <c r="C1352" i="4"/>
  <c r="C1255" i="4"/>
  <c r="C937" i="4"/>
  <c r="C1500" i="4"/>
  <c r="C765" i="4"/>
  <c r="C292" i="4"/>
  <c r="C670" i="4"/>
  <c r="C214" i="4"/>
  <c r="C748" i="4"/>
  <c r="C731" i="4"/>
  <c r="C1083" i="4"/>
  <c r="C1235" i="4"/>
  <c r="C1347" i="4"/>
  <c r="C1610" i="4"/>
  <c r="C598" i="4"/>
  <c r="C1254" i="4"/>
  <c r="C818" i="4"/>
  <c r="C958" i="4"/>
  <c r="C1261" i="4"/>
  <c r="C1262" i="4"/>
  <c r="C1095" i="4"/>
  <c r="C1129" i="4"/>
  <c r="C1183" i="4"/>
  <c r="C35" i="4"/>
  <c r="C981" i="4"/>
  <c r="C1424" i="4"/>
  <c r="C982" i="4"/>
  <c r="C936" i="4"/>
  <c r="C821" i="4"/>
  <c r="C122" i="4"/>
  <c r="C1428" i="4"/>
  <c r="C857" i="4"/>
  <c r="C1085" i="4"/>
  <c r="C1486" i="4"/>
  <c r="C317" i="4"/>
  <c r="C1098" i="4"/>
  <c r="C1100" i="4"/>
  <c r="C1304" i="4"/>
  <c r="C708" i="4"/>
  <c r="C611" i="4"/>
  <c r="C983" i="4"/>
  <c r="C1553" i="4"/>
  <c r="C374" i="4"/>
  <c r="C1346" i="4"/>
  <c r="C714" i="4"/>
  <c r="C418" i="4"/>
  <c r="C1377" i="4"/>
  <c r="C820" i="4"/>
  <c r="C159" i="4"/>
  <c r="C324" i="4"/>
  <c r="C1408" i="4"/>
  <c r="C307" i="4"/>
  <c r="C373" i="4"/>
  <c r="C61" i="4"/>
  <c r="C1066" i="4"/>
  <c r="C149" i="4"/>
  <c r="C1028" i="4"/>
  <c r="C1082" i="4"/>
  <c r="C1120" i="4"/>
  <c r="C1029" i="4"/>
  <c r="C633" i="4"/>
  <c r="C1237" i="4"/>
  <c r="C1357" i="4"/>
  <c r="C1060" i="4"/>
  <c r="C775" i="4"/>
  <c r="C599" i="4"/>
  <c r="C603" i="4"/>
  <c r="C1463" i="4"/>
  <c r="C36" i="4"/>
  <c r="C1426" i="4"/>
  <c r="C291" i="4"/>
  <c r="C894" i="4"/>
  <c r="C1248" i="4"/>
  <c r="C356" i="4"/>
  <c r="C625" i="4"/>
  <c r="C1063" i="4"/>
  <c r="C1429" i="4"/>
  <c r="C1036" i="4"/>
  <c r="C971" i="4"/>
  <c r="C891" i="4"/>
  <c r="C360" i="4"/>
  <c r="C975" i="4"/>
  <c r="C694" i="4"/>
  <c r="C393" i="4"/>
  <c r="C1385" i="4"/>
  <c r="C1023" i="4"/>
  <c r="C1392" i="4"/>
  <c r="C1312" i="4"/>
  <c r="C1451" i="4"/>
  <c r="C616" i="4"/>
  <c r="C1386" i="4"/>
  <c r="C1438" i="4"/>
  <c r="C1345" i="4"/>
  <c r="C1425" i="4"/>
  <c r="C1193" i="4"/>
  <c r="C1294" i="4"/>
  <c r="C846" i="4"/>
  <c r="C459" i="4"/>
  <c r="C178" i="4"/>
  <c r="C319" i="4"/>
  <c r="C1097" i="4"/>
  <c r="C1420" i="4"/>
  <c r="C3" i="4"/>
  <c r="C855" i="4"/>
  <c r="C394" i="4"/>
  <c r="C399" i="4"/>
  <c r="C1211" i="4"/>
  <c r="C973" i="4"/>
  <c r="C770" i="4"/>
  <c r="C38" i="4"/>
  <c r="C849" i="4"/>
  <c r="C321" i="4"/>
  <c r="C828" i="4"/>
  <c r="C1293" i="4"/>
  <c r="C1383" i="4"/>
  <c r="C1256" i="4"/>
  <c r="C471" i="4"/>
  <c r="C1373" i="4"/>
  <c r="C1421" i="4"/>
  <c r="C287" i="4"/>
  <c r="C812" i="4"/>
  <c r="C1379" i="4"/>
  <c r="C860" i="4"/>
  <c r="C1208" i="4"/>
  <c r="C1051" i="4"/>
  <c r="C1423" i="4"/>
  <c r="C721" i="4"/>
  <c r="C826" i="4"/>
  <c r="C152" i="4"/>
  <c r="C187" i="4"/>
  <c r="C315" i="4"/>
  <c r="C301" i="4"/>
  <c r="C1581" i="4"/>
  <c r="C780" i="4"/>
  <c r="C1238" i="4"/>
  <c r="C1108" i="4"/>
  <c r="C563" i="4"/>
  <c r="C1092" i="4"/>
  <c r="C772" i="4"/>
  <c r="C1022" i="4"/>
  <c r="C1590" i="4"/>
  <c r="C1369" i="4"/>
  <c r="C293" i="4"/>
  <c r="C859" i="4"/>
  <c r="C996" i="4"/>
  <c r="C977" i="4"/>
  <c r="C1478" i="4"/>
  <c r="C734" i="4"/>
  <c r="C665" i="4"/>
  <c r="C1042" i="4"/>
  <c r="C994" i="4"/>
  <c r="C1025" i="4"/>
  <c r="C796" i="4"/>
  <c r="C124" i="4"/>
  <c r="C306" i="4"/>
  <c r="C1027" i="4"/>
  <c r="C1016" i="4"/>
  <c r="C1608" i="4"/>
  <c r="C84" i="4"/>
  <c r="C1334" i="4"/>
  <c r="C184" i="4"/>
  <c r="C212" i="4"/>
  <c r="C182" i="4"/>
  <c r="C33" i="4"/>
  <c r="C686" i="4"/>
  <c r="C1495" i="4"/>
  <c r="C1370" i="4"/>
  <c r="C1465" i="4"/>
  <c r="C1344" i="4"/>
  <c r="C959" i="4"/>
  <c r="C609" i="4"/>
  <c r="C848" i="4"/>
  <c r="C1389" i="4" l="1"/>
  <c r="C566" i="4"/>
  <c r="C836" i="4"/>
  <c r="C1531" i="4"/>
  <c r="C1321" i="4"/>
  <c r="C719" i="4"/>
  <c r="C853" i="4"/>
  <c r="C1128" i="4"/>
  <c r="C1338" i="4"/>
  <c r="C938" i="4"/>
  <c r="C613" i="4"/>
  <c r="C949" i="4"/>
  <c r="C570" i="4"/>
  <c r="C1285" i="4"/>
  <c r="C798" i="4"/>
  <c r="C1132" i="4"/>
  <c r="C1488" i="4"/>
  <c r="C1474" i="4"/>
  <c r="C678" i="4"/>
  <c r="C717" i="4"/>
  <c r="C927" i="4"/>
  <c r="C1264" i="4"/>
  <c r="C684" i="4"/>
  <c r="C897" i="4"/>
  <c r="C884" i="4"/>
  <c r="C1361" i="4"/>
  <c r="C1562" i="4"/>
  <c r="C1469" i="4"/>
  <c r="C688" i="4"/>
  <c r="C1399" i="4"/>
  <c r="C1245" i="4"/>
  <c r="C668" i="4"/>
  <c r="C585" i="4"/>
  <c r="C304" i="4"/>
  <c r="C1210" i="4"/>
  <c r="C647" i="4"/>
  <c r="C887" i="4"/>
  <c r="C297" i="4"/>
  <c r="C667" i="4"/>
  <c r="C1310" i="4"/>
  <c r="C560" i="4"/>
  <c r="C492" i="4"/>
  <c r="C482" i="4"/>
  <c r="C569" i="4"/>
  <c r="C1493" i="4"/>
  <c r="C71" i="4"/>
  <c r="C1502" i="4"/>
  <c r="C246" i="4"/>
  <c r="C1021" i="4"/>
  <c r="C632" i="4"/>
  <c r="C1453" i="4"/>
  <c r="C1136" i="4"/>
  <c r="C358" i="4"/>
  <c r="C952" i="4"/>
  <c r="C194" i="4"/>
  <c r="C377" i="4"/>
  <c r="C213" i="4"/>
  <c r="C1087" i="4"/>
  <c r="C1409" i="4"/>
  <c r="C261" i="4"/>
  <c r="C1510" i="4"/>
  <c r="C263" i="4"/>
  <c r="C363" i="4"/>
  <c r="C202" i="4"/>
  <c r="C1447" i="4"/>
  <c r="C203" i="4"/>
  <c r="C218" i="4"/>
  <c r="C271" i="4"/>
  <c r="C193" i="4"/>
  <c r="C256" i="4"/>
  <c r="C1489" i="4"/>
  <c r="C359" i="4"/>
  <c r="C379" i="4"/>
  <c r="C353" i="4"/>
  <c r="C329" i="4"/>
  <c r="C225" i="4"/>
  <c r="C262" i="4"/>
  <c r="C192" i="4"/>
  <c r="C1209" i="4"/>
  <c r="C444" i="4"/>
  <c r="C1143" i="4"/>
  <c r="C8" i="4"/>
  <c r="C532" i="4"/>
  <c r="C13" i="4"/>
  <c r="C7" i="4"/>
  <c r="C9" i="4"/>
  <c r="C1140" i="4"/>
  <c r="C10" i="4"/>
  <c r="C274" i="4"/>
  <c r="C528" i="4"/>
  <c r="C11" i="4"/>
  <c r="C12" i="4"/>
  <c r="C1149" i="4"/>
  <c r="C533" i="4"/>
  <c r="C529" i="4"/>
  <c r="C531" i="4"/>
  <c r="C279" i="4"/>
  <c r="C382" i="4"/>
  <c r="C527" i="4"/>
  <c r="C6" i="4"/>
  <c r="C534" i="4"/>
  <c r="C541" i="4"/>
  <c r="C1141" i="4"/>
  <c r="C1148" i="4"/>
  <c r="C1150" i="4"/>
  <c r="C1147" i="4"/>
  <c r="C1146" i="4"/>
  <c r="C380" i="4"/>
  <c r="C530" i="4"/>
  <c r="C277" i="4"/>
  <c r="C1145" i="4"/>
  <c r="C276" i="4"/>
  <c r="C1144" i="4"/>
  <c r="C535" i="4"/>
  <c r="C538" i="4"/>
  <c r="C1154" i="4"/>
  <c r="C273" i="4"/>
  <c r="C536" i="4"/>
  <c r="C386" i="4"/>
  <c r="C384" i="4"/>
  <c r="C1151" i="4"/>
  <c r="C278" i="4"/>
  <c r="C1155" i="4"/>
  <c r="C544" i="4"/>
  <c r="C1152" i="4"/>
  <c r="C17" i="4"/>
  <c r="C15" i="4"/>
  <c r="C383" i="4"/>
  <c r="C537" i="4"/>
  <c r="C1153" i="4"/>
  <c r="C539" i="4"/>
  <c r="C381" i="4"/>
  <c r="C1160" i="4"/>
  <c r="C385" i="4"/>
  <c r="C275" i="4"/>
  <c r="C5" i="4"/>
  <c r="C1156" i="4"/>
  <c r="C1158" i="4"/>
  <c r="C1159" i="4"/>
  <c r="C543" i="4"/>
  <c r="C272" i="4"/>
  <c r="C16" i="4"/>
  <c r="C14" i="4"/>
  <c r="C1157" i="4"/>
  <c r="C542" i="4"/>
  <c r="C540" i="4"/>
  <c r="C1142" i="4"/>
  <c r="C1606" i="4"/>
  <c r="C1105" i="4"/>
  <c r="C497" i="4"/>
  <c r="C705" i="4"/>
  <c r="C1433" i="4"/>
  <c r="C207" i="4"/>
  <c r="C477" i="4"/>
  <c r="C1048" i="4"/>
  <c r="C4" i="4"/>
  <c r="C1544" i="4"/>
  <c r="C1006" i="4"/>
  <c r="C1607" i="4"/>
  <c r="C229" i="4"/>
  <c r="C1069" i="4"/>
  <c r="C920" i="4"/>
  <c r="C217" i="4"/>
  <c r="C367" i="4"/>
  <c r="C1161" i="4"/>
  <c r="C817" i="4"/>
  <c r="C1167" i="4"/>
  <c r="C390" i="4"/>
  <c r="C1166" i="4"/>
  <c r="C1163" i="4"/>
  <c r="C556" i="4"/>
  <c r="C547" i="4"/>
  <c r="C551" i="4"/>
  <c r="C1169" i="4"/>
  <c r="C284" i="4"/>
  <c r="C1168" i="4"/>
  <c r="C282" i="4"/>
  <c r="C18" i="4"/>
  <c r="C553" i="4"/>
  <c r="C387" i="4"/>
  <c r="C1164" i="4"/>
  <c r="C22" i="4"/>
  <c r="C1171" i="4"/>
  <c r="C545" i="4"/>
  <c r="C555" i="4"/>
  <c r="C26" i="4"/>
  <c r="C24" i="4"/>
  <c r="C546" i="4"/>
  <c r="C20" i="4"/>
  <c r="C21" i="4"/>
  <c r="C283" i="4"/>
  <c r="C550" i="4"/>
  <c r="C548" i="4"/>
  <c r="C1162" i="4"/>
  <c r="C392" i="4"/>
  <c r="C25" i="4"/>
  <c r="C1165" i="4"/>
  <c r="C281" i="4"/>
  <c r="C552" i="4"/>
  <c r="C1170" i="4"/>
  <c r="C554" i="4"/>
  <c r="C389" i="4"/>
  <c r="C391" i="4"/>
  <c r="C388" i="4"/>
  <c r="C23" i="4"/>
  <c r="C19" i="4"/>
  <c r="C549" i="4"/>
  <c r="C429" i="4"/>
  <c r="C478" i="4"/>
  <c r="C503" i="4"/>
  <c r="C401" i="4"/>
  <c r="C458" i="4"/>
  <c r="C436" i="4"/>
  <c r="C473" i="4"/>
  <c r="C424" i="4"/>
  <c r="C487" i="4"/>
  <c r="C318" i="4"/>
  <c r="C133" i="4"/>
  <c r="C91" i="4"/>
  <c r="C342" i="4"/>
  <c r="C289" i="4"/>
  <c r="C155" i="4"/>
  <c r="C347" i="4"/>
  <c r="C82" i="4"/>
  <c r="C197" i="4"/>
  <c r="C290" i="4"/>
  <c r="C445" i="4"/>
  <c r="C60" i="4"/>
  <c r="C435" i="4"/>
  <c r="C128" i="4"/>
  <c r="C331" i="4"/>
  <c r="C408" i="4"/>
  <c r="C164" i="4"/>
  <c r="C51" i="4"/>
  <c r="C428" i="4"/>
  <c r="C136" i="4"/>
  <c r="C419" i="4"/>
  <c r="C86" i="4"/>
  <c r="C280" i="4"/>
  <c r="C421" i="4"/>
  <c r="C303" i="4"/>
  <c r="C299" i="4"/>
  <c r="C101" i="4"/>
  <c r="C68" i="4"/>
  <c r="C493" i="4"/>
  <c r="C53" i="4"/>
  <c r="C90" i="4"/>
  <c r="C499" i="4"/>
  <c r="C154" i="4"/>
  <c r="C468" i="4"/>
  <c r="C96" i="4"/>
  <c r="C402" i="4"/>
  <c r="C88" i="4"/>
  <c r="C145" i="4"/>
  <c r="C489" i="4"/>
  <c r="C239" i="4"/>
  <c r="C453" i="4"/>
  <c r="C488" i="4"/>
  <c r="C498" i="4"/>
  <c r="C205" i="4"/>
  <c r="C98" i="4"/>
  <c r="C177" i="4"/>
  <c r="C116" i="4"/>
  <c r="C521" i="4"/>
  <c r="C510" i="4"/>
  <c r="C50" i="4"/>
  <c r="C42" i="4"/>
  <c r="C462" i="4"/>
  <c r="C64" i="4"/>
  <c r="C434" i="4"/>
  <c r="C439" i="4"/>
  <c r="C412" i="4"/>
  <c r="C466" i="4"/>
  <c r="C163" i="4"/>
  <c r="C140" i="4"/>
  <c r="C413" i="4"/>
  <c r="C46" i="4"/>
  <c r="C156" i="4"/>
  <c r="C49" i="4"/>
  <c r="C448" i="4"/>
  <c r="C141" i="4"/>
  <c r="C137" i="4"/>
  <c r="C109" i="4"/>
  <c r="C70" i="4"/>
  <c r="C461" i="4"/>
  <c r="C55" i="4"/>
  <c r="C433" i="4"/>
  <c r="C43" i="4"/>
  <c r="C452" i="4"/>
  <c r="C516" i="4"/>
  <c r="C142" i="4"/>
  <c r="C54" i="4"/>
  <c r="C441" i="4"/>
  <c r="C249" i="4"/>
  <c r="C258" i="4"/>
  <c r="C166" i="4"/>
  <c r="C138" i="4"/>
  <c r="C420" i="4"/>
  <c r="C62" i="4"/>
  <c r="C515" i="4"/>
  <c r="C432" i="4"/>
  <c r="C507" i="4"/>
  <c r="C69" i="4"/>
  <c r="C517" i="4"/>
  <c r="C513" i="4"/>
  <c r="C144" i="4"/>
  <c r="C67" i="4"/>
  <c r="C254" i="4"/>
  <c r="C469" i="4"/>
  <c r="C518" i="4"/>
  <c r="C146" i="4"/>
  <c r="C411" i="4"/>
  <c r="C495" i="4"/>
  <c r="C524" i="4"/>
  <c r="C81" i="4"/>
  <c r="C501" i="4"/>
  <c r="C467" i="4"/>
  <c r="C226" i="4"/>
  <c r="C180" i="4"/>
  <c r="C48" i="4"/>
  <c r="C472" i="4"/>
  <c r="C508" i="4"/>
  <c r="C456" i="4"/>
  <c r="C132" i="4"/>
  <c r="C485" i="4"/>
  <c r="C153" i="4"/>
  <c r="C143" i="4"/>
  <c r="C1530" i="4"/>
  <c r="C1605" i="4"/>
  <c r="C1617" i="4"/>
  <c r="C1295" i="4"/>
  <c r="C866" i="4"/>
  <c r="C902" i="4"/>
  <c r="C1599" i="4"/>
  <c r="C825" i="4"/>
  <c r="C1401" i="4"/>
  <c r="C740" i="4"/>
  <c r="C1450" i="4"/>
  <c r="C974" i="4"/>
  <c r="C924" i="4"/>
  <c r="C832" i="4"/>
  <c r="C1311" i="4"/>
  <c r="C903" i="4"/>
  <c r="C692" i="4"/>
  <c r="C743" i="4"/>
  <c r="C901" i="4"/>
  <c r="C864" i="4"/>
  <c r="C712" i="4"/>
  <c r="C976" i="4"/>
  <c r="C1308" i="4"/>
  <c r="C1227" i="4"/>
  <c r="C1543" i="4"/>
  <c r="C1413" i="4"/>
  <c r="C1603" i="4"/>
  <c r="C1089" i="4"/>
  <c r="C139" i="4"/>
  <c r="C522" i="4"/>
  <c r="C455" i="4"/>
  <c r="C514" i="4"/>
  <c r="C110" i="4"/>
  <c r="C502" i="4"/>
  <c r="C454" i="4"/>
  <c r="C65" i="4"/>
  <c r="C490" i="4"/>
  <c r="C523" i="4"/>
  <c r="C236" i="4"/>
  <c r="C233" i="4"/>
  <c r="C449" i="4"/>
  <c r="C92" i="4"/>
  <c r="C45" i="4"/>
  <c r="C127" i="4"/>
  <c r="C63" i="4"/>
  <c r="C422" i="4"/>
  <c r="C405" i="4"/>
  <c r="C253" i="4"/>
  <c r="C404" i="4"/>
  <c r="C151" i="4"/>
  <c r="C403" i="4"/>
  <c r="C480" i="4"/>
  <c r="C162" i="4"/>
  <c r="C129" i="4"/>
  <c r="C160" i="4"/>
  <c r="C425" i="4"/>
  <c r="C134" i="4"/>
  <c r="C474" i="4"/>
  <c r="C1077" i="4"/>
  <c r="C956" i="4"/>
  <c r="C1491" i="4"/>
  <c r="C241" i="4"/>
  <c r="C735" i="4"/>
  <c r="C1174" i="4"/>
  <c r="C1355" i="4"/>
  <c r="C1278" i="4"/>
  <c r="C709" i="4"/>
  <c r="C877" i="4"/>
  <c r="C895" i="4"/>
  <c r="C1212" i="4"/>
  <c r="C607" i="4"/>
  <c r="C1365" i="4"/>
  <c r="C1287" i="4"/>
  <c r="C1106" i="4"/>
  <c r="C1221" i="4"/>
  <c r="C882" i="4"/>
  <c r="C809" i="4"/>
  <c r="C1445" i="4"/>
  <c r="C961" i="4"/>
  <c r="C1431" i="4"/>
  <c r="C827" i="4"/>
  <c r="C948" i="4"/>
  <c r="C1015" i="4"/>
  <c r="C1360" i="4"/>
  <c r="C729" i="4"/>
  <c r="C1313" i="4"/>
  <c r="C873" i="4"/>
  <c r="C1375" i="4"/>
  <c r="C1314" i="4"/>
  <c r="C941" i="4"/>
  <c r="C1483" i="4"/>
  <c r="C558" i="4"/>
  <c r="C751" i="4"/>
  <c r="C1397" i="4"/>
  <c r="C834" i="4"/>
  <c r="C572" i="4"/>
  <c r="C905" i="4"/>
  <c r="C787" i="4"/>
  <c r="C571" i="4"/>
  <c r="C1471" i="4"/>
  <c r="C1579" i="4"/>
  <c r="C696" i="4"/>
  <c r="C957" i="4"/>
  <c r="C1574" i="4"/>
  <c r="C969" i="4"/>
  <c r="C1573" i="4"/>
  <c r="C1571" i="4"/>
  <c r="C1276" i="4"/>
  <c r="C749" i="4"/>
  <c r="C1584" i="4"/>
  <c r="C1049" i="4"/>
  <c r="C652" i="4"/>
  <c r="C1175" i="4"/>
  <c r="C1019" i="4"/>
  <c r="C725" i="4"/>
  <c r="C1341" i="4"/>
  <c r="C752" i="4"/>
  <c r="C1540" i="4"/>
  <c r="C1188" i="4"/>
  <c r="C1172" i="4"/>
  <c r="C1319" i="4"/>
  <c r="C802" i="4"/>
  <c r="C1073" i="4"/>
  <c r="C1511" i="4"/>
  <c r="C1518" i="4"/>
  <c r="C1434" i="4"/>
  <c r="C683" i="4"/>
  <c r="C679" i="4"/>
  <c r="C1525" i="4"/>
  <c r="C934" i="4"/>
  <c r="C657" i="4"/>
  <c r="C1231" i="4"/>
  <c r="C788" i="4"/>
  <c r="C738" i="4"/>
  <c r="C1533" i="4"/>
  <c r="C800" i="4"/>
  <c r="C1299" i="4"/>
  <c r="C1330" i="4"/>
  <c r="C661" i="4"/>
  <c r="C888" i="4"/>
  <c r="C1242" i="4"/>
  <c r="C776" i="4"/>
  <c r="C716" i="4"/>
  <c r="C1189" i="4"/>
  <c r="C1482" i="4"/>
  <c r="C1414" i="4"/>
  <c r="C581" i="4"/>
  <c r="C564" i="4"/>
  <c r="C1176" i="4"/>
  <c r="C1569" i="4"/>
  <c r="C706" i="4"/>
  <c r="C1402" i="4"/>
  <c r="C1298" i="4"/>
  <c r="C600" i="4"/>
  <c r="C838" i="4"/>
  <c r="C1011" i="4"/>
  <c r="C806" i="4"/>
  <c r="C1283" i="4"/>
  <c r="C247" i="4"/>
  <c r="C257" i="4"/>
  <c r="C486" i="4"/>
  <c r="C300" i="4"/>
  <c r="C30" i="4"/>
  <c r="C161" i="4"/>
  <c r="C52" i="4"/>
  <c r="C430" i="4"/>
  <c r="C397" i="4"/>
  <c r="C174" i="4"/>
  <c r="C423" i="4"/>
  <c r="C29" i="4"/>
  <c r="C438" i="4"/>
  <c r="C75" i="4"/>
  <c r="C44" i="4"/>
  <c r="C1014" i="4"/>
  <c r="C105" i="4"/>
  <c r="C450" i="4"/>
  <c r="C148" i="4"/>
  <c r="C415" i="4"/>
  <c r="C107" i="4"/>
  <c r="C79" i="4"/>
  <c r="C511" i="4"/>
  <c r="C437" i="4"/>
  <c r="C285" i="4"/>
  <c r="C268" i="4"/>
  <c r="C200" i="4"/>
  <c r="C494" i="4"/>
  <c r="C693" i="4"/>
  <c r="C76" i="4"/>
  <c r="C111" i="4"/>
  <c r="C112" i="4"/>
  <c r="C512" i="4"/>
  <c r="C87" i="4"/>
  <c r="C171" i="4"/>
  <c r="C451" i="4"/>
  <c r="C470" i="4"/>
  <c r="C396" i="4"/>
  <c r="C31" i="4"/>
  <c r="C496" i="4"/>
  <c r="C417" i="4"/>
  <c r="C352" i="4"/>
  <c r="C130" i="4"/>
  <c r="C173" i="4"/>
  <c r="C442" i="4"/>
  <c r="C1035" i="4"/>
  <c r="C912" i="4"/>
  <c r="C1204" i="4"/>
  <c r="C1197" i="4"/>
  <c r="C520" i="4"/>
  <c r="C1528" i="4"/>
  <c r="C1002" i="4"/>
  <c r="C918" i="4"/>
  <c r="C583" i="4"/>
  <c r="C1480" i="4"/>
  <c r="C1190" i="4"/>
  <c r="C1203" i="4"/>
  <c r="C1477" i="4"/>
  <c r="C1601" i="4"/>
  <c r="C1206" i="4"/>
  <c r="C758" i="4"/>
  <c r="C582" i="4"/>
  <c r="C1415" i="4"/>
  <c r="C1205" i="4"/>
  <c r="C1560" i="4"/>
  <c r="C985" i="4"/>
  <c r="C260" i="4"/>
  <c r="C1139" i="4"/>
  <c r="C1116" i="4"/>
  <c r="C1578" i="4"/>
  <c r="C931" i="4"/>
  <c r="C1524" i="4"/>
  <c r="C868" i="4"/>
  <c r="C252" i="4"/>
  <c r="C1419" i="4"/>
  <c r="C221" i="4"/>
  <c r="C1068" i="4"/>
  <c r="C1040" i="4"/>
  <c r="C769" i="4"/>
  <c r="C93" i="4"/>
  <c r="C1005" i="4"/>
  <c r="C759" i="4"/>
  <c r="C814" i="4"/>
  <c r="C1395" i="4"/>
  <c r="C968" i="4"/>
  <c r="C1416" i="4"/>
  <c r="C270" i="4"/>
  <c r="C922" i="4"/>
  <c r="C999" i="4"/>
  <c r="C1182" i="4"/>
  <c r="C1398" i="4"/>
  <c r="C196" i="4"/>
  <c r="C1213" i="4"/>
  <c r="C1572" i="4"/>
  <c r="C970" i="4"/>
  <c r="C573" i="4"/>
  <c r="C1390" i="4"/>
  <c r="C47" i="4"/>
  <c r="C59" i="4"/>
  <c r="C617" i="4"/>
  <c r="C880" i="4"/>
  <c r="C176" i="4"/>
  <c r="C811" i="4"/>
  <c r="C777" i="4"/>
  <c r="C695" i="4"/>
  <c r="C852" i="4"/>
  <c r="C323" i="4"/>
  <c r="C998" i="4"/>
  <c r="C125" i="4"/>
  <c r="C1496" i="4"/>
  <c r="C1260" i="4"/>
  <c r="C1056" i="4"/>
  <c r="C951" i="4"/>
  <c r="C557" i="4"/>
  <c r="C946" i="4"/>
  <c r="C942" i="4"/>
  <c r="C713" i="4"/>
  <c r="C630" i="4"/>
  <c r="C1561" i="4"/>
  <c r="C627" i="4"/>
  <c r="C642" i="4"/>
  <c r="C1297" i="4"/>
  <c r="C662" i="4"/>
  <c r="C730" i="4"/>
  <c r="C189" i="4"/>
  <c r="C835" i="4"/>
  <c r="C878" i="4"/>
  <c r="C1356" i="4"/>
  <c r="C440" i="4"/>
  <c r="C505" i="4"/>
  <c r="C475" i="4"/>
  <c r="C108" i="4"/>
  <c r="C718" i="4"/>
  <c r="C1286" i="4"/>
  <c r="C58" i="4"/>
  <c r="C562" i="4"/>
  <c r="C1339" i="4"/>
  <c r="C1322" i="4"/>
  <c r="C305" i="4"/>
  <c r="C157" i="4"/>
  <c r="C104" i="4"/>
  <c r="C464" i="4"/>
  <c r="C923" i="4"/>
  <c r="C1305" i="4"/>
  <c r="C620" i="4"/>
  <c r="C993" i="4"/>
  <c r="C1257" i="4"/>
  <c r="C986" i="4"/>
  <c r="C1044" i="4"/>
  <c r="C1430" i="4"/>
  <c r="C1427" i="4"/>
  <c r="C1548" i="4"/>
  <c r="C37" i="4"/>
  <c r="C892" i="4"/>
  <c r="C179" i="4"/>
  <c r="C1565" i="4"/>
  <c r="C1551" i="4"/>
  <c r="C1499" i="4"/>
  <c r="C913" i="4"/>
  <c r="C1003" i="4"/>
  <c r="C988" i="4"/>
  <c r="C899" i="4"/>
  <c r="C1555" i="4"/>
  <c r="C1326" i="4"/>
  <c r="C704" i="4"/>
  <c r="C824" i="4"/>
  <c r="C637" i="4"/>
  <c r="C619" i="4"/>
  <c r="C593" i="4"/>
  <c r="C1376" i="4"/>
  <c r="C479" i="4"/>
  <c r="C1107" i="4"/>
  <c r="C1279" i="4"/>
  <c r="C198" i="4"/>
  <c r="C574" i="4"/>
  <c r="C575" i="4"/>
  <c r="C561" i="4"/>
  <c r="C1490" i="4"/>
  <c r="C1475" i="4"/>
  <c r="C181" i="4"/>
  <c r="C1266" i="4"/>
  <c r="C398" i="4"/>
  <c r="C265" i="4"/>
  <c r="C208" i="4"/>
  <c r="C509" i="4"/>
  <c r="C908" i="4"/>
  <c r="C568" i="4"/>
  <c r="C890" i="4"/>
  <c r="C106" i="4"/>
  <c r="C1053" i="4"/>
  <c r="C1432" i="4"/>
  <c r="C847" i="4"/>
  <c r="C357" i="4"/>
  <c r="C74" i="4"/>
  <c r="C1422" i="4"/>
  <c r="C1466" i="4"/>
  <c r="C1114" i="4"/>
  <c r="C1272" i="4"/>
  <c r="C805" i="4"/>
  <c r="C1220" i="4"/>
  <c r="C919" i="4"/>
  <c r="C1437" i="4"/>
  <c r="C723" i="4"/>
  <c r="C701" i="4"/>
  <c r="C675" i="4"/>
  <c r="C865" i="4"/>
  <c r="C674" i="4"/>
  <c r="C753" i="4"/>
  <c r="C736" i="4"/>
  <c r="C211" i="4"/>
  <c r="C1177" i="4"/>
  <c r="C883" i="4"/>
  <c r="C1585" i="4"/>
  <c r="C395" i="4"/>
  <c r="C689" i="4"/>
  <c r="C1246" i="4"/>
  <c r="C56" i="4"/>
  <c r="C1362" i="4"/>
  <c r="C1567" i="4"/>
  <c r="C1384" i="4"/>
  <c r="C715" i="4"/>
  <c r="C840" i="4"/>
  <c r="C264" i="4"/>
  <c r="C1464" i="4"/>
  <c r="C1241" i="4"/>
  <c r="C1249" i="4"/>
  <c r="C1358" i="4"/>
  <c r="C797" i="4"/>
  <c r="C1281" i="4"/>
  <c r="C631" i="4"/>
  <c r="C1407" i="4"/>
  <c r="C1009" i="4"/>
  <c r="C1198" i="4"/>
  <c r="C1010" i="4"/>
  <c r="C1032" i="4"/>
  <c r="C656" i="4"/>
  <c r="C644" i="4"/>
  <c r="C577" i="4"/>
  <c r="C1119" i="4"/>
  <c r="C1317" i="4"/>
  <c r="C559" i="4"/>
  <c r="C874" i="4"/>
  <c r="C608" i="4"/>
  <c r="C1492" i="4"/>
  <c r="C962" i="4"/>
  <c r="C460" i="4"/>
  <c r="C1222" i="4"/>
  <c r="C750" i="4"/>
  <c r="C506" i="4"/>
  <c r="C612" i="4"/>
  <c r="C1400" i="4"/>
  <c r="C854" i="4"/>
  <c r="C720" i="4"/>
  <c r="C590" i="4"/>
  <c r="C416" i="4"/>
  <c r="C685" i="4"/>
  <c r="C1302" i="4"/>
  <c r="C819" i="4"/>
  <c r="C1225" i="4"/>
  <c r="C1444" i="4"/>
  <c r="C1552" i="4"/>
  <c r="C484" i="4"/>
  <c r="C1252" i="4"/>
  <c r="C634" i="4"/>
  <c r="C972" i="4"/>
  <c r="C1064" i="4"/>
  <c r="C345" i="4"/>
  <c r="C1522" i="4"/>
  <c r="C964" i="4"/>
  <c r="C1291" i="4"/>
  <c r="C833" i="4"/>
  <c r="C1460" i="4"/>
  <c r="C623" i="4"/>
  <c r="C643" i="4"/>
  <c r="C1179" i="4"/>
  <c r="C1516" i="4"/>
  <c r="C792" i="4"/>
  <c r="C1405" i="4"/>
  <c r="C810" i="4"/>
  <c r="C1288" i="4"/>
  <c r="C653" i="4"/>
  <c r="C168" i="4"/>
  <c r="C697" i="4"/>
  <c r="C224" i="4"/>
  <c r="C850" i="4"/>
  <c r="C66" i="4"/>
  <c r="C837" i="4"/>
  <c r="C799" i="4"/>
  <c r="C591" i="4"/>
  <c r="C1563" i="4"/>
  <c r="C680" i="4"/>
  <c r="C939" i="4"/>
  <c r="C298" i="4"/>
  <c r="C295" i="4"/>
  <c r="C191" i="4"/>
  <c r="C57" i="4"/>
  <c r="C427" i="4"/>
  <c r="C702" i="4"/>
  <c r="C932" i="4"/>
  <c r="C481" i="4"/>
  <c r="C476" i="4"/>
  <c r="C1037" i="4"/>
  <c r="C618" i="4"/>
  <c r="C1371" i="4"/>
  <c r="C1026" i="4"/>
  <c r="C183" i="4"/>
  <c r="C1382" i="4"/>
  <c r="C1080" i="4"/>
  <c r="C929" i="4"/>
  <c r="C78" i="4"/>
  <c r="C945" i="4"/>
  <c r="C1473" i="4"/>
  <c r="C119" i="4"/>
  <c r="C1217" i="4"/>
  <c r="C650" i="4"/>
  <c r="C28" i="4"/>
  <c r="C1316" i="4"/>
  <c r="C710" i="4"/>
  <c r="C242" i="4"/>
  <c r="C1078" i="4"/>
  <c r="C190" i="4"/>
  <c r="C1446" i="4"/>
  <c r="C1366" i="4"/>
  <c r="C121" i="4"/>
  <c r="C896" i="4"/>
  <c r="C1277" i="4"/>
  <c r="C1580" i="4"/>
  <c r="C960" i="4"/>
  <c r="C567" i="4"/>
  <c r="C1532" i="4"/>
  <c r="C885" i="4"/>
  <c r="C266" i="4"/>
  <c r="C73" i="4"/>
  <c r="C1470" i="4"/>
  <c r="C320" i="4"/>
  <c r="C1343" i="4"/>
  <c r="C1485" i="4"/>
  <c r="C1110" i="4"/>
  <c r="C1484" i="4"/>
  <c r="C1226" i="4"/>
  <c r="C762" i="4"/>
  <c r="C1315" i="4"/>
  <c r="C1452" i="4"/>
  <c r="C361" i="4"/>
  <c r="C604" i="4"/>
  <c r="C1061" i="4"/>
  <c r="C601" i="4"/>
  <c r="C1109" i="4"/>
  <c r="C1335" i="4"/>
  <c r="C1018" i="4"/>
  <c r="C1017" i="4"/>
  <c r="C34" i="4"/>
  <c r="C1582" i="4"/>
  <c r="C909" i="4"/>
  <c r="C666" i="4"/>
  <c r="C737" i="4"/>
  <c r="C185" i="4"/>
  <c r="C1337" i="4"/>
  <c r="C1609" i="4"/>
  <c r="C1591" i="4"/>
  <c r="C687" i="4"/>
  <c r="C1030" i="4"/>
  <c r="C1481" i="4"/>
  <c r="C308" i="4"/>
  <c r="C302" i="4"/>
  <c r="C773" i="4"/>
  <c r="C781" i="4"/>
  <c r="C1093" i="4"/>
  <c r="C1549" i="4"/>
  <c r="C1372" i="4"/>
  <c r="C995" i="4"/>
  <c r="C409" i="4"/>
  <c r="C1583" i="4"/>
  <c r="C1043" i="4"/>
  <c r="C978" i="4"/>
  <c r="C1396" i="4"/>
  <c r="C677" i="4"/>
  <c r="C1410" i="4"/>
  <c r="C816" i="4"/>
  <c r="C669" i="4"/>
  <c r="C605" i="4"/>
  <c r="C807" i="4"/>
  <c r="C872" i="4"/>
  <c r="C1327" i="4"/>
  <c r="C671" i="4"/>
  <c r="C651" i="4"/>
  <c r="C1323" i="4"/>
  <c r="C843" i="4"/>
  <c r="C870" i="4"/>
  <c r="C663" i="4"/>
  <c r="C1207" i="4"/>
  <c r="C1224" i="4"/>
  <c r="C1462" i="4"/>
  <c r="C1467" i="4"/>
  <c r="C793" i="4"/>
  <c r="C1613" i="4"/>
  <c r="C856" i="4"/>
  <c r="C724" i="4"/>
  <c r="C1612" i="4"/>
  <c r="C1618" i="4"/>
  <c r="C245" i="4"/>
  <c r="C1020" i="4"/>
  <c r="C313" i="4"/>
  <c r="C904" i="4"/>
  <c r="C311" i="4"/>
  <c r="C1616" i="4"/>
  <c r="C1033" i="4"/>
  <c r="C1112" i="4"/>
  <c r="C869" i="4"/>
  <c r="C1615" i="4"/>
  <c r="C690" i="4"/>
  <c r="C40" i="4"/>
  <c r="C222" i="4"/>
  <c r="C741" i="4"/>
  <c r="C286" i="4"/>
  <c r="C1611" i="4"/>
  <c r="C691" i="4"/>
  <c r="C1614" i="4"/>
  <c r="C1088" i="4"/>
  <c r="C844" i="4"/>
  <c r="C227" i="4"/>
  <c r="C240" i="4"/>
  <c r="C483" i="4"/>
  <c r="C1117" i="4"/>
  <c r="C754" i="4"/>
  <c r="C1102" i="4"/>
  <c r="C431" i="4"/>
  <c r="C243" i="4"/>
  <c r="C1099" i="4"/>
  <c r="C235" i="4"/>
  <c r="C1131" i="4"/>
  <c r="C1059" i="4"/>
  <c r="C219" i="4"/>
  <c r="C83" i="4"/>
  <c r="C1512" i="4"/>
  <c r="C681" i="4"/>
  <c r="C1232" i="4"/>
  <c r="C1012" i="4"/>
  <c r="C602" i="4"/>
  <c r="C1074" i="4"/>
  <c r="C1435" i="4"/>
  <c r="C158" i="4"/>
  <c r="C565" i="4"/>
  <c r="C504" i="4"/>
  <c r="C728" i="4"/>
  <c r="C584" i="4"/>
  <c r="C1192" i="4"/>
  <c r="C808" i="4"/>
  <c r="C1417" i="4"/>
  <c r="C1342" i="4"/>
  <c r="C789" i="4"/>
  <c r="C801" i="4"/>
  <c r="C1534" i="4"/>
  <c r="C1173" i="4"/>
  <c r="C1331" i="4"/>
  <c r="C1243" i="4"/>
  <c r="C123" i="4"/>
  <c r="C739" i="4"/>
  <c r="C803" i="4"/>
  <c r="C707" i="4"/>
  <c r="C1320" i="4"/>
  <c r="C664" i="4"/>
  <c r="C1541" i="4"/>
  <c r="C1191" i="4"/>
  <c r="C1300" i="4"/>
  <c r="C1301" i="4"/>
  <c r="C1519" i="4"/>
  <c r="C778" i="4"/>
  <c r="C1520" i="4"/>
  <c r="C1526" i="4"/>
  <c r="C779" i="4"/>
  <c r="C330" i="4" l="1"/>
  <c r="C350" i="4"/>
  <c r="C99" i="4"/>
  <c r="C199" i="4"/>
  <c r="C327" i="4"/>
  <c r="C338" i="4"/>
  <c r="C126" i="4"/>
  <c r="C443" i="4"/>
  <c r="C365" i="4"/>
  <c r="C169" i="4"/>
  <c r="C457" i="4"/>
  <c r="C165" i="4"/>
  <c r="C117" i="4"/>
  <c r="C201" i="4"/>
  <c r="C170" i="4"/>
  <c r="C167" i="4"/>
  <c r="C147" i="4"/>
  <c r="C322" i="4"/>
  <c r="C326" i="4"/>
  <c r="C32" i="4"/>
  <c r="C337" i="4"/>
  <c r="C341" i="4"/>
  <c r="C175" i="4"/>
  <c r="C378" i="4"/>
  <c r="C309" i="4"/>
  <c r="C362" i="4"/>
  <c r="C335" i="4"/>
  <c r="C114" i="4"/>
  <c r="C113" i="4"/>
  <c r="C100" i="4"/>
  <c r="C366" i="4"/>
  <c r="C244" i="4"/>
  <c r="C351" i="4"/>
  <c r="C206" i="4"/>
  <c r="C325" i="4"/>
  <c r="C447" i="4"/>
  <c r="C328" i="4"/>
  <c r="C369" i="4"/>
  <c r="C97" i="4"/>
  <c r="C333" i="4"/>
  <c r="C364" i="4"/>
  <c r="C354" i="4"/>
  <c r="C312" i="4"/>
  <c r="C195" i="4"/>
  <c r="C332" i="4"/>
  <c r="C343" i="4"/>
  <c r="C216" i="4"/>
  <c r="C500" i="4"/>
  <c r="C368" i="4"/>
  <c r="C355" i="4"/>
  <c r="C188" i="4"/>
  <c r="C250" i="4"/>
  <c r="C215" i="4"/>
  <c r="C376" i="4"/>
  <c r="C238" i="4"/>
  <c r="C209" i="4"/>
  <c r="C370" i="4"/>
  <c r="C371" i="4"/>
  <c r="C103" i="4"/>
  <c r="C372" i="4"/>
  <c r="C349" i="4"/>
  <c r="C230" i="4"/>
  <c r="C255" i="4"/>
  <c r="C248" i="4"/>
  <c r="C120" i="4"/>
  <c r="C314" i="4"/>
  <c r="C375" i="4"/>
  <c r="C446" i="4"/>
  <c r="C237" i="4"/>
  <c r="C348" i="4"/>
  <c r="C80" i="4"/>
  <c r="C344" i="4"/>
  <c r="C204" i="4"/>
  <c r="C871" i="4"/>
  <c r="C1130" i="4"/>
  <c r="C1258" i="4"/>
  <c r="C654" i="4"/>
  <c r="C1104" i="4"/>
  <c r="C1307" i="4"/>
  <c r="C1185" i="4"/>
  <c r="C659" i="4"/>
  <c r="C1133" i="4"/>
  <c r="C875" i="4"/>
  <c r="C1508" i="4"/>
  <c r="C954" i="4"/>
  <c r="C947" i="4"/>
  <c r="C1180" i="4"/>
  <c r="C1137" i="4"/>
  <c r="C746" i="4"/>
  <c r="C1501" i="4"/>
  <c r="C925" i="4"/>
  <c r="C1509" i="4"/>
  <c r="C881" i="4"/>
  <c r="C744" i="4"/>
  <c r="C893" i="4"/>
  <c r="C955" i="4"/>
  <c r="C1507" i="4"/>
  <c r="C1282" i="4"/>
  <c r="C648" i="4"/>
  <c r="C953" i="4"/>
  <c r="C1387" i="4"/>
  <c r="C1359" i="4"/>
  <c r="C1340" i="4"/>
  <c r="C742" i="4"/>
  <c r="C597" i="4"/>
  <c r="C639" i="4"/>
  <c r="C703" i="4"/>
  <c r="C790" i="4"/>
  <c r="C640" i="4"/>
  <c r="C626" i="4"/>
  <c r="C649" i="4"/>
  <c r="C700" i="4"/>
  <c r="C655" i="4"/>
  <c r="C614" i="4"/>
  <c r="C673" i="4"/>
  <c r="C592" i="4"/>
  <c r="C660" i="4"/>
  <c r="C1325" i="4"/>
  <c r="C525" i="4"/>
  <c r="C1181" i="4"/>
  <c r="C823" i="4"/>
  <c r="C576" i="4"/>
  <c r="C863" i="4"/>
  <c r="C672" i="4"/>
  <c r="C1296" i="4"/>
  <c r="C636" i="4"/>
  <c r="C1118" i="4"/>
  <c r="C1404" i="4"/>
  <c r="C1228" i="4"/>
  <c r="C783" i="4"/>
  <c r="C733" i="4"/>
  <c r="C1306" i="4"/>
  <c r="C979" i="4"/>
  <c r="C1054" i="4"/>
  <c r="C1328" i="4"/>
  <c r="C1309" i="4"/>
  <c r="C27" i="4"/>
  <c r="C606" i="4"/>
  <c r="C596" i="4"/>
  <c r="C785" i="4"/>
  <c r="C726" i="4"/>
  <c r="C1223" i="4"/>
  <c r="C980" i="4"/>
  <c r="C1070" i="4"/>
  <c r="C1103" i="4"/>
  <c r="C1126" i="4"/>
  <c r="C1111" i="4"/>
  <c r="C1589" i="4"/>
  <c r="C1086" i="4"/>
  <c r="C1071" i="4"/>
  <c r="C1504" i="4"/>
  <c r="C595" i="4"/>
  <c r="C231" i="4"/>
  <c r="C727" i="4"/>
  <c r="C232" i="4"/>
  <c r="C1303" i="4"/>
  <c r="C1364" i="4"/>
  <c r="C1240" i="4"/>
  <c r="C926" i="4"/>
  <c r="C1292" i="4"/>
  <c r="C676" i="4"/>
  <c r="C1468" i="4"/>
  <c r="C1062" i="4"/>
  <c r="C39" i="4"/>
  <c r="C1336" i="4"/>
  <c r="C1329" i="4"/>
  <c r="C115" i="4"/>
  <c r="C1125" i="4"/>
  <c r="E1233" i="4"/>
  <c r="E1052" i="4"/>
  <c r="E694" i="4"/>
  <c r="E828" i="4"/>
  <c r="E104" i="4"/>
  <c r="E561" i="4"/>
  <c r="E1266" i="4"/>
  <c r="E295" i="4"/>
  <c r="E476" i="4"/>
  <c r="E618" i="4"/>
  <c r="E1532" i="4"/>
  <c r="E1020" i="4"/>
  <c r="E1616" i="4"/>
  <c r="E286" i="4"/>
  <c r="E691" i="4"/>
  <c r="E1614" i="4"/>
  <c r="E240" i="4"/>
  <c r="E1117" i="4"/>
  <c r="E754" i="4"/>
  <c r="E83" i="4"/>
  <c r="E308" i="4"/>
  <c r="E663" i="4"/>
  <c r="E961" i="4"/>
  <c r="E1431" i="4"/>
  <c r="E827" i="4"/>
  <c r="E1360" i="4"/>
  <c r="E534" i="4"/>
  <c r="E503" i="4"/>
  <c r="E51" i="4"/>
  <c r="E280" i="4"/>
  <c r="E53" i="4"/>
  <c r="E516" i="4"/>
  <c r="E432" i="4"/>
  <c r="E472" i="4"/>
  <c r="E508" i="4"/>
  <c r="E692" i="4"/>
  <c r="E403" i="4"/>
  <c r="E1276" i="4"/>
  <c r="E788" i="4"/>
  <c r="E888" i="4"/>
  <c r="E171" i="4"/>
  <c r="E282" i="4"/>
  <c r="E5" i="8" l="1"/>
  <c r="I9" i="8"/>
  <c r="I6" i="8"/>
  <c r="I7" i="8"/>
  <c r="I4" i="8"/>
  <c r="I8" i="8"/>
  <c r="I15" i="8"/>
  <c r="I12" i="8"/>
  <c r="I5" i="8"/>
  <c r="E494" i="4"/>
  <c r="E437" i="4"/>
  <c r="E1014" i="4"/>
  <c r="E1512" i="4"/>
  <c r="E1210" i="4"/>
  <c r="E529" i="4"/>
  <c r="E505" i="4"/>
  <c r="E860" i="4"/>
  <c r="E1421" i="4"/>
  <c r="E1183" i="4"/>
  <c r="E336" i="4"/>
  <c r="E230" i="4"/>
  <c r="E491" i="4"/>
  <c r="E1272" i="4"/>
  <c r="E726" i="4"/>
  <c r="E745" i="4"/>
  <c r="E296" i="4"/>
  <c r="E1128" i="4"/>
  <c r="E461" i="4"/>
  <c r="E619" i="4"/>
  <c r="E1048" i="4"/>
  <c r="E172" i="4"/>
  <c r="E1300" i="4"/>
  <c r="E422" i="4"/>
  <c r="E473" i="4"/>
  <c r="E549" i="4"/>
  <c r="E76" i="4"/>
  <c r="E412" i="4"/>
  <c r="E303" i="4"/>
  <c r="E735" i="4"/>
  <c r="E121" i="4"/>
  <c r="E460" i="4"/>
  <c r="E1358" i="4"/>
  <c r="E890" i="4"/>
  <c r="E1092" i="4"/>
  <c r="E935" i="4"/>
  <c r="E1041" i="4"/>
  <c r="E500" i="4"/>
  <c r="E158" i="4"/>
  <c r="E740" i="4"/>
  <c r="E278" i="4"/>
  <c r="E553" i="4"/>
  <c r="E396" i="4"/>
  <c r="E924" i="4"/>
  <c r="E1530" i="4"/>
  <c r="E521" i="4"/>
  <c r="E862" i="4"/>
  <c r="E486" i="4"/>
  <c r="E502" i="4"/>
  <c r="E8" i="4"/>
  <c r="E481" i="4"/>
  <c r="E797" i="4"/>
  <c r="E1103" i="4"/>
  <c r="E229" i="4"/>
  <c r="E38" i="4"/>
  <c r="E1602" i="4"/>
  <c r="E767" i="4"/>
  <c r="E94" i="4"/>
  <c r="E614" i="4"/>
  <c r="E1387" i="4"/>
  <c r="E654" i="4"/>
  <c r="E667" i="4"/>
  <c r="E1245" i="4"/>
  <c r="E225" i="4"/>
  <c r="E193" i="4"/>
  <c r="E651" i="4"/>
  <c r="E1405" i="4"/>
  <c r="E1252" i="4"/>
  <c r="E1552" i="4"/>
  <c r="E685" i="4"/>
  <c r="E1032" i="4"/>
  <c r="E440" i="4"/>
  <c r="E695" i="4"/>
  <c r="E419" i="4"/>
  <c r="E856" i="4"/>
  <c r="E1080" i="4"/>
  <c r="E74" i="4"/>
  <c r="E1475" i="4"/>
  <c r="E479" i="4"/>
  <c r="E1548" i="4"/>
  <c r="E173" i="4"/>
  <c r="E974" i="4"/>
  <c r="E429" i="4"/>
  <c r="E1445" i="4"/>
  <c r="E1102" i="4"/>
  <c r="E1611" i="4"/>
  <c r="E1618" i="4"/>
  <c r="E320" i="4"/>
  <c r="E57" i="4"/>
  <c r="E962" i="4"/>
  <c r="E1510" i="4"/>
  <c r="E117" i="4"/>
  <c r="E365" i="4"/>
  <c r="E1586" i="4"/>
  <c r="E1125" i="4"/>
  <c r="E497" i="4"/>
  <c r="E1495" i="4"/>
  <c r="E306" i="4"/>
  <c r="E616" i="4"/>
  <c r="E356" i="4"/>
  <c r="E1346" i="4"/>
  <c r="E611" i="4"/>
  <c r="E857" i="4"/>
  <c r="E845" i="4"/>
  <c r="E1461" i="4"/>
  <c r="E1072" i="4"/>
  <c r="E1096" i="4"/>
  <c r="E72" i="4"/>
  <c r="E747" i="4"/>
  <c r="E678" i="4"/>
  <c r="E271" i="4"/>
  <c r="E370" i="4"/>
  <c r="E351" i="4"/>
  <c r="E366" i="4"/>
  <c r="E165" i="4"/>
  <c r="E199" i="4"/>
  <c r="E920" i="4"/>
  <c r="E459" i="4"/>
  <c r="E307" i="4"/>
  <c r="E1129" i="4"/>
  <c r="E1347" i="4"/>
  <c r="E41" i="4"/>
  <c r="E1127" i="4"/>
  <c r="E875" i="4"/>
  <c r="E1264" i="4"/>
  <c r="E1474" i="4"/>
  <c r="E1209" i="4"/>
  <c r="E262" i="4"/>
  <c r="E1489" i="4"/>
  <c r="E363" i="4"/>
  <c r="E1453" i="4"/>
  <c r="E1502" i="4"/>
  <c r="E195" i="4"/>
  <c r="E333" i="4"/>
  <c r="E457" i="4"/>
  <c r="E1539" i="4"/>
  <c r="E1177" i="4"/>
  <c r="E1376" i="4"/>
  <c r="E59" i="4"/>
  <c r="E796" i="4"/>
  <c r="E1424" i="4"/>
  <c r="E771" i="4"/>
  <c r="E210" i="4"/>
  <c r="E1324" i="4"/>
  <c r="E1104" i="4"/>
  <c r="E263" i="4"/>
  <c r="E632" i="4"/>
  <c r="E1477" i="4"/>
  <c r="E244" i="4"/>
  <c r="E362" i="4"/>
  <c r="E829" i="4"/>
  <c r="E1284" i="4"/>
  <c r="E6" i="8"/>
  <c r="E922" i="4"/>
  <c r="E345" i="4"/>
  <c r="E1429" i="4"/>
  <c r="E317" i="4"/>
  <c r="E968" i="4"/>
  <c r="E1239" i="4"/>
  <c r="E615" i="4"/>
  <c r="E1487" i="4"/>
  <c r="E1098" i="4"/>
  <c r="E305" i="4"/>
  <c r="E58" i="4"/>
  <c r="E542" i="4"/>
  <c r="E511" i="4"/>
  <c r="E1561" i="4"/>
  <c r="E1432" i="4"/>
  <c r="E294" i="4"/>
  <c r="E329" i="4"/>
  <c r="E1077" i="4"/>
  <c r="E6" i="4"/>
  <c r="E183" i="4"/>
  <c r="E1016" i="4"/>
  <c r="E1463" i="4"/>
  <c r="E122" i="4"/>
  <c r="E492" i="4"/>
  <c r="E778" i="4"/>
  <c r="E779" i="4"/>
  <c r="E758" i="4"/>
  <c r="E554" i="4"/>
  <c r="E653" i="4"/>
  <c r="E1342" i="4"/>
  <c r="E523" i="4"/>
  <c r="E154" i="4"/>
  <c r="E155" i="4"/>
  <c r="E1153" i="4"/>
  <c r="E669" i="4"/>
  <c r="E1438" i="4"/>
  <c r="E1444" i="4"/>
  <c r="E741" i="4"/>
  <c r="E512" i="4"/>
  <c r="E410" i="4"/>
  <c r="E135" i="4"/>
  <c r="E1505" i="4"/>
  <c r="E1046" i="4"/>
  <c r="E1213" i="4"/>
  <c r="E514" i="4"/>
  <c r="E203" i="4"/>
  <c r="E1296" i="4"/>
  <c r="E1605" i="4"/>
  <c r="E93" i="4"/>
  <c r="E533" i="4"/>
  <c r="E1534" i="4"/>
  <c r="E54" i="4"/>
  <c r="E70" i="4"/>
  <c r="E748" i="4"/>
  <c r="E1205" i="4"/>
  <c r="E1110" i="4"/>
  <c r="E1246" i="4"/>
  <c r="E1504" i="4"/>
  <c r="E876" i="4"/>
  <c r="E959" i="4"/>
  <c r="E124" i="4"/>
  <c r="E969" i="4"/>
  <c r="E624" i="4"/>
  <c r="E593" i="4"/>
  <c r="E298" i="4"/>
  <c r="E1361" i="4"/>
  <c r="E931" i="4"/>
  <c r="E1415" i="4"/>
  <c r="E1480" i="4"/>
  <c r="E372" i="4"/>
  <c r="E790" i="4"/>
  <c r="E1297" i="4"/>
  <c r="E382" i="4"/>
  <c r="E1401" i="4"/>
  <c r="E640" i="4"/>
  <c r="E79" i="4"/>
  <c r="E75" i="4"/>
  <c r="E1003" i="4"/>
  <c r="E712" i="4"/>
  <c r="E1462" i="4"/>
  <c r="E1222" i="4"/>
  <c r="E607" i="4"/>
  <c r="E677" i="4"/>
  <c r="E1384" i="4"/>
  <c r="E311" i="4"/>
  <c r="E1473" i="4"/>
  <c r="E932" i="4"/>
  <c r="E1220" i="4"/>
  <c r="E1318" i="4"/>
  <c r="E1392" i="4"/>
  <c r="E993" i="4"/>
  <c r="E1379" i="4"/>
  <c r="E1356" i="4"/>
  <c r="E839" i="4"/>
  <c r="E1028" i="4"/>
  <c r="E686" i="4"/>
  <c r="E812" i="4"/>
  <c r="E545" i="4"/>
  <c r="E150" i="4"/>
  <c r="E374" i="4"/>
  <c r="E936" i="4"/>
  <c r="E1351" i="4"/>
  <c r="E217" i="4"/>
  <c r="E609" i="4"/>
  <c r="E1465" i="4"/>
  <c r="E33" i="4"/>
  <c r="E1238" i="4"/>
  <c r="E335" i="4"/>
  <c r="E1241" i="4"/>
  <c r="E636" i="4"/>
  <c r="E1255" i="4"/>
  <c r="E1124" i="4"/>
  <c r="E1456" i="4"/>
  <c r="E732" i="4"/>
  <c r="E610" i="4"/>
  <c r="E1457" i="4"/>
  <c r="E763" i="4"/>
  <c r="E1121" i="4"/>
  <c r="E708" i="4"/>
  <c r="E842" i="4"/>
  <c r="E1234" i="4"/>
  <c r="E662" i="4"/>
  <c r="E1258" i="4"/>
  <c r="E869" i="4"/>
  <c r="E853" i="4"/>
  <c r="E1395" i="4"/>
  <c r="E806" i="4"/>
  <c r="E1524" i="4"/>
  <c r="E344" i="4"/>
  <c r="E1526" i="4"/>
  <c r="E1612" i="4"/>
  <c r="E211" i="4"/>
  <c r="E872" i="4"/>
  <c r="E1492" i="4"/>
  <c r="E1182" i="4"/>
  <c r="E129" i="4"/>
  <c r="E1566" i="4"/>
  <c r="E350" i="4"/>
  <c r="E1137" i="4"/>
  <c r="E1167" i="4"/>
  <c r="E536" i="4"/>
  <c r="E926" i="4"/>
  <c r="E1141" i="4"/>
  <c r="E386" i="4"/>
  <c r="E438" i="4"/>
  <c r="E1434" i="4"/>
  <c r="E348" i="4"/>
  <c r="E349" i="4"/>
  <c r="E332" i="4"/>
  <c r="E266" i="4"/>
  <c r="E530" i="4"/>
  <c r="E889" i="4"/>
  <c r="E1066" i="4"/>
  <c r="E50" i="4"/>
  <c r="E801" i="4"/>
  <c r="E504" i="4"/>
  <c r="E253" i="4"/>
  <c r="E1571" i="4"/>
  <c r="E864" i="4"/>
  <c r="E1443" i="4"/>
  <c r="E352" i="4"/>
  <c r="E743" i="4"/>
  <c r="E995" i="4"/>
  <c r="E1333" i="4"/>
  <c r="E241" i="4"/>
  <c r="E1323" i="4"/>
  <c r="E816" i="4"/>
  <c r="E1093" i="4"/>
  <c r="E1609" i="4"/>
  <c r="E1112" i="4"/>
  <c r="E1119" i="4"/>
  <c r="E975" i="4"/>
  <c r="E1382" i="4"/>
  <c r="E499" i="4"/>
  <c r="E110" i="4"/>
  <c r="E634" i="4"/>
  <c r="E819" i="4"/>
  <c r="E612" i="4"/>
  <c r="E644" i="4"/>
  <c r="E1281" i="4"/>
  <c r="E1567" i="4"/>
  <c r="E805" i="4"/>
  <c r="E228" i="4"/>
  <c r="E824" i="4"/>
  <c r="E35" i="4"/>
  <c r="E670" i="4"/>
  <c r="E1223" i="4"/>
  <c r="E606" i="4"/>
  <c r="E1069" i="4"/>
  <c r="E1606" i="4"/>
  <c r="E1344" i="4"/>
  <c r="E665" i="4"/>
  <c r="E998" i="4"/>
  <c r="E1581" i="4"/>
  <c r="E152" i="4"/>
  <c r="E1029" i="4"/>
  <c r="E1337" i="4"/>
  <c r="E891" i="4"/>
  <c r="E1060" i="4"/>
  <c r="E1261" i="4"/>
  <c r="E1493" i="4"/>
  <c r="E1235" i="4"/>
  <c r="E358" i="4"/>
  <c r="E1402" i="4"/>
  <c r="E838" i="4"/>
  <c r="E1568" i="4"/>
  <c r="E1570" i="4"/>
  <c r="E886" i="4"/>
  <c r="E1244" i="4"/>
  <c r="E1575" i="4"/>
  <c r="E1588" i="4"/>
  <c r="E1184" i="4"/>
  <c r="E1251" i="4"/>
  <c r="E949" i="4"/>
  <c r="E688" i="4"/>
  <c r="E884" i="4"/>
  <c r="E181" i="4"/>
  <c r="E1488" i="4"/>
  <c r="E570" i="4"/>
  <c r="E1338" i="4"/>
  <c r="E1322" i="4"/>
  <c r="E1511" i="4"/>
  <c r="E985" i="4"/>
  <c r="E520" i="4"/>
  <c r="E237" i="4"/>
  <c r="E375" i="4"/>
  <c r="E216" i="4"/>
  <c r="E312" i="4"/>
  <c r="E447" i="4"/>
  <c r="E809" i="4"/>
  <c r="E201" i="4"/>
  <c r="E169" i="4"/>
  <c r="E338" i="4"/>
  <c r="E833" i="4"/>
  <c r="E773" i="4"/>
  <c r="E1082" i="4"/>
  <c r="E887" i="4"/>
  <c r="E450" i="4"/>
  <c r="E174" i="4"/>
  <c r="E571" i="4"/>
  <c r="E449" i="4"/>
  <c r="E866" i="4"/>
  <c r="E274" i="4"/>
  <c r="E239" i="4"/>
  <c r="E128" i="4"/>
  <c r="E861" i="4"/>
  <c r="E729" i="4"/>
  <c r="E28" i="4"/>
  <c r="E227" i="4"/>
  <c r="E792" i="4"/>
  <c r="E56" i="4"/>
  <c r="E847" i="4"/>
  <c r="E1053" i="4"/>
  <c r="E1555" i="4"/>
  <c r="E913" i="4"/>
  <c r="E108" i="4"/>
  <c r="E1383" i="4"/>
  <c r="E1056" i="4"/>
  <c r="E777" i="4"/>
  <c r="E196" i="4"/>
  <c r="E1111" i="4"/>
  <c r="E596" i="4"/>
  <c r="E1328" i="4"/>
  <c r="E733" i="4"/>
  <c r="E137" i="4"/>
  <c r="E1525" i="4"/>
  <c r="E21" i="4"/>
  <c r="E1169" i="4"/>
  <c r="E1145" i="4"/>
  <c r="E706" i="4"/>
  <c r="E584" i="4"/>
  <c r="E116" i="4"/>
  <c r="E381" i="4"/>
  <c r="E1154" i="4"/>
  <c r="E12" i="4"/>
  <c r="E1613" i="4"/>
  <c r="E1366" i="4"/>
  <c r="E1490" i="4"/>
  <c r="E400" i="4"/>
  <c r="E475" i="4"/>
  <c r="E1574" i="4"/>
  <c r="E1161" i="4"/>
  <c r="E1156" i="4"/>
  <c r="E268" i="4"/>
  <c r="E397" i="4"/>
  <c r="E697" i="4"/>
  <c r="E425" i="4"/>
  <c r="E456" i="4"/>
  <c r="E67" i="4"/>
  <c r="E82" i="4"/>
  <c r="E112" i="4"/>
  <c r="E235" i="4"/>
  <c r="E1114" i="4"/>
  <c r="E1499" i="4"/>
  <c r="E970" i="4"/>
  <c r="E1206" i="4"/>
  <c r="E1005" i="4"/>
  <c r="E1035" i="4"/>
  <c r="E1126" i="4"/>
  <c r="E20" i="4"/>
  <c r="E1164" i="4"/>
  <c r="E1163" i="4"/>
  <c r="E431" i="4"/>
  <c r="E442" i="4"/>
  <c r="E1006" i="4"/>
  <c r="E470" i="4"/>
  <c r="E29" i="4"/>
  <c r="E430" i="4"/>
  <c r="E600" i="4"/>
  <c r="E1299" i="4"/>
  <c r="E752" i="4"/>
  <c r="E1175" i="4"/>
  <c r="E168" i="4"/>
  <c r="E299" i="4"/>
  <c r="E1410" i="4"/>
  <c r="E316" i="4"/>
  <c r="E1330" i="4"/>
  <c r="E690" i="4"/>
  <c r="E37" i="4"/>
  <c r="E1044" i="4"/>
  <c r="E1496" i="4"/>
  <c r="E979" i="4"/>
  <c r="E938" i="4"/>
  <c r="E406" i="4"/>
  <c r="E1541" i="4"/>
  <c r="E160" i="4"/>
  <c r="E236" i="4"/>
  <c r="E445" i="4"/>
  <c r="E1159" i="4"/>
  <c r="E539" i="4"/>
  <c r="E1146" i="4"/>
  <c r="E843" i="4"/>
  <c r="E1439" i="4"/>
  <c r="E1357" i="4"/>
  <c r="E1556" i="4"/>
  <c r="E1467" i="4"/>
  <c r="E264" i="4"/>
  <c r="E106" i="4"/>
  <c r="E1481" i="4"/>
  <c r="E483" i="4"/>
  <c r="E601" i="4"/>
  <c r="E604" i="4"/>
  <c r="E762" i="4"/>
  <c r="E1446" i="4"/>
  <c r="E458" i="4"/>
  <c r="E680" i="4"/>
  <c r="E750" i="4"/>
  <c r="E656" i="4"/>
  <c r="E1009" i="4"/>
  <c r="E256" i="4"/>
  <c r="E568" i="4"/>
  <c r="E603" i="4"/>
  <c r="E704" i="4"/>
  <c r="E988" i="4"/>
  <c r="E1551" i="4"/>
  <c r="E630" i="4"/>
  <c r="E115" i="4"/>
  <c r="E1228" i="4"/>
  <c r="E848" i="4"/>
  <c r="E1565" i="4"/>
  <c r="E859" i="4"/>
  <c r="E301" i="4"/>
  <c r="E61" i="4"/>
  <c r="E353" i="4"/>
  <c r="E648" i="4"/>
  <c r="E1483" i="4"/>
  <c r="E989" i="4"/>
  <c r="E234" i="4"/>
  <c r="E95" i="4"/>
  <c r="E766" i="4"/>
  <c r="E1380" i="4"/>
  <c r="E1494" i="4"/>
  <c r="E1325" i="4"/>
  <c r="E954" i="4"/>
  <c r="E661" i="4"/>
  <c r="E371" i="4"/>
  <c r="E355" i="4"/>
  <c r="E327" i="4"/>
  <c r="B8" i="3"/>
  <c r="B15" i="3"/>
  <c r="B34" i="3"/>
  <c r="B35" i="3"/>
  <c r="B2" i="3"/>
  <c r="R1231" i="2" l="1"/>
  <c r="K231" i="4" s="1"/>
  <c r="R1235" i="2"/>
  <c r="R1239" i="2"/>
  <c r="R1243" i="2"/>
  <c r="R1247" i="2"/>
  <c r="K606" i="4" s="1"/>
  <c r="R1251" i="2"/>
  <c r="K926" i="4" s="1"/>
  <c r="R1255" i="2"/>
  <c r="K1223" i="4" s="1"/>
  <c r="R1259" i="2"/>
  <c r="K1103" i="4" s="1"/>
  <c r="R1263" i="2"/>
  <c r="K1504" i="4" s="1"/>
  <c r="R1267" i="2"/>
  <c r="K1589" i="4" s="1"/>
  <c r="R1271" i="2"/>
  <c r="K726" i="4" s="1"/>
  <c r="R1275" i="2"/>
  <c r="K727" i="4" s="1"/>
  <c r="R1230" i="2"/>
  <c r="K1364" i="4" s="1"/>
  <c r="R1236" i="2"/>
  <c r="K1329" i="4" s="1"/>
  <c r="R1241" i="2"/>
  <c r="R1246" i="2"/>
  <c r="K1468" i="4" s="1"/>
  <c r="R1252" i="2"/>
  <c r="R1257" i="2"/>
  <c r="R1262" i="2"/>
  <c r="R1268" i="2"/>
  <c r="K1240" i="4" s="1"/>
  <c r="R1273" i="2"/>
  <c r="K979" i="4" s="1"/>
  <c r="R1278" i="2"/>
  <c r="K783" i="4" s="1"/>
  <c r="R1234" i="2"/>
  <c r="K1328" i="4" s="1"/>
  <c r="R1242" i="2"/>
  <c r="K1125" i="4" s="1"/>
  <c r="R1249" i="2"/>
  <c r="K115" i="4" s="1"/>
  <c r="R1256" i="2"/>
  <c r="K27" i="4" s="1"/>
  <c r="R1264" i="2"/>
  <c r="K676" i="4" s="1"/>
  <c r="R1270" i="2"/>
  <c r="K596" i="4" s="1"/>
  <c r="R1277" i="2"/>
  <c r="K1336" i="4" s="1"/>
  <c r="N1230" i="2"/>
  <c r="J1364" i="4" s="1"/>
  <c r="N1234" i="2"/>
  <c r="J1328" i="4" s="1"/>
  <c r="N1238" i="2"/>
  <c r="J1292" i="4" s="1"/>
  <c r="N1242" i="2"/>
  <c r="J1125" i="4" s="1"/>
  <c r="N1246" i="2"/>
  <c r="J1468" i="4" s="1"/>
  <c r="N1250" i="2"/>
  <c r="J1111" i="4" s="1"/>
  <c r="N1254" i="2"/>
  <c r="J785" i="4" s="1"/>
  <c r="N1258" i="2"/>
  <c r="J1309" i="4" s="1"/>
  <c r="N1262" i="2"/>
  <c r="N1266" i="2"/>
  <c r="N1270" i="2"/>
  <c r="J596" i="4" s="1"/>
  <c r="N1274" i="2"/>
  <c r="J1306" i="4" s="1"/>
  <c r="N1278" i="2"/>
  <c r="J783" i="4" s="1"/>
  <c r="R1237" i="2"/>
  <c r="K39" i="4" s="1"/>
  <c r="R1250" i="2"/>
  <c r="K1111" i="4" s="1"/>
  <c r="R1258" i="2"/>
  <c r="K1309" i="4" s="1"/>
  <c r="R1272" i="2"/>
  <c r="K1070" i="4" s="1"/>
  <c r="R1229" i="2"/>
  <c r="K595" i="4" s="1"/>
  <c r="R1244" i="2"/>
  <c r="K1126" i="4" s="1"/>
  <c r="R1265" i="2"/>
  <c r="K1054" i="4" s="1"/>
  <c r="R1238" i="2"/>
  <c r="K1292" i="4" s="1"/>
  <c r="R1253" i="2"/>
  <c r="K1228" i="4" s="1"/>
  <c r="R1266" i="2"/>
  <c r="R1240" i="2"/>
  <c r="K733" i="4" s="1"/>
  <c r="R1254" i="2"/>
  <c r="K785" i="4" s="1"/>
  <c r="R1269" i="2"/>
  <c r="K1062" i="4" s="1"/>
  <c r="R1232" i="2"/>
  <c r="R1260" i="2"/>
  <c r="K232" i="4" s="1"/>
  <c r="N1231" i="2"/>
  <c r="J231" i="4" s="1"/>
  <c r="N1236" i="2"/>
  <c r="J1329" i="4" s="1"/>
  <c r="N1241" i="2"/>
  <c r="N1247" i="2"/>
  <c r="J606" i="4" s="1"/>
  <c r="N1252" i="2"/>
  <c r="N1257" i="2"/>
  <c r="N1263" i="2"/>
  <c r="J1504" i="4" s="1"/>
  <c r="N1268" i="2"/>
  <c r="J1240" i="4" s="1"/>
  <c r="N1273" i="2"/>
  <c r="J979" i="4" s="1"/>
  <c r="N1244" i="2"/>
  <c r="J1126" i="4" s="1"/>
  <c r="N1260" i="2"/>
  <c r="J232" i="4" s="1"/>
  <c r="N1276" i="2"/>
  <c r="J1303" i="4" s="1"/>
  <c r="R1233" i="2"/>
  <c r="R1261" i="2"/>
  <c r="K1071" i="4" s="1"/>
  <c r="N1232" i="2"/>
  <c r="N1237" i="2"/>
  <c r="J39" i="4" s="1"/>
  <c r="N1243" i="2"/>
  <c r="N1248" i="2"/>
  <c r="J980" i="4" s="1"/>
  <c r="N1253" i="2"/>
  <c r="J1228" i="4" s="1"/>
  <c r="N1259" i="2"/>
  <c r="J1103" i="4" s="1"/>
  <c r="N1264" i="2"/>
  <c r="J676" i="4" s="1"/>
  <c r="N1269" i="2"/>
  <c r="J1062" i="4" s="1"/>
  <c r="N1275" i="2"/>
  <c r="J727" i="4" s="1"/>
  <c r="R1245" i="2"/>
  <c r="K1086" i="4" s="1"/>
  <c r="N1233" i="2"/>
  <c r="N1249" i="2"/>
  <c r="J115" i="4" s="1"/>
  <c r="N1265" i="2"/>
  <c r="J1054" i="4" s="1"/>
  <c r="R1248" i="2"/>
  <c r="K980" i="4" s="1"/>
  <c r="R1276" i="2"/>
  <c r="K1303" i="4" s="1"/>
  <c r="R1274" i="2"/>
  <c r="K1306" i="4" s="1"/>
  <c r="N1239" i="2"/>
  <c r="N1255" i="2"/>
  <c r="J1223" i="4" s="1"/>
  <c r="N1271" i="2"/>
  <c r="J726" i="4" s="1"/>
  <c r="N1235" i="2"/>
  <c r="N1256" i="2"/>
  <c r="J27" i="4" s="1"/>
  <c r="N1277" i="2"/>
  <c r="J1336" i="4" s="1"/>
  <c r="N1240" i="2"/>
  <c r="J733" i="4" s="1"/>
  <c r="N1261" i="2"/>
  <c r="J1071" i="4" s="1"/>
  <c r="N1245" i="2"/>
  <c r="J1086" i="4" s="1"/>
  <c r="N1267" i="2"/>
  <c r="J1589" i="4" s="1"/>
  <c r="N1229" i="2"/>
  <c r="J595" i="4" s="1"/>
  <c r="N1251" i="2"/>
  <c r="J926" i="4" s="1"/>
  <c r="N1272" i="2"/>
  <c r="J1070" i="4" s="1"/>
  <c r="K1231" i="2"/>
  <c r="M1233" i="2"/>
  <c r="K1235" i="2"/>
  <c r="M1237" i="2"/>
  <c r="I39" i="4" s="1"/>
  <c r="K1241" i="2"/>
  <c r="K1230" i="2"/>
  <c r="M1232" i="2"/>
  <c r="K1233" i="2"/>
  <c r="K1239" i="2"/>
  <c r="M1243" i="2"/>
  <c r="K1244" i="2"/>
  <c r="K1247" i="2"/>
  <c r="M1249" i="2"/>
  <c r="I115" i="4" s="1"/>
  <c r="K1251" i="2"/>
  <c r="M1254" i="2"/>
  <c r="I785" i="4" s="1"/>
  <c r="K1255" i="2"/>
  <c r="M1258" i="2"/>
  <c r="I1309" i="4" s="1"/>
  <c r="K1259" i="2"/>
  <c r="M1262" i="2"/>
  <c r="K1263" i="2"/>
  <c r="M1266" i="2"/>
  <c r="K1267" i="2"/>
  <c r="M1270" i="2"/>
  <c r="I596" i="4" s="1"/>
  <c r="K1271" i="2"/>
  <c r="M1274" i="2"/>
  <c r="I1306" i="4" s="1"/>
  <c r="K1275" i="2"/>
  <c r="M1278" i="2"/>
  <c r="I783" i="4" s="1"/>
  <c r="M1229" i="2"/>
  <c r="I595" i="4" s="1"/>
  <c r="K1229" i="2"/>
  <c r="M1235" i="2"/>
  <c r="K1236" i="2"/>
  <c r="K1238" i="2"/>
  <c r="M1239" i="2"/>
  <c r="K1240" i="2"/>
  <c r="M1244" i="2"/>
  <c r="I1126" i="4" s="1"/>
  <c r="K1246" i="2"/>
  <c r="M1247" i="2"/>
  <c r="I606" i="4" s="1"/>
  <c r="K1248" i="2"/>
  <c r="M1251" i="2"/>
  <c r="I926" i="4" s="1"/>
  <c r="M1255" i="2"/>
  <c r="I1223" i="4" s="1"/>
  <c r="K1256" i="2"/>
  <c r="M1259" i="2"/>
  <c r="I1103" i="4" s="1"/>
  <c r="K1260" i="2"/>
  <c r="M1263" i="2"/>
  <c r="I1504" i="4" s="1"/>
  <c r="K1264" i="2"/>
  <c r="M1267" i="2"/>
  <c r="I1589" i="4" s="1"/>
  <c r="K1268" i="2"/>
  <c r="M1271" i="2"/>
  <c r="I726" i="4" s="1"/>
  <c r="K1272" i="2"/>
  <c r="M1275" i="2"/>
  <c r="I727" i="4" s="1"/>
  <c r="K1276" i="2"/>
  <c r="M1236" i="2"/>
  <c r="I1329" i="4" s="1"/>
  <c r="K1237" i="2"/>
  <c r="M1240" i="2"/>
  <c r="I733" i="4" s="1"/>
  <c r="K1242" i="2"/>
  <c r="K1245" i="2"/>
  <c r="M1248" i="2"/>
  <c r="I980" i="4" s="1"/>
  <c r="K1252" i="2"/>
  <c r="K1253" i="2"/>
  <c r="M1256" i="2"/>
  <c r="I27" i="4" s="1"/>
  <c r="K1257" i="2"/>
  <c r="M1260" i="2"/>
  <c r="I232" i="4" s="1"/>
  <c r="K1261" i="2"/>
  <c r="M1264" i="2"/>
  <c r="I676" i="4" s="1"/>
  <c r="K1265" i="2"/>
  <c r="M1268" i="2"/>
  <c r="I1240" i="4" s="1"/>
  <c r="K1269" i="2"/>
  <c r="M1272" i="2"/>
  <c r="I1070" i="4" s="1"/>
  <c r="K1273" i="2"/>
  <c r="M1276" i="2"/>
  <c r="I1303" i="4" s="1"/>
  <c r="K1277" i="2"/>
  <c r="M1231" i="2"/>
  <c r="I231" i="4" s="1"/>
  <c r="K1232" i="2"/>
  <c r="M1241" i="2"/>
  <c r="K1243" i="2"/>
  <c r="M1245" i="2"/>
  <c r="I1086" i="4" s="1"/>
  <c r="K1249" i="2"/>
  <c r="M1252" i="2"/>
  <c r="M1253" i="2"/>
  <c r="I1228" i="4" s="1"/>
  <c r="K1254" i="2"/>
  <c r="M1257" i="2"/>
  <c r="K1258" i="2"/>
  <c r="M1261" i="2"/>
  <c r="I1071" i="4" s="1"/>
  <c r="K1262" i="2"/>
  <c r="M1265" i="2"/>
  <c r="I1054" i="4" s="1"/>
  <c r="K1266" i="2"/>
  <c r="M1269" i="2"/>
  <c r="I1062" i="4" s="1"/>
  <c r="K1270" i="2"/>
  <c r="M1273" i="2"/>
  <c r="I979" i="4" s="1"/>
  <c r="K1274" i="2"/>
  <c r="M1277" i="2"/>
  <c r="I1336" i="4" s="1"/>
  <c r="K1278" i="2"/>
  <c r="K1234" i="2"/>
  <c r="M1250" i="2"/>
  <c r="I1111" i="4" s="1"/>
  <c r="M1242" i="2"/>
  <c r="I1125" i="4" s="1"/>
  <c r="K1250" i="2"/>
  <c r="M1230" i="2"/>
  <c r="I1364" i="4" s="1"/>
  <c r="M1238" i="2"/>
  <c r="I1292" i="4" s="1"/>
  <c r="M1246" i="2"/>
  <c r="I1468" i="4" s="1"/>
  <c r="M1234" i="2"/>
  <c r="I1328" i="4" s="1"/>
  <c r="I28" i="8"/>
  <c r="E1373" i="4"/>
  <c r="E413" i="4"/>
  <c r="E1482" i="4"/>
  <c r="E1314" i="4"/>
  <c r="E515" i="4"/>
  <c r="E380" i="4"/>
  <c r="E858" i="4"/>
  <c r="E960" i="4"/>
  <c r="E780" i="4"/>
  <c r="E1022" i="4"/>
  <c r="E1400" i="4"/>
  <c r="E289" i="4"/>
  <c r="E957" i="4"/>
  <c r="E223" i="4"/>
  <c r="E1590" i="4"/>
  <c r="E1171" i="4"/>
  <c r="E794" i="4"/>
  <c r="E918" i="4"/>
  <c r="E626" i="4"/>
  <c r="E291" i="4"/>
  <c r="E1485" i="4"/>
  <c r="E781" i="4"/>
  <c r="E507" i="4"/>
  <c r="E1086" i="4"/>
  <c r="E1207" i="4"/>
  <c r="E1591" i="4"/>
  <c r="E854" i="4"/>
  <c r="E1248" i="4"/>
  <c r="E1135" i="4"/>
  <c r="E1027" i="4"/>
  <c r="E1030" i="4"/>
  <c r="E4" i="4"/>
  <c r="E151" i="4"/>
  <c r="E498" i="4"/>
  <c r="E387" i="4"/>
  <c r="E1074" i="4"/>
  <c r="E388" i="4"/>
  <c r="E480" i="4"/>
  <c r="E1019" i="4"/>
  <c r="E314" i="4"/>
  <c r="E1334" i="4"/>
  <c r="E1335" i="4"/>
  <c r="E1179" i="4"/>
  <c r="E1544" i="4"/>
  <c r="E86" i="4"/>
  <c r="E87" i="4"/>
  <c r="E226" i="4"/>
  <c r="E538" i="4"/>
  <c r="E1116" i="4"/>
  <c r="E1573" i="4"/>
  <c r="E1277" i="4"/>
  <c r="E1042" i="4"/>
  <c r="E1242" i="4"/>
  <c r="E1243" i="4"/>
  <c r="E903" i="4"/>
  <c r="E1288" i="4"/>
  <c r="E664" i="4"/>
  <c r="E1503" i="4"/>
  <c r="E822" i="4"/>
  <c r="E1132" i="4"/>
  <c r="E415" i="4"/>
  <c r="E1148" i="4"/>
  <c r="E1155" i="4"/>
  <c r="E421" i="4"/>
  <c r="E423" i="4"/>
  <c r="E420" i="4"/>
  <c r="E92" i="4"/>
  <c r="E1617" i="4"/>
  <c r="E565" i="4"/>
  <c r="E1484" i="4"/>
  <c r="E1414" i="4"/>
  <c r="E1144" i="4"/>
  <c r="E976" i="4"/>
  <c r="E224" i="4"/>
  <c r="E478" i="4"/>
  <c r="E487" i="4"/>
  <c r="E1089" i="4"/>
  <c r="E973" i="4"/>
  <c r="E912" i="4"/>
  <c r="E178" i="4"/>
  <c r="E179" i="4"/>
  <c r="E718" i="4"/>
  <c r="E85" i="4"/>
  <c r="E1293" i="4"/>
  <c r="E684" i="4"/>
  <c r="E1025" i="4"/>
  <c r="E1026" i="4"/>
  <c r="E835" i="4"/>
  <c r="E1608" i="4"/>
  <c r="E1050" i="4"/>
  <c r="E1455" i="4"/>
  <c r="E177" i="4"/>
  <c r="E1518" i="4"/>
  <c r="E1557" i="4"/>
  <c r="E765" i="4"/>
  <c r="E802" i="4"/>
  <c r="E577" i="4"/>
  <c r="E436" i="4"/>
  <c r="E1309" i="4"/>
  <c r="E1514" i="4"/>
  <c r="E1329" i="4"/>
  <c r="E1063" i="4"/>
  <c r="E1064" i="4"/>
  <c r="E2" i="4"/>
  <c r="E1312" i="4"/>
  <c r="E1315" i="4"/>
  <c r="E1339" i="4"/>
  <c r="E937" i="4"/>
  <c r="E658" i="4"/>
  <c r="E855" i="4"/>
  <c r="E647" i="4"/>
  <c r="E434" i="4"/>
  <c r="E454" i="4"/>
  <c r="E901" i="4"/>
  <c r="E414" i="4"/>
  <c r="E405" i="4"/>
  <c r="E1569" i="4"/>
  <c r="E818" i="4"/>
  <c r="E564" i="4"/>
  <c r="E582" i="4"/>
  <c r="E871" i="4"/>
  <c r="E1331" i="4"/>
  <c r="E379" i="4"/>
  <c r="E1433" i="4"/>
  <c r="E164" i="4"/>
  <c r="E1580" i="4"/>
  <c r="E1083" i="4"/>
  <c r="E1327" i="4"/>
  <c r="E1157" i="4"/>
  <c r="E132" i="4"/>
  <c r="E136" i="4"/>
  <c r="E96" i="4"/>
  <c r="E23" i="4"/>
  <c r="E180" i="4"/>
  <c r="E540" i="4"/>
  <c r="E1397" i="4"/>
  <c r="E1599" i="4"/>
  <c r="E1354" i="4"/>
  <c r="E1188" i="4"/>
  <c r="E1192" i="4"/>
  <c r="E395" i="4"/>
  <c r="E368" i="4"/>
  <c r="E705" i="4"/>
  <c r="E1143" i="4"/>
  <c r="E44" i="4"/>
  <c r="E465" i="4"/>
  <c r="E1508" i="4"/>
  <c r="E1458" i="4"/>
  <c r="E834" i="4"/>
  <c r="E292" i="4"/>
  <c r="E1425" i="4"/>
  <c r="E999" i="4"/>
  <c r="E1294" i="4"/>
  <c r="E1352" i="4"/>
  <c r="E485" i="4"/>
  <c r="E9" i="4"/>
  <c r="E841" i="4"/>
  <c r="E1073" i="4"/>
  <c r="E556" i="4"/>
  <c r="E1592" i="4"/>
  <c r="E495" i="4"/>
  <c r="E277" i="4"/>
  <c r="E558" i="4"/>
  <c r="E1065" i="4"/>
  <c r="E443" i="4"/>
  <c r="E448" i="4"/>
  <c r="E1531" i="4"/>
  <c r="E846" i="4"/>
  <c r="E719" i="4"/>
  <c r="E1018" i="4"/>
  <c r="E501" i="4"/>
  <c r="E1094" i="4"/>
  <c r="E1345" i="4"/>
  <c r="E1071" i="4"/>
  <c r="E548" i="4"/>
  <c r="E198" i="4"/>
  <c r="E605" i="4"/>
  <c r="E143" i="4"/>
  <c r="E140" i="4"/>
  <c r="E1062" i="4"/>
  <c r="E1403" i="4"/>
  <c r="E66" i="4"/>
  <c r="E411" i="4"/>
  <c r="E1533" i="4"/>
  <c r="E283" i="4"/>
  <c r="E1173" i="4"/>
  <c r="E126" i="4"/>
  <c r="E775" i="4"/>
  <c r="E1049" i="4"/>
  <c r="E1582" i="4"/>
  <c r="E1471" i="4"/>
  <c r="E1081" i="4"/>
  <c r="E1095" i="4"/>
  <c r="E359" i="4"/>
  <c r="E469" i="4"/>
  <c r="E1375" i="4"/>
  <c r="E424" i="4"/>
  <c r="E882" i="4"/>
  <c r="E761" i="4"/>
  <c r="E1362" i="4"/>
  <c r="E416" i="4"/>
  <c r="E602" i="4"/>
  <c r="E279" i="4"/>
  <c r="E725" i="4"/>
  <c r="E206" i="4"/>
  <c r="E1578" i="4"/>
  <c r="E426" i="4"/>
  <c r="E1486" i="4"/>
  <c r="E811" i="4"/>
  <c r="E477" i="4"/>
  <c r="E101" i="4"/>
  <c r="E42" i="4"/>
  <c r="E186" i="4"/>
  <c r="E599" i="4"/>
  <c r="E1172" i="4"/>
  <c r="E1166" i="4"/>
  <c r="E1130" i="4"/>
  <c r="E753" i="4"/>
  <c r="E453" i="4"/>
  <c r="E850" i="4"/>
  <c r="E784" i="4"/>
  <c r="E435" i="4"/>
  <c r="E10" i="4"/>
  <c r="E1247" i="4"/>
  <c r="E982" i="4"/>
  <c r="E1107" i="4"/>
  <c r="E1037" i="4"/>
  <c r="E218" i="4"/>
  <c r="E817" i="4"/>
  <c r="E384" i="4"/>
  <c r="E717" i="4"/>
  <c r="E242" i="4"/>
  <c r="E679" i="4"/>
  <c r="E1435" i="4"/>
  <c r="E900" i="4"/>
  <c r="E340" i="4"/>
  <c r="E620" i="4"/>
  <c r="E1563" i="4"/>
  <c r="E870" i="4"/>
  <c r="E62" i="4"/>
  <c r="E446" i="4"/>
  <c r="E1491" i="4"/>
  <c r="E1497" i="4"/>
  <c r="E1529" i="4"/>
  <c r="E1070" i="4"/>
  <c r="E139" i="4"/>
  <c r="E141" i="4"/>
  <c r="E1160" i="4"/>
  <c r="E451" i="4"/>
  <c r="E1225" i="4"/>
  <c r="E1229" i="4"/>
  <c r="E1576" i="4"/>
  <c r="E1370" i="4"/>
  <c r="E668" i="4"/>
  <c r="E339" i="4"/>
  <c r="E319" i="4"/>
  <c r="E254" i="4"/>
  <c r="E146" i="4"/>
  <c r="E1450" i="4"/>
  <c r="E981" i="4"/>
  <c r="E364" i="4"/>
  <c r="E191" i="4"/>
  <c r="E284" i="4"/>
  <c r="E275" i="4"/>
  <c r="E1341" i="4"/>
  <c r="E389" i="4"/>
  <c r="E1516" i="4"/>
  <c r="E1601" i="4"/>
  <c r="E318" i="4"/>
  <c r="E764" i="4"/>
  <c r="E341" i="4"/>
  <c r="E103" i="4"/>
  <c r="E1227" i="4"/>
  <c r="E744" i="4"/>
  <c r="E878" i="4"/>
  <c r="E3" i="4"/>
  <c r="E1416" i="4"/>
  <c r="E707" i="4"/>
  <c r="E1332" i="4"/>
  <c r="E772" i="4"/>
  <c r="E1589" i="4"/>
  <c r="E15" i="4"/>
  <c r="E297" i="4"/>
  <c r="E893" i="4"/>
  <c r="E683" i="4"/>
  <c r="E919" i="4"/>
  <c r="E202" i="4"/>
  <c r="E272" i="4"/>
  <c r="E1240" i="4"/>
  <c r="E369" i="4"/>
  <c r="E585" i="4"/>
  <c r="E868" i="4"/>
  <c r="E550" i="4"/>
  <c r="E746" i="4"/>
  <c r="E517" i="4"/>
  <c r="E576" i="4"/>
  <c r="E1226" i="4"/>
  <c r="E983" i="4"/>
  <c r="E367" i="4"/>
  <c r="E575" i="4"/>
  <c r="E557" i="4"/>
  <c r="E569" i="4"/>
  <c r="E78" i="4"/>
  <c r="E1372" i="4"/>
  <c r="E466" i="4"/>
  <c r="E249" i="4"/>
  <c r="E958" i="4"/>
  <c r="E455" i="4"/>
  <c r="E655" i="4"/>
  <c r="E826" i="4"/>
  <c r="E728" i="4"/>
  <c r="E852" i="4"/>
  <c r="E939" i="4"/>
  <c r="E751" i="4"/>
  <c r="E300" i="4"/>
  <c r="E639" i="4"/>
  <c r="E111" i="4"/>
  <c r="E63" i="4"/>
  <c r="E555" i="4"/>
  <c r="E109" i="4"/>
  <c r="E964" i="4"/>
  <c r="E69" i="4"/>
  <c r="E1603" i="4"/>
  <c r="E1191" i="4"/>
  <c r="E581" i="4"/>
  <c r="E544" i="4"/>
  <c r="E1292" i="4"/>
  <c r="E1002" i="4"/>
  <c r="E637" i="4"/>
  <c r="E701" i="4"/>
  <c r="E1097" i="4"/>
  <c r="E591" i="4"/>
  <c r="E709" i="4"/>
  <c r="E1149" i="4"/>
  <c r="E537" i="4"/>
  <c r="E123" i="4"/>
  <c r="E257" i="4"/>
  <c r="E376" i="4"/>
  <c r="E923" i="4"/>
  <c r="E100" i="4"/>
  <c r="E572" i="4"/>
  <c r="E255" i="4"/>
  <c r="E1278" i="4"/>
  <c r="E204" i="4"/>
  <c r="E1417" i="4"/>
  <c r="E1389" i="4"/>
  <c r="E330" i="4"/>
  <c r="E1133" i="4"/>
  <c r="E1100" i="4"/>
  <c r="E1282" i="4"/>
  <c r="E896" i="4"/>
  <c r="E673" i="4"/>
  <c r="E541" i="4"/>
  <c r="E102" i="4"/>
  <c r="E1230" i="4"/>
  <c r="E1047" i="4"/>
  <c r="E354" i="4"/>
  <c r="E646" i="4"/>
  <c r="E1500" i="4"/>
  <c r="E1105" i="4"/>
  <c r="E270" i="4"/>
  <c r="E723" i="4"/>
  <c r="E484" i="4"/>
  <c r="E799" i="4"/>
  <c r="E493" i="4"/>
  <c r="E885" i="4"/>
  <c r="E1543" i="4"/>
  <c r="E844" i="4"/>
  <c r="E24" i="4"/>
  <c r="E532" i="4"/>
  <c r="E120" i="4"/>
  <c r="E383" i="4"/>
  <c r="E331" i="4"/>
  <c r="E342" i="4"/>
  <c r="E489" i="4"/>
  <c r="E142" i="4"/>
  <c r="E127" i="4"/>
  <c r="E808" i="4"/>
  <c r="E787" i="4"/>
  <c r="E246" i="4"/>
  <c r="E738" i="4"/>
  <c r="E1257" i="4"/>
  <c r="E200" i="4"/>
  <c r="E167" i="4"/>
  <c r="E215" i="4"/>
  <c r="E1204" i="4"/>
  <c r="E247" i="4"/>
  <c r="E897" i="4"/>
  <c r="E107" i="4"/>
  <c r="E1170" i="4"/>
  <c r="E980" i="4"/>
  <c r="E1217" i="4"/>
  <c r="E293" i="4"/>
  <c r="E1190" i="4"/>
  <c r="E1120" i="4"/>
  <c r="E1040" i="4"/>
  <c r="E716" i="4"/>
  <c r="E836" i="4"/>
  <c r="E444" i="4"/>
  <c r="E1509" i="4"/>
  <c r="E134" i="4"/>
  <c r="E731" i="4"/>
  <c r="E162" i="4"/>
  <c r="E1237" i="4"/>
  <c r="E394" i="4"/>
  <c r="E645" i="4"/>
  <c r="E1478" i="4"/>
  <c r="E1023" i="4"/>
  <c r="E595" i="4"/>
  <c r="E467" i="4"/>
  <c r="E1390" i="4"/>
  <c r="E138" i="4"/>
  <c r="E713" i="4"/>
  <c r="E820" i="4"/>
  <c r="E883" i="4"/>
  <c r="E1343" i="4"/>
  <c r="E1221" i="4"/>
  <c r="E197" i="4"/>
  <c r="E68" i="4"/>
  <c r="E1310" i="4"/>
  <c r="E592" i="4"/>
  <c r="E522" i="4"/>
  <c r="E574" i="4"/>
  <c r="E623" i="4"/>
  <c r="E1045" i="4"/>
  <c r="E1051" i="4"/>
  <c r="E552" i="4"/>
  <c r="E1579" i="4"/>
  <c r="E208" i="4"/>
  <c r="E956" i="4"/>
  <c r="E715" i="4"/>
  <c r="E1108" i="4"/>
  <c r="E16" i="4"/>
  <c r="E1607" i="4"/>
  <c r="E1211" i="4"/>
  <c r="E13" i="4"/>
  <c r="E328" i="4"/>
  <c r="E250" i="4"/>
  <c r="E1340" i="4"/>
  <c r="E702" i="4"/>
  <c r="E795" i="4"/>
  <c r="E156" i="4"/>
  <c r="E1385" i="4"/>
  <c r="E1365" i="4"/>
  <c r="E1423" i="4"/>
  <c r="E265" i="4"/>
  <c r="E11" i="4"/>
  <c r="E97" i="4"/>
  <c r="E952" i="4"/>
  <c r="E288" i="4"/>
  <c r="E1236" i="4"/>
  <c r="E1386" i="4"/>
  <c r="E463" i="4"/>
  <c r="E170" i="4"/>
  <c r="E1428" i="4"/>
  <c r="E1420" i="4"/>
  <c r="E509" i="4"/>
  <c r="E1212" i="4"/>
  <c r="E978" i="4"/>
  <c r="E347" i="4"/>
  <c r="E721" i="4"/>
  <c r="E144" i="4"/>
  <c r="E130" i="4"/>
  <c r="E1283" i="4"/>
  <c r="E1088" i="4"/>
  <c r="E49" i="4"/>
  <c r="E696" i="4"/>
  <c r="E1466" i="4"/>
  <c r="E1232" i="4"/>
  <c r="E874" i="4"/>
  <c r="E399" i="4"/>
  <c r="E649" i="4"/>
  <c r="E1024" i="4"/>
  <c r="E464" i="4"/>
  <c r="E1076" i="4"/>
  <c r="E1447" i="4"/>
  <c r="E996" i="4"/>
  <c r="E1460" i="4"/>
  <c r="E261" i="4"/>
  <c r="E1231" i="4"/>
  <c r="E14" i="4"/>
  <c r="E433" i="4"/>
  <c r="E737" i="4"/>
  <c r="E793" i="4"/>
  <c r="E114" i="4"/>
  <c r="E47" i="4"/>
  <c r="E18" i="4"/>
  <c r="E221" i="4"/>
  <c r="E1015" i="4"/>
  <c r="E1562" i="4"/>
  <c r="E736" i="4"/>
  <c r="E1262" i="4"/>
  <c r="E1371" i="4"/>
  <c r="E951" i="4"/>
  <c r="E1377" i="4"/>
  <c r="E153" i="4"/>
  <c r="E73" i="4"/>
  <c r="E1413" i="4"/>
  <c r="E1131" i="4"/>
  <c r="E972" i="4"/>
  <c r="E214" i="4"/>
  <c r="E468" i="4"/>
  <c r="E304" i="4"/>
  <c r="E1250" i="4"/>
  <c r="E147" i="4"/>
  <c r="E343" i="4"/>
  <c r="E192" i="4"/>
  <c r="E1197" i="4"/>
  <c r="E955" i="4"/>
  <c r="E881" i="4"/>
  <c r="E1355" i="4"/>
  <c r="E1437" i="4"/>
  <c r="E837" i="4"/>
  <c r="E17" i="4"/>
  <c r="E325" i="4"/>
  <c r="E631" i="4"/>
  <c r="E895" i="4"/>
  <c r="E1585" i="4"/>
  <c r="E905" i="4"/>
  <c r="E309" i="4"/>
  <c r="E1319" i="4"/>
  <c r="E1260" i="4"/>
  <c r="E613" i="4"/>
  <c r="E233" i="4"/>
  <c r="E496" i="4"/>
  <c r="E675" i="4"/>
  <c r="E1398" i="4"/>
  <c r="E1075" i="4"/>
  <c r="E1059" i="4"/>
  <c r="E185" i="4"/>
  <c r="E1301" i="4"/>
  <c r="E1560" i="4"/>
  <c r="E1468" i="4"/>
  <c r="E1286" i="4"/>
  <c r="E157" i="4"/>
  <c r="E1168" i="4"/>
  <c r="E1464" i="4"/>
  <c r="E1291" i="4"/>
  <c r="E361" i="4"/>
  <c r="E48" i="4"/>
  <c r="E1320" i="4"/>
  <c r="E98" i="4"/>
  <c r="E188" i="4"/>
  <c r="E971" i="4"/>
  <c r="E1321" i="4"/>
  <c r="E927" i="4"/>
  <c r="E1174" i="4"/>
  <c r="E947" i="4"/>
  <c r="E527" i="4"/>
  <c r="E525" i="4"/>
  <c r="E907" i="4"/>
  <c r="E1442" i="4"/>
  <c r="E535" i="4"/>
  <c r="E1604" i="4"/>
  <c r="E1289" i="4"/>
  <c r="E894" i="4"/>
  <c r="E1353" i="4"/>
  <c r="E1193" i="4"/>
  <c r="E1430" i="4"/>
  <c r="E1054" i="4"/>
  <c r="E1021" i="4"/>
  <c r="E727" i="4"/>
  <c r="E398" i="4"/>
  <c r="E43" i="4"/>
  <c r="E674" i="4"/>
  <c r="E1587" i="4"/>
  <c r="E559" i="4"/>
  <c r="E734" i="4"/>
  <c r="E945" i="4"/>
  <c r="E904" i="4"/>
  <c r="E1513" i="4"/>
  <c r="E243" i="4"/>
  <c r="E1198" i="4"/>
  <c r="E409" i="4"/>
  <c r="E1106" i="4"/>
  <c r="E1615" i="4"/>
  <c r="E1150" i="4"/>
  <c r="E1140" i="4"/>
  <c r="E5" i="4"/>
  <c r="E873" i="4"/>
  <c r="E60" i="4"/>
  <c r="E1308" i="4"/>
  <c r="E258" i="4"/>
  <c r="E1295" i="4"/>
  <c r="E528" i="4"/>
  <c r="E428" i="4"/>
  <c r="E148" i="4"/>
  <c r="E742" i="4"/>
  <c r="E1470" i="4"/>
  <c r="E474" i="4"/>
  <c r="E710" i="4"/>
  <c r="E821" i="4"/>
  <c r="E378" i="4"/>
  <c r="E402" i="4"/>
  <c r="E30" i="4"/>
  <c r="E1185" i="4"/>
  <c r="E693" i="4"/>
  <c r="E26" i="4"/>
  <c r="E1147" i="4"/>
  <c r="E1336" i="4"/>
  <c r="E720" i="4"/>
  <c r="E803" i="4"/>
  <c r="E832" i="4"/>
  <c r="E1139" i="4"/>
  <c r="E759" i="4"/>
  <c r="E865" i="4"/>
  <c r="E953" i="4"/>
  <c r="E621" i="4"/>
  <c r="E830" i="4"/>
  <c r="E774" i="4"/>
  <c r="E1610" i="4"/>
  <c r="E770" i="4"/>
  <c r="E212" i="4"/>
  <c r="E1303" i="4"/>
  <c r="E880" i="4"/>
  <c r="E642" i="4"/>
  <c r="E573" i="4"/>
  <c r="E892" i="4"/>
  <c r="E687" i="4"/>
  <c r="E245" i="4"/>
  <c r="E1426" i="4"/>
  <c r="E1583" i="4"/>
  <c r="E205" i="4"/>
  <c r="E1572" i="4"/>
  <c r="E161" i="4"/>
  <c r="E1165" i="4"/>
  <c r="E326" i="4"/>
  <c r="E1134" i="4"/>
  <c r="E1419" i="4"/>
  <c r="E390" i="4"/>
  <c r="E672" i="4"/>
  <c r="E1109" i="4"/>
  <c r="E360" i="4"/>
  <c r="E1151" i="4"/>
  <c r="E1275" i="4"/>
  <c r="E490" i="4"/>
  <c r="E625" i="4"/>
  <c r="E1011" i="4"/>
  <c r="E671" i="4"/>
  <c r="E608" i="4"/>
  <c r="E119" i="4"/>
  <c r="E1043" i="4"/>
  <c r="E551" i="4"/>
  <c r="E1142" i="4"/>
  <c r="E302" i="4"/>
  <c r="E46" i="4"/>
  <c r="E902" i="4"/>
  <c r="E652" i="4"/>
  <c r="E1388" i="4"/>
  <c r="E510" i="4"/>
  <c r="E1256" i="4"/>
  <c r="E182" i="4"/>
  <c r="E1407" i="4"/>
  <c r="E785" i="4"/>
  <c r="E1399" i="4"/>
  <c r="E597" i="4"/>
  <c r="E219" i="4"/>
  <c r="E1545" i="4"/>
  <c r="E385" i="4"/>
  <c r="E187" i="4"/>
  <c r="E1012" i="4"/>
  <c r="E1087" i="4"/>
  <c r="E682" i="4"/>
  <c r="E346" i="4"/>
  <c r="E849" i="4"/>
  <c r="E184" i="4"/>
  <c r="E689" i="4"/>
  <c r="E1058" i="4"/>
  <c r="E19" i="4"/>
  <c r="E175" i="4"/>
  <c r="E209" i="4"/>
  <c r="E1285" i="4"/>
  <c r="E933" i="4"/>
  <c r="E633" i="4"/>
  <c r="E471" i="4"/>
  <c r="E1203" i="4"/>
  <c r="E373" i="4"/>
  <c r="E1316" i="4"/>
  <c r="E1364" i="4"/>
  <c r="E941" i="4"/>
  <c r="E417" i="4"/>
  <c r="E1078" i="4"/>
  <c r="E590" i="4"/>
  <c r="E513" i="4"/>
  <c r="E1584" i="4"/>
  <c r="E1306" i="4"/>
  <c r="E617" i="4"/>
  <c r="E546" i="4"/>
  <c r="E730" i="4"/>
  <c r="E1218" i="4"/>
  <c r="E80" i="4"/>
  <c r="E1061" i="4"/>
  <c r="E769" i="4"/>
  <c r="E232" i="4"/>
  <c r="E934" i="4"/>
  <c r="E643" i="4"/>
  <c r="E105" i="4"/>
  <c r="E994" i="4"/>
  <c r="E760" i="4"/>
  <c r="E562" i="4"/>
  <c r="E401" i="4"/>
  <c r="E1152" i="4"/>
  <c r="E1158" i="4"/>
  <c r="E166" i="4"/>
  <c r="E714" i="4"/>
  <c r="E52" i="4"/>
  <c r="E260" i="4"/>
  <c r="E163" i="4"/>
  <c r="E1326" i="4"/>
  <c r="E1176" i="4"/>
  <c r="E276" i="4"/>
  <c r="E337" i="4"/>
  <c r="E159" i="4"/>
  <c r="E659" i="4"/>
  <c r="E36" i="4"/>
  <c r="E676" i="4"/>
  <c r="E1010" i="4"/>
  <c r="E1279" i="4"/>
  <c r="E1249" i="4"/>
  <c r="E840" i="4"/>
  <c r="E1302" i="4"/>
  <c r="E1033" i="4"/>
  <c r="E1287" i="4"/>
  <c r="E313" i="4"/>
  <c r="E91" i="4"/>
  <c r="E488" i="4"/>
  <c r="E1311" i="4"/>
  <c r="E45" i="4"/>
  <c r="E789" i="4"/>
  <c r="E1452" i="4"/>
  <c r="E749" i="4"/>
  <c r="E1298" i="4"/>
  <c r="E31" i="4"/>
  <c r="E929" i="4"/>
  <c r="E281" i="4"/>
  <c r="E783" i="4"/>
  <c r="E32" i="4"/>
  <c r="E81" i="4"/>
  <c r="E84" i="4"/>
  <c r="E285" i="4"/>
  <c r="E392" i="4"/>
  <c r="E55" i="4"/>
  <c r="E946" i="4"/>
  <c r="E377" i="4"/>
  <c r="E1017" i="4"/>
  <c r="E65" i="4"/>
  <c r="E1528" i="4"/>
  <c r="E1136" i="4"/>
  <c r="E627" i="4"/>
  <c r="E222" i="4"/>
  <c r="E64" i="4"/>
  <c r="E560" i="4"/>
  <c r="E462" i="4"/>
  <c r="E657" i="4"/>
  <c r="E427" i="4"/>
  <c r="E27" i="4"/>
  <c r="E149" i="4"/>
  <c r="E357" i="4"/>
  <c r="E190" i="4"/>
  <c r="E322" i="4"/>
  <c r="E1547" i="4"/>
  <c r="E238" i="4"/>
  <c r="E583" i="4"/>
  <c r="E407" i="4"/>
  <c r="E252" i="4"/>
  <c r="E22" i="4"/>
  <c r="E1501" i="4"/>
  <c r="E703" i="4"/>
  <c r="E321" i="4"/>
  <c r="E863" i="4"/>
  <c r="E1427" i="4"/>
  <c r="E815" i="4"/>
  <c r="E823" i="4"/>
  <c r="E334" i="4"/>
  <c r="E598" i="4"/>
  <c r="E1408" i="4"/>
  <c r="E323" i="4"/>
  <c r="E807" i="4"/>
  <c r="E899" i="4"/>
  <c r="E213" i="4"/>
  <c r="E1522" i="4"/>
  <c r="E1469" i="4"/>
  <c r="E650" i="4"/>
  <c r="E638" i="4"/>
  <c r="E666" i="4"/>
  <c r="E1369" i="4"/>
  <c r="E1396" i="4"/>
  <c r="E88" i="4"/>
  <c r="E948" i="4"/>
  <c r="E877" i="4"/>
  <c r="E942" i="4"/>
  <c r="E531" i="4"/>
  <c r="E524" i="4"/>
  <c r="E543" i="4"/>
  <c r="E231" i="4"/>
  <c r="E408" i="4"/>
  <c r="E39" i="4"/>
  <c r="E90" i="4"/>
  <c r="E1374" i="4"/>
  <c r="E439" i="4"/>
  <c r="E825" i="4"/>
  <c r="E681" i="4"/>
  <c r="E1313" i="4"/>
  <c r="E25" i="4"/>
  <c r="E176" i="4"/>
  <c r="E909" i="4"/>
  <c r="E1507" i="4"/>
  <c r="E1162" i="4"/>
  <c r="E518" i="4"/>
  <c r="E1422" i="4"/>
  <c r="E34" i="4"/>
  <c r="E1317" i="4"/>
  <c r="E315" i="4"/>
  <c r="E986" i="4"/>
  <c r="E798" i="4"/>
  <c r="E145" i="4"/>
  <c r="E660" i="4"/>
  <c r="E1363" i="4"/>
  <c r="E1254" i="4"/>
  <c r="E1036" i="4"/>
  <c r="E125" i="4"/>
  <c r="E189" i="4"/>
  <c r="E908" i="4"/>
  <c r="E273" i="4"/>
  <c r="E113" i="4"/>
  <c r="E391" i="4"/>
  <c r="E506" i="4"/>
  <c r="E1307" i="4"/>
  <c r="E906" i="4"/>
  <c r="E1085" i="4"/>
  <c r="E1454" i="4"/>
  <c r="E1451" i="4"/>
  <c r="E1540" i="4"/>
  <c r="E207" i="4"/>
  <c r="E1549" i="4"/>
  <c r="E776" i="4"/>
  <c r="E404" i="4"/>
  <c r="E567" i="4"/>
  <c r="E290" i="4"/>
  <c r="E1099" i="4"/>
  <c r="E810" i="4"/>
  <c r="E1224" i="4"/>
  <c r="E1305" i="4"/>
  <c r="E7" i="4"/>
  <c r="E133" i="4"/>
  <c r="E452" i="4"/>
  <c r="E724" i="4"/>
  <c r="E739" i="4"/>
  <c r="E441" i="4"/>
  <c r="E800" i="4"/>
  <c r="E1304" i="4"/>
  <c r="E393" i="4"/>
  <c r="E547" i="4"/>
  <c r="E563" i="4"/>
  <c r="E310" i="4"/>
  <c r="E700" i="4"/>
  <c r="E1068" i="4"/>
  <c r="E71" i="4"/>
  <c r="E1359" i="4"/>
  <c r="E1553" i="4"/>
  <c r="E287" i="4"/>
  <c r="E131" i="4"/>
  <c r="E99" i="4"/>
  <c r="E248" i="4"/>
  <c r="E194" i="4"/>
  <c r="E1180" i="4"/>
  <c r="E1181" i="4"/>
  <c r="E977" i="4"/>
  <c r="E324" i="4"/>
  <c r="E814" i="4"/>
  <c r="E1118" i="4"/>
  <c r="E1084" i="4"/>
  <c r="E1265" i="4"/>
  <c r="E418" i="4"/>
  <c r="E1208" i="4"/>
  <c r="E1189" i="4"/>
  <c r="E482" i="4"/>
  <c r="E1409" i="4"/>
  <c r="E566" i="4"/>
  <c r="E925" i="4"/>
  <c r="E1404" i="4"/>
  <c r="E1091" i="4"/>
  <c r="B6" i="3"/>
  <c r="B4" i="3"/>
  <c r="B5" i="3"/>
  <c r="B7" i="3"/>
  <c r="B10" i="3"/>
  <c r="B11" i="3"/>
  <c r="B12" i="3"/>
  <c r="B13" i="3"/>
  <c r="B14" i="3"/>
  <c r="B16" i="3"/>
  <c r="B17" i="3"/>
  <c r="B18" i="3"/>
  <c r="B19" i="3"/>
  <c r="B20" i="3"/>
  <c r="B21" i="3"/>
  <c r="B23" i="3"/>
  <c r="B24" i="3"/>
  <c r="B26" i="3"/>
  <c r="B28" i="3"/>
  <c r="B30" i="3"/>
  <c r="B32" i="3"/>
  <c r="B33" i="3"/>
  <c r="B37" i="3"/>
  <c r="B38" i="3"/>
  <c r="B39" i="3"/>
  <c r="B40" i="3"/>
  <c r="B41" i="3"/>
  <c r="B42" i="3"/>
  <c r="B44" i="3"/>
  <c r="B47" i="3"/>
  <c r="B3" i="3"/>
  <c r="N1738" i="2" s="1"/>
  <c r="J1549" i="4" s="1"/>
  <c r="N1827" i="2" l="1"/>
  <c r="J1059" i="4" s="1"/>
  <c r="N1520" i="2"/>
  <c r="N1636" i="2"/>
  <c r="J1492" i="4" s="1"/>
  <c r="N1315" i="2"/>
  <c r="N1211" i="2"/>
  <c r="J1189" i="4" s="1"/>
  <c r="N1800" i="2"/>
  <c r="J222" i="4" s="1"/>
  <c r="N1516" i="2"/>
  <c r="N1429" i="2"/>
  <c r="J637" i="4" s="1"/>
  <c r="N1288" i="2"/>
  <c r="J423" i="4" s="1"/>
  <c r="N1191" i="2"/>
  <c r="J1319" i="4" s="1"/>
  <c r="N1752" i="2"/>
  <c r="N1649" i="2"/>
  <c r="J1302" i="4" s="1"/>
  <c r="N1588" i="2"/>
  <c r="J1272" i="4" s="1"/>
  <c r="N1747" i="2"/>
  <c r="J1410" i="4" s="1"/>
  <c r="N1420" i="2"/>
  <c r="J1499" i="4" s="1"/>
  <c r="N1804" i="2"/>
  <c r="J691" i="4" s="1"/>
  <c r="N1692" i="2"/>
  <c r="J1563" i="4" s="1"/>
  <c r="N1329" i="2"/>
  <c r="J30" i="4" s="1"/>
  <c r="N1223" i="2"/>
  <c r="J1176" i="4" s="1"/>
  <c r="N181" i="2"/>
  <c r="J893" i="4" s="1"/>
  <c r="R533" i="2"/>
  <c r="K795" i="4" s="1"/>
  <c r="R1602" i="2"/>
  <c r="K883" i="4" s="1"/>
  <c r="R290" i="2"/>
  <c r="K152" i="4" s="1"/>
  <c r="N1574" i="2"/>
  <c r="N1675" i="2"/>
  <c r="J623" i="4" s="1"/>
  <c r="N341" i="2"/>
  <c r="J598" i="4" s="1"/>
  <c r="R1472" i="2"/>
  <c r="K951" i="4" s="1"/>
  <c r="N1813" i="2"/>
  <c r="J754" i="4" s="1"/>
  <c r="N1728" i="2"/>
  <c r="J1609" i="4" s="1"/>
  <c r="N1707" i="2"/>
  <c r="J476" i="4" s="1"/>
  <c r="N1557" i="2"/>
  <c r="J266" i="4" s="1"/>
  <c r="N1634" i="2"/>
  <c r="J874" i="4" s="1"/>
  <c r="N1387" i="2"/>
  <c r="J1419" i="4" s="1"/>
  <c r="N1301" i="2"/>
  <c r="N1195" i="2"/>
  <c r="J934" i="4" s="1"/>
  <c r="N393" i="2"/>
  <c r="J307" i="4" s="1"/>
  <c r="N602" i="2"/>
  <c r="J293" i="4" s="1"/>
  <c r="R1634" i="2"/>
  <c r="K874" i="4" s="1"/>
  <c r="N616" i="2"/>
  <c r="J84" i="4" s="1"/>
  <c r="N1657" i="2"/>
  <c r="N346" i="2"/>
  <c r="J1134" i="4" s="1"/>
  <c r="N1807" i="2"/>
  <c r="J844" i="4" s="1"/>
  <c r="N1665" i="2"/>
  <c r="N1650" i="2"/>
  <c r="J819" i="4" s="1"/>
  <c r="N1680" i="2"/>
  <c r="J1405" i="4" s="1"/>
  <c r="N1353" i="2"/>
  <c r="J1204" i="4" s="1"/>
  <c r="N1182" i="2"/>
  <c r="J1574" i="4" s="1"/>
  <c r="N275" i="2"/>
  <c r="J135" i="4" s="1"/>
  <c r="N317" i="2"/>
  <c r="J85" i="4" s="1"/>
  <c r="R1718" i="2"/>
  <c r="K1335" i="4" s="1"/>
  <c r="R182" i="2"/>
  <c r="K1180" i="4" s="1"/>
  <c r="N639" i="2"/>
  <c r="J994" i="4" s="1"/>
  <c r="N477" i="2"/>
  <c r="J336" i="4" s="1"/>
  <c r="N502" i="2"/>
  <c r="J1604" i="4" s="1"/>
  <c r="N143" i="2"/>
  <c r="J1258" i="4" s="1"/>
  <c r="R1703" i="2"/>
  <c r="K932" i="4" s="1"/>
  <c r="R1479" i="2"/>
  <c r="K627" i="4" s="1"/>
  <c r="R1141" i="2"/>
  <c r="K948" i="4" s="1"/>
  <c r="R318" i="2"/>
  <c r="N339" i="2"/>
  <c r="J1261" i="4" s="1"/>
  <c r="N463" i="2"/>
  <c r="J1494" i="4" s="1"/>
  <c r="N170" i="2"/>
  <c r="J1104" i="4" s="1"/>
  <c r="R1744" i="2"/>
  <c r="K978" i="4" s="1"/>
  <c r="R1510" i="2"/>
  <c r="R611" i="2"/>
  <c r="K796" i="4" s="1"/>
  <c r="R258" i="2"/>
  <c r="K1318" i="4" s="1"/>
  <c r="R1487" i="2"/>
  <c r="K1356" i="4" s="1"/>
  <c r="R637" i="2"/>
  <c r="R360" i="2"/>
  <c r="R28" i="2"/>
  <c r="R1695" i="2"/>
  <c r="K298" i="4" s="1"/>
  <c r="R1562" i="2"/>
  <c r="R1314" i="2"/>
  <c r="K415" i="4" s="1"/>
  <c r="R481" i="2"/>
  <c r="K906" i="4" s="1"/>
  <c r="N1758" i="2"/>
  <c r="N1763" i="2"/>
  <c r="J651" i="4" s="1"/>
  <c r="N1563" i="2"/>
  <c r="J1485" i="4" s="1"/>
  <c r="N1473" i="2"/>
  <c r="J557" i="4" s="1"/>
  <c r="N1144" i="2"/>
  <c r="J1365" i="4" s="1"/>
  <c r="N1779" i="2"/>
  <c r="N1655" i="2"/>
  <c r="N1538" i="2"/>
  <c r="J119" i="4" s="1"/>
  <c r="N302" i="2"/>
  <c r="J770" i="4" s="1"/>
  <c r="N1526" i="2"/>
  <c r="N1685" i="2"/>
  <c r="J697" i="4" s="1"/>
  <c r="N1347" i="2"/>
  <c r="J583" i="4" s="1"/>
  <c r="N1189" i="2"/>
  <c r="J1518" i="4" s="1"/>
  <c r="N1464" i="2"/>
  <c r="N1320" i="2"/>
  <c r="J173" i="4" s="1"/>
  <c r="N1149" i="2"/>
  <c r="J809" i="4" s="1"/>
  <c r="N1740" i="2"/>
  <c r="J995" i="4" s="1"/>
  <c r="N1489" i="2"/>
  <c r="J505" i="4" s="1"/>
  <c r="N1141" i="2"/>
  <c r="J948" i="4" s="1"/>
  <c r="R1750" i="2"/>
  <c r="R248" i="2"/>
  <c r="K491" i="4" s="1"/>
  <c r="R1474" i="2"/>
  <c r="K946" i="4" s="1"/>
  <c r="R1162" i="2"/>
  <c r="K1313" i="4" s="1"/>
  <c r="K1142" i="2"/>
  <c r="N1508" i="2"/>
  <c r="N1372" i="2"/>
  <c r="J1068" i="4" s="1"/>
  <c r="N251" i="2"/>
  <c r="J1233" i="4" s="1"/>
  <c r="N1792" i="2"/>
  <c r="J311" i="4" s="1"/>
  <c r="N1715" i="2"/>
  <c r="J1026" i="4" s="1"/>
  <c r="N1513" i="2"/>
  <c r="J1257" i="4" s="1"/>
  <c r="N1494" i="2"/>
  <c r="J58" i="4" s="1"/>
  <c r="N1541" i="2"/>
  <c r="J28" i="4" s="1"/>
  <c r="N1365" i="2"/>
  <c r="J1190" i="4" s="1"/>
  <c r="N1280" i="2"/>
  <c r="J430" i="4" s="1"/>
  <c r="N1212" i="2"/>
  <c r="J600" i="4" s="1"/>
  <c r="N581" i="2"/>
  <c r="N175" i="2"/>
  <c r="J881" i="4" s="1"/>
  <c r="R1527" i="2"/>
  <c r="K892" i="4" s="1"/>
  <c r="R635" i="2"/>
  <c r="K780" i="4" s="1"/>
  <c r="R1828" i="2"/>
  <c r="N1558" i="2"/>
  <c r="J73" i="4" s="1"/>
  <c r="N603" i="2"/>
  <c r="N1780" i="2"/>
  <c r="J1467" i="4" s="1"/>
  <c r="N1578" i="2"/>
  <c r="N1556" i="2"/>
  <c r="J885" i="4" s="1"/>
  <c r="N1396" i="2"/>
  <c r="J999" i="4" s="1"/>
  <c r="N1327" i="2"/>
  <c r="J451" i="4" s="1"/>
  <c r="N1219" i="2"/>
  <c r="J1011" i="4" s="1"/>
  <c r="N530" i="2"/>
  <c r="J1239" i="4" s="1"/>
  <c r="N278" i="2"/>
  <c r="J826" i="4" s="1"/>
  <c r="R1611" i="2"/>
  <c r="K715" i="4" s="1"/>
  <c r="N497" i="2"/>
  <c r="N444" i="2"/>
  <c r="J1556" i="4" s="1"/>
  <c r="N573" i="2"/>
  <c r="J633" i="4" s="1"/>
  <c r="N282" i="2"/>
  <c r="J860" i="4" s="1"/>
  <c r="N21" i="2"/>
  <c r="J1321" i="4" s="1"/>
  <c r="R1650" i="2"/>
  <c r="K819" i="4" s="1"/>
  <c r="R1415" i="2"/>
  <c r="K998" i="4" s="1"/>
  <c r="R584" i="2"/>
  <c r="K1060" i="4" s="1"/>
  <c r="R174" i="2"/>
  <c r="K648" i="4" s="1"/>
  <c r="N432" i="2"/>
  <c r="J842" i="4" s="1"/>
  <c r="N409" i="2"/>
  <c r="J760" i="4" s="1"/>
  <c r="N48" i="2"/>
  <c r="J949" i="4" s="1"/>
  <c r="R1680" i="2"/>
  <c r="K1405" i="4" s="1"/>
  <c r="R1456" i="2"/>
  <c r="R540" i="2"/>
  <c r="K959" i="4" s="1"/>
  <c r="R29" i="2"/>
  <c r="K1562" i="4" s="1"/>
  <c r="R1418" i="2"/>
  <c r="K1565" i="4" s="1"/>
  <c r="R567" i="2"/>
  <c r="K625" i="4" s="1"/>
  <c r="R312" i="2"/>
  <c r="R1786" i="2"/>
  <c r="K1612" i="4" s="1"/>
  <c r="R1668" i="2"/>
  <c r="K345" i="4" s="1"/>
  <c r="R1492" i="2"/>
  <c r="K718" i="4" s="1"/>
  <c r="R1180" i="2"/>
  <c r="K787" i="4" s="1"/>
  <c r="N1822" i="2"/>
  <c r="R3" i="2"/>
  <c r="K717" i="4" s="1"/>
  <c r="R19" i="2"/>
  <c r="K853" i="4" s="1"/>
  <c r="R35" i="2"/>
  <c r="R51" i="2"/>
  <c r="K897" i="4" s="1"/>
  <c r="R153" i="2"/>
  <c r="K953" i="4" s="1"/>
  <c r="R169" i="2"/>
  <c r="K863" i="4" s="1"/>
  <c r="R185" i="2"/>
  <c r="K672" i="4" s="1"/>
  <c r="R249" i="2"/>
  <c r="K615" i="4" s="1"/>
  <c r="R265" i="2"/>
  <c r="K150" i="4" s="1"/>
  <c r="R281" i="2"/>
  <c r="K321" i="4" s="1"/>
  <c r="R297" i="2"/>
  <c r="K1379" i="4" s="1"/>
  <c r="R313" i="2"/>
  <c r="K731" i="4" s="1"/>
  <c r="R329" i="2"/>
  <c r="K1255" i="4" s="1"/>
  <c r="R345" i="2"/>
  <c r="K1275" i="4" s="1"/>
  <c r="R361" i="2"/>
  <c r="K1082" i="4" s="1"/>
  <c r="R377" i="2"/>
  <c r="K149" i="4" s="1"/>
  <c r="R393" i="2"/>
  <c r="K307" i="4" s="1"/>
  <c r="R409" i="2"/>
  <c r="K760" i="4" s="1"/>
  <c r="R425" i="2"/>
  <c r="K1587" i="4" s="1"/>
  <c r="R441" i="2"/>
  <c r="K1513" i="4" s="1"/>
  <c r="R457" i="2"/>
  <c r="K1592" i="4" s="1"/>
  <c r="R473" i="2"/>
  <c r="K1557" i="4" s="1"/>
  <c r="R20" i="2"/>
  <c r="K927" i="4" s="1"/>
  <c r="R41" i="2"/>
  <c r="R148" i="2"/>
  <c r="K1137" i="4" s="1"/>
  <c r="R170" i="2"/>
  <c r="K1104" i="4" s="1"/>
  <c r="R191" i="2"/>
  <c r="K1404" i="4" s="1"/>
  <c r="R260" i="2"/>
  <c r="K1505" i="4" s="1"/>
  <c r="R282" i="2"/>
  <c r="K860" i="4" s="1"/>
  <c r="R303" i="2"/>
  <c r="K1421" i="4" s="1"/>
  <c r="R324" i="2"/>
  <c r="K35" i="4" s="1"/>
  <c r="R346" i="2"/>
  <c r="K1134" i="4" s="1"/>
  <c r="R367" i="2"/>
  <c r="R388" i="2"/>
  <c r="K1066" i="4" s="1"/>
  <c r="R410" i="2"/>
  <c r="K1121" i="4" s="1"/>
  <c r="R431" i="2"/>
  <c r="R452" i="2"/>
  <c r="K1374" i="4" s="1"/>
  <c r="R474" i="2"/>
  <c r="K1218" i="4" s="1"/>
  <c r="R490" i="2"/>
  <c r="K1566" i="4" s="1"/>
  <c r="R506" i="2"/>
  <c r="K406" i="4" s="1"/>
  <c r="R522" i="2"/>
  <c r="K1602" i="4" s="1"/>
  <c r="R538" i="2"/>
  <c r="K848" i="4" s="1"/>
  <c r="R554" i="2"/>
  <c r="K1193" i="4" s="1"/>
  <c r="R570" i="2"/>
  <c r="K616" i="4" s="1"/>
  <c r="R586" i="2"/>
  <c r="K971" i="4" s="1"/>
  <c r="R602" i="2"/>
  <c r="K293" i="4" s="1"/>
  <c r="R618" i="2"/>
  <c r="K1016" i="4" s="1"/>
  <c r="R634" i="2"/>
  <c r="K772" i="4" s="1"/>
  <c r="R1135" i="2"/>
  <c r="K1491" i="4" s="1"/>
  <c r="R1151" i="2"/>
  <c r="K882" i="4" s="1"/>
  <c r="R1167" i="2"/>
  <c r="K957" i="4" s="1"/>
  <c r="R1183" i="2"/>
  <c r="K1049" i="4" s="1"/>
  <c r="R1199" i="2"/>
  <c r="K1073" i="4" s="1"/>
  <c r="R1215" i="2"/>
  <c r="K1299" i="4" s="1"/>
  <c r="R1279" i="2"/>
  <c r="K52" i="4" s="1"/>
  <c r="R1295" i="2"/>
  <c r="R1311" i="2"/>
  <c r="K1014" i="4" s="1"/>
  <c r="R1327" i="2"/>
  <c r="K451" i="4" s="1"/>
  <c r="R1343" i="2"/>
  <c r="K1560" i="4" s="1"/>
  <c r="R1359" i="2"/>
  <c r="K1415" i="4" s="1"/>
  <c r="R1375" i="2"/>
  <c r="K221" i="4" s="1"/>
  <c r="R12" i="2"/>
  <c r="K668" i="4" s="1"/>
  <c r="R40" i="2"/>
  <c r="R155" i="2"/>
  <c r="K703" i="4" s="1"/>
  <c r="R183" i="2"/>
  <c r="K660" i="4" s="1"/>
  <c r="R259" i="2"/>
  <c r="K340" i="4" s="1"/>
  <c r="R288" i="2"/>
  <c r="K1293" i="4" s="1"/>
  <c r="R316" i="2"/>
  <c r="K958" i="4" s="1"/>
  <c r="R344" i="2"/>
  <c r="R374" i="2"/>
  <c r="K714" i="4" s="1"/>
  <c r="R402" i="2"/>
  <c r="K1091" i="4" s="1"/>
  <c r="R430" i="2"/>
  <c r="K1443" i="4" s="1"/>
  <c r="R459" i="2"/>
  <c r="K316" i="4" s="1"/>
  <c r="R484" i="2"/>
  <c r="K1184" i="4" s="1"/>
  <c r="R505" i="2"/>
  <c r="K1052" i="4" s="1"/>
  <c r="R527" i="2"/>
  <c r="R548" i="2"/>
  <c r="K1438" i="4" s="1"/>
  <c r="R569" i="2"/>
  <c r="K1237" i="4" s="1"/>
  <c r="R591" i="2"/>
  <c r="K599" i="4" s="1"/>
  <c r="R612" i="2"/>
  <c r="K182" i="4" s="1"/>
  <c r="R633" i="2"/>
  <c r="K301" i="4" s="1"/>
  <c r="R1140" i="2"/>
  <c r="K1360" i="4" s="1"/>
  <c r="R1161" i="2"/>
  <c r="K1375" i="4" s="1"/>
  <c r="R1182" i="2"/>
  <c r="K1574" i="4" s="1"/>
  <c r="R1204" i="2"/>
  <c r="K738" i="4" s="1"/>
  <c r="R7" i="2"/>
  <c r="R23" i="2"/>
  <c r="K585" i="4" s="1"/>
  <c r="R39" i="2"/>
  <c r="K647" i="4" s="1"/>
  <c r="R141" i="2"/>
  <c r="K947" i="4" s="1"/>
  <c r="R157" i="2"/>
  <c r="K525" i="4" s="1"/>
  <c r="R173" i="2"/>
  <c r="K636" i="4" s="1"/>
  <c r="R189" i="2"/>
  <c r="K742" i="4" s="1"/>
  <c r="R253" i="2"/>
  <c r="K1570" i="4" s="1"/>
  <c r="R269" i="2"/>
  <c r="K465" i="4" s="1"/>
  <c r="R285" i="2"/>
  <c r="K1208" i="4" s="1"/>
  <c r="R301" i="2"/>
  <c r="K721" i="4" s="1"/>
  <c r="R317" i="2"/>
  <c r="K85" i="4" s="1"/>
  <c r="R333" i="2"/>
  <c r="K186" i="4" s="1"/>
  <c r="R349" i="2"/>
  <c r="K334" i="4" s="1"/>
  <c r="R365" i="2"/>
  <c r="K1085" i="4" s="1"/>
  <c r="R381" i="2"/>
  <c r="K374" i="4" s="1"/>
  <c r="R397" i="2"/>
  <c r="K982" i="4" s="1"/>
  <c r="R413" i="2"/>
  <c r="K876" i="4" s="1"/>
  <c r="R429" i="2"/>
  <c r="K1094" i="4" s="1"/>
  <c r="R445" i="2"/>
  <c r="K1135" i="4" s="1"/>
  <c r="R461" i="2"/>
  <c r="R4" i="2"/>
  <c r="K570" i="4" s="1"/>
  <c r="R25" i="2"/>
  <c r="K1361" i="4" s="1"/>
  <c r="R46" i="2"/>
  <c r="R154" i="2"/>
  <c r="K1325" i="4" s="1"/>
  <c r="R175" i="2"/>
  <c r="K881" i="4" s="1"/>
  <c r="R196" i="2"/>
  <c r="K1387" i="4" s="1"/>
  <c r="R266" i="2"/>
  <c r="K234" i="4" s="1"/>
  <c r="R287" i="2"/>
  <c r="K1051" i="4" s="1"/>
  <c r="R308" i="2"/>
  <c r="K1347" i="4" s="1"/>
  <c r="R330" i="2"/>
  <c r="K1076" i="4" s="1"/>
  <c r="R351" i="2"/>
  <c r="K761" i="4" s="1"/>
  <c r="R372" i="2"/>
  <c r="K936" i="4" s="1"/>
  <c r="R394" i="2"/>
  <c r="K1100" i="4" s="1"/>
  <c r="R415" i="2"/>
  <c r="K1575" i="4" s="1"/>
  <c r="R436" i="2"/>
  <c r="K841" i="4" s="1"/>
  <c r="R458" i="2"/>
  <c r="K747" i="4" s="1"/>
  <c r="R478" i="2"/>
  <c r="K1547" i="4" s="1"/>
  <c r="R494" i="2"/>
  <c r="K1461" i="4" s="1"/>
  <c r="R510" i="2"/>
  <c r="K1081" i="4" s="1"/>
  <c r="R526" i="2"/>
  <c r="R542" i="2"/>
  <c r="R558" i="2"/>
  <c r="K1097" i="4" s="1"/>
  <c r="R574" i="2"/>
  <c r="K1386" i="4" s="1"/>
  <c r="R590" i="2"/>
  <c r="K891" i="4" s="1"/>
  <c r="R606" i="2"/>
  <c r="K1025" i="4" s="1"/>
  <c r="R622" i="2"/>
  <c r="R638" i="2"/>
  <c r="K1370" i="4" s="1"/>
  <c r="R1139" i="2"/>
  <c r="K1015" i="4" s="1"/>
  <c r="R1155" i="2"/>
  <c r="K729" i="4" s="1"/>
  <c r="R1171" i="2"/>
  <c r="K1471" i="4" s="1"/>
  <c r="R1187" i="2"/>
  <c r="K683" i="4" s="1"/>
  <c r="R1203" i="2"/>
  <c r="K788" i="4" s="1"/>
  <c r="R1219" i="2"/>
  <c r="K1011" i="4" s="1"/>
  <c r="R1283" i="2"/>
  <c r="K161" i="4" s="1"/>
  <c r="R1299" i="2"/>
  <c r="K494" i="4" s="1"/>
  <c r="R1315" i="2"/>
  <c r="R1331" i="2"/>
  <c r="K437" i="4" s="1"/>
  <c r="R1347" i="2"/>
  <c r="K583" i="4" s="1"/>
  <c r="R1363" i="2"/>
  <c r="K1395" i="4" s="1"/>
  <c r="R1379" i="2"/>
  <c r="K758" i="4" s="1"/>
  <c r="R18" i="2"/>
  <c r="R48" i="2"/>
  <c r="K949" i="4" s="1"/>
  <c r="R162" i="2"/>
  <c r="K1296" i="4" s="1"/>
  <c r="R190" i="2"/>
  <c r="K1118" i="4" s="1"/>
  <c r="R267" i="2"/>
  <c r="K1487" i="4" s="1"/>
  <c r="R295" i="2"/>
  <c r="K399" i="4" s="1"/>
  <c r="R323" i="2"/>
  <c r="K765" i="4" s="1"/>
  <c r="R352" i="2"/>
  <c r="R380" i="2"/>
  <c r="R408" i="2"/>
  <c r="K1230" i="4" s="1"/>
  <c r="R438" i="2"/>
  <c r="K621" i="4" s="1"/>
  <c r="R466" i="2"/>
  <c r="K1586" i="4" s="1"/>
  <c r="R489" i="2"/>
  <c r="K1529" i="4" s="1"/>
  <c r="R511" i="2"/>
  <c r="K845" i="4" s="1"/>
  <c r="R532" i="2"/>
  <c r="K889" i="4" s="1"/>
  <c r="R553" i="2"/>
  <c r="K694" i="4" s="1"/>
  <c r="R575" i="2"/>
  <c r="R596" i="2"/>
  <c r="K1063" i="4" s="1"/>
  <c r="R617" i="2"/>
  <c r="K1334" i="4" s="1"/>
  <c r="R639" i="2"/>
  <c r="K994" i="4" s="1"/>
  <c r="R1145" i="2"/>
  <c r="K827" i="4" s="1"/>
  <c r="R1166" i="2"/>
  <c r="K1573" i="4" s="1"/>
  <c r="R1188" i="2"/>
  <c r="K1188" i="4" s="1"/>
  <c r="R1209" i="2"/>
  <c r="K1414" i="4" s="1"/>
  <c r="R1294" i="2"/>
  <c r="K174" i="4" s="1"/>
  <c r="R1316" i="2"/>
  <c r="K111" i="4" s="1"/>
  <c r="R1337" i="2"/>
  <c r="K112" i="4" s="1"/>
  <c r="R1358" i="2"/>
  <c r="K1005" i="4" s="1"/>
  <c r="R1380" i="2"/>
  <c r="K1116" i="4" s="1"/>
  <c r="R11" i="2"/>
  <c r="K688" i="4" s="1"/>
  <c r="R43" i="2"/>
  <c r="R161" i="2"/>
  <c r="K639" i="4" s="1"/>
  <c r="R193" i="2"/>
  <c r="K592" i="4" s="1"/>
  <c r="R273" i="2"/>
  <c r="K1247" i="4" s="1"/>
  <c r="R305" i="2"/>
  <c r="K1373" i="4" s="1"/>
  <c r="R337" i="2"/>
  <c r="K1235" i="4" s="1"/>
  <c r="R369" i="2"/>
  <c r="K317" i="4" s="1"/>
  <c r="R401" i="2"/>
  <c r="K223" i="4" s="1"/>
  <c r="R433" i="2"/>
  <c r="K1588" i="4" s="1"/>
  <c r="R465" i="2"/>
  <c r="R30" i="2"/>
  <c r="K678" i="4" s="1"/>
  <c r="R159" i="2"/>
  <c r="K673" i="4" s="1"/>
  <c r="R250" i="2"/>
  <c r="K1229" i="4" s="1"/>
  <c r="R292" i="2"/>
  <c r="K1423" i="4" s="1"/>
  <c r="R335" i="2"/>
  <c r="K1500" i="4" s="1"/>
  <c r="R378" i="2"/>
  <c r="K981" i="4" s="1"/>
  <c r="R420" i="2"/>
  <c r="K1244" i="4" s="1"/>
  <c r="R463" i="2"/>
  <c r="K1494" i="4" s="1"/>
  <c r="R498" i="2"/>
  <c r="R530" i="2"/>
  <c r="K1239" i="4" s="1"/>
  <c r="R562" i="2"/>
  <c r="K1036" i="4" s="1"/>
  <c r="R594" i="2"/>
  <c r="R626" i="2"/>
  <c r="R1143" i="2"/>
  <c r="K1174" i="4" s="1"/>
  <c r="R1175" i="2"/>
  <c r="K905" i="4" s="1"/>
  <c r="R1207" i="2"/>
  <c r="K564" i="4" s="1"/>
  <c r="R1287" i="2"/>
  <c r="K79" i="4" s="1"/>
  <c r="R1319" i="2"/>
  <c r="K438" i="4" s="1"/>
  <c r="R1351" i="2"/>
  <c r="K1594" i="4" s="1"/>
  <c r="R1383" i="2"/>
  <c r="K931" i="4" s="1"/>
  <c r="R140" i="2"/>
  <c r="K1340" i="4" s="1"/>
  <c r="R246" i="2"/>
  <c r="K763" i="4" s="1"/>
  <c r="R302" i="2"/>
  <c r="K770" i="4" s="1"/>
  <c r="R359" i="2"/>
  <c r="K418" i="4" s="1"/>
  <c r="R416" i="2"/>
  <c r="K95" i="4" s="1"/>
  <c r="R472" i="2"/>
  <c r="K1046" i="4" s="1"/>
  <c r="R516" i="2"/>
  <c r="K1072" i="4" s="1"/>
  <c r="R559" i="2"/>
  <c r="R601" i="2"/>
  <c r="K124" i="4" s="1"/>
  <c r="R1129" i="2"/>
  <c r="K607" i="4" s="1"/>
  <c r="R1172" i="2"/>
  <c r="K572" i="4" s="1"/>
  <c r="R1214" i="2"/>
  <c r="K800" i="4" s="1"/>
  <c r="R1305" i="2"/>
  <c r="R1332" i="2"/>
  <c r="R1364" i="2"/>
  <c r="K1477" i="4" s="1"/>
  <c r="R1389" i="2"/>
  <c r="K1197" i="4" s="1"/>
  <c r="R1405" i="2"/>
  <c r="K47" i="4" s="1"/>
  <c r="R1421" i="2"/>
  <c r="K913" i="4" s="1"/>
  <c r="R1437" i="2"/>
  <c r="K574" i="4" s="1"/>
  <c r="R1453" i="2"/>
  <c r="K890" i="4" s="1"/>
  <c r="R1469" i="2"/>
  <c r="R1485" i="2"/>
  <c r="K835" i="4" s="1"/>
  <c r="R1501" i="2"/>
  <c r="K104" i="4" s="1"/>
  <c r="R1517" i="2"/>
  <c r="K1044" i="4" s="1"/>
  <c r="R1533" i="2"/>
  <c r="K1080" i="4" s="1"/>
  <c r="R1549" i="2"/>
  <c r="K121" i="4" s="1"/>
  <c r="R1565" i="2"/>
  <c r="K1110" i="4" s="1"/>
  <c r="R1581" i="2"/>
  <c r="K1061" i="4" s="1"/>
  <c r="R1597" i="2"/>
  <c r="K674" i="4" s="1"/>
  <c r="R1613" i="2"/>
  <c r="K264" i="4" s="1"/>
  <c r="R1629" i="2"/>
  <c r="K644" i="4" s="1"/>
  <c r="R1645" i="2"/>
  <c r="K720" i="4" s="1"/>
  <c r="R1661" i="2"/>
  <c r="R1677" i="2"/>
  <c r="K1179" i="4" s="1"/>
  <c r="R1693" i="2"/>
  <c r="K680" i="4" s="1"/>
  <c r="R1709" i="2"/>
  <c r="K1037" i="4" s="1"/>
  <c r="R1725" i="2"/>
  <c r="K737" i="4" s="1"/>
  <c r="R1741" i="2"/>
  <c r="K409" i="4" s="1"/>
  <c r="R1757" i="2"/>
  <c r="K872" i="4" s="1"/>
  <c r="R1773" i="2"/>
  <c r="K1207" i="4" s="1"/>
  <c r="R1789" i="2"/>
  <c r="K1020" i="4" s="1"/>
  <c r="R1805" i="2"/>
  <c r="K1614" i="4" s="1"/>
  <c r="R1821" i="2"/>
  <c r="K1099" i="4" s="1"/>
  <c r="N6" i="2"/>
  <c r="J1488" i="4" s="1"/>
  <c r="N22" i="2"/>
  <c r="J566" i="4" s="1"/>
  <c r="N38" i="2"/>
  <c r="N140" i="2"/>
  <c r="J1340" i="4" s="1"/>
  <c r="N156" i="2"/>
  <c r="J700" i="4" s="1"/>
  <c r="N172" i="2"/>
  <c r="J823" i="4" s="1"/>
  <c r="N188" i="2"/>
  <c r="J1133" i="4" s="1"/>
  <c r="N490" i="2"/>
  <c r="J1566" i="4" s="1"/>
  <c r="N358" i="2"/>
  <c r="N309" i="2"/>
  <c r="N406" i="2"/>
  <c r="J310" i="4" s="1"/>
  <c r="N495" i="2"/>
  <c r="J1576" i="4" s="1"/>
  <c r="N498" i="2"/>
  <c r="N503" i="2"/>
  <c r="J638" i="4" s="1"/>
  <c r="N610" i="2"/>
  <c r="J563" i="4" s="1"/>
  <c r="N559" i="2"/>
  <c r="N507" i="2"/>
  <c r="J1388" i="4" s="1"/>
  <c r="N614" i="2"/>
  <c r="J1495" i="4" s="1"/>
  <c r="N376" i="2"/>
  <c r="J122" i="4" s="1"/>
  <c r="N259" i="2"/>
  <c r="J340" i="4" s="1"/>
  <c r="N618" i="2"/>
  <c r="J1016" i="4" s="1"/>
  <c r="N380" i="2"/>
  <c r="N295" i="2"/>
  <c r="J399" i="4" s="1"/>
  <c r="N577" i="2"/>
  <c r="J1425" i="4" s="1"/>
  <c r="N340" i="2"/>
  <c r="N344" i="2"/>
  <c r="R34" i="2"/>
  <c r="K938" i="4" s="1"/>
  <c r="R158" i="2"/>
  <c r="R195" i="2"/>
  <c r="K871" i="4" s="1"/>
  <c r="R283" i="2"/>
  <c r="K855" i="4" s="1"/>
  <c r="R320" i="2"/>
  <c r="R358" i="2"/>
  <c r="R396" i="2"/>
  <c r="K1029" i="4" s="1"/>
  <c r="R434" i="2"/>
  <c r="R471" i="2"/>
  <c r="R501" i="2"/>
  <c r="K1403" i="4" s="1"/>
  <c r="R529" i="2"/>
  <c r="K1024" i="4" s="1"/>
  <c r="R557" i="2"/>
  <c r="K1451" i="4" s="1"/>
  <c r="R587" i="2"/>
  <c r="K1023" i="4" s="1"/>
  <c r="R615" i="2"/>
  <c r="K1238" i="4" s="1"/>
  <c r="R643" i="2"/>
  <c r="K977" i="4" s="1"/>
  <c r="R1157" i="2"/>
  <c r="K941" i="4" s="1"/>
  <c r="R1185" i="2"/>
  <c r="K725" i="4" s="1"/>
  <c r="R1213" i="2"/>
  <c r="K706" i="4" s="1"/>
  <c r="R1298" i="2"/>
  <c r="R1328" i="2"/>
  <c r="K396" i="4" s="1"/>
  <c r="R1356" i="2"/>
  <c r="K814" i="4" s="1"/>
  <c r="R1384" i="2"/>
  <c r="K1271" i="4" s="1"/>
  <c r="R1406" i="2"/>
  <c r="K59" i="4" s="1"/>
  <c r="R1427" i="2"/>
  <c r="K704" i="4" s="1"/>
  <c r="R1448" i="2"/>
  <c r="R1470" i="2"/>
  <c r="K1260" i="4" s="1"/>
  <c r="R1491" i="2"/>
  <c r="K108" i="4" s="1"/>
  <c r="R1512" i="2"/>
  <c r="R1534" i="2"/>
  <c r="K929" i="4" s="1"/>
  <c r="R1555" i="2"/>
  <c r="K1532" i="4" s="1"/>
  <c r="R1576" i="2"/>
  <c r="R1598" i="2"/>
  <c r="K753" i="4" s="1"/>
  <c r="R1619" i="2"/>
  <c r="R1640" i="2"/>
  <c r="K750" i="4" s="1"/>
  <c r="R1662" i="2"/>
  <c r="K634" i="4" s="1"/>
  <c r="R1683" i="2"/>
  <c r="K653" i="4" s="1"/>
  <c r="R1704" i="2"/>
  <c r="R1726" i="2"/>
  <c r="K185" i="4" s="1"/>
  <c r="R1747" i="2"/>
  <c r="K1410" i="4" s="1"/>
  <c r="R1768" i="2"/>
  <c r="R1790" i="2"/>
  <c r="K313" i="4" s="1"/>
  <c r="R1811" i="2"/>
  <c r="K1117" i="4" s="1"/>
  <c r="R1832" i="2"/>
  <c r="N23" i="2"/>
  <c r="J585" i="4" s="1"/>
  <c r="N44" i="2"/>
  <c r="J684" i="4" s="1"/>
  <c r="N151" i="2"/>
  <c r="J1509" i="4" s="1"/>
  <c r="N173" i="2"/>
  <c r="J636" i="4" s="1"/>
  <c r="N194" i="2"/>
  <c r="J1181" i="4" s="1"/>
  <c r="N453" i="2"/>
  <c r="J1058" i="4" s="1"/>
  <c r="N310" i="2"/>
  <c r="J1439" i="4" s="1"/>
  <c r="N361" i="2"/>
  <c r="J1082" i="4" s="1"/>
  <c r="N496" i="2"/>
  <c r="J1568" i="4" s="1"/>
  <c r="N461" i="2"/>
  <c r="N505" i="2"/>
  <c r="J1052" i="4" s="1"/>
  <c r="N561" i="2"/>
  <c r="N422" i="2"/>
  <c r="N617" i="2"/>
  <c r="J1334" i="4" s="1"/>
  <c r="N333" i="2"/>
  <c r="J186" i="4" s="1"/>
  <c r="N621" i="2"/>
  <c r="J1581" i="4" s="1"/>
  <c r="N625" i="2"/>
  <c r="J184" i="4" s="1"/>
  <c r="N435" i="2"/>
  <c r="J1127" i="4" s="1"/>
  <c r="N481" i="2"/>
  <c r="J906" i="4" s="1"/>
  <c r="N437" i="2"/>
  <c r="N589" i="2"/>
  <c r="J1357" i="4" s="1"/>
  <c r="N443" i="2"/>
  <c r="J296" i="4" s="1"/>
  <c r="N351" i="2"/>
  <c r="J761" i="4" s="1"/>
  <c r="N354" i="2"/>
  <c r="J1183" i="4" s="1"/>
  <c r="N596" i="2"/>
  <c r="J1063" i="4" s="1"/>
  <c r="N1138" i="2"/>
  <c r="J1212" i="4" s="1"/>
  <c r="N1154" i="2"/>
  <c r="J1287" i="4" s="1"/>
  <c r="R15" i="2"/>
  <c r="K798" i="4" s="1"/>
  <c r="R47" i="2"/>
  <c r="K1128" i="4" s="1"/>
  <c r="R165" i="2"/>
  <c r="K1130" i="4" s="1"/>
  <c r="R197" i="2"/>
  <c r="K1307" i="4" s="1"/>
  <c r="R277" i="2"/>
  <c r="K822" i="4" s="1"/>
  <c r="R309" i="2"/>
  <c r="R341" i="2"/>
  <c r="K598" i="4" s="1"/>
  <c r="R373" i="2"/>
  <c r="K983" i="4" s="1"/>
  <c r="R405" i="2"/>
  <c r="K1050" i="4" s="1"/>
  <c r="R437" i="2"/>
  <c r="R469" i="2"/>
  <c r="K645" i="4" s="1"/>
  <c r="R36" i="2"/>
  <c r="K1210" i="4" s="1"/>
  <c r="R164" i="2"/>
  <c r="K955" i="4" s="1"/>
  <c r="R255" i="2"/>
  <c r="K658" i="4" s="1"/>
  <c r="R298" i="2"/>
  <c r="K812" i="4" s="1"/>
  <c r="R340" i="2"/>
  <c r="R383" i="2"/>
  <c r="K821" i="4" s="1"/>
  <c r="R426" i="2"/>
  <c r="K1380" i="4" s="1"/>
  <c r="R468" i="2"/>
  <c r="K839" i="4" s="1"/>
  <c r="R502" i="2"/>
  <c r="K1604" i="4" s="1"/>
  <c r="R534" i="2"/>
  <c r="K426" i="4" s="1"/>
  <c r="R566" i="2"/>
  <c r="K291" i="4" s="1"/>
  <c r="R598" i="2"/>
  <c r="K1369" i="4" s="1"/>
  <c r="R630" i="2"/>
  <c r="K1027" i="4" s="1"/>
  <c r="R1147" i="2"/>
  <c r="K1106" i="4" s="1"/>
  <c r="R1179" i="2"/>
  <c r="K1175" i="4" s="1"/>
  <c r="R1211" i="2"/>
  <c r="K1189" i="4" s="1"/>
  <c r="R1291" i="2"/>
  <c r="R1323" i="2"/>
  <c r="K75" i="4" s="1"/>
  <c r="R1355" i="2"/>
  <c r="K260" i="4" s="1"/>
  <c r="R5" i="2"/>
  <c r="K1285" i="4" s="1"/>
  <c r="R147" i="2"/>
  <c r="K1508" i="4" s="1"/>
  <c r="R252" i="2"/>
  <c r="K2" i="4" s="1"/>
  <c r="R310" i="2"/>
  <c r="K1439" i="4" s="1"/>
  <c r="R366" i="2"/>
  <c r="K1098" i="4" s="1"/>
  <c r="R423" i="2"/>
  <c r="R479" i="2"/>
  <c r="K1075" i="4" s="1"/>
  <c r="R521" i="2"/>
  <c r="K1514" i="4" s="1"/>
  <c r="R564" i="2"/>
  <c r="K360" i="4" s="1"/>
  <c r="R607" i="2"/>
  <c r="K1022" i="4" s="1"/>
  <c r="R1134" i="2"/>
  <c r="K1077" i="4" s="1"/>
  <c r="R1177" i="2"/>
  <c r="K571" i="4" s="1"/>
  <c r="R1220" i="2"/>
  <c r="K1330" i="4" s="1"/>
  <c r="R1284" i="2"/>
  <c r="K87" i="4" s="1"/>
  <c r="R1310" i="2"/>
  <c r="R1342" i="2"/>
  <c r="K31" i="4" s="1"/>
  <c r="R1369" i="2"/>
  <c r="K769" i="4" s="1"/>
  <c r="R1393" i="2"/>
  <c r="K1598" i="4" s="1"/>
  <c r="R1409" i="2"/>
  <c r="K176" i="4" s="1"/>
  <c r="R1425" i="2"/>
  <c r="K1555" i="4" s="1"/>
  <c r="R1441" i="2"/>
  <c r="K1475" i="4" s="1"/>
  <c r="R1457" i="2"/>
  <c r="K1053" i="4" s="1"/>
  <c r="R1473" i="2"/>
  <c r="K557" i="4" s="1"/>
  <c r="R1489" i="2"/>
  <c r="K505" i="4" s="1"/>
  <c r="R1505" i="2"/>
  <c r="K923" i="4" s="1"/>
  <c r="R1521" i="2"/>
  <c r="K1427" i="4" s="1"/>
  <c r="R1537" i="2"/>
  <c r="K1473" i="4" s="1"/>
  <c r="R1553" i="2"/>
  <c r="K960" i="4" s="1"/>
  <c r="R1569" i="2"/>
  <c r="K1226" i="4" s="1"/>
  <c r="R1585" i="2"/>
  <c r="K1109" i="4" s="1"/>
  <c r="R1601" i="2"/>
  <c r="K1177" i="4" s="1"/>
  <c r="R1617" i="2"/>
  <c r="R1633" i="2"/>
  <c r="K559" i="4" s="1"/>
  <c r="R1649" i="2"/>
  <c r="K1302" i="4" s="1"/>
  <c r="R1665" i="2"/>
  <c r="R1681" i="2"/>
  <c r="K810" i="4" s="1"/>
  <c r="R1697" i="2"/>
  <c r="K191" i="4" s="1"/>
  <c r="R1713" i="2"/>
  <c r="K1371" i="4" s="1"/>
  <c r="R1729" i="2"/>
  <c r="K1591" i="4" s="1"/>
  <c r="R1745" i="2"/>
  <c r="K1396" i="4" s="1"/>
  <c r="R1761" i="2"/>
  <c r="K671" i="4" s="1"/>
  <c r="R1777" i="2"/>
  <c r="K1462" i="4" s="1"/>
  <c r="R1793" i="2"/>
  <c r="K1616" i="4" s="1"/>
  <c r="R1809" i="2"/>
  <c r="K240" i="4" s="1"/>
  <c r="R1825" i="2"/>
  <c r="K1131" i="4" s="1"/>
  <c r="N10" i="2"/>
  <c r="J1474" i="4" s="1"/>
  <c r="N26" i="2"/>
  <c r="J719" i="4" s="1"/>
  <c r="N42" i="2"/>
  <c r="J887" i="4" s="1"/>
  <c r="N144" i="2"/>
  <c r="J649" i="4" s="1"/>
  <c r="N160" i="2"/>
  <c r="J655" i="4" s="1"/>
  <c r="N176" i="2"/>
  <c r="J1185" i="4" s="1"/>
  <c r="N192" i="2"/>
  <c r="J597" i="4" s="1"/>
  <c r="N543" i="2"/>
  <c r="J1385" i="4" s="1"/>
  <c r="N546" i="2"/>
  <c r="J846" i="4" s="1"/>
  <c r="N457" i="2"/>
  <c r="J1592" i="4" s="1"/>
  <c r="N494" i="2"/>
  <c r="J1461" i="4" s="1"/>
  <c r="N605" i="2"/>
  <c r="N411" i="2"/>
  <c r="J784" i="4" s="1"/>
  <c r="N318" i="2"/>
  <c r="N369" i="2"/>
  <c r="J317" i="4" s="1"/>
  <c r="N289" i="2"/>
  <c r="J1211" i="4" s="1"/>
  <c r="N563" i="2"/>
  <c r="N511" i="2"/>
  <c r="J845" i="4" s="1"/>
  <c r="N377" i="2"/>
  <c r="J149" i="4" s="1"/>
  <c r="N572" i="2"/>
  <c r="J393" i="4" s="1"/>
  <c r="N291" i="2"/>
  <c r="J38" i="4" s="1"/>
  <c r="N516" i="2"/>
  <c r="J1072" i="4" s="1"/>
  <c r="N336" i="2"/>
  <c r="J937" i="4" s="1"/>
  <c r="N579" i="2"/>
  <c r="J319" i="4" s="1"/>
  <c r="N628" i="2"/>
  <c r="J1590" i="4" s="1"/>
  <c r="R6" i="2"/>
  <c r="K1488" i="4" s="1"/>
  <c r="R44" i="2"/>
  <c r="K684" i="4" s="1"/>
  <c r="R167" i="2"/>
  <c r="K744" i="4" s="1"/>
  <c r="R254" i="2"/>
  <c r="K172" i="4" s="1"/>
  <c r="R291" i="2"/>
  <c r="K38" i="4" s="1"/>
  <c r="R328" i="2"/>
  <c r="R368" i="2"/>
  <c r="K1553" i="4" s="1"/>
  <c r="R406" i="2"/>
  <c r="K310" i="4" s="1"/>
  <c r="R443" i="2"/>
  <c r="K296" i="4" s="1"/>
  <c r="R480" i="2"/>
  <c r="K1284" i="4" s="1"/>
  <c r="R508" i="2"/>
  <c r="K1289" i="4" s="1"/>
  <c r="R536" i="2"/>
  <c r="K771" i="4" s="1"/>
  <c r="R565" i="2"/>
  <c r="K1426" i="4" s="1"/>
  <c r="R593" i="2"/>
  <c r="R621" i="2"/>
  <c r="K1581" i="4" s="1"/>
  <c r="R1136" i="2"/>
  <c r="K956" i="4" s="1"/>
  <c r="R1164" i="2"/>
  <c r="K1397" i="4" s="1"/>
  <c r="R1192" i="2"/>
  <c r="K1341" i="4" s="1"/>
  <c r="R1221" i="2"/>
  <c r="K716" i="4" s="1"/>
  <c r="R1306" i="2"/>
  <c r="R1334" i="2"/>
  <c r="K511" i="4" s="1"/>
  <c r="R1362" i="2"/>
  <c r="K1274" i="4" s="1"/>
  <c r="R1390" i="2"/>
  <c r="K1538" i="4" s="1"/>
  <c r="R1411" i="2"/>
  <c r="K777" i="4" s="1"/>
  <c r="R1432" i="2"/>
  <c r="K1376" i="4" s="1"/>
  <c r="R1454" i="2"/>
  <c r="R1475" i="2"/>
  <c r="K942" i="4" s="1"/>
  <c r="R1496" i="2"/>
  <c r="K562" i="4" s="1"/>
  <c r="R1518" i="2"/>
  <c r="R1539" i="2"/>
  <c r="K1217" i="4" s="1"/>
  <c r="R1560" i="2"/>
  <c r="K320" i="4" s="1"/>
  <c r="R1582" i="2"/>
  <c r="R1603" i="2"/>
  <c r="K1585" i="4" s="1"/>
  <c r="R1624" i="2"/>
  <c r="K1009" i="4" s="1"/>
  <c r="R1646" i="2"/>
  <c r="K590" i="4" s="1"/>
  <c r="R1667" i="2"/>
  <c r="R1688" i="2"/>
  <c r="K66" i="4" s="1"/>
  <c r="R1710" i="2"/>
  <c r="R1731" i="2"/>
  <c r="K1030" i="4" s="1"/>
  <c r="R1752" i="2"/>
  <c r="R1774" i="2"/>
  <c r="R1795" i="2"/>
  <c r="K1112" i="4" s="1"/>
  <c r="R1816" i="2"/>
  <c r="N7" i="2"/>
  <c r="N28" i="2"/>
  <c r="N49" i="2"/>
  <c r="J667" i="4" s="1"/>
  <c r="N157" i="2"/>
  <c r="J525" i="4" s="1"/>
  <c r="N178" i="2"/>
  <c r="J746" i="4" s="1"/>
  <c r="N598" i="2"/>
  <c r="J1369" i="4" s="1"/>
  <c r="N544" i="2"/>
  <c r="J775" i="4" s="1"/>
  <c r="N311" i="2"/>
  <c r="J748" i="4" s="1"/>
  <c r="N408" i="2"/>
  <c r="J1230" i="4" s="1"/>
  <c r="N365" i="2"/>
  <c r="J1085" i="4" s="1"/>
  <c r="N556" i="2"/>
  <c r="J356" i="4" s="1"/>
  <c r="N253" i="2"/>
  <c r="J1570" i="4" s="1"/>
  <c r="N468" i="2"/>
  <c r="J839" i="4" s="1"/>
  <c r="N324" i="2"/>
  <c r="J35" i="4" s="1"/>
  <c r="N329" i="2"/>
  <c r="J1255" i="4" s="1"/>
  <c r="N619" i="2"/>
  <c r="J212" i="4" s="1"/>
  <c r="N517" i="2"/>
  <c r="J414" i="4" s="1"/>
  <c r="N337" i="2"/>
  <c r="J1235" i="4" s="1"/>
  <c r="N268" i="2"/>
  <c r="J732" i="4" s="1"/>
  <c r="N584" i="2"/>
  <c r="J1060" i="4" s="1"/>
  <c r="N438" i="2"/>
  <c r="J621" i="4" s="1"/>
  <c r="N485" i="2"/>
  <c r="J1353" i="4" s="1"/>
  <c r="N349" i="2"/>
  <c r="J334" i="4" s="1"/>
  <c r="N445" i="2"/>
  <c r="J1135" i="4" s="1"/>
  <c r="N303" i="2"/>
  <c r="J1421" i="4" s="1"/>
  <c r="N305" i="2"/>
  <c r="J1373" i="4" s="1"/>
  <c r="N1142" i="2"/>
  <c r="J1445" i="4" s="1"/>
  <c r="N1155" i="2"/>
  <c r="J729" i="4" s="1"/>
  <c r="N1213" i="2"/>
  <c r="J706" i="4" s="1"/>
  <c r="N1160" i="2"/>
  <c r="J751" i="4" s="1"/>
  <c r="N1222" i="2"/>
  <c r="J1298" i="4" s="1"/>
  <c r="N1227" i="2"/>
  <c r="J581" i="4" s="1"/>
  <c r="R27" i="2"/>
  <c r="K884" i="4" s="1"/>
  <c r="R177" i="2"/>
  <c r="K1507" i="4" s="1"/>
  <c r="R289" i="2"/>
  <c r="K1211" i="4" s="1"/>
  <c r="R353" i="2"/>
  <c r="K1095" i="4" s="1"/>
  <c r="R417" i="2"/>
  <c r="K1442" i="4" s="1"/>
  <c r="R9" i="2"/>
  <c r="K836" i="4" s="1"/>
  <c r="R180" i="2"/>
  <c r="K614" i="4" s="1"/>
  <c r="R314" i="2"/>
  <c r="R399" i="2"/>
  <c r="K324" i="4" s="1"/>
  <c r="R482" i="2"/>
  <c r="K794" i="4" s="1"/>
  <c r="R546" i="2"/>
  <c r="K846" i="4" s="1"/>
  <c r="R610" i="2"/>
  <c r="K563" i="4" s="1"/>
  <c r="R1159" i="2"/>
  <c r="K873" i="4" s="1"/>
  <c r="R1223" i="2"/>
  <c r="K1176" i="4" s="1"/>
  <c r="R1335" i="2"/>
  <c r="K247" i="4" s="1"/>
  <c r="R26" i="2"/>
  <c r="K719" i="4" s="1"/>
  <c r="R274" i="2"/>
  <c r="K862" i="4" s="1"/>
  <c r="R387" i="2"/>
  <c r="R495" i="2"/>
  <c r="K1576" i="4" s="1"/>
  <c r="R580" i="2"/>
  <c r="K459" i="4" s="1"/>
  <c r="R1150" i="2"/>
  <c r="K1278" i="4" s="1"/>
  <c r="R1225" i="2"/>
  <c r="K1402" i="4" s="1"/>
  <c r="R1300" i="2"/>
  <c r="R1353" i="2"/>
  <c r="K1204" i="4" s="1"/>
  <c r="R1401" i="2"/>
  <c r="K1572" i="4" s="1"/>
  <c r="R1433" i="2"/>
  <c r="K479" i="4" s="1"/>
  <c r="R1465" i="2"/>
  <c r="K74" i="4" s="1"/>
  <c r="R1497" i="2"/>
  <c r="K1322" i="4" s="1"/>
  <c r="R1529" i="2"/>
  <c r="K179" i="4" s="1"/>
  <c r="R1561" i="2"/>
  <c r="K1343" i="4" s="1"/>
  <c r="R1593" i="2"/>
  <c r="K723" i="4" s="1"/>
  <c r="R1625" i="2"/>
  <c r="K1198" i="4" s="1"/>
  <c r="R1657" i="2"/>
  <c r="R1689" i="2"/>
  <c r="K837" i="4" s="1"/>
  <c r="R1721" i="2"/>
  <c r="K34" i="4" s="1"/>
  <c r="R1753" i="2"/>
  <c r="K605" i="4" s="1"/>
  <c r="R1785" i="2"/>
  <c r="K724" i="4" s="1"/>
  <c r="R1817" i="2"/>
  <c r="K431" i="4" s="1"/>
  <c r="N18" i="2"/>
  <c r="N50" i="2"/>
  <c r="N168" i="2"/>
  <c r="J1501" i="4" s="1"/>
  <c r="N541" i="2"/>
  <c r="J1429" i="4" s="1"/>
  <c r="N456" i="2"/>
  <c r="J102" i="4" s="1"/>
  <c r="N249" i="2"/>
  <c r="J615" i="4" s="1"/>
  <c r="N316" i="2"/>
  <c r="J958" i="4" s="1"/>
  <c r="N467" i="2"/>
  <c r="J294" i="4" s="1"/>
  <c r="N510" i="2"/>
  <c r="J1081" i="4" s="1"/>
  <c r="N472" i="2"/>
  <c r="J1046" i="4" s="1"/>
  <c r="N293" i="2"/>
  <c r="J315" i="4" s="1"/>
  <c r="N338" i="2"/>
  <c r="J214" i="4" s="1"/>
  <c r="N525" i="2"/>
  <c r="J400" i="4" s="1"/>
  <c r="R150" i="2"/>
  <c r="K640" i="4" s="1"/>
  <c r="R272" i="2"/>
  <c r="R348" i="2"/>
  <c r="K1610" i="4" s="1"/>
  <c r="R424" i="2"/>
  <c r="K228" i="4" s="1"/>
  <c r="R493" i="2"/>
  <c r="K989" i="4" s="1"/>
  <c r="R551" i="2"/>
  <c r="R608" i="2"/>
  <c r="R1149" i="2"/>
  <c r="K809" i="4" s="1"/>
  <c r="R1206" i="2"/>
  <c r="K806" i="4" s="1"/>
  <c r="R1320" i="2"/>
  <c r="K173" i="4" s="1"/>
  <c r="R1377" i="2"/>
  <c r="K759" i="4" s="1"/>
  <c r="R1422" i="2"/>
  <c r="K1003" i="4" s="1"/>
  <c r="R1464" i="2"/>
  <c r="R1507" i="2"/>
  <c r="K1305" i="4" s="1"/>
  <c r="R1550" i="2"/>
  <c r="K896" i="4" s="1"/>
  <c r="R1592" i="2"/>
  <c r="K1437" i="4" s="1"/>
  <c r="R1635" i="2"/>
  <c r="K608" i="4" s="1"/>
  <c r="R1678" i="2"/>
  <c r="K1516" i="4" s="1"/>
  <c r="R1720" i="2"/>
  <c r="K1017" i="4" s="1"/>
  <c r="R1763" i="2"/>
  <c r="K651" i="4" s="1"/>
  <c r="R1806" i="2"/>
  <c r="K1088" i="4" s="1"/>
  <c r="N17" i="2"/>
  <c r="J1389" i="4" s="1"/>
  <c r="N146" i="2"/>
  <c r="J626" i="4" s="1"/>
  <c r="N189" i="2"/>
  <c r="J742" i="4" s="1"/>
  <c r="N600" i="2"/>
  <c r="J996" i="4" s="1"/>
  <c r="N315" i="2"/>
  <c r="J41" i="4" s="1"/>
  <c r="N557" i="2"/>
  <c r="J1451" i="4" s="1"/>
  <c r="N509" i="2"/>
  <c r="J1047" i="4" s="1"/>
  <c r="N332" i="2"/>
  <c r="J1265" i="4" s="1"/>
  <c r="N335" i="2"/>
  <c r="J1500" i="4" s="1"/>
  <c r="N583" i="2"/>
  <c r="J3" i="4" s="1"/>
  <c r="N441" i="2"/>
  <c r="J1513" i="4" s="1"/>
  <c r="N534" i="2"/>
  <c r="J426" i="4" s="1"/>
  <c r="N448" i="2"/>
  <c r="N1150" i="2"/>
  <c r="J1278" i="4" s="1"/>
  <c r="N1170" i="2"/>
  <c r="J1584" i="4" s="1"/>
  <c r="N1174" i="2"/>
  <c r="J1276" i="4" s="1"/>
  <c r="N1179" i="2"/>
  <c r="J1175" i="4" s="1"/>
  <c r="N1286" i="2"/>
  <c r="J285" i="4" s="1"/>
  <c r="N1302" i="2"/>
  <c r="J257" i="4" s="1"/>
  <c r="N1318" i="2"/>
  <c r="J397" i="4" s="1"/>
  <c r="N1334" i="2"/>
  <c r="J511" i="4" s="1"/>
  <c r="N1350" i="2"/>
  <c r="J93" i="4" s="1"/>
  <c r="N1366" i="2"/>
  <c r="J1528" i="4" s="1"/>
  <c r="N1382" i="2"/>
  <c r="J868" i="4" s="1"/>
  <c r="N1622" i="2"/>
  <c r="J631" i="4" s="1"/>
  <c r="N1421" i="2"/>
  <c r="J913" i="4" s="1"/>
  <c r="N1475" i="2"/>
  <c r="J942" i="4" s="1"/>
  <c r="N1479" i="2"/>
  <c r="J627" i="4" s="1"/>
  <c r="N1597" i="2"/>
  <c r="J674" i="4" s="1"/>
  <c r="N1485" i="2"/>
  <c r="J835" i="4" s="1"/>
  <c r="N1548" i="2"/>
  <c r="J1366" i="4" s="1"/>
  <c r="N1490" i="2"/>
  <c r="J475" i="4" s="1"/>
  <c r="N1439" i="2"/>
  <c r="J561" i="4" s="1"/>
  <c r="N1607" i="2"/>
  <c r="J56" i="4" s="1"/>
  <c r="N1694" i="2"/>
  <c r="J939" i="4" s="1"/>
  <c r="N1501" i="2"/>
  <c r="J104" i="4" s="1"/>
  <c r="N1449" i="2"/>
  <c r="J908" i="4" s="1"/>
  <c r="N1510" i="2"/>
  <c r="N1514" i="2"/>
  <c r="N1705" i="2"/>
  <c r="J481" i="4" s="1"/>
  <c r="N1412" i="2"/>
  <c r="J695" i="4" s="1"/>
  <c r="N1615" i="2"/>
  <c r="J1241" i="4" s="1"/>
  <c r="N1582" i="2"/>
  <c r="N1416" i="2"/>
  <c r="J125" i="4" s="1"/>
  <c r="N1718" i="2"/>
  <c r="J1335" i="4" s="1"/>
  <c r="N1734" i="2"/>
  <c r="J302" i="4" s="1"/>
  <c r="N1750" i="2"/>
  <c r="N1766" i="2"/>
  <c r="N1782" i="2"/>
  <c r="J793" i="4" s="1"/>
  <c r="N1798" i="2"/>
  <c r="J690" i="4" s="1"/>
  <c r="N1814" i="2"/>
  <c r="N1830" i="2"/>
  <c r="R496" i="2"/>
  <c r="K1568" i="4" s="1"/>
  <c r="R552" i="2"/>
  <c r="K1312" i="4" s="1"/>
  <c r="R603" i="2"/>
  <c r="R1144" i="2"/>
  <c r="K1365" i="4" s="1"/>
  <c r="R1194" i="2"/>
  <c r="K657" i="4" s="1"/>
  <c r="R1301" i="2"/>
  <c r="R1357" i="2"/>
  <c r="K985" i="4" s="1"/>
  <c r="R1402" i="2"/>
  <c r="K970" i="4" s="1"/>
  <c r="R1444" i="2"/>
  <c r="K398" i="4" s="1"/>
  <c r="R1482" i="2"/>
  <c r="K662" i="4" s="1"/>
  <c r="R1524" i="2"/>
  <c r="R1578" i="2"/>
  <c r="R1615" i="2"/>
  <c r="K1241" i="4" s="1"/>
  <c r="R1636" i="2"/>
  <c r="K1492" i="4" s="1"/>
  <c r="R1658" i="2"/>
  <c r="K484" i="4" s="1"/>
  <c r="R1679" i="2"/>
  <c r="K792" i="4" s="1"/>
  <c r="R1700" i="2"/>
  <c r="R1722" i="2"/>
  <c r="K1582" i="4" s="1"/>
  <c r="R1743" i="2"/>
  <c r="K1043" i="4" s="1"/>
  <c r="R1770" i="2"/>
  <c r="R1791" i="2"/>
  <c r="K904" i="4" s="1"/>
  <c r="R17" i="2"/>
  <c r="K1389" i="4" s="1"/>
  <c r="R142" i="2"/>
  <c r="K925" i="4" s="1"/>
  <c r="R179" i="2"/>
  <c r="K875" i="4" s="1"/>
  <c r="R264" i="2"/>
  <c r="K1041" i="4" s="1"/>
  <c r="R304" i="2"/>
  <c r="K1256" i="4" s="1"/>
  <c r="R342" i="2"/>
  <c r="K764" i="4" s="1"/>
  <c r="R379" i="2"/>
  <c r="K611" i="4" s="1"/>
  <c r="R427" i="2"/>
  <c r="K766" i="4" s="1"/>
  <c r="R475" i="2"/>
  <c r="K1354" i="4" s="1"/>
  <c r="R531" i="2"/>
  <c r="K1456" i="4" s="1"/>
  <c r="R595" i="2"/>
  <c r="K1345" i="4" s="1"/>
  <c r="R1137" i="2"/>
  <c r="K1355" i="4" s="1"/>
  <c r="R1201" i="2"/>
  <c r="K1231" i="4" s="1"/>
  <c r="R1322" i="2"/>
  <c r="K268" i="4" s="1"/>
  <c r="R1386" i="2"/>
  <c r="K1441" i="4" s="1"/>
  <c r="R1428" i="2"/>
  <c r="K824" i="4" s="1"/>
  <c r="R1476" i="2"/>
  <c r="K713" i="4" s="1"/>
  <c r="R1519" i="2"/>
  <c r="K1430" i="4" s="1"/>
  <c r="R1551" i="2"/>
  <c r="K1277" i="4" s="1"/>
  <c r="R1594" i="2"/>
  <c r="K701" i="4" s="1"/>
  <c r="R10" i="2"/>
  <c r="K1474" i="4" s="1"/>
  <c r="R172" i="2"/>
  <c r="K823" i="4" s="1"/>
  <c r="R296" i="2"/>
  <c r="K1383" i="4" s="1"/>
  <c r="R371" i="2"/>
  <c r="R448" i="2"/>
  <c r="R512" i="2"/>
  <c r="K646" i="4" s="1"/>
  <c r="R568" i="2"/>
  <c r="R625" i="2"/>
  <c r="K184" i="4" s="1"/>
  <c r="R1168" i="2"/>
  <c r="K652" i="4" s="1"/>
  <c r="R1224" i="2"/>
  <c r="K1283" i="4" s="1"/>
  <c r="R1281" i="2"/>
  <c r="R1338" i="2"/>
  <c r="K450" i="4" s="1"/>
  <c r="R1392" i="2"/>
  <c r="K968" i="4" s="1"/>
  <c r="R1435" i="2"/>
  <c r="K1279" i="4" s="1"/>
  <c r="R1478" i="2"/>
  <c r="K1561" i="4" s="1"/>
  <c r="R1520" i="2"/>
  <c r="R1563" i="2"/>
  <c r="K1485" i="4" s="1"/>
  <c r="R1606" i="2"/>
  <c r="K1246" i="4" s="1"/>
  <c r="R1648" i="2"/>
  <c r="K685" i="4" s="1"/>
  <c r="R1691" i="2"/>
  <c r="K591" i="4" s="1"/>
  <c r="R1734" i="2"/>
  <c r="K302" i="4" s="1"/>
  <c r="R1776" i="2"/>
  <c r="R1815" i="2"/>
  <c r="K1102" i="4" s="1"/>
  <c r="N13" i="2"/>
  <c r="J1338" i="4" s="1"/>
  <c r="N41" i="2"/>
  <c r="N155" i="2"/>
  <c r="J703" i="4" s="1"/>
  <c r="N185" i="2"/>
  <c r="J672" i="4" s="1"/>
  <c r="N491" i="2"/>
  <c r="J1363" i="4" s="1"/>
  <c r="N601" i="2"/>
  <c r="J124" i="4" s="1"/>
  <c r="N314" i="2"/>
  <c r="N609" i="2"/>
  <c r="J859" i="4" s="1"/>
  <c r="N611" i="2"/>
  <c r="J796" i="4" s="1"/>
  <c r="N373" i="2"/>
  <c r="J983" i="4" s="1"/>
  <c r="N328" i="2"/>
  <c r="N514" i="2"/>
  <c r="J933" i="4" s="1"/>
  <c r="N624" i="2"/>
  <c r="J734" i="4" s="1"/>
  <c r="N382" i="2"/>
  <c r="J1028" i="4" s="1"/>
  <c r="N345" i="2"/>
  <c r="J1275" i="4" s="1"/>
  <c r="N587" i="2"/>
  <c r="J1023" i="4" s="1"/>
  <c r="N348" i="2"/>
  <c r="J1610" i="4" s="1"/>
  <c r="R156" i="2"/>
  <c r="K700" i="4" s="1"/>
  <c r="R279" i="2"/>
  <c r="K394" i="4" s="1"/>
  <c r="R355" i="2"/>
  <c r="K1129" i="4" s="1"/>
  <c r="R432" i="2"/>
  <c r="K842" i="4" s="1"/>
  <c r="R499" i="2"/>
  <c r="K1124" i="4" s="1"/>
  <c r="R556" i="2"/>
  <c r="K356" i="4" s="1"/>
  <c r="R613" i="2"/>
  <c r="K1465" i="4" s="1"/>
  <c r="R1154" i="2"/>
  <c r="K1287" i="4" s="1"/>
  <c r="R1212" i="2"/>
  <c r="K600" i="4" s="1"/>
  <c r="R1325" i="2"/>
  <c r="K470" i="4" s="1"/>
  <c r="R1382" i="2"/>
  <c r="K868" i="4" s="1"/>
  <c r="R1426" i="2"/>
  <c r="K1326" i="4" s="1"/>
  <c r="R1468" i="2"/>
  <c r="K1466" i="4" s="1"/>
  <c r="R1511" i="2"/>
  <c r="K993" i="4" s="1"/>
  <c r="R1554" i="2"/>
  <c r="K567" i="4" s="1"/>
  <c r="R1596" i="2"/>
  <c r="K865" i="4" s="1"/>
  <c r="R1639" i="2"/>
  <c r="K1222" i="4" s="1"/>
  <c r="R1682" i="2"/>
  <c r="K1288" i="4" s="1"/>
  <c r="R1724" i="2"/>
  <c r="K666" i="4" s="1"/>
  <c r="R1767" i="2"/>
  <c r="K843" i="4" s="1"/>
  <c r="R1810" i="2"/>
  <c r="K483" i="4" s="1"/>
  <c r="N8" i="2"/>
  <c r="J1399" i="4" s="1"/>
  <c r="N36" i="2"/>
  <c r="J1210" i="4" s="1"/>
  <c r="N150" i="2"/>
  <c r="J640" i="4" s="1"/>
  <c r="N179" i="2"/>
  <c r="J875" i="4" s="1"/>
  <c r="N451" i="2"/>
  <c r="J463" i="4" s="1"/>
  <c r="N547" i="2"/>
  <c r="N313" i="2"/>
  <c r="J731" i="4" s="1"/>
  <c r="N500" i="2"/>
  <c r="J767" i="4" s="1"/>
  <c r="N464" i="2"/>
  <c r="J907" i="4" s="1"/>
  <c r="N322" i="2"/>
  <c r="J1351" i="4" s="1"/>
  <c r="N375" i="2"/>
  <c r="J857" i="4" s="1"/>
  <c r="N427" i="2"/>
  <c r="J766" i="4" s="1"/>
  <c r="N622" i="2"/>
  <c r="N266" i="2"/>
  <c r="J234" i="4" s="1"/>
  <c r="N384" i="2"/>
  <c r="J61" i="4" s="1"/>
  <c r="N439" i="2"/>
  <c r="J1084" i="4" s="1"/>
  <c r="N486" i="2"/>
  <c r="J861" i="4" s="1"/>
  <c r="N301" i="2"/>
  <c r="J721" i="4" s="1"/>
  <c r="N536" i="2"/>
  <c r="J771" i="4" s="1"/>
  <c r="N1132" i="2"/>
  <c r="J709" i="4" s="1"/>
  <c r="R1644" i="2"/>
  <c r="K854" i="4" s="1"/>
  <c r="N53" i="2"/>
  <c r="J1310" i="4" s="1"/>
  <c r="N371" i="2"/>
  <c r="R144" i="2"/>
  <c r="K649" i="4" s="1"/>
  <c r="R343" i="2"/>
  <c r="K670" i="4" s="1"/>
  <c r="R491" i="2"/>
  <c r="K1363" i="4" s="1"/>
  <c r="R604" i="2"/>
  <c r="K1344" i="4" s="1"/>
  <c r="R1202" i="2"/>
  <c r="K679" i="4" s="1"/>
  <c r="R1317" i="2"/>
  <c r="K44" i="4" s="1"/>
  <c r="R1419" i="2"/>
  <c r="K1551" i="4" s="1"/>
  <c r="R1504" i="2"/>
  <c r="R1590" i="2"/>
  <c r="K1220" i="4" s="1"/>
  <c r="R1675" i="2"/>
  <c r="K623" i="4" s="1"/>
  <c r="R1760" i="2"/>
  <c r="N3" i="2"/>
  <c r="J717" i="4" s="1"/>
  <c r="N145" i="2"/>
  <c r="J654" i="4" s="1"/>
  <c r="N542" i="2"/>
  <c r="N538" i="2"/>
  <c r="J848" i="4" s="1"/>
  <c r="N321" i="2"/>
  <c r="N325" i="2"/>
  <c r="J1352" i="4" s="1"/>
  <c r="N574" i="2"/>
  <c r="J1386" i="4" s="1"/>
  <c r="N582" i="2"/>
  <c r="N531" i="2"/>
  <c r="J1456" i="4" s="1"/>
  <c r="N590" i="2"/>
  <c r="J891" i="4" s="1"/>
  <c r="N597" i="2"/>
  <c r="J178" i="4" s="1"/>
  <c r="N1151" i="2"/>
  <c r="J882" i="4" s="1"/>
  <c r="N1157" i="2"/>
  <c r="J941" i="4" s="1"/>
  <c r="N1193" i="2"/>
  <c r="J752" i="4" s="1"/>
  <c r="N1203" i="2"/>
  <c r="J788" i="4" s="1"/>
  <c r="N1279" i="2"/>
  <c r="J52" i="4" s="1"/>
  <c r="N1300" i="2"/>
  <c r="N1321" i="2"/>
  <c r="J442" i="4" s="1"/>
  <c r="N1343" i="2"/>
  <c r="J1560" i="4" s="1"/>
  <c r="N1364" i="2"/>
  <c r="J1477" i="4" s="1"/>
  <c r="N1385" i="2"/>
  <c r="J1270" i="4" s="1"/>
  <c r="N1671" i="2"/>
  <c r="J964" i="4" s="1"/>
  <c r="N1592" i="2"/>
  <c r="J1437" i="4" s="1"/>
  <c r="N1427" i="2"/>
  <c r="J704" i="4" s="1"/>
  <c r="N1633" i="2"/>
  <c r="J559" i="4" s="1"/>
  <c r="N1547" i="2"/>
  <c r="J1446" i="4" s="1"/>
  <c r="N1551" i="2"/>
  <c r="J1277" i="4" s="1"/>
  <c r="N1605" i="2"/>
  <c r="J689" i="4" s="1"/>
  <c r="N1498" i="2"/>
  <c r="J305" i="4" s="1"/>
  <c r="N1699" i="2"/>
  <c r="J427" i="4" s="1"/>
  <c r="N1653" i="2"/>
  <c r="N1410" i="2"/>
  <c r="J811" i="4" s="1"/>
  <c r="N1614" i="2"/>
  <c r="J1464" i="4" s="1"/>
  <c r="N1709" i="2"/>
  <c r="J1037" i="4" s="1"/>
  <c r="N1466" i="2"/>
  <c r="N1714" i="2"/>
  <c r="N1727" i="2"/>
  <c r="J1337" i="4" s="1"/>
  <c r="N1748" i="2"/>
  <c r="N1769" i="2"/>
  <c r="J870" i="4" s="1"/>
  <c r="N1791" i="2"/>
  <c r="J904" i="4" s="1"/>
  <c r="N1812" i="2"/>
  <c r="N2" i="2"/>
  <c r="J560" i="4" s="1"/>
  <c r="R1600" i="2"/>
  <c r="K211" i="4" s="1"/>
  <c r="N37" i="2"/>
  <c r="J1469" i="4" s="1"/>
  <c r="N607" i="2"/>
  <c r="J1022" i="4" s="1"/>
  <c r="N479" i="2"/>
  <c r="J1075" i="4" s="1"/>
  <c r="N643" i="2"/>
  <c r="J977" i="4" s="1"/>
  <c r="N1196" i="2"/>
  <c r="J1019" i="4" s="1"/>
  <c r="N1335" i="2"/>
  <c r="J247" i="4" s="1"/>
  <c r="N1470" i="2"/>
  <c r="J1260" i="4" s="1"/>
  <c r="N1630" i="2"/>
  <c r="J577" i="4" s="1"/>
  <c r="N1408" i="2"/>
  <c r="J880" i="4" s="1"/>
  <c r="N1577" i="2"/>
  <c r="J361" i="4" s="1"/>
  <c r="N1729" i="2"/>
  <c r="J1591" i="4" s="1"/>
  <c r="N1799" i="2"/>
  <c r="J40" i="4" s="1"/>
  <c r="R1623" i="2"/>
  <c r="K1407" i="4" s="1"/>
  <c r="N40" i="2"/>
  <c r="N466" i="2"/>
  <c r="J1586" i="4" s="1"/>
  <c r="R146" i="2"/>
  <c r="K626" i="4" s="1"/>
  <c r="R347" i="2"/>
  <c r="K935" i="4" s="1"/>
  <c r="R492" i="2"/>
  <c r="R605" i="2"/>
  <c r="R1205" i="2"/>
  <c r="K776" i="4" s="1"/>
  <c r="R1318" i="2"/>
  <c r="K397" i="4" s="1"/>
  <c r="R1420" i="2"/>
  <c r="K1499" i="4" s="1"/>
  <c r="R1506" i="2"/>
  <c r="R1591" i="2"/>
  <c r="K919" i="4" s="1"/>
  <c r="R1676" i="2"/>
  <c r="K643" i="4" s="1"/>
  <c r="R1762" i="2"/>
  <c r="N4" i="2"/>
  <c r="J570" i="4" s="1"/>
  <c r="N147" i="2"/>
  <c r="J1508" i="4" s="1"/>
  <c r="N489" i="2"/>
  <c r="J1529" i="4" s="1"/>
  <c r="N407" i="2"/>
  <c r="J815" i="4" s="1"/>
  <c r="N368" i="2"/>
  <c r="J1553" i="4" s="1"/>
  <c r="N256" i="2"/>
  <c r="J1455" i="4" s="1"/>
  <c r="N575" i="2"/>
  <c r="N383" i="2"/>
  <c r="J821" i="4" s="1"/>
  <c r="N634" i="2"/>
  <c r="J772" i="4" s="1"/>
  <c r="N638" i="2"/>
  <c r="J1370" i="4" s="1"/>
  <c r="N304" i="2"/>
  <c r="J1256" i="4" s="1"/>
  <c r="N1152" i="2"/>
  <c r="J895" i="4" s="1"/>
  <c r="R31" i="2"/>
  <c r="K1264" i="4" s="1"/>
  <c r="R257" i="2"/>
  <c r="K745" i="4" s="1"/>
  <c r="R325" i="2"/>
  <c r="K1352" i="4" s="1"/>
  <c r="R421" i="2"/>
  <c r="R52" i="2"/>
  <c r="K613" i="4" s="1"/>
  <c r="R276" i="2"/>
  <c r="K339" i="4" s="1"/>
  <c r="R404" i="2"/>
  <c r="R514" i="2"/>
  <c r="K933" i="4" s="1"/>
  <c r="R582" i="2"/>
  <c r="R1163" i="2"/>
  <c r="K1483" i="4" s="1"/>
  <c r="R1303" i="2"/>
  <c r="K512" i="4" s="1"/>
  <c r="R1371" i="2"/>
  <c r="K992" i="4" s="1"/>
  <c r="R280" i="2"/>
  <c r="K849" i="4" s="1"/>
  <c r="R444" i="2"/>
  <c r="K1556" i="4" s="1"/>
  <c r="R543" i="2"/>
  <c r="K1385" i="4" s="1"/>
  <c r="R1156" i="2"/>
  <c r="K1314" i="4" s="1"/>
  <c r="R1348" i="2"/>
  <c r="K1524" i="4" s="1"/>
  <c r="R1413" i="2"/>
  <c r="K852" i="4" s="1"/>
  <c r="R1449" i="2"/>
  <c r="K908" i="4" s="1"/>
  <c r="R1493" i="2"/>
  <c r="K1286" i="4" s="1"/>
  <c r="R1541" i="2"/>
  <c r="K28" i="4" s="1"/>
  <c r="R1577" i="2"/>
  <c r="K361" i="4" s="1"/>
  <c r="R1621" i="2"/>
  <c r="K1281" i="4" s="1"/>
  <c r="R1669" i="2"/>
  <c r="R1705" i="2"/>
  <c r="K481" i="4" s="1"/>
  <c r="R1749" i="2"/>
  <c r="K816" i="4" s="1"/>
  <c r="R1797" i="2"/>
  <c r="K1615" i="4" s="1"/>
  <c r="R2" i="2"/>
  <c r="K560" i="4" s="1"/>
  <c r="N46" i="2"/>
  <c r="N180" i="2"/>
  <c r="J614" i="4" s="1"/>
  <c r="N307" i="2"/>
  <c r="N283" i="2"/>
  <c r="J855" i="4" s="1"/>
  <c r="N250" i="2"/>
  <c r="J1229" i="4" s="1"/>
  <c r="N255" i="2"/>
  <c r="J658" i="4" s="1"/>
  <c r="N570" i="2"/>
  <c r="J616" i="4" s="1"/>
  <c r="N263" i="2"/>
  <c r="J900" i="4" s="1"/>
  <c r="N522" i="2"/>
  <c r="J1602" i="4" s="1"/>
  <c r="R53" i="2"/>
  <c r="K1310" i="4" s="1"/>
  <c r="R300" i="2"/>
  <c r="K287" i="4" s="1"/>
  <c r="R386" i="2"/>
  <c r="K1346" i="4" s="1"/>
  <c r="R487" i="2"/>
  <c r="K1539" i="4" s="1"/>
  <c r="R572" i="2"/>
  <c r="K393" i="4" s="1"/>
  <c r="R636" i="2"/>
  <c r="K1092" i="4" s="1"/>
  <c r="R1200" i="2"/>
  <c r="K1172" i="4" s="1"/>
  <c r="R1341" i="2"/>
  <c r="R1400" i="2"/>
  <c r="K1213" i="4" s="1"/>
  <c r="R1459" i="2"/>
  <c r="K1432" i="4" s="1"/>
  <c r="R1523" i="2"/>
  <c r="K1548" i="4" s="1"/>
  <c r="R1571" i="2"/>
  <c r="K762" i="4" s="1"/>
  <c r="R1630" i="2"/>
  <c r="K577" i="4" s="1"/>
  <c r="R1694" i="2"/>
  <c r="K939" i="4" s="1"/>
  <c r="R1742" i="2"/>
  <c r="K1583" i="4" s="1"/>
  <c r="R1800" i="2"/>
  <c r="K222" i="4" s="1"/>
  <c r="N33" i="2"/>
  <c r="J1132" i="4" s="1"/>
  <c r="N167" i="2"/>
  <c r="J744" i="4" s="1"/>
  <c r="N359" i="2"/>
  <c r="J418" i="4" s="1"/>
  <c r="N367" i="2"/>
  <c r="N418" i="2"/>
  <c r="J210" i="4" s="1"/>
  <c r="N330" i="2"/>
  <c r="J1076" i="4" s="1"/>
  <c r="N478" i="2"/>
  <c r="J1547" i="4" s="1"/>
  <c r="N586" i="2"/>
  <c r="J971" i="4" s="1"/>
  <c r="N394" i="2"/>
  <c r="J1100" i="4" s="1"/>
  <c r="N1130" i="2"/>
  <c r="J735" i="4" s="1"/>
  <c r="N1167" i="2"/>
  <c r="J957" i="4" s="1"/>
  <c r="N1194" i="2"/>
  <c r="J657" i="4" s="1"/>
  <c r="N1204" i="2"/>
  <c r="J738" i="4" s="1"/>
  <c r="N1294" i="2"/>
  <c r="J174" i="4" s="1"/>
  <c r="N1314" i="2"/>
  <c r="J415" i="4" s="1"/>
  <c r="N1338" i="2"/>
  <c r="J450" i="4" s="1"/>
  <c r="N1358" i="2"/>
  <c r="J1005" i="4" s="1"/>
  <c r="N1378" i="2"/>
  <c r="J918" i="4" s="1"/>
  <c r="N1534" i="2"/>
  <c r="J929" i="4" s="1"/>
  <c r="N1590" i="2"/>
  <c r="J1220" i="4" s="1"/>
  <c r="N1677" i="2"/>
  <c r="J1179" i="4" s="1"/>
  <c r="N1431" i="2"/>
  <c r="J593" i="4" s="1"/>
  <c r="N1399" i="2"/>
  <c r="J196" i="4" s="1"/>
  <c r="N1436" i="2"/>
  <c r="J198" i="4" s="1"/>
  <c r="N1440" i="2"/>
  <c r="J1490" i="4" s="1"/>
  <c r="N1645" i="2"/>
  <c r="J720" i="4" s="1"/>
  <c r="N1696" i="2"/>
  <c r="J295" i="4" s="1"/>
  <c r="N1507" i="2"/>
  <c r="J1305" i="4" s="1"/>
  <c r="N1511" i="2"/>
  <c r="J993" i="4" s="1"/>
  <c r="N1568" i="2"/>
  <c r="N1575" i="2"/>
  <c r="J1452" i="4" s="1"/>
  <c r="N1524" i="2"/>
  <c r="N1529" i="2"/>
  <c r="J179" i="4" s="1"/>
  <c r="N1722" i="2"/>
  <c r="J1582" i="4" s="1"/>
  <c r="N1742" i="2"/>
  <c r="J1583" i="4" s="1"/>
  <c r="N1762" i="2"/>
  <c r="N1786" i="2"/>
  <c r="J1612" i="4" s="1"/>
  <c r="N1806" i="2"/>
  <c r="J1088" i="4" s="1"/>
  <c r="N1826" i="2"/>
  <c r="R509" i="2"/>
  <c r="K1047" i="4" s="1"/>
  <c r="R573" i="2"/>
  <c r="K633" i="4" s="1"/>
  <c r="R1130" i="2"/>
  <c r="K735" i="4" s="1"/>
  <c r="R1208" i="2"/>
  <c r="K1482" i="4" s="1"/>
  <c r="R1329" i="2"/>
  <c r="K30" i="4" s="1"/>
  <c r="R1391" i="2"/>
  <c r="K1480" i="4" s="1"/>
  <c r="R1455" i="2"/>
  <c r="K106" i="4" s="1"/>
  <c r="R1503" i="2"/>
  <c r="K464" i="4" s="1"/>
  <c r="R1572" i="2"/>
  <c r="R1620" i="2"/>
  <c r="K797" i="4" s="1"/>
  <c r="R1647" i="2"/>
  <c r="K416" i="4" s="1"/>
  <c r="R1674" i="2"/>
  <c r="K1460" i="4" s="1"/>
  <c r="R1706" i="2"/>
  <c r="R1732" i="2"/>
  <c r="K1481" i="4" s="1"/>
  <c r="R1759" i="2"/>
  <c r="K1327" i="4" s="1"/>
  <c r="R1802" i="2"/>
  <c r="K286" i="4" s="1"/>
  <c r="R37" i="2"/>
  <c r="K1469" i="4" s="1"/>
  <c r="R171" i="2"/>
  <c r="K659" i="4" s="1"/>
  <c r="R275" i="2"/>
  <c r="K135" i="4" s="1"/>
  <c r="R322" i="2"/>
  <c r="K1351" i="4" s="1"/>
  <c r="R370" i="2"/>
  <c r="K1377" i="4" s="1"/>
  <c r="R435" i="2"/>
  <c r="K1127" i="4" s="1"/>
  <c r="R503" i="2"/>
  <c r="K638" i="4" s="1"/>
  <c r="R581" i="2"/>
  <c r="R1152" i="2"/>
  <c r="K895" i="4" s="1"/>
  <c r="R1293" i="2"/>
  <c r="R1365" i="2"/>
  <c r="K1190" i="4" s="1"/>
  <c r="R1439" i="2"/>
  <c r="K561" i="4" s="1"/>
  <c r="R1498" i="2"/>
  <c r="K305" i="4" s="1"/>
  <c r="R1540" i="2"/>
  <c r="K650" i="4" s="1"/>
  <c r="R1604" i="2"/>
  <c r="K395" i="4" s="1"/>
  <c r="R49" i="2"/>
  <c r="K667" i="4" s="1"/>
  <c r="R278" i="2"/>
  <c r="K826" i="4" s="1"/>
  <c r="R391" i="2"/>
  <c r="K1408" i="4" s="1"/>
  <c r="R483" i="2"/>
  <c r="K829" i="4" s="1"/>
  <c r="R555" i="2"/>
  <c r="K1463" i="4" s="1"/>
  <c r="R640" i="2"/>
  <c r="R1196" i="2"/>
  <c r="K1019" i="4" s="1"/>
  <c r="R1352" i="2"/>
  <c r="K589" i="4" s="1"/>
  <c r="R1414" i="2"/>
  <c r="K323" i="4" s="1"/>
  <c r="R1467" i="2"/>
  <c r="K1422" i="4" s="1"/>
  <c r="R1531" i="2"/>
  <c r="R1584" i="2"/>
  <c r="R1638" i="2"/>
  <c r="K460" i="4" s="1"/>
  <c r="R1702" i="2"/>
  <c r="R1755" i="2"/>
  <c r="K807" i="4" s="1"/>
  <c r="R1808" i="2"/>
  <c r="K227" i="4" s="1"/>
  <c r="N20" i="2"/>
  <c r="J927" i="4" s="1"/>
  <c r="N142" i="2"/>
  <c r="J925" i="4" s="1"/>
  <c r="N177" i="2"/>
  <c r="J1507" i="4" s="1"/>
  <c r="N246" i="2"/>
  <c r="J763" i="4" s="1"/>
  <c r="N550" i="2"/>
  <c r="J894" i="4" s="1"/>
  <c r="N499" i="2"/>
  <c r="J1124" i="4" s="1"/>
  <c r="N288" i="2"/>
  <c r="J1293" i="4" s="1"/>
  <c r="N512" i="2"/>
  <c r="J646" i="4" s="1"/>
  <c r="N261" i="2"/>
  <c r="J610" i="4" s="1"/>
  <c r="N433" i="2"/>
  <c r="J1588" i="4" s="1"/>
  <c r="N523" i="2"/>
  <c r="N482" i="2"/>
  <c r="J794" i="4" s="1"/>
  <c r="R13" i="2"/>
  <c r="K1338" i="4" s="1"/>
  <c r="R194" i="2"/>
  <c r="K1181" i="4" s="1"/>
  <c r="R336" i="2"/>
  <c r="K937" i="4" s="1"/>
  <c r="R450" i="2"/>
  <c r="R528" i="2"/>
  <c r="R599" i="2"/>
  <c r="K1108" i="4" s="1"/>
  <c r="R1169" i="2"/>
  <c r="K749" i="4" s="1"/>
  <c r="R1297" i="2"/>
  <c r="R1368" i="2"/>
  <c r="K1216" i="4" s="1"/>
  <c r="R1436" i="2"/>
  <c r="K198" i="4" s="1"/>
  <c r="R1490" i="2"/>
  <c r="K475" i="4" s="1"/>
  <c r="R1543" i="2"/>
  <c r="K710" i="4" s="1"/>
  <c r="R1607" i="2"/>
  <c r="K56" i="4" s="1"/>
  <c r="R1660" i="2"/>
  <c r="K1252" i="4" s="1"/>
  <c r="R1714" i="2"/>
  <c r="R1778" i="2"/>
  <c r="R1824" i="2"/>
  <c r="N29" i="2"/>
  <c r="J1562" i="4" s="1"/>
  <c r="N158" i="2"/>
  <c r="N193" i="2"/>
  <c r="J592" i="4" s="1"/>
  <c r="N247" i="2"/>
  <c r="J886" i="4" s="1"/>
  <c r="N364" i="2"/>
  <c r="J708" i="4" s="1"/>
  <c r="N504" i="2"/>
  <c r="N560" i="2"/>
  <c r="J1294" i="4" s="1"/>
  <c r="N290" i="2"/>
  <c r="J152" i="4" s="1"/>
  <c r="N262" i="2"/>
  <c r="J624" i="4" s="1"/>
  <c r="N626" i="2"/>
  <c r="N630" i="2"/>
  <c r="J1027" i="4" s="1"/>
  <c r="N299" i="2"/>
  <c r="J187" i="4" s="1"/>
  <c r="N396" i="2"/>
  <c r="J1029" i="4" s="1"/>
  <c r="N642" i="2"/>
  <c r="J1042" i="4" s="1"/>
  <c r="N1143" i="2"/>
  <c r="J1174" i="4" s="1"/>
  <c r="N11" i="2"/>
  <c r="J688" i="4" s="1"/>
  <c r="N258" i="2"/>
  <c r="J1318" i="4" s="1"/>
  <c r="R268" i="2"/>
  <c r="K732" i="4" s="1"/>
  <c r="R456" i="2"/>
  <c r="K102" i="4" s="1"/>
  <c r="R632" i="2"/>
  <c r="K306" i="4" s="1"/>
  <c r="R1398" i="2"/>
  <c r="K1398" i="4" s="1"/>
  <c r="R1526" i="2"/>
  <c r="R1632" i="2"/>
  <c r="K1317" i="4" s="1"/>
  <c r="R1739" i="2"/>
  <c r="K1372" i="4" s="1"/>
  <c r="N16" i="2"/>
  <c r="J1245" i="4" s="1"/>
  <c r="N174" i="2"/>
  <c r="J648" i="4" s="1"/>
  <c r="N549" i="2"/>
  <c r="N254" i="2"/>
  <c r="J172" i="4" s="1"/>
  <c r="N331" i="2"/>
  <c r="J1254" i="4" s="1"/>
  <c r="N436" i="2"/>
  <c r="J841" i="4" s="1"/>
  <c r="N532" i="2"/>
  <c r="J889" i="4" s="1"/>
  <c r="N535" i="2"/>
  <c r="J94" i="4" s="1"/>
  <c r="N1145" i="2"/>
  <c r="J827" i="4" s="1"/>
  <c r="N1169" i="2"/>
  <c r="J749" i="4" s="1"/>
  <c r="N1220" i="2"/>
  <c r="J1330" i="4" s="1"/>
  <c r="N1305" i="2"/>
  <c r="N1332" i="2"/>
  <c r="N1359" i="2"/>
  <c r="J1415" i="4" s="1"/>
  <c r="N1391" i="2"/>
  <c r="J1480" i="4" s="1"/>
  <c r="N1422" i="2"/>
  <c r="J1003" i="4" s="1"/>
  <c r="N1627" i="2"/>
  <c r="J1032" i="4" s="1"/>
  <c r="N1433" i="2"/>
  <c r="J479" i="4" s="1"/>
  <c r="N1639" i="2"/>
  <c r="J1222" i="4" s="1"/>
  <c r="N1493" i="2"/>
  <c r="J1286" i="4" s="1"/>
  <c r="N1559" i="2"/>
  <c r="J1470" i="4" s="1"/>
  <c r="N1504" i="2"/>
  <c r="N1512" i="2"/>
  <c r="N1461" i="2"/>
  <c r="J847" i="4" s="1"/>
  <c r="N1522" i="2"/>
  <c r="N1585" i="2"/>
  <c r="J1109" i="4" s="1"/>
  <c r="N1732" i="2"/>
  <c r="J1481" i="4" s="1"/>
  <c r="N1759" i="2"/>
  <c r="J1327" i="4" s="1"/>
  <c r="N1785" i="2"/>
  <c r="J724" i="4" s="1"/>
  <c r="N1817" i="2"/>
  <c r="J431" i="4" s="1"/>
  <c r="R1408" i="2"/>
  <c r="K880" i="4" s="1"/>
  <c r="R1812" i="2"/>
  <c r="N417" i="2"/>
  <c r="J1442" i="4" s="1"/>
  <c r="N392" i="2"/>
  <c r="J1304" i="4" s="1"/>
  <c r="N1190" i="2"/>
  <c r="J802" i="4" s="1"/>
  <c r="N1351" i="2"/>
  <c r="J1594" i="4" s="1"/>
  <c r="N1537" i="2"/>
  <c r="J1473" i="4" s="1"/>
  <c r="N1502" i="2"/>
  <c r="N1663" i="2"/>
  <c r="N1761" i="2"/>
  <c r="J671" i="4" s="1"/>
  <c r="R1516" i="2"/>
  <c r="N154" i="2"/>
  <c r="J1325" i="4" s="1"/>
  <c r="N518" i="2"/>
  <c r="J1236" i="4" s="1"/>
  <c r="R307" i="2"/>
  <c r="R520" i="2"/>
  <c r="R1148" i="2"/>
  <c r="K1431" i="4" s="1"/>
  <c r="R1290" i="2"/>
  <c r="R1442" i="2"/>
  <c r="K181" i="4" s="1"/>
  <c r="R1548" i="2"/>
  <c r="K1366" i="4" s="1"/>
  <c r="R1655" i="2"/>
  <c r="R1783" i="2"/>
  <c r="K1613" i="4" s="1"/>
  <c r="N32" i="2"/>
  <c r="J304" i="4" s="1"/>
  <c r="N190" i="2"/>
  <c r="J1118" i="4" s="1"/>
  <c r="N606" i="2"/>
  <c r="J1025" i="4" s="1"/>
  <c r="N506" i="2"/>
  <c r="J406" i="4" s="1"/>
  <c r="N620" i="2"/>
  <c r="J33" i="4" s="1"/>
  <c r="N386" i="2"/>
  <c r="J1346" i="4" s="1"/>
  <c r="N395" i="2"/>
  <c r="N537" i="2"/>
  <c r="J410" i="4" s="1"/>
  <c r="N1207" i="2"/>
  <c r="J564" i="4" s="1"/>
  <c r="N1214" i="2"/>
  <c r="J800" i="4" s="1"/>
  <c r="N1198" i="2"/>
  <c r="J1540" i="4" s="1"/>
  <c r="N1164" i="2"/>
  <c r="J1397" i="4" s="1"/>
  <c r="N1285" i="2"/>
  <c r="J352" i="4" s="1"/>
  <c r="N1307" i="2"/>
  <c r="J105" i="4" s="1"/>
  <c r="N1328" i="2"/>
  <c r="J396" i="4" s="1"/>
  <c r="N1349" i="2"/>
  <c r="J1578" i="4" s="1"/>
  <c r="N1371" i="2"/>
  <c r="J992" i="4" s="1"/>
  <c r="N1392" i="2"/>
  <c r="J968" i="4" s="1"/>
  <c r="N1535" i="2"/>
  <c r="J78" i="4" s="1"/>
  <c r="N1425" i="2"/>
  <c r="J1555" i="4" s="1"/>
  <c r="N1679" i="2"/>
  <c r="J792" i="4" s="1"/>
  <c r="N1398" i="2"/>
  <c r="J1398" i="4" s="1"/>
  <c r="N1681" i="2"/>
  <c r="J810" i="4" s="1"/>
  <c r="N1552" i="2"/>
  <c r="J1580" i="4" s="1"/>
  <c r="N1404" i="2"/>
  <c r="J1390" i="4" s="1"/>
  <c r="N1405" i="2"/>
  <c r="J47" i="4" s="1"/>
  <c r="N1561" i="2"/>
  <c r="J1343" i="4" s="1"/>
  <c r="N1564" i="2"/>
  <c r="N1703" i="2"/>
  <c r="J932" i="4" s="1"/>
  <c r="N1462" i="2"/>
  <c r="N1413" i="2"/>
  <c r="J852" i="4" s="1"/>
  <c r="N1527" i="2"/>
  <c r="J892" i="4" s="1"/>
  <c r="N1620" i="2"/>
  <c r="J797" i="4" s="1"/>
  <c r="N1733" i="2"/>
  <c r="J308" i="4" s="1"/>
  <c r="N1755" i="2"/>
  <c r="J807" i="4" s="1"/>
  <c r="N1776" i="2"/>
  <c r="N1797" i="2"/>
  <c r="J1615" i="4" s="1"/>
  <c r="N1819" i="2"/>
  <c r="J243" i="4" s="1"/>
  <c r="R286" i="2"/>
  <c r="K828" i="4" s="1"/>
  <c r="R561" i="2"/>
  <c r="R1302" i="2"/>
  <c r="K257" i="4" s="1"/>
  <c r="R1536" i="2"/>
  <c r="K945" i="4" s="1"/>
  <c r="R1771" i="2"/>
  <c r="K663" i="4" s="1"/>
  <c r="N195" i="2"/>
  <c r="J871" i="4" s="1"/>
  <c r="N562" i="2"/>
  <c r="J1036" i="4" s="1"/>
  <c r="N388" i="2"/>
  <c r="J1066" i="4" s="1"/>
  <c r="N1135" i="2"/>
  <c r="J1491" i="4" s="1"/>
  <c r="N1162" i="2"/>
  <c r="J1313" i="4" s="1"/>
  <c r="N1324" i="2"/>
  <c r="J29" i="4" s="1"/>
  <c r="N1388" i="2"/>
  <c r="J1601" i="4" s="1"/>
  <c r="N1595" i="2"/>
  <c r="J675" i="4" s="1"/>
  <c r="N1435" i="2"/>
  <c r="J1279" i="4" s="1"/>
  <c r="N1555" i="2"/>
  <c r="J1532" i="4" s="1"/>
  <c r="N1455" i="2"/>
  <c r="J106" i="4" s="1"/>
  <c r="N1711" i="2"/>
  <c r="J618" i="4" s="1"/>
  <c r="N1735" i="2"/>
  <c r="J773" i="4" s="1"/>
  <c r="N1793" i="2"/>
  <c r="J1616" i="4" s="1"/>
  <c r="R42" i="2"/>
  <c r="K887" i="4" s="1"/>
  <c r="R327" i="2"/>
  <c r="K292" i="4" s="1"/>
  <c r="R477" i="2"/>
  <c r="K336" i="4" s="1"/>
  <c r="R592" i="2"/>
  <c r="K975" i="4" s="1"/>
  <c r="R1190" i="2"/>
  <c r="K802" i="4" s="1"/>
  <c r="R1304" i="2"/>
  <c r="K486" i="4" s="1"/>
  <c r="R1410" i="2"/>
  <c r="K811" i="4" s="1"/>
  <c r="R1538" i="2"/>
  <c r="K119" i="4" s="1"/>
  <c r="R1666" i="2"/>
  <c r="K1064" i="4" s="1"/>
  <c r="N182" i="2"/>
  <c r="J1180" i="4" s="1"/>
  <c r="N334" i="2"/>
  <c r="J1065" i="4" s="1"/>
  <c r="R326" i="2"/>
  <c r="K1262" i="4" s="1"/>
  <c r="R589" i="2"/>
  <c r="K1357" i="4" s="1"/>
  <c r="R1330" i="2"/>
  <c r="K496" i="4" s="1"/>
  <c r="R1558" i="2"/>
  <c r="K73" i="4" s="1"/>
  <c r="R1792" i="2"/>
  <c r="K311" i="4" s="1"/>
  <c r="N548" i="2"/>
  <c r="J1438" i="4" s="1"/>
  <c r="N429" i="2"/>
  <c r="J1094" i="4" s="1"/>
  <c r="N397" i="2"/>
  <c r="J982" i="4" s="1"/>
  <c r="N1166" i="2"/>
  <c r="J1573" i="4" s="1"/>
  <c r="N1181" i="2"/>
  <c r="J1579" i="4" s="1"/>
  <c r="N1287" i="2"/>
  <c r="J79" i="4" s="1"/>
  <c r="N1345" i="2"/>
  <c r="J1040" i="4" s="1"/>
  <c r="N1471" i="2"/>
  <c r="J1056" i="4" s="1"/>
  <c r="N1598" i="2"/>
  <c r="J753" i="4" s="1"/>
  <c r="N1438" i="2"/>
  <c r="J575" i="4" s="1"/>
  <c r="N1695" i="2"/>
  <c r="J298" i="4" s="1"/>
  <c r="N1518" i="2"/>
  <c r="N1583" i="2"/>
  <c r="J601" i="4" s="1"/>
  <c r="N1756" i="2"/>
  <c r="N1820" i="2"/>
  <c r="N462" i="2"/>
  <c r="J288" i="4" s="1"/>
  <c r="N484" i="2"/>
  <c r="J1184" i="4" s="1"/>
  <c r="N1168" i="2"/>
  <c r="J652" i="4" s="1"/>
  <c r="N1341" i="2"/>
  <c r="N1591" i="2"/>
  <c r="J919" i="4" s="1"/>
  <c r="N1401" i="2"/>
  <c r="J1572" i="4" s="1"/>
  <c r="N1651" i="2"/>
  <c r="N1712" i="2"/>
  <c r="N1768" i="2"/>
  <c r="N592" i="2"/>
  <c r="J975" i="4" s="1"/>
  <c r="N1197" i="2"/>
  <c r="J1434" i="4" s="1"/>
  <c r="N1283" i="2"/>
  <c r="J161" i="4" s="1"/>
  <c r="N1368" i="2"/>
  <c r="J1216" i="4" s="1"/>
  <c r="N1628" i="2"/>
  <c r="J656" i="4" s="1"/>
  <c r="N1690" i="2"/>
  <c r="J799" i="4" s="1"/>
  <c r="N1613" i="2"/>
  <c r="J264" i="4" s="1"/>
  <c r="N1716" i="2"/>
  <c r="N1795" i="2"/>
  <c r="J1112" i="4" s="1"/>
  <c r="N1136" i="2"/>
  <c r="J956" i="4" s="1"/>
  <c r="N1228" i="2"/>
  <c r="J838" i="4" s="1"/>
  <c r="N1309" i="2"/>
  <c r="J107" i="4" s="1"/>
  <c r="N1621" i="2"/>
  <c r="J1281" i="4" s="1"/>
  <c r="N1599" i="2"/>
  <c r="J736" i="4" s="1"/>
  <c r="N1499" i="2"/>
  <c r="N1572" i="2"/>
  <c r="N1736" i="2"/>
  <c r="J781" i="4" s="1"/>
  <c r="N1821" i="2"/>
  <c r="J1099" i="4" s="1"/>
  <c r="N350" i="2"/>
  <c r="J818" i="4" s="1"/>
  <c r="N1216" i="2"/>
  <c r="J1533" i="4" s="1"/>
  <c r="N1357" i="2"/>
  <c r="J985" i="4" s="1"/>
  <c r="N1678" i="2"/>
  <c r="J1516" i="4" s="1"/>
  <c r="N1403" i="2"/>
  <c r="J573" i="4" s="1"/>
  <c r="N1456" i="2"/>
  <c r="N1713" i="2"/>
  <c r="J1371" i="4" s="1"/>
  <c r="N1784" i="2"/>
  <c r="J856" i="4" s="1"/>
  <c r="R145" i="2"/>
  <c r="K654" i="4" s="1"/>
  <c r="R261" i="2"/>
  <c r="K610" i="4" s="1"/>
  <c r="R357" i="2"/>
  <c r="K820" i="4" s="1"/>
  <c r="R449" i="2"/>
  <c r="K1324" i="4" s="1"/>
  <c r="R143" i="2"/>
  <c r="K1258" i="4" s="1"/>
  <c r="R319" i="2"/>
  <c r="K774" i="4" s="1"/>
  <c r="R442" i="2"/>
  <c r="K1545" i="4" s="1"/>
  <c r="R518" i="2"/>
  <c r="K1236" i="4" s="1"/>
  <c r="R614" i="2"/>
  <c r="K1495" i="4" s="1"/>
  <c r="R1191" i="2"/>
  <c r="K1319" i="4" s="1"/>
  <c r="R1307" i="2"/>
  <c r="K105" i="4" s="1"/>
  <c r="R33" i="2"/>
  <c r="K1132" i="4" s="1"/>
  <c r="R331" i="2"/>
  <c r="K1254" i="4" s="1"/>
  <c r="R451" i="2"/>
  <c r="K463" i="4" s="1"/>
  <c r="R585" i="2"/>
  <c r="K1392" i="4" s="1"/>
  <c r="R1193" i="2"/>
  <c r="K752" i="4" s="1"/>
  <c r="R1289" i="2"/>
  <c r="K693" i="4" s="1"/>
  <c r="R1374" i="2"/>
  <c r="K1002" i="4" s="1"/>
  <c r="R1417" i="2"/>
  <c r="K1496" i="4" s="1"/>
  <c r="R1461" i="2"/>
  <c r="K847" i="4" s="1"/>
  <c r="R1509" i="2"/>
  <c r="K620" i="4" s="1"/>
  <c r="R1545" i="2"/>
  <c r="K1078" i="4" s="1"/>
  <c r="R1589" i="2"/>
  <c r="K805" i="4" s="1"/>
  <c r="R1637" i="2"/>
  <c r="K962" i="4" s="1"/>
  <c r="R1673" i="2"/>
  <c r="K833" i="4" s="1"/>
  <c r="R1717" i="2"/>
  <c r="K183" i="4" s="1"/>
  <c r="R1765" i="2"/>
  <c r="K1323" i="4" s="1"/>
  <c r="R1801" i="2"/>
  <c r="K741" i="4" s="1"/>
  <c r="N14" i="2"/>
  <c r="N148" i="2"/>
  <c r="J1137" i="4" s="1"/>
  <c r="N184" i="2"/>
  <c r="N360" i="2"/>
  <c r="N552" i="2"/>
  <c r="J1312" i="4" s="1"/>
  <c r="N252" i="2"/>
  <c r="J2" i="4" s="1"/>
  <c r="N508" i="2"/>
  <c r="J1289" i="4" s="1"/>
  <c r="N260" i="2"/>
  <c r="J1505" i="4" s="1"/>
  <c r="N519" i="2"/>
  <c r="N343" i="2"/>
  <c r="J670" i="4" s="1"/>
  <c r="R178" i="2"/>
  <c r="K746" i="4" s="1"/>
  <c r="R311" i="2"/>
  <c r="K748" i="4" s="1"/>
  <c r="R414" i="2"/>
  <c r="K407" i="4" s="1"/>
  <c r="R515" i="2"/>
  <c r="K858" i="4" s="1"/>
  <c r="R579" i="2"/>
  <c r="K319" i="4" s="1"/>
  <c r="R1142" i="2"/>
  <c r="K1445" i="4" s="1"/>
  <c r="R1228" i="2"/>
  <c r="K838" i="4" s="1"/>
  <c r="R1285" i="2"/>
  <c r="K352" i="4" s="1"/>
  <c r="R1349" i="2"/>
  <c r="K1578" i="4" s="1"/>
  <c r="R1416" i="2"/>
  <c r="K125" i="4" s="1"/>
  <c r="R1480" i="2"/>
  <c r="K642" i="4" s="1"/>
  <c r="R1528" i="2"/>
  <c r="R1587" i="2"/>
  <c r="K1114" i="4" s="1"/>
  <c r="R1651" i="2"/>
  <c r="R1699" i="2"/>
  <c r="K427" i="4" s="1"/>
  <c r="R1758" i="2"/>
  <c r="R1822" i="2"/>
  <c r="N39" i="2"/>
  <c r="J647" i="4" s="1"/>
  <c r="N183" i="2"/>
  <c r="J660" i="4" s="1"/>
  <c r="N493" i="2"/>
  <c r="J989" i="4" s="1"/>
  <c r="N608" i="2"/>
  <c r="N372" i="2"/>
  <c r="J936" i="4" s="1"/>
  <c r="N474" i="2"/>
  <c r="J1218" i="4" s="1"/>
  <c r="N580" i="2"/>
  <c r="J459" i="4" s="1"/>
  <c r="N529" i="2"/>
  <c r="J1024" i="4" s="1"/>
  <c r="N446" i="2"/>
  <c r="N1134" i="2"/>
  <c r="J1077" i="4" s="1"/>
  <c r="N1188" i="2"/>
  <c r="J1188" i="4" s="1"/>
  <c r="N1175" i="2"/>
  <c r="J905" i="4" s="1"/>
  <c r="N1298" i="2"/>
  <c r="N1322" i="2"/>
  <c r="J268" i="4" s="1"/>
  <c r="N1342" i="2"/>
  <c r="J31" i="4" s="1"/>
  <c r="N1362" i="2"/>
  <c r="J1274" i="4" s="1"/>
  <c r="N1386" i="2"/>
  <c r="J1441" i="4" s="1"/>
  <c r="N1624" i="2"/>
  <c r="J1009" i="4" s="1"/>
  <c r="N1674" i="2"/>
  <c r="J1460" i="4" s="1"/>
  <c r="N1594" i="2"/>
  <c r="J701" i="4" s="1"/>
  <c r="N1484" i="2"/>
  <c r="J189" i="4" s="1"/>
  <c r="N1488" i="2"/>
  <c r="J440" i="4" s="1"/>
  <c r="N1684" i="2"/>
  <c r="J168" i="4" s="1"/>
  <c r="N1441" i="2"/>
  <c r="J1475" i="4" s="1"/>
  <c r="N1693" i="2"/>
  <c r="J680" i="4" s="1"/>
  <c r="N1503" i="2"/>
  <c r="J464" i="4" s="1"/>
  <c r="N1652" i="2"/>
  <c r="J1225" i="4" s="1"/>
  <c r="N1612" i="2"/>
  <c r="J840" i="4" s="1"/>
  <c r="N1519" i="2"/>
  <c r="J1430" i="4" s="1"/>
  <c r="N1660" i="2"/>
  <c r="J1252" i="4" s="1"/>
  <c r="N1465" i="2"/>
  <c r="J74" i="4" s="1"/>
  <c r="N1668" i="2"/>
  <c r="J345" i="4" s="1"/>
  <c r="N1726" i="2"/>
  <c r="J185" i="4" s="1"/>
  <c r="N1746" i="2"/>
  <c r="J677" i="4" s="1"/>
  <c r="N1770" i="2"/>
  <c r="N1790" i="2"/>
  <c r="J313" i="4" s="1"/>
  <c r="N1810" i="2"/>
  <c r="J483" i="4" s="1"/>
  <c r="R418" i="2"/>
  <c r="K210" i="4" s="1"/>
  <c r="R524" i="2"/>
  <c r="K830" i="4" s="1"/>
  <c r="R588" i="2"/>
  <c r="K1420" i="4" s="1"/>
  <c r="R1158" i="2"/>
  <c r="K558" i="4" s="1"/>
  <c r="R1222" i="2"/>
  <c r="K1298" i="4" s="1"/>
  <c r="R1344" i="2"/>
  <c r="K912" i="4" s="1"/>
  <c r="R1412" i="2"/>
  <c r="K695" i="4" s="1"/>
  <c r="R1460" i="2"/>
  <c r="R1514" i="2"/>
  <c r="R1588" i="2"/>
  <c r="K1272" i="4" s="1"/>
  <c r="R1626" i="2"/>
  <c r="K1010" i="4" s="1"/>
  <c r="R1652" i="2"/>
  <c r="K1225" i="4" s="1"/>
  <c r="R1684" i="2"/>
  <c r="K168" i="4" s="1"/>
  <c r="R1711" i="2"/>
  <c r="K618" i="4" s="1"/>
  <c r="R1738" i="2"/>
  <c r="K1549" i="4" s="1"/>
  <c r="R1775" i="2"/>
  <c r="K1224" i="4" s="1"/>
  <c r="R1807" i="2"/>
  <c r="K844" i="4" s="1"/>
  <c r="R45" i="2"/>
  <c r="K297" i="4" s="1"/>
  <c r="R188" i="2"/>
  <c r="K1133" i="4" s="1"/>
  <c r="R284" i="2"/>
  <c r="K471" i="4" s="1"/>
  <c r="R332" i="2"/>
  <c r="K1265" i="4" s="1"/>
  <c r="R390" i="2"/>
  <c r="K373" i="4" s="1"/>
  <c r="R446" i="2"/>
  <c r="R517" i="2"/>
  <c r="K414" i="4" s="1"/>
  <c r="R609" i="2"/>
  <c r="K859" i="4" s="1"/>
  <c r="R1173" i="2"/>
  <c r="K1571" i="4" s="1"/>
  <c r="R1308" i="2"/>
  <c r="K417" i="4" s="1"/>
  <c r="R1396" i="2"/>
  <c r="K999" i="4" s="1"/>
  <c r="R1450" i="2"/>
  <c r="R1508" i="2"/>
  <c r="R1556" i="2"/>
  <c r="K885" i="4" s="1"/>
  <c r="R1764" i="2"/>
  <c r="R152" i="2"/>
  <c r="K1282" i="4" s="1"/>
  <c r="R315" i="2"/>
  <c r="K41" i="4" s="1"/>
  <c r="R411" i="2"/>
  <c r="K784" i="4" s="1"/>
  <c r="R497" i="2"/>
  <c r="R583" i="2"/>
  <c r="K3" i="4" s="1"/>
  <c r="R1138" i="2"/>
  <c r="K1212" i="4" s="1"/>
  <c r="R1210" i="2"/>
  <c r="K661" i="4" s="1"/>
  <c r="R1296" i="2"/>
  <c r="K200" i="4" s="1"/>
  <c r="R1366" i="2"/>
  <c r="K1528" i="4" s="1"/>
  <c r="R1424" i="2"/>
  <c r="K899" i="4" s="1"/>
  <c r="R1488" i="2"/>
  <c r="K440" i="4" s="1"/>
  <c r="R1542" i="2"/>
  <c r="K1316" i="4" s="1"/>
  <c r="R1595" i="2"/>
  <c r="K675" i="4" s="1"/>
  <c r="R1659" i="2"/>
  <c r="R1712" i="2"/>
  <c r="R1766" i="2"/>
  <c r="R1823" i="2"/>
  <c r="K235" i="4" s="1"/>
  <c r="N27" i="2"/>
  <c r="J884" i="4" s="1"/>
  <c r="N149" i="2"/>
  <c r="N191" i="2"/>
  <c r="J1404" i="4" s="1"/>
  <c r="N404" i="2"/>
  <c r="N551" i="2"/>
  <c r="N319" i="2"/>
  <c r="J774" i="4" s="1"/>
  <c r="N419" i="2"/>
  <c r="J1497" i="4" s="1"/>
  <c r="N568" i="2"/>
  <c r="N515" i="2"/>
  <c r="J858" i="4" s="1"/>
  <c r="N576" i="2"/>
  <c r="J1248" i="4" s="1"/>
  <c r="N629" i="2"/>
  <c r="J686" i="4" s="1"/>
  <c r="N588" i="2"/>
  <c r="J1420" i="4" s="1"/>
  <c r="R32" i="2"/>
  <c r="K304" i="4" s="1"/>
  <c r="R262" i="2"/>
  <c r="K624" i="4" s="1"/>
  <c r="R375" i="2"/>
  <c r="K857" i="4" s="1"/>
  <c r="R470" i="2"/>
  <c r="K1250" i="4" s="1"/>
  <c r="R541" i="2"/>
  <c r="K1429" i="4" s="1"/>
  <c r="R627" i="2"/>
  <c r="K1608" i="4" s="1"/>
  <c r="R1184" i="2"/>
  <c r="K1511" i="4" s="1"/>
  <c r="R1312" i="2"/>
  <c r="K76" i="4" s="1"/>
  <c r="R1394" i="2"/>
  <c r="K270" i="4" s="1"/>
  <c r="R1447" i="2"/>
  <c r="K509" i="4" s="1"/>
  <c r="R1500" i="2"/>
  <c r="K157" i="4" s="1"/>
  <c r="R1564" i="2"/>
  <c r="R1618" i="2"/>
  <c r="K1358" i="4" s="1"/>
  <c r="R1671" i="2"/>
  <c r="K964" i="4" s="1"/>
  <c r="R1735" i="2"/>
  <c r="K773" i="4" s="1"/>
  <c r="R1788" i="2"/>
  <c r="K245" i="4" s="1"/>
  <c r="R1831" i="2"/>
  <c r="K83" i="4" s="1"/>
  <c r="N43" i="2"/>
  <c r="N165" i="2"/>
  <c r="J1130" i="4" s="1"/>
  <c r="N488" i="2"/>
  <c r="J1454" i="4" s="1"/>
  <c r="N492" i="2"/>
  <c r="N285" i="2"/>
  <c r="J1208" i="4" s="1"/>
  <c r="N320" i="2"/>
  <c r="N469" i="2"/>
  <c r="J645" i="4" s="1"/>
  <c r="N571" i="2"/>
  <c r="J603" i="4" s="1"/>
  <c r="N476" i="2"/>
  <c r="J131" i="4" s="1"/>
  <c r="N297" i="2"/>
  <c r="J1379" i="4" s="1"/>
  <c r="N633" i="2"/>
  <c r="J301" i="4" s="1"/>
  <c r="N272" i="2"/>
  <c r="N274" i="2"/>
  <c r="J862" i="4" s="1"/>
  <c r="N276" i="2"/>
  <c r="J339" i="4" s="1"/>
  <c r="R1495" i="2"/>
  <c r="K1339" i="4" s="1"/>
  <c r="N169" i="2"/>
  <c r="J863" i="4" s="1"/>
  <c r="N296" i="2"/>
  <c r="J1383" i="4" s="1"/>
  <c r="R306" i="2"/>
  <c r="K1251" i="4" s="1"/>
  <c r="R519" i="2"/>
  <c r="R1146" i="2"/>
  <c r="K961" i="4" s="1"/>
  <c r="R1288" i="2"/>
  <c r="K423" i="4" s="1"/>
  <c r="R1440" i="2"/>
  <c r="K1490" i="4" s="1"/>
  <c r="R1547" i="2"/>
  <c r="K1446" i="4" s="1"/>
  <c r="R1654" i="2"/>
  <c r="K1444" i="4" s="1"/>
  <c r="R1782" i="2"/>
  <c r="K793" i="4" s="1"/>
  <c r="N31" i="2"/>
  <c r="J1264" i="4" s="1"/>
  <c r="N187" i="2"/>
  <c r="J576" i="4" s="1"/>
  <c r="N460" i="2"/>
  <c r="J1234" i="4" s="1"/>
  <c r="N420" i="2"/>
  <c r="J1244" i="4" s="1"/>
  <c r="N378" i="2"/>
  <c r="J981" i="4" s="1"/>
  <c r="N631" i="2"/>
  <c r="J1478" i="4" s="1"/>
  <c r="N533" i="2"/>
  <c r="J795" i="4" s="1"/>
  <c r="N356" i="2"/>
  <c r="J1083" i="4" s="1"/>
  <c r="N1206" i="2"/>
  <c r="J806" i="4" s="1"/>
  <c r="N1171" i="2"/>
  <c r="J1471" i="4" s="1"/>
  <c r="N1224" i="2"/>
  <c r="J1283" i="4" s="1"/>
  <c r="N1284" i="2"/>
  <c r="J87" i="4" s="1"/>
  <c r="N1311" i="2"/>
  <c r="J1014" i="4" s="1"/>
  <c r="N1337" i="2"/>
  <c r="J112" i="4" s="1"/>
  <c r="N1369" i="2"/>
  <c r="J769" i="4" s="1"/>
  <c r="N1418" i="2"/>
  <c r="J1565" i="4" s="1"/>
  <c r="N1423" i="2"/>
  <c r="J988" i="4" s="1"/>
  <c r="N1481" i="2"/>
  <c r="J1297" i="4" s="1"/>
  <c r="N1486" i="2"/>
  <c r="J878" i="4" s="1"/>
  <c r="N1640" i="2"/>
  <c r="J750" i="4" s="1"/>
  <c r="N1606" i="2"/>
  <c r="J1246" i="4" s="1"/>
  <c r="N1647" i="2"/>
  <c r="J416" i="4" s="1"/>
  <c r="N1506" i="2"/>
  <c r="N1702" i="2"/>
  <c r="N1658" i="2"/>
  <c r="J484" i="4" s="1"/>
  <c r="N1525" i="2"/>
  <c r="J37" i="4" s="1"/>
  <c r="N1531" i="2"/>
  <c r="N1737" i="2"/>
  <c r="J1093" i="4" s="1"/>
  <c r="N1764" i="2"/>
  <c r="N1796" i="2"/>
  <c r="J869" i="4" s="1"/>
  <c r="N1823" i="2"/>
  <c r="J235" i="4" s="1"/>
  <c r="R1515" i="2"/>
  <c r="K986" i="4" s="1"/>
  <c r="N166" i="2"/>
  <c r="J790" i="4" s="1"/>
  <c r="N615" i="2"/>
  <c r="J1238" i="4" s="1"/>
  <c r="N637" i="2"/>
  <c r="N1163" i="2"/>
  <c r="J1483" i="4" s="1"/>
  <c r="N1367" i="2"/>
  <c r="J520" i="4" s="1"/>
  <c r="N1480" i="2"/>
  <c r="J642" i="4" s="1"/>
  <c r="N1451" i="2"/>
  <c r="J568" i="4" s="1"/>
  <c r="N1666" i="2"/>
  <c r="J1064" i="4" s="1"/>
  <c r="N1777" i="2"/>
  <c r="J1462" i="4" s="1"/>
  <c r="R1687" i="2"/>
  <c r="K850" i="4" s="1"/>
  <c r="N306" i="2"/>
  <c r="J1251" i="4" s="1"/>
  <c r="R22" i="2"/>
  <c r="K566" i="4" s="1"/>
  <c r="R384" i="2"/>
  <c r="K61" i="4" s="1"/>
  <c r="R549" i="2"/>
  <c r="R1176" i="2"/>
  <c r="K969" i="4" s="1"/>
  <c r="R1346" i="2"/>
  <c r="K1536" i="4" s="1"/>
  <c r="R1463" i="2"/>
  <c r="K357" i="4" s="1"/>
  <c r="R1570" i="2"/>
  <c r="R1698" i="2"/>
  <c r="K57" i="4" s="1"/>
  <c r="R1804" i="2"/>
  <c r="K691" i="4" s="1"/>
  <c r="N47" i="2"/>
  <c r="J1128" i="4" s="1"/>
  <c r="N455" i="2"/>
  <c r="J682" i="4" s="1"/>
  <c r="N539" i="2"/>
  <c r="J609" i="4" s="1"/>
  <c r="N374" i="2"/>
  <c r="J714" i="4" s="1"/>
  <c r="N381" i="2"/>
  <c r="J374" i="4" s="1"/>
  <c r="N270" i="2"/>
  <c r="J1457" i="4" s="1"/>
  <c r="N352" i="2"/>
  <c r="N1133" i="2"/>
  <c r="J241" i="4" s="1"/>
  <c r="N1209" i="2"/>
  <c r="J1414" i="4" s="1"/>
  <c r="N1192" i="2"/>
  <c r="J1341" i="4" s="1"/>
  <c r="N1221" i="2"/>
  <c r="J716" i="4" s="1"/>
  <c r="N1183" i="2"/>
  <c r="J1049" i="4" s="1"/>
  <c r="N1291" i="2"/>
  <c r="N1312" i="2"/>
  <c r="J76" i="4" s="1"/>
  <c r="N1333" i="2"/>
  <c r="N1355" i="2"/>
  <c r="J260" i="4" s="1"/>
  <c r="N1376" i="2"/>
  <c r="J1139" i="4" s="1"/>
  <c r="N1670" i="2"/>
  <c r="J1522" i="4" s="1"/>
  <c r="N1589" i="2"/>
  <c r="J805" i="4" s="1"/>
  <c r="N1539" i="2"/>
  <c r="J1217" i="4" s="1"/>
  <c r="N1482" i="2"/>
  <c r="J662" i="4" s="1"/>
  <c r="N1544" i="2"/>
  <c r="J242" i="4" s="1"/>
  <c r="N1682" i="2"/>
  <c r="J1288" i="4" s="1"/>
  <c r="N1553" i="2"/>
  <c r="J960" i="4" s="1"/>
  <c r="N1691" i="2"/>
  <c r="J591" i="4" s="1"/>
  <c r="N1648" i="2"/>
  <c r="J685" i="4" s="1"/>
  <c r="N1505" i="2"/>
  <c r="J923" i="4" s="1"/>
  <c r="N1454" i="2"/>
  <c r="N1457" i="2"/>
  <c r="J1053" i="4" s="1"/>
  <c r="N1573" i="2"/>
  <c r="J1315" i="4" s="1"/>
  <c r="N1580" i="2"/>
  <c r="N1584" i="2"/>
  <c r="N1669" i="2"/>
  <c r="N1739" i="2"/>
  <c r="J1372" i="4" s="1"/>
  <c r="N1760" i="2"/>
  <c r="N1781" i="2"/>
  <c r="N1803" i="2"/>
  <c r="J1611" i="4" s="1"/>
  <c r="N1824" i="2"/>
  <c r="R363" i="2"/>
  <c r="K1486" i="4" s="1"/>
  <c r="R619" i="2"/>
  <c r="K212" i="4" s="1"/>
  <c r="R1360" i="2"/>
  <c r="K1203" i="4" s="1"/>
  <c r="R1579" i="2"/>
  <c r="K604" i="4" s="1"/>
  <c r="R1826" i="2"/>
  <c r="N545" i="2"/>
  <c r="N473" i="2"/>
  <c r="J1557" i="4" s="1"/>
  <c r="N273" i="2"/>
  <c r="J1247" i="4" s="1"/>
  <c r="N1153" i="2"/>
  <c r="J1221" i="4" s="1"/>
  <c r="N1225" i="2"/>
  <c r="J1402" i="4" s="1"/>
  <c r="N1281" i="2"/>
  <c r="N1340" i="2"/>
  <c r="J148" i="4" s="1"/>
  <c r="N1419" i="2"/>
  <c r="J1551" i="4" s="1"/>
  <c r="N1483" i="2"/>
  <c r="J730" i="4" s="1"/>
  <c r="N1437" i="2"/>
  <c r="J574" i="4" s="1"/>
  <c r="N1406" i="2"/>
  <c r="J59" i="4" s="1"/>
  <c r="N1566" i="2"/>
  <c r="N1664" i="2"/>
  <c r="J972" i="4" s="1"/>
  <c r="N1751" i="2"/>
  <c r="J669" i="4" s="1"/>
  <c r="N1809" i="2"/>
  <c r="J240" i="4" s="1"/>
  <c r="R166" i="2"/>
  <c r="K790" i="4" s="1"/>
  <c r="R364" i="2"/>
  <c r="K708" i="4" s="1"/>
  <c r="R507" i="2"/>
  <c r="K1388" i="4" s="1"/>
  <c r="R620" i="2"/>
  <c r="K33" i="4" s="1"/>
  <c r="R1218" i="2"/>
  <c r="K1569" i="4" s="1"/>
  <c r="R1333" i="2"/>
  <c r="R1431" i="2"/>
  <c r="K593" i="4" s="1"/>
  <c r="R1559" i="2"/>
  <c r="K1470" i="4" s="1"/>
  <c r="R1730" i="2"/>
  <c r="K687" i="4" s="1"/>
  <c r="N281" i="2"/>
  <c r="J321" i="4" s="1"/>
  <c r="N521" i="2"/>
  <c r="J1514" i="4" s="1"/>
  <c r="R400" i="2"/>
  <c r="K1332" i="4" s="1"/>
  <c r="R1132" i="2"/>
  <c r="K709" i="4" s="1"/>
  <c r="R1387" i="2"/>
  <c r="K1419" i="4" s="1"/>
  <c r="R1622" i="2"/>
  <c r="K631" i="4" s="1"/>
  <c r="N9" i="2"/>
  <c r="J836" i="4" s="1"/>
  <c r="N554" i="2"/>
  <c r="J1193" i="4" s="1"/>
  <c r="N520" i="2"/>
  <c r="N640" i="2"/>
  <c r="N1158" i="2"/>
  <c r="J558" i="4" s="1"/>
  <c r="N1297" i="2"/>
  <c r="N1361" i="2"/>
  <c r="J1416" i="4" s="1"/>
  <c r="N1424" i="2"/>
  <c r="J899" i="4" s="1"/>
  <c r="N1545" i="2"/>
  <c r="J1078" i="4" s="1"/>
  <c r="N1643" i="2"/>
  <c r="J1400" i="4" s="1"/>
  <c r="N1700" i="2"/>
  <c r="N1570" i="2"/>
  <c r="N1530" i="2"/>
  <c r="N1772" i="2"/>
  <c r="R1794" i="2"/>
  <c r="K1033" i="4" s="1"/>
  <c r="N567" i="2"/>
  <c r="J625" i="4" s="1"/>
  <c r="N353" i="2"/>
  <c r="J1095" i="4" s="1"/>
  <c r="N1161" i="2"/>
  <c r="J1375" i="4" s="1"/>
  <c r="N1363" i="2"/>
  <c r="J1395" i="4" s="1"/>
  <c r="N1426" i="2"/>
  <c r="J1326" i="4" s="1"/>
  <c r="N1689" i="2"/>
  <c r="J837" i="4" s="1"/>
  <c r="N1565" i="2"/>
  <c r="J1110" i="4" s="1"/>
  <c r="N1667" i="2"/>
  <c r="N1832" i="2"/>
  <c r="N1129" i="2"/>
  <c r="J607" i="4" s="1"/>
  <c r="N1180" i="2"/>
  <c r="J787" i="4" s="1"/>
  <c r="N1304" i="2"/>
  <c r="J486" i="4" s="1"/>
  <c r="N1389" i="2"/>
  <c r="J1197" i="4" s="1"/>
  <c r="N1542" i="2"/>
  <c r="J1316" i="4" s="1"/>
  <c r="N1444" i="2"/>
  <c r="J398" i="4" s="1"/>
  <c r="N1411" i="2"/>
  <c r="J777" i="4" s="1"/>
  <c r="N1731" i="2"/>
  <c r="J1030" i="4" s="1"/>
  <c r="N527" i="2"/>
  <c r="N1184" i="2"/>
  <c r="J1511" i="4" s="1"/>
  <c r="N1331" i="2"/>
  <c r="J437" i="4" s="1"/>
  <c r="N1536" i="2"/>
  <c r="J945" i="4" s="1"/>
  <c r="N1602" i="2"/>
  <c r="J883" i="4" s="1"/>
  <c r="N1448" i="2"/>
  <c r="N1579" i="2"/>
  <c r="J604" i="4" s="1"/>
  <c r="N1757" i="2"/>
  <c r="J872" i="4" s="1"/>
  <c r="N1811" i="2"/>
  <c r="J1117" i="4" s="1"/>
  <c r="N355" i="2"/>
  <c r="J1129" i="4" s="1"/>
  <c r="N1199" i="2"/>
  <c r="J1073" i="4" s="1"/>
  <c r="N1293" i="2"/>
  <c r="N1379" i="2"/>
  <c r="J758" i="4" s="1"/>
  <c r="N1631" i="2"/>
  <c r="J1119" i="4" s="1"/>
  <c r="N1608" i="2"/>
  <c r="J1362" i="4" s="1"/>
  <c r="N1458" i="2"/>
  <c r="N1720" i="2"/>
  <c r="J1017" i="4" s="1"/>
  <c r="N1805" i="2"/>
  <c r="J1614" i="4" s="1"/>
  <c r="R149" i="2"/>
  <c r="R293" i="2"/>
  <c r="K315" i="4" s="1"/>
  <c r="R385" i="2"/>
  <c r="K1120" i="4" s="1"/>
  <c r="R453" i="2"/>
  <c r="K1058" i="4" s="1"/>
  <c r="R186" i="2"/>
  <c r="K1359" i="4" s="1"/>
  <c r="R356" i="2"/>
  <c r="K1083" i="4" s="1"/>
  <c r="R447" i="2"/>
  <c r="K346" i="4" s="1"/>
  <c r="R550" i="2"/>
  <c r="K894" i="4" s="1"/>
  <c r="R642" i="2"/>
  <c r="K1042" i="4" s="1"/>
  <c r="R1195" i="2"/>
  <c r="K934" i="4" s="1"/>
  <c r="R1339" i="2"/>
  <c r="K171" i="4" s="1"/>
  <c r="R168" i="2"/>
  <c r="K1501" i="4" s="1"/>
  <c r="R338" i="2"/>
  <c r="K214" i="4" s="1"/>
  <c r="R500" i="2"/>
  <c r="K767" i="4" s="1"/>
  <c r="R623" i="2"/>
  <c r="K665" i="4" s="1"/>
  <c r="R1198" i="2"/>
  <c r="K1540" i="4" s="1"/>
  <c r="R1321" i="2"/>
  <c r="K442" i="4" s="1"/>
  <c r="R1385" i="2"/>
  <c r="K1270" i="4" s="1"/>
  <c r="R1429" i="2"/>
  <c r="K637" i="4" s="1"/>
  <c r="R1477" i="2"/>
  <c r="K630" i="4" s="1"/>
  <c r="R1513" i="2"/>
  <c r="K1257" i="4" s="1"/>
  <c r="R1557" i="2"/>
  <c r="K266" i="4" s="1"/>
  <c r="R1605" i="2"/>
  <c r="K689" i="4" s="1"/>
  <c r="R1641" i="2"/>
  <c r="K506" i="4" s="1"/>
  <c r="R1685" i="2"/>
  <c r="K697" i="4" s="1"/>
  <c r="R1733" i="2"/>
  <c r="K308" i="4" s="1"/>
  <c r="R1769" i="2"/>
  <c r="K870" i="4" s="1"/>
  <c r="R1813" i="2"/>
  <c r="K754" i="4" s="1"/>
  <c r="N30" i="2"/>
  <c r="J678" i="4" s="1"/>
  <c r="N152" i="2"/>
  <c r="J1282" i="4" s="1"/>
  <c r="N196" i="2"/>
  <c r="J1387" i="4" s="1"/>
  <c r="N312" i="2"/>
  <c r="N286" i="2"/>
  <c r="J828" i="4" s="1"/>
  <c r="N465" i="2"/>
  <c r="N470" i="2"/>
  <c r="J1250" i="4" s="1"/>
  <c r="N428" i="2"/>
  <c r="J1096" i="4" s="1"/>
  <c r="N434" i="2"/>
  <c r="R16" i="2"/>
  <c r="K1245" i="4" s="1"/>
  <c r="R187" i="2"/>
  <c r="K576" i="4" s="1"/>
  <c r="R339" i="2"/>
  <c r="K1261" i="4" s="1"/>
  <c r="R454" i="2"/>
  <c r="K1045" i="4" s="1"/>
  <c r="R523" i="2"/>
  <c r="R600" i="2"/>
  <c r="K996" i="4" s="1"/>
  <c r="R1170" i="2"/>
  <c r="K1584" i="4" s="1"/>
  <c r="R1292" i="2"/>
  <c r="K300" i="4" s="1"/>
  <c r="R1370" i="2"/>
  <c r="K1206" i="4" s="1"/>
  <c r="R1438" i="2"/>
  <c r="K575" i="4" s="1"/>
  <c r="R1486" i="2"/>
  <c r="K878" i="4" s="1"/>
  <c r="R1544" i="2"/>
  <c r="K242" i="4" s="1"/>
  <c r="R1608" i="2"/>
  <c r="K1362" i="4" s="1"/>
  <c r="R1656" i="2"/>
  <c r="K1552" i="4" s="1"/>
  <c r="R1715" i="2"/>
  <c r="K1026" i="4" s="1"/>
  <c r="R1779" i="2"/>
  <c r="R1827" i="2"/>
  <c r="K1059" i="4" s="1"/>
  <c r="N141" i="2"/>
  <c r="J947" i="4" s="1"/>
  <c r="N400" i="2"/>
  <c r="J1332" i="4" s="1"/>
  <c r="N604" i="2"/>
  <c r="J1344" i="4" s="1"/>
  <c r="N413" i="2"/>
  <c r="J876" i="4" s="1"/>
  <c r="N326" i="2"/>
  <c r="J1262" i="4" s="1"/>
  <c r="N430" i="2"/>
  <c r="J1443" i="4" s="1"/>
  <c r="N480" i="2"/>
  <c r="J1284" i="4" s="1"/>
  <c r="N391" i="2"/>
  <c r="J1408" i="4" s="1"/>
  <c r="N593" i="2"/>
  <c r="N1146" i="2"/>
  <c r="J961" i="4" s="1"/>
  <c r="N1215" i="2"/>
  <c r="J1299" i="4" s="1"/>
  <c r="N1177" i="2"/>
  <c r="J571" i="4" s="1"/>
  <c r="N1282" i="2"/>
  <c r="N1306" i="2"/>
  <c r="N1326" i="2"/>
  <c r="J130" i="4" s="1"/>
  <c r="N1346" i="2"/>
  <c r="J1536" i="4" s="1"/>
  <c r="N1370" i="2"/>
  <c r="J1206" i="4" s="1"/>
  <c r="N1390" i="2"/>
  <c r="J1538" i="4" s="1"/>
  <c r="N1394" i="2"/>
  <c r="J270" i="4" s="1"/>
  <c r="N1477" i="2"/>
  <c r="J630" i="4" s="1"/>
  <c r="N1629" i="2"/>
  <c r="J644" i="4" s="1"/>
  <c r="N1432" i="2"/>
  <c r="J1376" i="4" s="1"/>
  <c r="N1638" i="2"/>
  <c r="J460" i="4" s="1"/>
  <c r="N1604" i="2"/>
  <c r="J395" i="4" s="1"/>
  <c r="N1496" i="2"/>
  <c r="J562" i="4" s="1"/>
  <c r="N1560" i="2"/>
  <c r="J320" i="4" s="1"/>
  <c r="N1609" i="2"/>
  <c r="J1567" i="4" s="1"/>
  <c r="N1610" i="2"/>
  <c r="J1384" i="4" s="1"/>
  <c r="N1567" i="2"/>
  <c r="J1484" i="4" s="1"/>
  <c r="N1708" i="2"/>
  <c r="N1521" i="2"/>
  <c r="J1427" i="4" s="1"/>
  <c r="N1618" i="2"/>
  <c r="J1358" i="4" s="1"/>
  <c r="N1586" i="2"/>
  <c r="N1730" i="2"/>
  <c r="J687" i="4" s="1"/>
  <c r="N1754" i="2"/>
  <c r="N1774" i="2"/>
  <c r="N1794" i="2"/>
  <c r="J1033" i="4" s="1"/>
  <c r="N1818" i="2"/>
  <c r="R464" i="2"/>
  <c r="K907" i="4" s="1"/>
  <c r="R539" i="2"/>
  <c r="K609" i="4" s="1"/>
  <c r="R616" i="2"/>
  <c r="K84" i="4" s="1"/>
  <c r="R1165" i="2"/>
  <c r="K834" i="4" s="1"/>
  <c r="R1286" i="2"/>
  <c r="K285" i="4" s="1"/>
  <c r="R1372" i="2"/>
  <c r="K1068" i="4" s="1"/>
  <c r="R1423" i="2"/>
  <c r="K988" i="4" s="1"/>
  <c r="R1471" i="2"/>
  <c r="K1056" i="4" s="1"/>
  <c r="R1546" i="2"/>
  <c r="K190" i="4" s="1"/>
  <c r="R1599" i="2"/>
  <c r="K736" i="4" s="1"/>
  <c r="R1631" i="2"/>
  <c r="K1119" i="4" s="1"/>
  <c r="R1663" i="2"/>
  <c r="R1690" i="2"/>
  <c r="K799" i="4" s="1"/>
  <c r="R1716" i="2"/>
  <c r="R1748" i="2"/>
  <c r="R1780" i="2"/>
  <c r="K1467" i="4" s="1"/>
  <c r="R8" i="2"/>
  <c r="K1399" i="4" s="1"/>
  <c r="R151" i="2"/>
  <c r="K1509" i="4" s="1"/>
  <c r="R247" i="2"/>
  <c r="K886" i="4" s="1"/>
  <c r="R294" i="2"/>
  <c r="K973" i="4" s="1"/>
  <c r="R350" i="2"/>
  <c r="K818" i="4" s="1"/>
  <c r="R398" i="2"/>
  <c r="K159" i="4" s="1"/>
  <c r="R455" i="2"/>
  <c r="K682" i="4" s="1"/>
  <c r="R545" i="2"/>
  <c r="R624" i="2"/>
  <c r="K734" i="4" s="1"/>
  <c r="R1186" i="2"/>
  <c r="K1525" i="4" s="1"/>
  <c r="R1336" i="2"/>
  <c r="K1035" i="4" s="1"/>
  <c r="R1407" i="2"/>
  <c r="K617" i="4" s="1"/>
  <c r="R1466" i="2"/>
  <c r="R1530" i="2"/>
  <c r="R1567" i="2"/>
  <c r="K1484" i="4" s="1"/>
  <c r="R1796" i="2"/>
  <c r="K869" i="4" s="1"/>
  <c r="R192" i="2"/>
  <c r="K597" i="4" s="1"/>
  <c r="R334" i="2"/>
  <c r="K1065" i="4" s="1"/>
  <c r="R428" i="2"/>
  <c r="K1096" i="4" s="1"/>
  <c r="R525" i="2"/>
  <c r="K400" i="4" s="1"/>
  <c r="R597" i="2"/>
  <c r="K178" i="4" s="1"/>
  <c r="R1153" i="2"/>
  <c r="K1221" i="4" s="1"/>
  <c r="R1309" i="2"/>
  <c r="K107" i="4" s="1"/>
  <c r="R1381" i="2"/>
  <c r="K252" i="4" s="1"/>
  <c r="R1446" i="2"/>
  <c r="K208" i="4" s="1"/>
  <c r="R1499" i="2"/>
  <c r="R1552" i="2"/>
  <c r="K1580" i="4" s="1"/>
  <c r="R1616" i="2"/>
  <c r="K1249" i="4" s="1"/>
  <c r="R1670" i="2"/>
  <c r="K1522" i="4" s="1"/>
  <c r="R1723" i="2"/>
  <c r="K909" i="4" s="1"/>
  <c r="R1787" i="2"/>
  <c r="K1618" i="4" s="1"/>
  <c r="R1830" i="2"/>
  <c r="N35" i="2"/>
  <c r="N163" i="2"/>
  <c r="J954" i="4" s="1"/>
  <c r="N357" i="2"/>
  <c r="J820" i="4" s="1"/>
  <c r="N280" i="2"/>
  <c r="J849" i="4" s="1"/>
  <c r="N553" i="2"/>
  <c r="J694" i="4" s="1"/>
  <c r="N287" i="2"/>
  <c r="J1051" i="4" s="1"/>
  <c r="N613" i="2"/>
  <c r="J1465" i="4" s="1"/>
  <c r="N424" i="2"/>
  <c r="J228" i="4" s="1"/>
  <c r="N379" i="2"/>
  <c r="J611" i="4" s="1"/>
  <c r="N578" i="2"/>
  <c r="J36" i="4" s="1"/>
  <c r="N632" i="2"/>
  <c r="J306" i="4" s="1"/>
  <c r="N390" i="2"/>
  <c r="J373" i="4" s="1"/>
  <c r="R50" i="2"/>
  <c r="R299" i="2"/>
  <c r="K187" i="4" s="1"/>
  <c r="R392" i="2"/>
  <c r="K1304" i="4" s="1"/>
  <c r="R485" i="2"/>
  <c r="K1353" i="4" s="1"/>
  <c r="R571" i="2"/>
  <c r="K603" i="4" s="1"/>
  <c r="R641" i="2"/>
  <c r="R1197" i="2"/>
  <c r="K1434" i="4" s="1"/>
  <c r="R1340" i="2"/>
  <c r="K148" i="4" s="1"/>
  <c r="R1404" i="2"/>
  <c r="K1390" i="4" s="1"/>
  <c r="R1458" i="2"/>
  <c r="R1522" i="2"/>
  <c r="R1575" i="2"/>
  <c r="K1452" i="4" s="1"/>
  <c r="R1628" i="2"/>
  <c r="K656" i="4" s="1"/>
  <c r="R1692" i="2"/>
  <c r="K1563" i="4" s="1"/>
  <c r="R1746" i="2"/>
  <c r="K677" i="4" s="1"/>
  <c r="R1799" i="2"/>
  <c r="K40" i="4" s="1"/>
  <c r="N15" i="2"/>
  <c r="J798" i="4" s="1"/>
  <c r="N51" i="2"/>
  <c r="J897" i="4" s="1"/>
  <c r="N171" i="2"/>
  <c r="J659" i="4" s="1"/>
  <c r="N403" i="2"/>
  <c r="J72" i="4" s="1"/>
  <c r="N405" i="2"/>
  <c r="J1050" i="4" s="1"/>
  <c r="N366" i="2"/>
  <c r="J1098" i="4" s="1"/>
  <c r="N370" i="2"/>
  <c r="J1377" i="4" s="1"/>
  <c r="N566" i="2"/>
  <c r="J291" i="4" s="1"/>
  <c r="N426" i="2"/>
  <c r="J1380" i="4" s="1"/>
  <c r="N264" i="2"/>
  <c r="J1041" i="4" s="1"/>
  <c r="N298" i="2"/>
  <c r="J812" i="4" s="1"/>
  <c r="N387" i="2"/>
  <c r="N442" i="2"/>
  <c r="J1545" i="4" s="1"/>
  <c r="N591" i="2"/>
  <c r="J599" i="4" s="1"/>
  <c r="N449" i="2"/>
  <c r="J1324" i="4" s="1"/>
  <c r="R1708" i="2"/>
  <c r="N599" i="2"/>
  <c r="J1108" i="4" s="1"/>
  <c r="R21" i="2"/>
  <c r="K1321" i="4" s="1"/>
  <c r="R382" i="2"/>
  <c r="K1028" i="4" s="1"/>
  <c r="R547" i="2"/>
  <c r="R1174" i="2"/>
  <c r="K1276" i="4" s="1"/>
  <c r="R1345" i="2"/>
  <c r="K1040" i="4" s="1"/>
  <c r="R1462" i="2"/>
  <c r="R1568" i="2"/>
  <c r="R1696" i="2"/>
  <c r="K295" i="4" s="1"/>
  <c r="R1803" i="2"/>
  <c r="K1611" i="4" s="1"/>
  <c r="N45" i="2"/>
  <c r="J297" i="4" s="1"/>
  <c r="N454" i="2"/>
  <c r="J1045" i="4" s="1"/>
  <c r="N410" i="2"/>
  <c r="J1121" i="4" s="1"/>
  <c r="N565" i="2"/>
  <c r="J1426" i="4" s="1"/>
  <c r="N294" i="2"/>
  <c r="J973" i="4" s="1"/>
  <c r="N269" i="2"/>
  <c r="J465" i="4" s="1"/>
  <c r="N487" i="2"/>
  <c r="J1539" i="4" s="1"/>
  <c r="N1131" i="2"/>
  <c r="J877" i="4" s="1"/>
  <c r="N1185" i="2"/>
  <c r="J725" i="4" s="1"/>
  <c r="N1173" i="2"/>
  <c r="J1571" i="4" s="1"/>
  <c r="N1226" i="2"/>
  <c r="J1242" i="4" s="1"/>
  <c r="N1289" i="2"/>
  <c r="J693" i="4" s="1"/>
  <c r="N1316" i="2"/>
  <c r="J111" i="4" s="1"/>
  <c r="N1348" i="2"/>
  <c r="J1524" i="4" s="1"/>
  <c r="N1375" i="2"/>
  <c r="J221" i="4" s="1"/>
  <c r="N1623" i="2"/>
  <c r="J1407" i="4" s="1"/>
  <c r="N1593" i="2"/>
  <c r="J723" i="4" s="1"/>
  <c r="N1430" i="2"/>
  <c r="J619" i="4" s="1"/>
  <c r="N1487" i="2"/>
  <c r="J1356" i="4" s="1"/>
  <c r="N1491" i="2"/>
  <c r="J108" i="4" s="1"/>
  <c r="N1497" i="2"/>
  <c r="J1322" i="4" s="1"/>
  <c r="N1697" i="2"/>
  <c r="J191" i="4" s="1"/>
  <c r="N1611" i="2"/>
  <c r="J715" i="4" s="1"/>
  <c r="N1704" i="2"/>
  <c r="N1463" i="2"/>
  <c r="J357" i="4" s="1"/>
  <c r="N1467" i="2"/>
  <c r="J1422" i="4" s="1"/>
  <c r="N1469" i="2"/>
  <c r="N1743" i="2"/>
  <c r="J1043" i="4" s="1"/>
  <c r="N1775" i="2"/>
  <c r="J1224" i="4" s="1"/>
  <c r="N1801" i="2"/>
  <c r="J741" i="4" s="1"/>
  <c r="N1828" i="2"/>
  <c r="R1664" i="2"/>
  <c r="K972" i="4" s="1"/>
  <c r="N401" i="2"/>
  <c r="J223" i="4" s="1"/>
  <c r="N475" i="2"/>
  <c r="J1354" i="4" s="1"/>
  <c r="N1148" i="2"/>
  <c r="J1431" i="4" s="1"/>
  <c r="N1165" i="2"/>
  <c r="J834" i="4" s="1"/>
  <c r="N1303" i="2"/>
  <c r="J512" i="4" s="1"/>
  <c r="N1383" i="2"/>
  <c r="J931" i="4" s="1"/>
  <c r="N1492" i="2"/>
  <c r="J718" i="4" s="1"/>
  <c r="N1515" i="2"/>
  <c r="J986" i="4" s="1"/>
  <c r="N1717" i="2"/>
  <c r="J183" i="4" s="1"/>
  <c r="N1815" i="2"/>
  <c r="J1102" i="4" s="1"/>
  <c r="R1751" i="2"/>
  <c r="K669" i="4" s="1"/>
  <c r="N284" i="2"/>
  <c r="J471" i="4" s="1"/>
  <c r="R184" i="2"/>
  <c r="R422" i="2"/>
  <c r="R577" i="2"/>
  <c r="K1425" i="4" s="1"/>
  <c r="R1376" i="2"/>
  <c r="K1139" i="4" s="1"/>
  <c r="R1484" i="2"/>
  <c r="K189" i="4" s="1"/>
  <c r="R1612" i="2"/>
  <c r="K840" i="4" s="1"/>
  <c r="R1719" i="2"/>
  <c r="K1018" i="4" s="1"/>
  <c r="R1820" i="2"/>
  <c r="N161" i="2"/>
  <c r="J639" i="4" s="1"/>
  <c r="N279" i="2"/>
  <c r="J394" i="4" s="1"/>
  <c r="N412" i="2"/>
  <c r="N257" i="2"/>
  <c r="J745" i="4" s="1"/>
  <c r="N627" i="2"/>
  <c r="J1608" i="4" s="1"/>
  <c r="N271" i="2"/>
  <c r="J1503" i="4" s="1"/>
  <c r="N594" i="2"/>
  <c r="N1140" i="2"/>
  <c r="J1360" i="4" s="1"/>
  <c r="N1156" i="2"/>
  <c r="J1314" i="4" s="1"/>
  <c r="N1217" i="2"/>
  <c r="J888" i="4" s="1"/>
  <c r="N1200" i="2"/>
  <c r="J1172" i="4" s="1"/>
  <c r="N1296" i="2"/>
  <c r="J200" i="4" s="1"/>
  <c r="N1317" i="2"/>
  <c r="J44" i="4" s="1"/>
  <c r="N1339" i="2"/>
  <c r="J171" i="4" s="1"/>
  <c r="N1360" i="2"/>
  <c r="J1203" i="4" s="1"/>
  <c r="N1381" i="2"/>
  <c r="J252" i="4" s="1"/>
  <c r="N1587" i="2"/>
  <c r="J1114" i="4" s="1"/>
  <c r="N1474" i="2"/>
  <c r="J946" i="4" s="1"/>
  <c r="N1540" i="2"/>
  <c r="J650" i="4" s="1"/>
  <c r="N1397" i="2"/>
  <c r="J1182" i="4" s="1"/>
  <c r="N1400" i="2"/>
  <c r="J1213" i="4" s="1"/>
  <c r="N1603" i="2"/>
  <c r="J1585" i="4" s="1"/>
  <c r="N1688" i="2"/>
  <c r="J66" i="4" s="1"/>
  <c r="N1646" i="2"/>
  <c r="J590" i="4" s="1"/>
  <c r="N1698" i="2"/>
  <c r="J57" i="4" s="1"/>
  <c r="N1450" i="2"/>
  <c r="N1656" i="2"/>
  <c r="J1552" i="4" s="1"/>
  <c r="N1460" i="2"/>
  <c r="N1576" i="2"/>
  <c r="N1617" i="2"/>
  <c r="N1415" i="2"/>
  <c r="J998" i="4" s="1"/>
  <c r="N1723" i="2"/>
  <c r="J909" i="4" s="1"/>
  <c r="N1744" i="2"/>
  <c r="J978" i="4" s="1"/>
  <c r="N1765" i="2"/>
  <c r="J1323" i="4" s="1"/>
  <c r="N1787" i="2"/>
  <c r="J1618" i="4" s="1"/>
  <c r="N1808" i="2"/>
  <c r="J227" i="4" s="1"/>
  <c r="N1829" i="2"/>
  <c r="J219" i="4" s="1"/>
  <c r="R439" i="2"/>
  <c r="K1084" i="4" s="1"/>
  <c r="R1160" i="2"/>
  <c r="K751" i="4" s="1"/>
  <c r="R1430" i="2"/>
  <c r="K619" i="4" s="1"/>
  <c r="R1643" i="2"/>
  <c r="K1400" i="4" s="1"/>
  <c r="N24" i="2"/>
  <c r="J1531" i="4" s="1"/>
  <c r="N362" i="2"/>
  <c r="J1424" i="4" s="1"/>
  <c r="N540" i="2"/>
  <c r="J959" i="4" s="1"/>
  <c r="N447" i="2"/>
  <c r="J346" i="4" s="1"/>
  <c r="N1187" i="2"/>
  <c r="J683" i="4" s="1"/>
  <c r="N1292" i="2"/>
  <c r="J300" i="4" s="1"/>
  <c r="N1356" i="2"/>
  <c r="J814" i="4" s="1"/>
  <c r="N1625" i="2"/>
  <c r="J1198" i="4" s="1"/>
  <c r="N1635" i="2"/>
  <c r="J608" i="4" s="1"/>
  <c r="N1641" i="2"/>
  <c r="J506" i="4" s="1"/>
  <c r="N1447" i="2"/>
  <c r="J509" i="4" s="1"/>
  <c r="N1569" i="2"/>
  <c r="J1226" i="4" s="1"/>
  <c r="N1619" i="2"/>
  <c r="N1767" i="2"/>
  <c r="J843" i="4" s="1"/>
  <c r="N1825" i="2"/>
  <c r="J1131" i="4" s="1"/>
  <c r="R251" i="2"/>
  <c r="K1233" i="4" s="1"/>
  <c r="R403" i="2"/>
  <c r="K72" i="4" s="1"/>
  <c r="R535" i="2"/>
  <c r="K94" i="4" s="1"/>
  <c r="R1133" i="2"/>
  <c r="K241" i="4" s="1"/>
  <c r="R1361" i="2"/>
  <c r="K1416" i="4" s="1"/>
  <c r="R1452" i="2"/>
  <c r="R1580" i="2"/>
  <c r="R1814" i="2"/>
  <c r="N501" i="2"/>
  <c r="J1403" i="4" s="1"/>
  <c r="R38" i="2"/>
  <c r="R476" i="2"/>
  <c r="K131" i="4" s="1"/>
  <c r="R1189" i="2"/>
  <c r="K1518" i="4" s="1"/>
  <c r="R1451" i="2"/>
  <c r="K568" i="4" s="1"/>
  <c r="R1686" i="2"/>
  <c r="K224" i="4" s="1"/>
  <c r="N52" i="2"/>
  <c r="J613" i="4" s="1"/>
  <c r="N414" i="2"/>
  <c r="J407" i="4" s="1"/>
  <c r="N526" i="2"/>
  <c r="N277" i="2"/>
  <c r="J822" i="4" s="1"/>
  <c r="N1218" i="2"/>
  <c r="J1569" i="4" s="1"/>
  <c r="N1313" i="2"/>
  <c r="N1377" i="2"/>
  <c r="J759" i="4" s="1"/>
  <c r="N1676" i="2"/>
  <c r="J643" i="4" s="1"/>
  <c r="N1549" i="2"/>
  <c r="J121" i="4" s="1"/>
  <c r="N1644" i="2"/>
  <c r="J854" i="4" s="1"/>
  <c r="N1509" i="2"/>
  <c r="J620" i="4" s="1"/>
  <c r="N1659" i="2"/>
  <c r="N1724" i="2"/>
  <c r="J666" i="4" s="1"/>
  <c r="N1788" i="2"/>
  <c r="J245" i="4" s="1"/>
  <c r="N197" i="2"/>
  <c r="J1307" i="4" s="1"/>
  <c r="N431" i="2"/>
  <c r="N399" i="2"/>
  <c r="J324" i="4" s="1"/>
  <c r="N1201" i="2"/>
  <c r="J1231" i="4" s="1"/>
  <c r="N1299" i="2"/>
  <c r="J494" i="4" s="1"/>
  <c r="N1384" i="2"/>
  <c r="J1271" i="4" s="1"/>
  <c r="N1632" i="2"/>
  <c r="J1317" i="4" s="1"/>
  <c r="N1443" i="2"/>
  <c r="J1266" i="4" s="1"/>
  <c r="N1706" i="2"/>
  <c r="N1725" i="2"/>
  <c r="J737" i="4" s="1"/>
  <c r="N385" i="2"/>
  <c r="J1120" i="4" s="1"/>
  <c r="R181" i="2"/>
  <c r="K893" i="4" s="1"/>
  <c r="R321" i="2"/>
  <c r="R389" i="2"/>
  <c r="K1428" i="4" s="1"/>
  <c r="R14" i="2"/>
  <c r="R271" i="2"/>
  <c r="K1503" i="4" s="1"/>
  <c r="R362" i="2"/>
  <c r="K1424" i="4" s="1"/>
  <c r="R486" i="2"/>
  <c r="K861" i="4" s="1"/>
  <c r="R578" i="2"/>
  <c r="K36" i="4" s="1"/>
  <c r="R1131" i="2"/>
  <c r="K877" i="4" s="1"/>
  <c r="R1227" i="2"/>
  <c r="K581" i="4" s="1"/>
  <c r="R1367" i="2"/>
  <c r="K520" i="4" s="1"/>
  <c r="R176" i="2"/>
  <c r="K1185" i="4" s="1"/>
  <c r="R395" i="2"/>
  <c r="R537" i="2"/>
  <c r="K410" i="4" s="1"/>
  <c r="R628" i="2"/>
  <c r="K1590" i="4" s="1"/>
  <c r="R1326" i="2"/>
  <c r="K130" i="4" s="1"/>
  <c r="R1397" i="2"/>
  <c r="K1182" i="4" s="1"/>
  <c r="R1445" i="2"/>
  <c r="K265" i="4" s="1"/>
  <c r="R1481" i="2"/>
  <c r="K1297" i="4" s="1"/>
  <c r="R1525" i="2"/>
  <c r="K37" i="4" s="1"/>
  <c r="R1573" i="2"/>
  <c r="K1315" i="4" s="1"/>
  <c r="R1609" i="2"/>
  <c r="K1567" i="4" s="1"/>
  <c r="R1653" i="2"/>
  <c r="R1701" i="2"/>
  <c r="K702" i="4" s="1"/>
  <c r="R1737" i="2"/>
  <c r="K1093" i="4" s="1"/>
  <c r="R1781" i="2"/>
  <c r="R1829" i="2"/>
  <c r="K219" i="4" s="1"/>
  <c r="N34" i="2"/>
  <c r="J938" i="4" s="1"/>
  <c r="N164" i="2"/>
  <c r="J955" i="4" s="1"/>
  <c r="N452" i="2"/>
  <c r="J1374" i="4" s="1"/>
  <c r="N458" i="2"/>
  <c r="J747" i="4" s="1"/>
  <c r="N555" i="2"/>
  <c r="J1463" i="4" s="1"/>
  <c r="N612" i="2"/>
  <c r="J182" i="4" s="1"/>
  <c r="N471" i="2"/>
  <c r="N292" i="2"/>
  <c r="J1423" i="4" s="1"/>
  <c r="N267" i="2"/>
  <c r="J1487" i="4" s="1"/>
  <c r="R24" i="2"/>
  <c r="K1531" i="4" s="1"/>
  <c r="R263" i="2"/>
  <c r="K900" i="4" s="1"/>
  <c r="R376" i="2"/>
  <c r="K122" i="4" s="1"/>
  <c r="R462" i="2"/>
  <c r="K288" i="4" s="1"/>
  <c r="R544" i="2"/>
  <c r="K775" i="4" s="1"/>
  <c r="R629" i="2"/>
  <c r="K686" i="4" s="1"/>
  <c r="R1178" i="2"/>
  <c r="K696" i="4" s="1"/>
  <c r="R1313" i="2"/>
  <c r="R1395" i="2"/>
  <c r="K922" i="4" s="1"/>
  <c r="R1443" i="2"/>
  <c r="K1266" i="4" s="1"/>
  <c r="R1502" i="2"/>
  <c r="R1566" i="2"/>
  <c r="R1614" i="2"/>
  <c r="K1464" i="4" s="1"/>
  <c r="R1672" i="2"/>
  <c r="K1291" i="4" s="1"/>
  <c r="R1736" i="2"/>
  <c r="K781" i="4" s="1"/>
  <c r="R1784" i="2"/>
  <c r="K856" i="4" s="1"/>
  <c r="N12" i="2"/>
  <c r="J668" i="4" s="1"/>
  <c r="N162" i="2"/>
  <c r="J1296" i="4" s="1"/>
  <c r="N402" i="2"/>
  <c r="J1091" i="4" s="1"/>
  <c r="N363" i="2"/>
  <c r="J1486" i="4" s="1"/>
  <c r="N415" i="2"/>
  <c r="J1575" i="4" s="1"/>
  <c r="N327" i="2"/>
  <c r="J292" i="4" s="1"/>
  <c r="N623" i="2"/>
  <c r="J665" i="4" s="1"/>
  <c r="N585" i="2"/>
  <c r="J1392" i="4" s="1"/>
  <c r="N635" i="2"/>
  <c r="J780" i="4" s="1"/>
  <c r="N641" i="2"/>
  <c r="N1208" i="2"/>
  <c r="J1482" i="4" s="1"/>
  <c r="N1172" i="2"/>
  <c r="J572" i="4" s="1"/>
  <c r="N1202" i="2"/>
  <c r="J679" i="4" s="1"/>
  <c r="N1290" i="2"/>
  <c r="N1310" i="2"/>
  <c r="N1330" i="2"/>
  <c r="J496" i="4" s="1"/>
  <c r="N1354" i="2"/>
  <c r="J1205" i="4" s="1"/>
  <c r="N1374" i="2"/>
  <c r="J1002" i="4" s="1"/>
  <c r="N1532" i="2"/>
  <c r="J1382" i="4" s="1"/>
  <c r="N1673" i="2"/>
  <c r="J833" i="4" s="1"/>
  <c r="N1478" i="2"/>
  <c r="J1561" i="4" s="1"/>
  <c r="N1428" i="2"/>
  <c r="J824" i="4" s="1"/>
  <c r="N1543" i="2"/>
  <c r="J710" i="4" s="1"/>
  <c r="N1550" i="2"/>
  <c r="J896" i="4" s="1"/>
  <c r="N1686" i="2"/>
  <c r="J224" i="4" s="1"/>
  <c r="N1554" i="2"/>
  <c r="J567" i="4" s="1"/>
  <c r="N1500" i="2"/>
  <c r="J157" i="4" s="1"/>
  <c r="N1562" i="2"/>
  <c r="N1453" i="2"/>
  <c r="J890" i="4" s="1"/>
  <c r="N1517" i="2"/>
  <c r="J1044" i="4" s="1"/>
  <c r="N1571" i="2"/>
  <c r="J762" i="4" s="1"/>
  <c r="N1662" i="2"/>
  <c r="J634" i="4" s="1"/>
  <c r="N1414" i="2"/>
  <c r="J323" i="4" s="1"/>
  <c r="N1468" i="2"/>
  <c r="J1466" i="4" s="1"/>
  <c r="N1741" i="2"/>
  <c r="J409" i="4" s="1"/>
  <c r="N1445" i="2"/>
  <c r="J265" i="4" s="1"/>
  <c r="N1533" i="2"/>
  <c r="J1080" i="4" s="1"/>
  <c r="N440" i="2"/>
  <c r="J1333" i="4" s="1"/>
  <c r="N1417" i="2"/>
  <c r="J1496" i="4" s="1"/>
  <c r="N1442" i="2"/>
  <c r="J181" i="4" s="1"/>
  <c r="N1373" i="2"/>
  <c r="J582" i="4" s="1"/>
  <c r="N636" i="2"/>
  <c r="J1092" i="4" s="1"/>
  <c r="N1661" i="2"/>
  <c r="N1637" i="2"/>
  <c r="J962" i="4" s="1"/>
  <c r="N1325" i="2"/>
  <c r="J470" i="4" s="1"/>
  <c r="N1205" i="2"/>
  <c r="J776" i="4" s="1"/>
  <c r="N1407" i="2"/>
  <c r="J617" i="4" s="1"/>
  <c r="N342" i="2"/>
  <c r="J764" i="4" s="1"/>
  <c r="N1523" i="2"/>
  <c r="J1548" i="4" s="1"/>
  <c r="N1596" i="2"/>
  <c r="J865" i="4" s="1"/>
  <c r="N483" i="2"/>
  <c r="J829" i="4" s="1"/>
  <c r="R1494" i="2"/>
  <c r="K58" i="4" s="1"/>
  <c r="N564" i="2"/>
  <c r="J360" i="4" s="1"/>
  <c r="R1388" i="2"/>
  <c r="K1601" i="4" s="1"/>
  <c r="R563" i="2"/>
  <c r="N1783" i="2"/>
  <c r="J1613" i="4" s="1"/>
  <c r="N1495" i="2"/>
  <c r="J1339" i="4" s="1"/>
  <c r="N1308" i="2"/>
  <c r="J417" i="4" s="1"/>
  <c r="N1159" i="2"/>
  <c r="J873" i="4" s="1"/>
  <c r="N153" i="2"/>
  <c r="J953" i="4" s="1"/>
  <c r="R504" i="2"/>
  <c r="N1771" i="2"/>
  <c r="J663" i="4" s="1"/>
  <c r="N1581" i="2"/>
  <c r="J1061" i="4" s="1"/>
  <c r="N1701" i="2"/>
  <c r="J702" i="4" s="1"/>
  <c r="N1402" i="2"/>
  <c r="J970" i="4" s="1"/>
  <c r="N1626" i="2"/>
  <c r="J1010" i="4" s="1"/>
  <c r="N1344" i="2"/>
  <c r="J912" i="4" s="1"/>
  <c r="N1147" i="2"/>
  <c r="J1106" i="4" s="1"/>
  <c r="N513" i="2"/>
  <c r="J1458" i="4" s="1"/>
  <c r="N19" i="2"/>
  <c r="J853" i="4" s="1"/>
  <c r="R1399" i="2"/>
  <c r="K196" i="4" s="1"/>
  <c r="R460" i="2"/>
  <c r="K1234" i="4" s="1"/>
  <c r="N1831" i="2"/>
  <c r="J83" i="4" s="1"/>
  <c r="N1472" i="2"/>
  <c r="J951" i="4" s="1"/>
  <c r="R1728" i="2"/>
  <c r="K1609" i="4" s="1"/>
  <c r="N1753" i="2"/>
  <c r="J605" i="4" s="1"/>
  <c r="N1459" i="2"/>
  <c r="J1432" i="4" s="1"/>
  <c r="N1642" i="2"/>
  <c r="J612" i="4" s="1"/>
  <c r="N1395" i="2"/>
  <c r="J922" i="4" s="1"/>
  <c r="N1295" i="2"/>
  <c r="N1186" i="2"/>
  <c r="J1525" i="4" s="1"/>
  <c r="N265" i="2"/>
  <c r="J150" i="4" s="1"/>
  <c r="N159" i="2"/>
  <c r="J673" i="4" s="1"/>
  <c r="R1483" i="2"/>
  <c r="K730" i="4" s="1"/>
  <c r="R576" i="2"/>
  <c r="K1248" i="4" s="1"/>
  <c r="R1772" i="2"/>
  <c r="N389" i="2"/>
  <c r="J1428" i="4" s="1"/>
  <c r="N423" i="2"/>
  <c r="N308" i="2"/>
  <c r="J1347" i="4" s="1"/>
  <c r="R1818" i="2"/>
  <c r="R1586" i="2"/>
  <c r="R1354" i="2"/>
  <c r="K1205" i="4" s="1"/>
  <c r="R513" i="2"/>
  <c r="K1458" i="4" s="1"/>
  <c r="N300" i="2"/>
  <c r="J287" i="4" s="1"/>
  <c r="N425" i="2"/>
  <c r="J1587" i="4" s="1"/>
  <c r="N459" i="2"/>
  <c r="J316" i="4" s="1"/>
  <c r="N5" i="2"/>
  <c r="J1285" i="4" s="1"/>
  <c r="R1627" i="2"/>
  <c r="K1032" i="4" s="1"/>
  <c r="R1403" i="2"/>
  <c r="K573" i="4" s="1"/>
  <c r="R467" i="2"/>
  <c r="K294" i="4" s="1"/>
  <c r="R1583" i="2"/>
  <c r="K601" i="4" s="1"/>
  <c r="R1350" i="2"/>
  <c r="K93" i="4" s="1"/>
  <c r="R488" i="2"/>
  <c r="K1454" i="4" s="1"/>
  <c r="R256" i="2"/>
  <c r="K1455" i="4" s="1"/>
  <c r="R1754" i="2"/>
  <c r="R1642" i="2"/>
  <c r="K612" i="4" s="1"/>
  <c r="R1434" i="2"/>
  <c r="K1107" i="4" s="1"/>
  <c r="R631" i="2"/>
  <c r="K1478" i="4" s="1"/>
  <c r="N1802" i="2"/>
  <c r="J286" i="4" s="1"/>
  <c r="N1789" i="2"/>
  <c r="J1020" i="4" s="1"/>
  <c r="N1616" i="2"/>
  <c r="J1249" i="4" s="1"/>
  <c r="N1683" i="2"/>
  <c r="J653" i="4" s="1"/>
  <c r="N1336" i="2"/>
  <c r="J1035" i="4" s="1"/>
  <c r="N1816" i="2"/>
  <c r="N1528" i="2"/>
  <c r="N1687" i="2"/>
  <c r="J850" i="4" s="1"/>
  <c r="N1352" i="2"/>
  <c r="J589" i="4" s="1"/>
  <c r="N1176" i="2"/>
  <c r="J969" i="4" s="1"/>
  <c r="N1773" i="2"/>
  <c r="J1207" i="4" s="1"/>
  <c r="N1654" i="2"/>
  <c r="J1444" i="4" s="1"/>
  <c r="N1476" i="2"/>
  <c r="J713" i="4" s="1"/>
  <c r="N347" i="2"/>
  <c r="J935" i="4" s="1"/>
  <c r="N1546" i="2"/>
  <c r="J190" i="4" s="1"/>
  <c r="N248" i="2"/>
  <c r="J491" i="4" s="1"/>
  <c r="N1409" i="2"/>
  <c r="J176" i="4" s="1"/>
  <c r="N1393" i="2"/>
  <c r="J1598" i="4" s="1"/>
  <c r="N323" i="2"/>
  <c r="J765" i="4" s="1"/>
  <c r="N25" i="2"/>
  <c r="J1361" i="4" s="1"/>
  <c r="R440" i="2"/>
  <c r="K1333" i="4" s="1"/>
  <c r="N1719" i="2"/>
  <c r="J1018" i="4" s="1"/>
  <c r="N1600" i="2"/>
  <c r="J211" i="4" s="1"/>
  <c r="N398" i="2"/>
  <c r="J159" i="4" s="1"/>
  <c r="R1707" i="2"/>
  <c r="K476" i="4" s="1"/>
  <c r="R163" i="2"/>
  <c r="K954" i="4" s="1"/>
  <c r="N1749" i="2"/>
  <c r="J816" i="4" s="1"/>
  <c r="N1710" i="2"/>
  <c r="N1446" i="2"/>
  <c r="J208" i="4" s="1"/>
  <c r="N1601" i="2"/>
  <c r="J1177" i="4" s="1"/>
  <c r="N1672" i="2"/>
  <c r="J1291" i="4" s="1"/>
  <c r="N1323" i="2"/>
  <c r="J75" i="4" s="1"/>
  <c r="N1178" i="2"/>
  <c r="J696" i="4" s="1"/>
  <c r="N595" i="2"/>
  <c r="J1345" i="4" s="1"/>
  <c r="N558" i="2"/>
  <c r="J1097" i="4" s="1"/>
  <c r="R1740" i="2"/>
  <c r="K995" i="4" s="1"/>
  <c r="R270" i="2"/>
  <c r="K1457" i="4" s="1"/>
  <c r="N1745" i="2"/>
  <c r="J1396" i="4" s="1"/>
  <c r="N1319" i="2"/>
  <c r="J438" i="4" s="1"/>
  <c r="N1210" i="2"/>
  <c r="J661" i="4" s="1"/>
  <c r="R1217" i="2"/>
  <c r="K888" i="4" s="1"/>
  <c r="N1721" i="2"/>
  <c r="J34" i="4" s="1"/>
  <c r="N1452" i="2"/>
  <c r="N1434" i="2"/>
  <c r="J1107" i="4" s="1"/>
  <c r="N1380" i="2"/>
  <c r="J1116" i="4" s="1"/>
  <c r="N1139" i="2"/>
  <c r="J1015" i="4" s="1"/>
  <c r="N569" i="2"/>
  <c r="J1237" i="4" s="1"/>
  <c r="R1819" i="2"/>
  <c r="K243" i="4" s="1"/>
  <c r="R1373" i="2"/>
  <c r="K582" i="4" s="1"/>
  <c r="R419" i="2"/>
  <c r="K1497" i="4" s="1"/>
  <c r="N1137" i="2"/>
  <c r="J1355" i="4" s="1"/>
  <c r="N524" i="2"/>
  <c r="J830" i="4" s="1"/>
  <c r="N416" i="2"/>
  <c r="J95" i="4" s="1"/>
  <c r="N186" i="2"/>
  <c r="J1359" i="4" s="1"/>
  <c r="R1756" i="2"/>
  <c r="R1532" i="2"/>
  <c r="K1382" i="4" s="1"/>
  <c r="R1282" i="2"/>
  <c r="R1226" i="2"/>
  <c r="K1242" i="4" s="1"/>
  <c r="R412" i="2"/>
  <c r="N528" i="2"/>
  <c r="N421" i="2"/>
  <c r="N450" i="2"/>
  <c r="R1798" i="2"/>
  <c r="K690" i="4" s="1"/>
  <c r="R1574" i="2"/>
  <c r="R1324" i="2"/>
  <c r="K29" i="4" s="1"/>
  <c r="R1181" i="2"/>
  <c r="K1579" i="4" s="1"/>
  <c r="R354" i="2"/>
  <c r="K1183" i="4" s="1"/>
  <c r="R1535" i="2"/>
  <c r="K78" i="4" s="1"/>
  <c r="R1280" i="2"/>
  <c r="K430" i="4" s="1"/>
  <c r="R1216" i="2"/>
  <c r="K1533" i="4" s="1"/>
  <c r="R407" i="2"/>
  <c r="K815" i="4" s="1"/>
  <c r="R160" i="2"/>
  <c r="K655" i="4" s="1"/>
  <c r="R1727" i="2"/>
  <c r="K1337" i="4" s="1"/>
  <c r="R1610" i="2"/>
  <c r="K1384" i="4" s="1"/>
  <c r="R1378" i="2"/>
  <c r="K918" i="4" s="1"/>
  <c r="R560" i="2"/>
  <c r="K1294" i="4" s="1"/>
  <c r="N1778" i="2"/>
  <c r="R54" i="2"/>
  <c r="K244" i="4" s="1"/>
  <c r="R58" i="2"/>
  <c r="K165" i="4" s="1"/>
  <c r="R62" i="2"/>
  <c r="R66" i="2"/>
  <c r="R70" i="2"/>
  <c r="K338" i="4" s="1"/>
  <c r="R74" i="2"/>
  <c r="R78" i="2"/>
  <c r="K351" i="4" s="1"/>
  <c r="R82" i="2"/>
  <c r="K327" i="4" s="1"/>
  <c r="R86" i="2"/>
  <c r="K126" i="4" s="1"/>
  <c r="R90" i="2"/>
  <c r="R94" i="2"/>
  <c r="K350" i="4" s="1"/>
  <c r="R98" i="2"/>
  <c r="K120" i="4" s="1"/>
  <c r="R102" i="2"/>
  <c r="K80" i="4" s="1"/>
  <c r="R106" i="2"/>
  <c r="R110" i="2"/>
  <c r="K103" i="4" s="1"/>
  <c r="R114" i="2"/>
  <c r="K97" i="4" s="1"/>
  <c r="R118" i="2"/>
  <c r="R122" i="2"/>
  <c r="K216" i="4" s="1"/>
  <c r="R126" i="2"/>
  <c r="K195" i="4" s="1"/>
  <c r="R130" i="2"/>
  <c r="K333" i="4" s="1"/>
  <c r="R134" i="2"/>
  <c r="K248" i="4" s="1"/>
  <c r="R138" i="2"/>
  <c r="K355" i="4" s="1"/>
  <c r="R198" i="2"/>
  <c r="K492" i="4" s="1"/>
  <c r="R202" i="2"/>
  <c r="K71" i="4" s="1"/>
  <c r="R206" i="2"/>
  <c r="K632" i="4" s="1"/>
  <c r="R210" i="2"/>
  <c r="K952" i="4" s="1"/>
  <c r="R214" i="2"/>
  <c r="K1087" i="4" s="1"/>
  <c r="R218" i="2"/>
  <c r="K263" i="4" s="1"/>
  <c r="R222" i="2"/>
  <c r="K203" i="4" s="1"/>
  <c r="R226" i="2"/>
  <c r="K256" i="4" s="1"/>
  <c r="R230" i="2"/>
  <c r="R234" i="2"/>
  <c r="R238" i="2"/>
  <c r="R242" i="2"/>
  <c r="R55" i="2"/>
  <c r="K341" i="4" s="1"/>
  <c r="R59" i="2"/>
  <c r="R63" i="2"/>
  <c r="K362" i="4" s="1"/>
  <c r="R67" i="2"/>
  <c r="K100" i="4" s="1"/>
  <c r="R71" i="2"/>
  <c r="K169" i="4" s="1"/>
  <c r="R75" i="2"/>
  <c r="K147" i="4" s="1"/>
  <c r="R79" i="2"/>
  <c r="K447" i="4" s="1"/>
  <c r="R83" i="2"/>
  <c r="K443" i="4" s="1"/>
  <c r="R87" i="2"/>
  <c r="R91" i="2"/>
  <c r="K117" i="4" s="1"/>
  <c r="R95" i="2"/>
  <c r="K309" i="4" s="1"/>
  <c r="R99" i="2"/>
  <c r="K312" i="4" s="1"/>
  <c r="R103" i="2"/>
  <c r="K188" i="4" s="1"/>
  <c r="R107" i="2"/>
  <c r="K230" i="4" s="1"/>
  <c r="R111" i="2"/>
  <c r="K370" i="4" s="1"/>
  <c r="R115" i="2"/>
  <c r="R119" i="2"/>
  <c r="K500" i="4" s="1"/>
  <c r="R123" i="2"/>
  <c r="K376" i="4" s="1"/>
  <c r="R127" i="2"/>
  <c r="K375" i="4" s="1"/>
  <c r="R131" i="2"/>
  <c r="R135" i="2"/>
  <c r="K368" i="4" s="1"/>
  <c r="R139" i="2"/>
  <c r="K344" i="4" s="1"/>
  <c r="R56" i="2"/>
  <c r="K335" i="4" s="1"/>
  <c r="R60" i="2"/>
  <c r="K330" i="4" s="1"/>
  <c r="R64" i="2"/>
  <c r="K365" i="4" s="1"/>
  <c r="R68" i="2"/>
  <c r="K113" i="4" s="1"/>
  <c r="R72" i="2"/>
  <c r="K322" i="4" s="1"/>
  <c r="R76" i="2"/>
  <c r="K378" i="4" s="1"/>
  <c r="R80" i="2"/>
  <c r="K325" i="4" s="1"/>
  <c r="R84" i="2"/>
  <c r="K167" i="4" s="1"/>
  <c r="R88" i="2"/>
  <c r="K337" i="4" s="1"/>
  <c r="R92" i="2"/>
  <c r="K328" i="4" s="1"/>
  <c r="R96" i="2"/>
  <c r="K206" i="4" s="1"/>
  <c r="R100" i="2"/>
  <c r="K354" i="4" s="1"/>
  <c r="R104" i="2"/>
  <c r="K204" i="4" s="1"/>
  <c r="R108" i="2"/>
  <c r="K332" i="4" s="1"/>
  <c r="R112" i="2"/>
  <c r="K209" i="4" s="1"/>
  <c r="R116" i="2"/>
  <c r="K215" i="4" s="1"/>
  <c r="R120" i="2"/>
  <c r="K237" i="4" s="1"/>
  <c r="R124" i="2"/>
  <c r="K255" i="4" s="1"/>
  <c r="R128" i="2"/>
  <c r="K372" i="4" s="1"/>
  <c r="R132" i="2"/>
  <c r="K250" i="4" s="1"/>
  <c r="R136" i="2"/>
  <c r="K314" i="4" s="1"/>
  <c r="R200" i="2"/>
  <c r="K569" i="4" s="1"/>
  <c r="R204" i="2"/>
  <c r="K246" i="4" s="1"/>
  <c r="R208" i="2"/>
  <c r="K1136" i="4" s="1"/>
  <c r="R212" i="2"/>
  <c r="K377" i="4" s="1"/>
  <c r="R216" i="2"/>
  <c r="K261" i="4" s="1"/>
  <c r="R220" i="2"/>
  <c r="K202" i="4" s="1"/>
  <c r="R224" i="2"/>
  <c r="K271" i="4" s="1"/>
  <c r="R228" i="2"/>
  <c r="R232" i="2"/>
  <c r="R236" i="2"/>
  <c r="R240" i="2"/>
  <c r="R244" i="2"/>
  <c r="R57" i="2"/>
  <c r="K170" i="4" s="1"/>
  <c r="R61" i="2"/>
  <c r="K199" i="4" s="1"/>
  <c r="R65" i="2"/>
  <c r="K326" i="4" s="1"/>
  <c r="R69" i="2"/>
  <c r="K201" i="4" s="1"/>
  <c r="R73" i="2"/>
  <c r="R77" i="2"/>
  <c r="K457" i="4" s="1"/>
  <c r="R81" i="2"/>
  <c r="K99" i="4" s="1"/>
  <c r="R85" i="2"/>
  <c r="K32" i="4" s="1"/>
  <c r="R89" i="2"/>
  <c r="K175" i="4" s="1"/>
  <c r="R93" i="2"/>
  <c r="K366" i="4" s="1"/>
  <c r="R97" i="2"/>
  <c r="K114" i="4" s="1"/>
  <c r="R101" i="2"/>
  <c r="K238" i="4" s="1"/>
  <c r="R105" i="2"/>
  <c r="K364" i="4" s="1"/>
  <c r="R109" i="2"/>
  <c r="R113" i="2"/>
  <c r="K343" i="4" s="1"/>
  <c r="R117" i="2"/>
  <c r="K371" i="4" s="1"/>
  <c r="R121" i="2"/>
  <c r="R125" i="2"/>
  <c r="K349" i="4" s="1"/>
  <c r="R129" i="2"/>
  <c r="K369" i="4" s="1"/>
  <c r="R133" i="2"/>
  <c r="K446" i="4" s="1"/>
  <c r="R137" i="2"/>
  <c r="K348" i="4" s="1"/>
  <c r="R201" i="2"/>
  <c r="K1493" i="4" s="1"/>
  <c r="R205" i="2"/>
  <c r="K1021" i="4" s="1"/>
  <c r="R209" i="2"/>
  <c r="K358" i="4" s="1"/>
  <c r="R213" i="2"/>
  <c r="K213" i="4" s="1"/>
  <c r="R217" i="2"/>
  <c r="K1510" i="4" s="1"/>
  <c r="R221" i="2"/>
  <c r="K1447" i="4" s="1"/>
  <c r="R225" i="2"/>
  <c r="K193" i="4" s="1"/>
  <c r="R229" i="2"/>
  <c r="K359" i="4" s="1"/>
  <c r="R233" i="2"/>
  <c r="K353" i="4" s="1"/>
  <c r="R237" i="2"/>
  <c r="K225" i="4" s="1"/>
  <c r="R241" i="2"/>
  <c r="K192" i="4" s="1"/>
  <c r="R245" i="2"/>
  <c r="K444" i="4" s="1"/>
  <c r="R645" i="2"/>
  <c r="K915" i="4" s="1"/>
  <c r="R649" i="2"/>
  <c r="K1101" i="4" s="1"/>
  <c r="R653" i="2"/>
  <c r="K1123" i="4" s="1"/>
  <c r="R657" i="2"/>
  <c r="K1448" i="4" s="1"/>
  <c r="R661" i="2"/>
  <c r="K1506" i="4" s="1"/>
  <c r="R665" i="2"/>
  <c r="K1253" i="4" s="1"/>
  <c r="R669" i="2"/>
  <c r="K1194" i="4" s="1"/>
  <c r="R673" i="2"/>
  <c r="K267" i="4" s="1"/>
  <c r="R677" i="2"/>
  <c r="K851" i="4" s="1"/>
  <c r="R681" i="2"/>
  <c r="K1546" i="4" s="1"/>
  <c r="R685" i="2"/>
  <c r="K1595" i="4" s="1"/>
  <c r="R689" i="2"/>
  <c r="K1391" i="4" s="1"/>
  <c r="R693" i="2"/>
  <c r="K594" i="4" s="1"/>
  <c r="R697" i="2"/>
  <c r="K1535" i="4" s="1"/>
  <c r="R701" i="2"/>
  <c r="K89" i="4" s="1"/>
  <c r="R705" i="2"/>
  <c r="K1199" i="4" s="1"/>
  <c r="R709" i="2"/>
  <c r="K1004" i="4" s="1"/>
  <c r="R713" i="2"/>
  <c r="K1273" i="4" s="1"/>
  <c r="R717" i="2"/>
  <c r="K1527" i="4" s="1"/>
  <c r="R721" i="2"/>
  <c r="K1201" i="4" s="1"/>
  <c r="R725" i="2"/>
  <c r="K1000" i="4" s="1"/>
  <c r="R729" i="2"/>
  <c r="K917" i="4" s="1"/>
  <c r="R733" i="2"/>
  <c r="K867" i="4" s="1"/>
  <c r="R737" i="2"/>
  <c r="K1440" i="4" s="1"/>
  <c r="R741" i="2"/>
  <c r="K1537" i="4" s="1"/>
  <c r="R745" i="2"/>
  <c r="K1381" i="4" s="1"/>
  <c r="R749" i="2"/>
  <c r="K628" i="4" s="1"/>
  <c r="R753" i="2"/>
  <c r="K928" i="4" s="1"/>
  <c r="R757" i="2"/>
  <c r="K1007" i="4" s="1"/>
  <c r="R761" i="2"/>
  <c r="K269" i="4" s="1"/>
  <c r="R765" i="2"/>
  <c r="K911" i="4" s="1"/>
  <c r="R769" i="2"/>
  <c r="K831" i="4" s="1"/>
  <c r="R773" i="2"/>
  <c r="K1219" i="4" s="1"/>
  <c r="R777" i="2"/>
  <c r="K1459" i="4" s="1"/>
  <c r="R781" i="2"/>
  <c r="K940" i="4" s="1"/>
  <c r="R785" i="2"/>
  <c r="K629" i="4" s="1"/>
  <c r="R789" i="2"/>
  <c r="K1558" i="4" s="1"/>
  <c r="R793" i="2"/>
  <c r="K1178" i="4" s="1"/>
  <c r="R797" i="2"/>
  <c r="K7" i="4" s="1"/>
  <c r="R801" i="2"/>
  <c r="K16" i="4" s="1"/>
  <c r="R805" i="2"/>
  <c r="K538" i="4" s="1"/>
  <c r="R809" i="2"/>
  <c r="K1151" i="4" s="1"/>
  <c r="R813" i="2"/>
  <c r="K1153" i="4" s="1"/>
  <c r="R817" i="2"/>
  <c r="K8" i="4" s="1"/>
  <c r="R821" i="2"/>
  <c r="K1157" i="4" s="1"/>
  <c r="R825" i="2"/>
  <c r="K15" i="4" s="1"/>
  <c r="R829" i="2"/>
  <c r="K273" i="4" s="1"/>
  <c r="R833" i="2"/>
  <c r="K527" i="4" s="1"/>
  <c r="R837" i="2"/>
  <c r="K1142" i="4" s="1"/>
  <c r="R841" i="2"/>
  <c r="R845" i="2"/>
  <c r="K1141" i="4" s="1"/>
  <c r="R849" i="2"/>
  <c r="K529" i="4" s="1"/>
  <c r="R207" i="2"/>
  <c r="K1453" i="4" s="1"/>
  <c r="R223" i="2"/>
  <c r="K218" i="4" s="1"/>
  <c r="R239" i="2"/>
  <c r="K262" i="4" s="1"/>
  <c r="R644" i="2"/>
  <c r="K990" i="4" s="1"/>
  <c r="R650" i="2"/>
  <c r="K1542" i="4" s="1"/>
  <c r="R655" i="2"/>
  <c r="K1517" i="4" s="1"/>
  <c r="R660" i="2"/>
  <c r="K786" i="4" s="1"/>
  <c r="R666" i="2"/>
  <c r="K587" i="4" s="1"/>
  <c r="R671" i="2"/>
  <c r="K914" i="4" s="1"/>
  <c r="R676" i="2"/>
  <c r="K1449" i="4" s="1"/>
  <c r="R682" i="2"/>
  <c r="K1350" i="4" s="1"/>
  <c r="R687" i="2"/>
  <c r="K1034" i="4" s="1"/>
  <c r="R692" i="2"/>
  <c r="K1378" i="4" s="1"/>
  <c r="R698" i="2"/>
  <c r="K580" i="4" s="1"/>
  <c r="R703" i="2"/>
  <c r="K588" i="4" s="1"/>
  <c r="R708" i="2"/>
  <c r="K984" i="4" s="1"/>
  <c r="R714" i="2"/>
  <c r="K1394" i="4" s="1"/>
  <c r="R719" i="2"/>
  <c r="K1214" i="4" s="1"/>
  <c r="R724" i="2"/>
  <c r="K579" i="4" s="1"/>
  <c r="R730" i="2"/>
  <c r="K755" i="4" s="1"/>
  <c r="R735" i="2"/>
  <c r="K1269" i="4" s="1"/>
  <c r="R740" i="2"/>
  <c r="K1195" i="4" s="1"/>
  <c r="R746" i="2"/>
  <c r="K1280" i="4" s="1"/>
  <c r="R751" i="2"/>
  <c r="K1079" i="4" s="1"/>
  <c r="R756" i="2"/>
  <c r="K1498" i="4" s="1"/>
  <c r="R762" i="2"/>
  <c r="K1268" i="4" s="1"/>
  <c r="R767" i="2"/>
  <c r="K944" i="4" s="1"/>
  <c r="R772" i="2"/>
  <c r="K526" i="4" s="1"/>
  <c r="R778" i="2"/>
  <c r="K916" i="4" s="1"/>
  <c r="R783" i="2"/>
  <c r="K711" i="4" s="1"/>
  <c r="R788" i="2"/>
  <c r="K118" i="4" s="1"/>
  <c r="R794" i="2"/>
  <c r="K1515" i="4" s="1"/>
  <c r="R799" i="2"/>
  <c r="K530" i="4" s="1"/>
  <c r="R804" i="2"/>
  <c r="K14" i="4" s="1"/>
  <c r="R810" i="2"/>
  <c r="R815" i="2"/>
  <c r="K382" i="4" s="1"/>
  <c r="R820" i="2"/>
  <c r="R826" i="2"/>
  <c r="K1145" i="4" s="1"/>
  <c r="R831" i="2"/>
  <c r="K531" i="4" s="1"/>
  <c r="R836" i="2"/>
  <c r="K272" i="4" s="1"/>
  <c r="R842" i="2"/>
  <c r="K539" i="4" s="1"/>
  <c r="R847" i="2"/>
  <c r="K17" i="4" s="1"/>
  <c r="R852" i="2"/>
  <c r="K1149" i="4" s="1"/>
  <c r="R856" i="2"/>
  <c r="K1144" i="4" s="1"/>
  <c r="R860" i="2"/>
  <c r="K279" i="4" s="1"/>
  <c r="R864" i="2"/>
  <c r="K6" i="4" s="1"/>
  <c r="R868" i="2"/>
  <c r="K278" i="4" s="1"/>
  <c r="R872" i="2"/>
  <c r="K1048" i="4" s="1"/>
  <c r="R876" i="2"/>
  <c r="K497" i="4" s="1"/>
  <c r="R880" i="2"/>
  <c r="K1161" i="4" s="1"/>
  <c r="R884" i="2"/>
  <c r="K1607" i="4" s="1"/>
  <c r="R888" i="2"/>
  <c r="K367" i="4" s="1"/>
  <c r="R892" i="2"/>
  <c r="K50" i="4" s="1"/>
  <c r="R896" i="2"/>
  <c r="K503" i="4" s="1"/>
  <c r="R900" i="2"/>
  <c r="K462" i="4" s="1"/>
  <c r="R904" i="2"/>
  <c r="K493" i="4" s="1"/>
  <c r="R908" i="2"/>
  <c r="K64" i="4" s="1"/>
  <c r="R912" i="2"/>
  <c r="K455" i="4" s="1"/>
  <c r="R916" i="2"/>
  <c r="K436" i="4" s="1"/>
  <c r="R920" i="2"/>
  <c r="K866" i="4" s="1"/>
  <c r="R924" i="2"/>
  <c r="K502" i="4" s="1"/>
  <c r="R928" i="2"/>
  <c r="K1599" i="4" s="1"/>
  <c r="R932" i="2"/>
  <c r="K65" i="4" s="1"/>
  <c r="R936" i="2"/>
  <c r="K81" i="4" s="1"/>
  <c r="R940" i="2"/>
  <c r="K487" i="4" s="1"/>
  <c r="R944" i="2"/>
  <c r="K318" i="4" s="1"/>
  <c r="R948" i="2"/>
  <c r="K501" i="4" s="1"/>
  <c r="R952" i="2"/>
  <c r="K233" i="4" s="1"/>
  <c r="R956" i="2"/>
  <c r="K289" i="4" s="1"/>
  <c r="R960" i="2"/>
  <c r="K449" i="4" s="1"/>
  <c r="R964" i="2"/>
  <c r="K140" i="4" s="1"/>
  <c r="R968" i="2"/>
  <c r="K515" i="4" s="1"/>
  <c r="R972" i="2"/>
  <c r="K82" i="4" s="1"/>
  <c r="R976" i="2"/>
  <c r="K432" i="4" s="1"/>
  <c r="R980" i="2"/>
  <c r="K903" i="4" s="1"/>
  <c r="R984" i="2"/>
  <c r="K422" i="4" s="1"/>
  <c r="R988" i="2"/>
  <c r="K69" i="4" s="1"/>
  <c r="R992" i="2"/>
  <c r="K743" i="4" s="1"/>
  <c r="R996" i="2"/>
  <c r="K239" i="4" s="1"/>
  <c r="R1000" i="2"/>
  <c r="K405" i="4" s="1"/>
  <c r="R1004" i="2"/>
  <c r="K48" i="4" s="1"/>
  <c r="R1008" i="2"/>
  <c r="K472" i="4" s="1"/>
  <c r="R1012" i="2"/>
  <c r="K49" i="4" s="1"/>
  <c r="R1016" i="2"/>
  <c r="K51" i="4" s="1"/>
  <c r="R1020" i="2"/>
  <c r="K428" i="4" s="1"/>
  <c r="R211" i="2"/>
  <c r="K194" i="4" s="1"/>
  <c r="R227" i="2"/>
  <c r="K1489" i="4" s="1"/>
  <c r="R243" i="2"/>
  <c r="K1209" i="4" s="1"/>
  <c r="R646" i="2"/>
  <c r="K1368" i="4" s="1"/>
  <c r="R651" i="2"/>
  <c r="K1122" i="4" s="1"/>
  <c r="R656" i="2"/>
  <c r="K1038" i="4" s="1"/>
  <c r="R662" i="2"/>
  <c r="K1013" i="4" s="1"/>
  <c r="R667" i="2"/>
  <c r="K791" i="4" s="1"/>
  <c r="R672" i="2"/>
  <c r="K1367" i="4" s="1"/>
  <c r="R678" i="2"/>
  <c r="K1393" i="4" s="1"/>
  <c r="R683" i="2"/>
  <c r="K1349" i="4" s="1"/>
  <c r="R688" i="2"/>
  <c r="R694" i="2"/>
  <c r="K1559" i="4" s="1"/>
  <c r="R699" i="2"/>
  <c r="K1523" i="4" s="1"/>
  <c r="R704" i="2"/>
  <c r="K1200" i="4" s="1"/>
  <c r="R710" i="2"/>
  <c r="K1411" i="4" s="1"/>
  <c r="R715" i="2"/>
  <c r="K1476" i="4" s="1"/>
  <c r="R720" i="2"/>
  <c r="K768" i="4" s="1"/>
  <c r="R726" i="2"/>
  <c r="K220" i="4" s="1"/>
  <c r="R731" i="2"/>
  <c r="K1115" i="4" s="1"/>
  <c r="R736" i="2"/>
  <c r="K1267" i="4" s="1"/>
  <c r="R742" i="2"/>
  <c r="K1479" i="4" s="1"/>
  <c r="R747" i="2"/>
  <c r="K1564" i="4" s="1"/>
  <c r="R752" i="2"/>
  <c r="K1406" i="4" s="1"/>
  <c r="R758" i="2"/>
  <c r="K963" i="4" s="1"/>
  <c r="R763" i="2"/>
  <c r="K921" i="4" s="1"/>
  <c r="R768" i="2"/>
  <c r="K1001" i="4" s="1"/>
  <c r="R774" i="2"/>
  <c r="K987" i="4" s="1"/>
  <c r="R779" i="2"/>
  <c r="K1436" i="4" s="1"/>
  <c r="R784" i="2"/>
  <c r="K722" i="4" s="1"/>
  <c r="R790" i="2"/>
  <c r="K997" i="4" s="1"/>
  <c r="R795" i="2"/>
  <c r="K1031" i="4" s="1"/>
  <c r="R800" i="2"/>
  <c r="K277" i="4" s="1"/>
  <c r="R806" i="2"/>
  <c r="K540" i="4" s="1"/>
  <c r="R811" i="2"/>
  <c r="R816" i="2"/>
  <c r="K10" i="4" s="1"/>
  <c r="R822" i="2"/>
  <c r="K535" i="4" s="1"/>
  <c r="R827" i="2"/>
  <c r="K385" i="4" s="1"/>
  <c r="R832" i="2"/>
  <c r="K1154" i="4" s="1"/>
  <c r="R838" i="2"/>
  <c r="K11" i="4" s="1"/>
  <c r="R843" i="2"/>
  <c r="K386" i="4" s="1"/>
  <c r="R848" i="2"/>
  <c r="K381" i="4" s="1"/>
  <c r="R853" i="2"/>
  <c r="K532" i="4" s="1"/>
  <c r="R857" i="2"/>
  <c r="K383" i="4" s="1"/>
  <c r="R861" i="2"/>
  <c r="K1160" i="4" s="1"/>
  <c r="R865" i="2"/>
  <c r="K380" i="4" s="1"/>
  <c r="R869" i="2"/>
  <c r="K1152" i="4" s="1"/>
  <c r="R873" i="2"/>
  <c r="K1433" i="4" s="1"/>
  <c r="R877" i="2"/>
  <c r="K705" i="4" s="1"/>
  <c r="R881" i="2"/>
  <c r="K1069" i="4" s="1"/>
  <c r="R885" i="2"/>
  <c r="K217" i="4" s="1"/>
  <c r="R889" i="2"/>
  <c r="K207" i="4" s="1"/>
  <c r="R893" i="2"/>
  <c r="K516" i="4" s="1"/>
  <c r="R897" i="2"/>
  <c r="K495" i="4" s="1"/>
  <c r="R901" i="2"/>
  <c r="K1605" i="4" s="1"/>
  <c r="R905" i="2"/>
  <c r="K142" i="4" s="1"/>
  <c r="R909" i="2"/>
  <c r="K139" i="4" s="1"/>
  <c r="R913" i="2"/>
  <c r="K54" i="4" s="1"/>
  <c r="R917" i="2"/>
  <c r="K90" i="4" s="1"/>
  <c r="R921" i="2"/>
  <c r="K439" i="4" s="1"/>
  <c r="R925" i="2"/>
  <c r="K524" i="4" s="1"/>
  <c r="R929" i="2"/>
  <c r="K166" i="4" s="1"/>
  <c r="R933" i="2"/>
  <c r="K490" i="4" s="1"/>
  <c r="R937" i="2"/>
  <c r="K424" i="4" s="1"/>
  <c r="R941" i="2"/>
  <c r="K825" i="4" s="1"/>
  <c r="R945" i="2"/>
  <c r="K133" i="4" s="1"/>
  <c r="R949" i="2"/>
  <c r="K523" i="4" s="1"/>
  <c r="R953" i="2"/>
  <c r="K1450" i="4" s="1"/>
  <c r="R957" i="2"/>
  <c r="K62" i="4" s="1"/>
  <c r="R961" i="2"/>
  <c r="K163" i="4" s="1"/>
  <c r="R965" i="2"/>
  <c r="K155" i="4" s="1"/>
  <c r="R969" i="2"/>
  <c r="K347" i="4" s="1"/>
  <c r="R973" i="2"/>
  <c r="K413" i="4" s="1"/>
  <c r="R977" i="2"/>
  <c r="K197" i="4" s="1"/>
  <c r="R981" i="2"/>
  <c r="K46" i="4" s="1"/>
  <c r="R985" i="2"/>
  <c r="K145" i="4" s="1"/>
  <c r="R989" i="2"/>
  <c r="K156" i="4" s="1"/>
  <c r="R993" i="2"/>
  <c r="K489" i="4" s="1"/>
  <c r="R997" i="2"/>
  <c r="K453" i="4" s="1"/>
  <c r="R1001" i="2"/>
  <c r="K253" i="4" s="1"/>
  <c r="R1005" i="2"/>
  <c r="K712" i="4" s="1"/>
  <c r="R1009" i="2"/>
  <c r="K404" i="4" s="1"/>
  <c r="R1013" i="2"/>
  <c r="K408" i="4" s="1"/>
  <c r="R1017" i="2"/>
  <c r="K508" i="4" s="1"/>
  <c r="R1021" i="2"/>
  <c r="K136" i="4" s="1"/>
  <c r="R199" i="2"/>
  <c r="K482" i="4" s="1"/>
  <c r="R215" i="2"/>
  <c r="K1409" i="4" s="1"/>
  <c r="R231" i="2"/>
  <c r="K379" i="4" s="1"/>
  <c r="R203" i="2"/>
  <c r="K1502" i="4" s="1"/>
  <c r="R219" i="2"/>
  <c r="K363" i="4" s="1"/>
  <c r="R235" i="2"/>
  <c r="K329" i="4" s="1"/>
  <c r="R647" i="2"/>
  <c r="K965" i="4" s="1"/>
  <c r="R658" i="2"/>
  <c r="K782" i="4" s="1"/>
  <c r="R668" i="2"/>
  <c r="K635" i="4" s="1"/>
  <c r="R679" i="2"/>
  <c r="K1186" i="4" s="1"/>
  <c r="R690" i="2"/>
  <c r="R700" i="2"/>
  <c r="K1577" i="4" s="1"/>
  <c r="R711" i="2"/>
  <c r="K1202" i="4" s="1"/>
  <c r="R722" i="2"/>
  <c r="K991" i="4" s="1"/>
  <c r="R732" i="2"/>
  <c r="K251" i="4" s="1"/>
  <c r="R743" i="2"/>
  <c r="K967" i="4" s="1"/>
  <c r="R754" i="2"/>
  <c r="K1113" i="4" s="1"/>
  <c r="R764" i="2"/>
  <c r="K77" i="4" s="1"/>
  <c r="R775" i="2"/>
  <c r="K943" i="4" s="1"/>
  <c r="R786" i="2"/>
  <c r="K1554" i="4" s="1"/>
  <c r="R796" i="2"/>
  <c r="R807" i="2"/>
  <c r="K274" i="4" s="1"/>
  <c r="R818" i="2"/>
  <c r="K1147" i="4" s="1"/>
  <c r="R828" i="2"/>
  <c r="K528" i="4" s="1"/>
  <c r="R839" i="2"/>
  <c r="K1140" i="4" s="1"/>
  <c r="R850" i="2"/>
  <c r="K1148" i="4" s="1"/>
  <c r="R858" i="2"/>
  <c r="K537" i="4" s="1"/>
  <c r="R866" i="2"/>
  <c r="K1156" i="4" s="1"/>
  <c r="R874" i="2"/>
  <c r="K4" i="4" s="1"/>
  <c r="R882" i="2"/>
  <c r="K817" i="4" s="1"/>
  <c r="R890" i="2"/>
  <c r="K429" i="4" s="1"/>
  <c r="R898" i="2"/>
  <c r="K68" i="4" s="1"/>
  <c r="R906" i="2"/>
  <c r="K458" i="4" s="1"/>
  <c r="R914" i="2"/>
  <c r="K514" i="4" s="1"/>
  <c r="R922" i="2"/>
  <c r="K902" i="4" s="1"/>
  <c r="R930" i="2"/>
  <c r="K138" i="4" s="1"/>
  <c r="R938" i="2"/>
  <c r="K154" i="4" s="1"/>
  <c r="R946" i="2"/>
  <c r="K420" i="4" s="1"/>
  <c r="R954" i="2"/>
  <c r="K91" i="4" s="1"/>
  <c r="R962" i="2"/>
  <c r="K924" i="4" s="1"/>
  <c r="R970" i="2"/>
  <c r="K1311" i="4" s="1"/>
  <c r="R978" i="2"/>
  <c r="K63" i="4" s="1"/>
  <c r="R986" i="2"/>
  <c r="K226" i="4" s="1"/>
  <c r="R994" i="2"/>
  <c r="K517" i="4" s="1"/>
  <c r="R1002" i="2"/>
  <c r="K128" i="4" s="1"/>
  <c r="R1010" i="2"/>
  <c r="K1227" i="4" s="1"/>
  <c r="R1018" i="2"/>
  <c r="K513" i="4" s="1"/>
  <c r="R1024" i="2"/>
  <c r="K67" i="4" s="1"/>
  <c r="R1028" i="2"/>
  <c r="K456" i="4" s="1"/>
  <c r="R1032" i="2"/>
  <c r="K109" i="4" s="1"/>
  <c r="R1036" i="2"/>
  <c r="K480" i="4" s="1"/>
  <c r="R1040" i="2"/>
  <c r="K498" i="4" s="1"/>
  <c r="R1044" i="2"/>
  <c r="K461" i="4" s="1"/>
  <c r="R1048" i="2"/>
  <c r="R1052" i="2"/>
  <c r="K177" i="4" s="1"/>
  <c r="R1056" i="2"/>
  <c r="K116" i="4" s="1"/>
  <c r="R1060" i="2"/>
  <c r="K299" i="4" s="1"/>
  <c r="R1064" i="2"/>
  <c r="K425" i="4" s="1"/>
  <c r="R1068" i="2"/>
  <c r="K1089" i="4" s="1"/>
  <c r="R1072" i="2"/>
  <c r="K474" i="4" s="1"/>
  <c r="R1076" i="2"/>
  <c r="K23" i="4" s="1"/>
  <c r="R1080" i="2"/>
  <c r="K21" i="4" s="1"/>
  <c r="R1084" i="2"/>
  <c r="K387" i="4" s="1"/>
  <c r="R1088" i="2"/>
  <c r="R1092" i="2"/>
  <c r="K25" i="4" s="1"/>
  <c r="R1096" i="2"/>
  <c r="K550" i="4" s="1"/>
  <c r="R1100" i="2"/>
  <c r="R1104" i="2"/>
  <c r="K392" i="4" s="1"/>
  <c r="R1108" i="2"/>
  <c r="R1112" i="2"/>
  <c r="K555" i="4" s="1"/>
  <c r="R1116" i="2"/>
  <c r="K1169" i="4" s="1"/>
  <c r="R1120" i="2"/>
  <c r="R1124" i="2"/>
  <c r="K546" i="4" s="1"/>
  <c r="R1128" i="2"/>
  <c r="K389" i="4" s="1"/>
  <c r="R1836" i="2"/>
  <c r="R1840" i="2"/>
  <c r="K1320" i="4" s="1"/>
  <c r="R1844" i="2"/>
  <c r="R1848" i="2"/>
  <c r="K1074" i="4" s="1"/>
  <c r="R1852" i="2"/>
  <c r="K789" i="4" s="1"/>
  <c r="R1856" i="2"/>
  <c r="K565" i="4" s="1"/>
  <c r="R1860" i="2"/>
  <c r="K1191" i="4" s="1"/>
  <c r="R1864" i="2"/>
  <c r="K1301" i="4" s="1"/>
  <c r="R1868" i="2"/>
  <c r="K1012" i="4" s="1"/>
  <c r="R1872" i="2"/>
  <c r="R1876" i="2"/>
  <c r="K584" i="4" s="1"/>
  <c r="N98" i="2"/>
  <c r="J120" i="4" s="1"/>
  <c r="N101" i="2"/>
  <c r="J238" i="4" s="1"/>
  <c r="N58" i="2"/>
  <c r="J165" i="4" s="1"/>
  <c r="N106" i="2"/>
  <c r="N107" i="2"/>
  <c r="J230" i="4" s="1"/>
  <c r="N64" i="2"/>
  <c r="J365" i="4" s="1"/>
  <c r="N68" i="2"/>
  <c r="J113" i="4" s="1"/>
  <c r="N69" i="2"/>
  <c r="J201" i="4" s="1"/>
  <c r="N72" i="2"/>
  <c r="J322" i="4" s="1"/>
  <c r="N74" i="2"/>
  <c r="N118" i="2"/>
  <c r="N78" i="2"/>
  <c r="J351" i="4" s="1"/>
  <c r="N123" i="2"/>
  <c r="J376" i="4" s="1"/>
  <c r="N124" i="2"/>
  <c r="J255" i="4" s="1"/>
  <c r="N127" i="2"/>
  <c r="J375" i="4" s="1"/>
  <c r="N85" i="2"/>
  <c r="J32" i="4" s="1"/>
  <c r="N87" i="2"/>
  <c r="N132" i="2"/>
  <c r="J250" i="4" s="1"/>
  <c r="N91" i="2"/>
  <c r="J117" i="4" s="1"/>
  <c r="N93" i="2"/>
  <c r="J366" i="4" s="1"/>
  <c r="N95" i="2"/>
  <c r="J309" i="4" s="1"/>
  <c r="R648" i="2"/>
  <c r="K757" i="4" s="1"/>
  <c r="R659" i="2"/>
  <c r="K1263" i="4" s="1"/>
  <c r="R670" i="2"/>
  <c r="K1348" i="4" s="1"/>
  <c r="R680" i="2"/>
  <c r="K586" i="4" s="1"/>
  <c r="R691" i="2"/>
  <c r="K879" i="4" s="1"/>
  <c r="R702" i="2"/>
  <c r="K1593" i="4" s="1"/>
  <c r="R712" i="2"/>
  <c r="K1412" i="4" s="1"/>
  <c r="R723" i="2"/>
  <c r="K1067" i="4" s="1"/>
  <c r="R734" i="2"/>
  <c r="K930" i="4" s="1"/>
  <c r="R744" i="2"/>
  <c r="K1597" i="4" s="1"/>
  <c r="R755" i="2"/>
  <c r="K1550" i="4" s="1"/>
  <c r="R766" i="2"/>
  <c r="K950" i="4" s="1"/>
  <c r="R776" i="2"/>
  <c r="K898" i="4" s="1"/>
  <c r="R787" i="2"/>
  <c r="K622" i="4" s="1"/>
  <c r="R798" i="2"/>
  <c r="K534" i="4" s="1"/>
  <c r="R808" i="2"/>
  <c r="K1158" i="4" s="1"/>
  <c r="R819" i="2"/>
  <c r="R830" i="2"/>
  <c r="K544" i="4" s="1"/>
  <c r="R840" i="2"/>
  <c r="K12" i="4" s="1"/>
  <c r="R851" i="2"/>
  <c r="K536" i="4" s="1"/>
  <c r="R859" i="2"/>
  <c r="K543" i="4" s="1"/>
  <c r="R867" i="2"/>
  <c r="K5" i="4" s="1"/>
  <c r="R875" i="2"/>
  <c r="K229" i="4" s="1"/>
  <c r="R883" i="2"/>
  <c r="K477" i="4" s="1"/>
  <c r="R891" i="2"/>
  <c r="K101" i="4" s="1"/>
  <c r="R899" i="2"/>
  <c r="K42" i="4" s="1"/>
  <c r="R907" i="2"/>
  <c r="K53" i="4" s="1"/>
  <c r="R915" i="2"/>
  <c r="K1295" i="4" s="1"/>
  <c r="R923" i="2"/>
  <c r="K499" i="4" s="1"/>
  <c r="R931" i="2"/>
  <c r="K454" i="4" s="1"/>
  <c r="R939" i="2"/>
  <c r="K468" i="4" s="1"/>
  <c r="R947" i="2"/>
  <c r="K96" i="4" s="1"/>
  <c r="R955" i="2"/>
  <c r="K342" i="4" s="1"/>
  <c r="R963" i="2"/>
  <c r="K832" i="4" s="1"/>
  <c r="R971" i="2"/>
  <c r="K127" i="4" s="1"/>
  <c r="R979" i="2"/>
  <c r="K290" i="4" s="1"/>
  <c r="R987" i="2"/>
  <c r="K60" i="4" s="1"/>
  <c r="R995" i="2"/>
  <c r="K180" i="4" s="1"/>
  <c r="R1003" i="2"/>
  <c r="K331" i="4" s="1"/>
  <c r="R1011" i="2"/>
  <c r="K1543" i="4" s="1"/>
  <c r="R1019" i="2"/>
  <c r="K144" i="4" s="1"/>
  <c r="R1025" i="2"/>
  <c r="K403" i="4" s="1"/>
  <c r="R1029" i="2"/>
  <c r="K141" i="4" s="1"/>
  <c r="R1033" i="2"/>
  <c r="R1037" i="2"/>
  <c r="K70" i="4" s="1"/>
  <c r="R1041" i="2"/>
  <c r="K205" i="4" s="1"/>
  <c r="R1045" i="2"/>
  <c r="K485" i="4" s="1"/>
  <c r="R1049" i="2"/>
  <c r="K518" i="4" s="1"/>
  <c r="R1053" i="2"/>
  <c r="K153" i="4" s="1"/>
  <c r="R1057" i="2"/>
  <c r="K55" i="4" s="1"/>
  <c r="R1061" i="2"/>
  <c r="K1603" i="4" s="1"/>
  <c r="R1065" i="2"/>
  <c r="K411" i="4" s="1"/>
  <c r="R1069" i="2"/>
  <c r="K452" i="4" s="1"/>
  <c r="R1073" i="2"/>
  <c r="R1077" i="2"/>
  <c r="K554" i="4" s="1"/>
  <c r="R1081" i="2"/>
  <c r="K1170" i="4" s="1"/>
  <c r="R1085" i="2"/>
  <c r="K283" i="4" s="1"/>
  <c r="R1089" i="2"/>
  <c r="K26" i="4" s="1"/>
  <c r="R1093" i="2"/>
  <c r="K552" i="4" s="1"/>
  <c r="R1097" i="2"/>
  <c r="R1101" i="2"/>
  <c r="R1105" i="2"/>
  <c r="K556" i="4" s="1"/>
  <c r="R1109" i="2"/>
  <c r="K1166" i="4" s="1"/>
  <c r="R1113" i="2"/>
  <c r="K1165" i="4" s="1"/>
  <c r="R1117" i="2"/>
  <c r="K1167" i="4" s="1"/>
  <c r="R1121" i="2"/>
  <c r="K391" i="4" s="1"/>
  <c r="R1125" i="2"/>
  <c r="R652" i="2"/>
  <c r="K1090" i="4" s="1"/>
  <c r="R663" i="2"/>
  <c r="K698" i="4" s="1"/>
  <c r="R674" i="2"/>
  <c r="K699" i="4" s="1"/>
  <c r="R684" i="2"/>
  <c r="K1057" i="4" s="1"/>
  <c r="R695" i="2"/>
  <c r="K910" i="4" s="1"/>
  <c r="R706" i="2"/>
  <c r="K259" i="4" s="1"/>
  <c r="R716" i="2"/>
  <c r="K1187" i="4" s="1"/>
  <c r="R727" i="2"/>
  <c r="K1138" i="4" s="1"/>
  <c r="R738" i="2"/>
  <c r="K1418" i="4" s="1"/>
  <c r="R748" i="2"/>
  <c r="K1521" i="4" s="1"/>
  <c r="R759" i="2"/>
  <c r="K1290" i="4" s="1"/>
  <c r="R770" i="2"/>
  <c r="K804" i="4" s="1"/>
  <c r="R780" i="2"/>
  <c r="K1008" i="4" s="1"/>
  <c r="R791" i="2"/>
  <c r="K1215" i="4" s="1"/>
  <c r="R802" i="2"/>
  <c r="K275" i="4" s="1"/>
  <c r="R812" i="2"/>
  <c r="K9" i="4" s="1"/>
  <c r="R823" i="2"/>
  <c r="K1146" i="4" s="1"/>
  <c r="R834" i="2"/>
  <c r="K384" i="4" s="1"/>
  <c r="R844" i="2"/>
  <c r="K1155" i="4" s="1"/>
  <c r="R854" i="2"/>
  <c r="K1143" i="4" s="1"/>
  <c r="R862" i="2"/>
  <c r="K542" i="4" s="1"/>
  <c r="R870" i="2"/>
  <c r="K276" i="4" s="1"/>
  <c r="R878" i="2"/>
  <c r="K1006" i="4" s="1"/>
  <c r="R886" i="2"/>
  <c r="K1544" i="4" s="1"/>
  <c r="R894" i="2"/>
  <c r="K1530" i="4" s="1"/>
  <c r="R902" i="2"/>
  <c r="K1617" i="4" s="1"/>
  <c r="R910" i="2"/>
  <c r="K434" i="4" s="1"/>
  <c r="R918" i="2"/>
  <c r="K441" i="4" s="1"/>
  <c r="R926" i="2"/>
  <c r="K249" i="4" s="1"/>
  <c r="R934" i="2"/>
  <c r="K412" i="4" s="1"/>
  <c r="R942" i="2"/>
  <c r="K1401" i="4" s="1"/>
  <c r="R950" i="2"/>
  <c r="K236" i="4" s="1"/>
  <c r="R958" i="2"/>
  <c r="K974" i="4" s="1"/>
  <c r="R966" i="2"/>
  <c r="K45" i="4" s="1"/>
  <c r="R974" i="2"/>
  <c r="K402" i="4" s="1"/>
  <c r="R982" i="2"/>
  <c r="K445" i="4" s="1"/>
  <c r="R990" i="2"/>
  <c r="K692" i="4" s="1"/>
  <c r="R998" i="2"/>
  <c r="K901" i="4" s="1"/>
  <c r="R1006" i="2"/>
  <c r="K976" i="4" s="1"/>
  <c r="R1014" i="2"/>
  <c r="K164" i="4" s="1"/>
  <c r="R1022" i="2"/>
  <c r="K448" i="4" s="1"/>
  <c r="R1026" i="2"/>
  <c r="K254" i="4" s="1"/>
  <c r="R1030" i="2"/>
  <c r="K469" i="4" s="1"/>
  <c r="R1034" i="2"/>
  <c r="K86" i="4" s="1"/>
  <c r="R1038" i="2"/>
  <c r="K162" i="4" s="1"/>
  <c r="R1042" i="2"/>
  <c r="K280" i="4" s="1"/>
  <c r="R1046" i="2"/>
  <c r="K98" i="4" s="1"/>
  <c r="R1050" i="2"/>
  <c r="K421" i="4" s="1"/>
  <c r="R1054" i="2"/>
  <c r="R1058" i="2"/>
  <c r="K303" i="4" s="1"/>
  <c r="R1062" i="2"/>
  <c r="K146" i="4" s="1"/>
  <c r="R1066" i="2"/>
  <c r="K43" i="4" s="1"/>
  <c r="R1070" i="2"/>
  <c r="K521" i="4" s="1"/>
  <c r="R1074" i="2"/>
  <c r="K18" i="4" s="1"/>
  <c r="R1078" i="2"/>
  <c r="K545" i="4" s="1"/>
  <c r="R1082" i="2"/>
  <c r="K1171" i="4" s="1"/>
  <c r="R1086" i="2"/>
  <c r="R1090" i="2"/>
  <c r="K20" i="4" s="1"/>
  <c r="R1094" i="2"/>
  <c r="R1098" i="2"/>
  <c r="K22" i="4" s="1"/>
  <c r="R1102" i="2"/>
  <c r="R1106" i="2"/>
  <c r="K388" i="4" s="1"/>
  <c r="R1110" i="2"/>
  <c r="K281" i="4" s="1"/>
  <c r="R1114" i="2"/>
  <c r="K284" i="4" s="1"/>
  <c r="R1118" i="2"/>
  <c r="K1163" i="4" s="1"/>
  <c r="R1122" i="2"/>
  <c r="R1126" i="2"/>
  <c r="K1164" i="4" s="1"/>
  <c r="R1834" i="2"/>
  <c r="K728" i="4" s="1"/>
  <c r="R1838" i="2"/>
  <c r="R1842" i="2"/>
  <c r="R1846" i="2"/>
  <c r="K1435" i="4" s="1"/>
  <c r="R1850" i="2"/>
  <c r="K1232" i="4" s="1"/>
  <c r="R1854" i="2"/>
  <c r="R1858" i="2"/>
  <c r="K1417" i="4" s="1"/>
  <c r="R1862" i="2"/>
  <c r="K707" i="4" s="1"/>
  <c r="R1866" i="2"/>
  <c r="K158" i="4" s="1"/>
  <c r="R1870" i="2"/>
  <c r="R1874" i="2"/>
  <c r="N54" i="2"/>
  <c r="J244" i="4" s="1"/>
  <c r="N56" i="2"/>
  <c r="J335" i="4" s="1"/>
  <c r="N57" i="2"/>
  <c r="J170" i="4" s="1"/>
  <c r="N105" i="2"/>
  <c r="J364" i="4" s="1"/>
  <c r="N61" i="2"/>
  <c r="J199" i="4" s="1"/>
  <c r="N63" i="2"/>
  <c r="J362" i="4" s="1"/>
  <c r="N66" i="2"/>
  <c r="R654" i="2"/>
  <c r="K1596" i="4" s="1"/>
  <c r="R664" i="2"/>
  <c r="K966" i="4" s="1"/>
  <c r="R675" i="2"/>
  <c r="K578" i="4" s="1"/>
  <c r="R686" i="2"/>
  <c r="R696" i="2"/>
  <c r="K1039" i="4" s="1"/>
  <c r="R707" i="2"/>
  <c r="K813" i="4" s="1"/>
  <c r="R718" i="2"/>
  <c r="K519" i="4" s="1"/>
  <c r="R728" i="2"/>
  <c r="K756" i="4" s="1"/>
  <c r="R739" i="2"/>
  <c r="K1600" i="4" s="1"/>
  <c r="R750" i="2"/>
  <c r="K1259" i="4" s="1"/>
  <c r="R760" i="2"/>
  <c r="K1055" i="4" s="1"/>
  <c r="R771" i="2"/>
  <c r="K1196" i="4" s="1"/>
  <c r="R782" i="2"/>
  <c r="K1472" i="4" s="1"/>
  <c r="R792" i="2"/>
  <c r="K641" i="4" s="1"/>
  <c r="R803" i="2"/>
  <c r="R814" i="2"/>
  <c r="R824" i="2"/>
  <c r="K13" i="4" s="1"/>
  <c r="R835" i="2"/>
  <c r="K541" i="4" s="1"/>
  <c r="R846" i="2"/>
  <c r="K1159" i="4" s="1"/>
  <c r="R855" i="2"/>
  <c r="K1150" i="4" s="1"/>
  <c r="R863" i="2"/>
  <c r="K533" i="4" s="1"/>
  <c r="R871" i="2"/>
  <c r="K1606" i="4" s="1"/>
  <c r="R879" i="2"/>
  <c r="K1105" i="4" s="1"/>
  <c r="R887" i="2"/>
  <c r="K920" i="4" s="1"/>
  <c r="R895" i="2"/>
  <c r="K478" i="4" s="1"/>
  <c r="R903" i="2"/>
  <c r="K401" i="4" s="1"/>
  <c r="R911" i="2"/>
  <c r="K522" i="4" s="1"/>
  <c r="R919" i="2"/>
  <c r="K110" i="4" s="1"/>
  <c r="R927" i="2"/>
  <c r="K258" i="4" s="1"/>
  <c r="R935" i="2"/>
  <c r="K473" i="4" s="1"/>
  <c r="R943" i="2"/>
  <c r="K466" i="4" s="1"/>
  <c r="R951" i="2"/>
  <c r="K740" i="4" s="1"/>
  <c r="R959" i="2"/>
  <c r="K92" i="4" s="1"/>
  <c r="R967" i="2"/>
  <c r="K467" i="4" s="1"/>
  <c r="R975" i="2"/>
  <c r="K88" i="4" s="1"/>
  <c r="R983" i="2"/>
  <c r="K507" i="4" s="1"/>
  <c r="R991" i="2"/>
  <c r="K435" i="4" s="1"/>
  <c r="R999" i="2"/>
  <c r="K864" i="4" s="1"/>
  <c r="R1007" i="2"/>
  <c r="K1308" i="4" s="1"/>
  <c r="R1015" i="2"/>
  <c r="K151" i="4" s="1"/>
  <c r="R1023" i="2"/>
  <c r="K419" i="4" s="1"/>
  <c r="R1027" i="2"/>
  <c r="K488" i="4" s="1"/>
  <c r="R1031" i="2"/>
  <c r="K137" i="4" s="1"/>
  <c r="R1035" i="2"/>
  <c r="R1039" i="2"/>
  <c r="K129" i="4" s="1"/>
  <c r="R1043" i="2"/>
  <c r="K132" i="4" s="1"/>
  <c r="R1047" i="2"/>
  <c r="K160" i="4" s="1"/>
  <c r="R1051" i="2"/>
  <c r="K1413" i="4" s="1"/>
  <c r="R1055" i="2"/>
  <c r="K143" i="4" s="1"/>
  <c r="R1059" i="2"/>
  <c r="R1063" i="2"/>
  <c r="K433" i="4" s="1"/>
  <c r="R1067" i="2"/>
  <c r="K134" i="4" s="1"/>
  <c r="R1071" i="2"/>
  <c r="K510" i="4" s="1"/>
  <c r="R1075" i="2"/>
  <c r="R1079" i="2"/>
  <c r="K1168" i="4" s="1"/>
  <c r="R1083" i="2"/>
  <c r="R1087" i="2"/>
  <c r="K551" i="4" s="1"/>
  <c r="R1091" i="2"/>
  <c r="K282" i="4" s="1"/>
  <c r="R1095" i="2"/>
  <c r="K547" i="4" s="1"/>
  <c r="R1099" i="2"/>
  <c r="K390" i="4" s="1"/>
  <c r="R1103" i="2"/>
  <c r="K19" i="4" s="1"/>
  <c r="R1107" i="2"/>
  <c r="K24" i="4" s="1"/>
  <c r="R1111" i="2"/>
  <c r="K1162" i="4" s="1"/>
  <c r="R1115" i="2"/>
  <c r="R1119" i="2"/>
  <c r="K553" i="4" s="1"/>
  <c r="R1123" i="2"/>
  <c r="K548" i="4" s="1"/>
  <c r="R1127" i="2"/>
  <c r="K549" i="4" s="1"/>
  <c r="R1833" i="2"/>
  <c r="K1512" i="4" s="1"/>
  <c r="R1841" i="2"/>
  <c r="K1342" i="4" s="1"/>
  <c r="R1849" i="2"/>
  <c r="K1173" i="4" s="1"/>
  <c r="R1857" i="2"/>
  <c r="R1865" i="2"/>
  <c r="K1534" i="4" s="1"/>
  <c r="R1873" i="2"/>
  <c r="N99" i="2"/>
  <c r="J312" i="4" s="1"/>
  <c r="N104" i="2"/>
  <c r="J204" i="4" s="1"/>
  <c r="N108" i="2"/>
  <c r="J332" i="4" s="1"/>
  <c r="N110" i="2"/>
  <c r="J103" i="4" s="1"/>
  <c r="N113" i="2"/>
  <c r="J343" i="4" s="1"/>
  <c r="N115" i="2"/>
  <c r="N76" i="2"/>
  <c r="J378" i="4" s="1"/>
  <c r="N121" i="2"/>
  <c r="N81" i="2"/>
  <c r="J99" i="4" s="1"/>
  <c r="N128" i="2"/>
  <c r="J372" i="4" s="1"/>
  <c r="N129" i="2"/>
  <c r="J369" i="4" s="1"/>
  <c r="N89" i="2"/>
  <c r="J175" i="4" s="1"/>
  <c r="N135" i="2"/>
  <c r="J368" i="4" s="1"/>
  <c r="N94" i="2"/>
  <c r="J350" i="4" s="1"/>
  <c r="N139" i="2"/>
  <c r="J344" i="4" s="1"/>
  <c r="N199" i="2"/>
  <c r="J482" i="4" s="1"/>
  <c r="N203" i="2"/>
  <c r="J1502" i="4" s="1"/>
  <c r="N207" i="2"/>
  <c r="J1453" i="4" s="1"/>
  <c r="N211" i="2"/>
  <c r="J194" i="4" s="1"/>
  <c r="N215" i="2"/>
  <c r="J1409" i="4" s="1"/>
  <c r="N219" i="2"/>
  <c r="J363" i="4" s="1"/>
  <c r="N223" i="2"/>
  <c r="J218" i="4" s="1"/>
  <c r="N227" i="2"/>
  <c r="J1489" i="4" s="1"/>
  <c r="N231" i="2"/>
  <c r="J379" i="4" s="1"/>
  <c r="N235" i="2"/>
  <c r="J329" i="4" s="1"/>
  <c r="N239" i="2"/>
  <c r="J262" i="4" s="1"/>
  <c r="N243" i="2"/>
  <c r="J1209" i="4" s="1"/>
  <c r="R1835" i="2"/>
  <c r="K1526" i="4" s="1"/>
  <c r="R1843" i="2"/>
  <c r="R1851" i="2"/>
  <c r="K681" i="4" s="1"/>
  <c r="R1859" i="2"/>
  <c r="K664" i="4" s="1"/>
  <c r="R1867" i="2"/>
  <c r="K504" i="4" s="1"/>
  <c r="R1875" i="2"/>
  <c r="K1243" i="4" s="1"/>
  <c r="N100" i="2"/>
  <c r="J354" i="4" s="1"/>
  <c r="N59" i="2"/>
  <c r="N109" i="2"/>
  <c r="N111" i="2"/>
  <c r="J370" i="4" s="1"/>
  <c r="N71" i="2"/>
  <c r="J169" i="4" s="1"/>
  <c r="N116" i="2"/>
  <c r="J215" i="4" s="1"/>
  <c r="N119" i="2"/>
  <c r="J500" i="4" s="1"/>
  <c r="N122" i="2"/>
  <c r="J216" i="4" s="1"/>
  <c r="N125" i="2"/>
  <c r="J349" i="4" s="1"/>
  <c r="N83" i="2"/>
  <c r="J443" i="4" s="1"/>
  <c r="N130" i="2"/>
  <c r="J333" i="4" s="1"/>
  <c r="N133" i="2"/>
  <c r="J446" i="4" s="1"/>
  <c r="N92" i="2"/>
  <c r="J328" i="4" s="1"/>
  <c r="N138" i="2"/>
  <c r="J355" i="4" s="1"/>
  <c r="N200" i="2"/>
  <c r="J569" i="4" s="1"/>
  <c r="N204" i="2"/>
  <c r="J246" i="4" s="1"/>
  <c r="N208" i="2"/>
  <c r="J1136" i="4" s="1"/>
  <c r="N212" i="2"/>
  <c r="J377" i="4" s="1"/>
  <c r="N216" i="2"/>
  <c r="J261" i="4" s="1"/>
  <c r="N220" i="2"/>
  <c r="J202" i="4" s="1"/>
  <c r="N224" i="2"/>
  <c r="J271" i="4" s="1"/>
  <c r="N228" i="2"/>
  <c r="N232" i="2"/>
  <c r="N236" i="2"/>
  <c r="N240" i="2"/>
  <c r="N244" i="2"/>
  <c r="N704" i="2"/>
  <c r="J1200" i="4" s="1"/>
  <c r="N744" i="2"/>
  <c r="J1597" i="4" s="1"/>
  <c r="N725" i="2"/>
  <c r="J1000" i="4" s="1"/>
  <c r="N657" i="2"/>
  <c r="J1448" i="4" s="1"/>
  <c r="N775" i="2"/>
  <c r="J943" i="4" s="1"/>
  <c r="N660" i="2"/>
  <c r="J786" i="4" s="1"/>
  <c r="N692" i="2"/>
  <c r="J1378" i="4" s="1"/>
  <c r="N695" i="2"/>
  <c r="J910" i="4" s="1"/>
  <c r="N661" i="2"/>
  <c r="J1506" i="4" s="1"/>
  <c r="N750" i="2"/>
  <c r="J1259" i="4" s="1"/>
  <c r="N646" i="2"/>
  <c r="J1368" i="4" s="1"/>
  <c r="N663" i="2"/>
  <c r="J698" i="4" s="1"/>
  <c r="N713" i="2"/>
  <c r="J1273" i="4" s="1"/>
  <c r="N647" i="2"/>
  <c r="J965" i="4" s="1"/>
  <c r="N778" i="2"/>
  <c r="J916" i="4" s="1"/>
  <c r="N714" i="2"/>
  <c r="J1394" i="4" s="1"/>
  <c r="N697" i="2"/>
  <c r="J1535" i="4" s="1"/>
  <c r="N729" i="2"/>
  <c r="J917" i="4" s="1"/>
  <c r="N783" i="2"/>
  <c r="J711" i="4" s="1"/>
  <c r="N715" i="2"/>
  <c r="J1476" i="4" s="1"/>
  <c r="N716" i="2"/>
  <c r="J1187" i="4" s="1"/>
  <c r="N784" i="2"/>
  <c r="J722" i="4" s="1"/>
  <c r="N786" i="2"/>
  <c r="J1554" i="4" s="1"/>
  <c r="N673" i="2"/>
  <c r="J267" i="4" s="1"/>
  <c r="N651" i="2"/>
  <c r="J1122" i="4" s="1"/>
  <c r="N720" i="2"/>
  <c r="J768" i="4" s="1"/>
  <c r="N788" i="2"/>
  <c r="J118" i="4" s="1"/>
  <c r="N789" i="2"/>
  <c r="J1558" i="4" s="1"/>
  <c r="N736" i="2"/>
  <c r="J1267" i="4" s="1"/>
  <c r="N737" i="2"/>
  <c r="J1440" i="4" s="1"/>
  <c r="N655" i="2"/>
  <c r="J1517" i="4" s="1"/>
  <c r="N764" i="2"/>
  <c r="J77" i="4" s="1"/>
  <c r="N765" i="2"/>
  <c r="J911" i="4" s="1"/>
  <c r="N683" i="2"/>
  <c r="J1349" i="4" s="1"/>
  <c r="N792" i="2"/>
  <c r="J641" i="4" s="1"/>
  <c r="N685" i="2"/>
  <c r="J1595" i="4" s="1"/>
  <c r="N688" i="2"/>
  <c r="N795" i="2"/>
  <c r="J1031" i="4" s="1"/>
  <c r="N796" i="2"/>
  <c r="N800" i="2"/>
  <c r="J277" i="4" s="1"/>
  <c r="N804" i="2"/>
  <c r="J14" i="4" s="1"/>
  <c r="N808" i="2"/>
  <c r="J1158" i="4" s="1"/>
  <c r="N812" i="2"/>
  <c r="J9" i="4" s="1"/>
  <c r="N816" i="2"/>
  <c r="J10" i="4" s="1"/>
  <c r="N820" i="2"/>
  <c r="N824" i="2"/>
  <c r="J13" i="4" s="1"/>
  <c r="N828" i="2"/>
  <c r="J528" i="4" s="1"/>
  <c r="N832" i="2"/>
  <c r="J1154" i="4" s="1"/>
  <c r="N836" i="2"/>
  <c r="J272" i="4" s="1"/>
  <c r="N840" i="2"/>
  <c r="J12" i="4" s="1"/>
  <c r="N844" i="2"/>
  <c r="J1155" i="4" s="1"/>
  <c r="N848" i="2"/>
  <c r="J381" i="4" s="1"/>
  <c r="N852" i="2"/>
  <c r="J1149" i="4" s="1"/>
  <c r="R1837" i="2"/>
  <c r="K1192" i="4" s="1"/>
  <c r="R1845" i="2"/>
  <c r="R1853" i="2"/>
  <c r="K739" i="4" s="1"/>
  <c r="R1861" i="2"/>
  <c r="K602" i="4" s="1"/>
  <c r="R1869" i="2"/>
  <c r="K1331" i="4" s="1"/>
  <c r="R1877" i="2"/>
  <c r="K123" i="4" s="1"/>
  <c r="N102" i="2"/>
  <c r="J80" i="4" s="1"/>
  <c r="N60" i="2"/>
  <c r="J330" i="4" s="1"/>
  <c r="N65" i="2"/>
  <c r="J326" i="4" s="1"/>
  <c r="N112" i="2"/>
  <c r="J209" i="4" s="1"/>
  <c r="N73" i="2"/>
  <c r="N117" i="2"/>
  <c r="J371" i="4" s="1"/>
  <c r="N77" i="2"/>
  <c r="J457" i="4" s="1"/>
  <c r="N79" i="2"/>
  <c r="J447" i="4" s="1"/>
  <c r="N82" i="2"/>
  <c r="J327" i="4" s="1"/>
  <c r="N84" i="2"/>
  <c r="J167" i="4" s="1"/>
  <c r="N131" i="2"/>
  <c r="N134" i="2"/>
  <c r="J248" i="4" s="1"/>
  <c r="N136" i="2"/>
  <c r="J314" i="4" s="1"/>
  <c r="N96" i="2"/>
  <c r="J206" i="4" s="1"/>
  <c r="N201" i="2"/>
  <c r="J1493" i="4" s="1"/>
  <c r="N205" i="2"/>
  <c r="J1021" i="4" s="1"/>
  <c r="N209" i="2"/>
  <c r="J358" i="4" s="1"/>
  <c r="N213" i="2"/>
  <c r="J213" i="4" s="1"/>
  <c r="N217" i="2"/>
  <c r="J1510" i="4" s="1"/>
  <c r="N221" i="2"/>
  <c r="J1447" i="4" s="1"/>
  <c r="N225" i="2"/>
  <c r="J193" i="4" s="1"/>
  <c r="N229" i="2"/>
  <c r="J359" i="4" s="1"/>
  <c r="N233" i="2"/>
  <c r="J353" i="4" s="1"/>
  <c r="N237" i="2"/>
  <c r="J225" i="4" s="1"/>
  <c r="N241" i="2"/>
  <c r="J192" i="4" s="1"/>
  <c r="N245" i="2"/>
  <c r="J444" i="4" s="1"/>
  <c r="R1839" i="2"/>
  <c r="K803" i="4" s="1"/>
  <c r="R1847" i="2"/>
  <c r="K1541" i="4" s="1"/>
  <c r="R1855" i="2"/>
  <c r="K808" i="4" s="1"/>
  <c r="R1863" i="2"/>
  <c r="K801" i="4" s="1"/>
  <c r="R1871" i="2"/>
  <c r="K1300" i="4" s="1"/>
  <c r="N55" i="2"/>
  <c r="J341" i="4" s="1"/>
  <c r="N103" i="2"/>
  <c r="J188" i="4" s="1"/>
  <c r="N62" i="2"/>
  <c r="N67" i="2"/>
  <c r="J100" i="4" s="1"/>
  <c r="N70" i="2"/>
  <c r="J338" i="4" s="1"/>
  <c r="N114" i="2"/>
  <c r="J97" i="4" s="1"/>
  <c r="N75" i="2"/>
  <c r="J147" i="4" s="1"/>
  <c r="N120" i="2"/>
  <c r="J237" i="4" s="1"/>
  <c r="N80" i="2"/>
  <c r="J325" i="4" s="1"/>
  <c r="N126" i="2"/>
  <c r="J195" i="4" s="1"/>
  <c r="N86" i="2"/>
  <c r="J126" i="4" s="1"/>
  <c r="N88" i="2"/>
  <c r="J337" i="4" s="1"/>
  <c r="N90" i="2"/>
  <c r="N137" i="2"/>
  <c r="J348" i="4" s="1"/>
  <c r="N97" i="2"/>
  <c r="J114" i="4" s="1"/>
  <c r="N198" i="2"/>
  <c r="J492" i="4" s="1"/>
  <c r="N202" i="2"/>
  <c r="J71" i="4" s="1"/>
  <c r="N206" i="2"/>
  <c r="J632" i="4" s="1"/>
  <c r="N210" i="2"/>
  <c r="J952" i="4" s="1"/>
  <c r="N214" i="2"/>
  <c r="J1087" i="4" s="1"/>
  <c r="N218" i="2"/>
  <c r="J263" i="4" s="1"/>
  <c r="N222" i="2"/>
  <c r="J203" i="4" s="1"/>
  <c r="N226" i="2"/>
  <c r="J256" i="4" s="1"/>
  <c r="N230" i="2"/>
  <c r="N234" i="2"/>
  <c r="N238" i="2"/>
  <c r="N242" i="2"/>
  <c r="N656" i="2"/>
  <c r="J1038" i="4" s="1"/>
  <c r="N745" i="2"/>
  <c r="J1381" i="4" s="1"/>
  <c r="N773" i="2"/>
  <c r="J1219" i="4" s="1"/>
  <c r="N774" i="2"/>
  <c r="J987" i="4" s="1"/>
  <c r="N708" i="2"/>
  <c r="J984" i="4" s="1"/>
  <c r="N709" i="2"/>
  <c r="J1004" i="4" s="1"/>
  <c r="N693" i="2"/>
  <c r="J594" i="4" s="1"/>
  <c r="N710" i="2"/>
  <c r="J1411" i="4" s="1"/>
  <c r="N696" i="2"/>
  <c r="J1039" i="4" s="1"/>
  <c r="N662" i="2"/>
  <c r="J1013" i="4" s="1"/>
  <c r="N712" i="2"/>
  <c r="J1412" i="4" s="1"/>
  <c r="N664" i="2"/>
  <c r="J966" i="4" s="1"/>
  <c r="N728" i="2"/>
  <c r="J756" i="4" s="1"/>
  <c r="N666" i="2"/>
  <c r="J587" i="4" s="1"/>
  <c r="N756" i="2"/>
  <c r="J1498" i="4" s="1"/>
  <c r="N780" i="2"/>
  <c r="J1008" i="4" s="1"/>
  <c r="N781" i="2"/>
  <c r="J940" i="4" s="1"/>
  <c r="N648" i="2"/>
  <c r="J757" i="4" s="1"/>
  <c r="N670" i="2"/>
  <c r="J1348" i="4" s="1"/>
  <c r="N649" i="2"/>
  <c r="J1101" i="4" s="1"/>
  <c r="N650" i="2"/>
  <c r="J1542" i="4" s="1"/>
  <c r="N731" i="2"/>
  <c r="J1115" i="4" s="1"/>
  <c r="N718" i="2"/>
  <c r="J519" i="4" s="1"/>
  <c r="N760" i="2"/>
  <c r="J1055" i="4" s="1"/>
  <c r="N675" i="2"/>
  <c r="J578" i="4" s="1"/>
  <c r="N762" i="2"/>
  <c r="J1268" i="4" s="1"/>
  <c r="N652" i="2"/>
  <c r="J1090" i="4" s="1"/>
  <c r="N734" i="2"/>
  <c r="J930" i="4" s="1"/>
  <c r="N790" i="2"/>
  <c r="J997" i="4" s="1"/>
  <c r="N654" i="2"/>
  <c r="J1596" i="4" s="1"/>
  <c r="N738" i="2"/>
  <c r="J1418" i="4" s="1"/>
  <c r="N682" i="2"/>
  <c r="J1350" i="4" s="1"/>
  <c r="N740" i="2"/>
  <c r="J1195" i="4" s="1"/>
  <c r="N684" i="2"/>
  <c r="J1057" i="4" s="1"/>
  <c r="N768" i="2"/>
  <c r="J1001" i="4" s="1"/>
  <c r="N687" i="2"/>
  <c r="J1034" i="4" s="1"/>
  <c r="N689" i="2"/>
  <c r="J1391" i="4" s="1"/>
  <c r="N690" i="2"/>
  <c r="N798" i="2"/>
  <c r="J534" i="4" s="1"/>
  <c r="N802" i="2"/>
  <c r="J275" i="4" s="1"/>
  <c r="N806" i="2"/>
  <c r="J540" i="4" s="1"/>
  <c r="N810" i="2"/>
  <c r="N814" i="2"/>
  <c r="N818" i="2"/>
  <c r="J1147" i="4" s="1"/>
  <c r="N822" i="2"/>
  <c r="J535" i="4" s="1"/>
  <c r="N826" i="2"/>
  <c r="J1145" i="4" s="1"/>
  <c r="N830" i="2"/>
  <c r="J544" i="4" s="1"/>
  <c r="N834" i="2"/>
  <c r="J384" i="4" s="1"/>
  <c r="N838" i="2"/>
  <c r="J11" i="4" s="1"/>
  <c r="N842" i="2"/>
  <c r="J539" i="4" s="1"/>
  <c r="N846" i="2"/>
  <c r="J1159" i="4" s="1"/>
  <c r="N850" i="2"/>
  <c r="J1148" i="4" s="1"/>
  <c r="N854" i="2"/>
  <c r="J1143" i="4" s="1"/>
  <c r="N858" i="2"/>
  <c r="J537" i="4" s="1"/>
  <c r="N862" i="2"/>
  <c r="J542" i="4" s="1"/>
  <c r="N866" i="2"/>
  <c r="J1156" i="4" s="1"/>
  <c r="N870" i="2"/>
  <c r="J276" i="4" s="1"/>
  <c r="N874" i="2"/>
  <c r="J4" i="4" s="1"/>
  <c r="N878" i="2"/>
  <c r="J1006" i="4" s="1"/>
  <c r="N882" i="2"/>
  <c r="J817" i="4" s="1"/>
  <c r="N886" i="2"/>
  <c r="J1544" i="4" s="1"/>
  <c r="N890" i="2"/>
  <c r="J429" i="4" s="1"/>
  <c r="N894" i="2"/>
  <c r="J1530" i="4" s="1"/>
  <c r="N898" i="2"/>
  <c r="J68" i="4" s="1"/>
  <c r="N902" i="2"/>
  <c r="J1617" i="4" s="1"/>
  <c r="N906" i="2"/>
  <c r="J458" i="4" s="1"/>
  <c r="N910" i="2"/>
  <c r="J434" i="4" s="1"/>
  <c r="N914" i="2"/>
  <c r="J514" i="4" s="1"/>
  <c r="N918" i="2"/>
  <c r="J441" i="4" s="1"/>
  <c r="N922" i="2"/>
  <c r="J902" i="4" s="1"/>
  <c r="N926" i="2"/>
  <c r="J249" i="4" s="1"/>
  <c r="N930" i="2"/>
  <c r="J138" i="4" s="1"/>
  <c r="N934" i="2"/>
  <c r="J412" i="4" s="1"/>
  <c r="N938" i="2"/>
  <c r="J154" i="4" s="1"/>
  <c r="N942" i="2"/>
  <c r="J1401" i="4" s="1"/>
  <c r="N946" i="2"/>
  <c r="J420" i="4" s="1"/>
  <c r="N950" i="2"/>
  <c r="J236" i="4" s="1"/>
  <c r="N954" i="2"/>
  <c r="J91" i="4" s="1"/>
  <c r="N958" i="2"/>
  <c r="J974" i="4" s="1"/>
  <c r="N962" i="2"/>
  <c r="J924" i="4" s="1"/>
  <c r="N966" i="2"/>
  <c r="J45" i="4" s="1"/>
  <c r="N970" i="2"/>
  <c r="J1311" i="4" s="1"/>
  <c r="N974" i="2"/>
  <c r="J402" i="4" s="1"/>
  <c r="N978" i="2"/>
  <c r="J63" i="4" s="1"/>
  <c r="N982" i="2"/>
  <c r="J445" i="4" s="1"/>
  <c r="N986" i="2"/>
  <c r="J226" i="4" s="1"/>
  <c r="N990" i="2"/>
  <c r="J692" i="4" s="1"/>
  <c r="N994" i="2"/>
  <c r="J517" i="4" s="1"/>
  <c r="N998" i="2"/>
  <c r="J901" i="4" s="1"/>
  <c r="N1002" i="2"/>
  <c r="J128" i="4" s="1"/>
  <c r="N1006" i="2"/>
  <c r="J976" i="4" s="1"/>
  <c r="N1010" i="2"/>
  <c r="J1227" i="4" s="1"/>
  <c r="N1014" i="2"/>
  <c r="J164" i="4" s="1"/>
  <c r="N1018" i="2"/>
  <c r="J513" i="4" s="1"/>
  <c r="N1022" i="2"/>
  <c r="J448" i="4" s="1"/>
  <c r="N1026" i="2"/>
  <c r="J254" i="4" s="1"/>
  <c r="N1030" i="2"/>
  <c r="J469" i="4" s="1"/>
  <c r="N1034" i="2"/>
  <c r="J86" i="4" s="1"/>
  <c r="N1038" i="2"/>
  <c r="J162" i="4" s="1"/>
  <c r="N1042" i="2"/>
  <c r="J280" i="4" s="1"/>
  <c r="N1046" i="2"/>
  <c r="J98" i="4" s="1"/>
  <c r="N1050" i="2"/>
  <c r="J421" i="4" s="1"/>
  <c r="N1054" i="2"/>
  <c r="N1058" i="2"/>
  <c r="J303" i="4" s="1"/>
  <c r="N1062" i="2"/>
  <c r="J146" i="4" s="1"/>
  <c r="N1066" i="2"/>
  <c r="J43" i="4" s="1"/>
  <c r="N1070" i="2"/>
  <c r="J521" i="4" s="1"/>
  <c r="N1074" i="2"/>
  <c r="J18" i="4" s="1"/>
  <c r="N1078" i="2"/>
  <c r="J545" i="4" s="1"/>
  <c r="N1082" i="2"/>
  <c r="J1171" i="4" s="1"/>
  <c r="N1086" i="2"/>
  <c r="N1090" i="2"/>
  <c r="J20" i="4" s="1"/>
  <c r="N1094" i="2"/>
  <c r="N1098" i="2"/>
  <c r="J22" i="4" s="1"/>
  <c r="N1102" i="2"/>
  <c r="N1106" i="2"/>
  <c r="J388" i="4" s="1"/>
  <c r="N1110" i="2"/>
  <c r="J281" i="4" s="1"/>
  <c r="N1114" i="2"/>
  <c r="J284" i="4" s="1"/>
  <c r="N1118" i="2"/>
  <c r="J1163" i="4" s="1"/>
  <c r="N1122" i="2"/>
  <c r="N1126" i="2"/>
  <c r="J1164" i="4" s="1"/>
  <c r="N743" i="2"/>
  <c r="J967" i="4" s="1"/>
  <c r="N772" i="2"/>
  <c r="J526" i="4" s="1"/>
  <c r="N746" i="2"/>
  <c r="J1280" i="4" s="1"/>
  <c r="N644" i="2"/>
  <c r="J990" i="4" s="1"/>
  <c r="N748" i="2"/>
  <c r="J1521" i="4" s="1"/>
  <c r="N777" i="2"/>
  <c r="J1459" i="4" s="1"/>
  <c r="N753" i="2"/>
  <c r="J928" i="4" s="1"/>
  <c r="N779" i="2"/>
  <c r="J1436" i="4" s="1"/>
  <c r="N698" i="2"/>
  <c r="J580" i="4" s="1"/>
  <c r="N669" i="2"/>
  <c r="J1194" i="4" s="1"/>
  <c r="N759" i="2"/>
  <c r="J1290" i="4" s="1"/>
  <c r="N732" i="2"/>
  <c r="J251" i="4" s="1"/>
  <c r="N761" i="2"/>
  <c r="J269" i="4" s="1"/>
  <c r="N678" i="2"/>
  <c r="J1393" i="4" s="1"/>
  <c r="N679" i="2"/>
  <c r="J1186" i="4" s="1"/>
  <c r="N680" i="2"/>
  <c r="J586" i="4" s="1"/>
  <c r="N724" i="2"/>
  <c r="J579" i="4" s="1"/>
  <c r="N767" i="2"/>
  <c r="J944" i="4" s="1"/>
  <c r="N794" i="2"/>
  <c r="J1515" i="4" s="1"/>
  <c r="N797" i="2"/>
  <c r="J7" i="4" s="1"/>
  <c r="N805" i="2"/>
  <c r="J538" i="4" s="1"/>
  <c r="N813" i="2"/>
  <c r="J1153" i="4" s="1"/>
  <c r="N821" i="2"/>
  <c r="J1157" i="4" s="1"/>
  <c r="N829" i="2"/>
  <c r="J273" i="4" s="1"/>
  <c r="N837" i="2"/>
  <c r="J1142" i="4" s="1"/>
  <c r="N845" i="2"/>
  <c r="J1141" i="4" s="1"/>
  <c r="N853" i="2"/>
  <c r="J532" i="4" s="1"/>
  <c r="N859" i="2"/>
  <c r="J543" i="4" s="1"/>
  <c r="N864" i="2"/>
  <c r="J6" i="4" s="1"/>
  <c r="N869" i="2"/>
  <c r="J1152" i="4" s="1"/>
  <c r="N875" i="2"/>
  <c r="J229" i="4" s="1"/>
  <c r="N880" i="2"/>
  <c r="J1161" i="4" s="1"/>
  <c r="N885" i="2"/>
  <c r="J217" i="4" s="1"/>
  <c r="N891" i="2"/>
  <c r="J101" i="4" s="1"/>
  <c r="N896" i="2"/>
  <c r="J503" i="4" s="1"/>
  <c r="N901" i="2"/>
  <c r="J1605" i="4" s="1"/>
  <c r="N907" i="2"/>
  <c r="J53" i="4" s="1"/>
  <c r="N912" i="2"/>
  <c r="J455" i="4" s="1"/>
  <c r="N917" i="2"/>
  <c r="J90" i="4" s="1"/>
  <c r="N923" i="2"/>
  <c r="J499" i="4" s="1"/>
  <c r="N928" i="2"/>
  <c r="J1599" i="4" s="1"/>
  <c r="N933" i="2"/>
  <c r="J490" i="4" s="1"/>
  <c r="N939" i="2"/>
  <c r="J468" i="4" s="1"/>
  <c r="N944" i="2"/>
  <c r="J318" i="4" s="1"/>
  <c r="N949" i="2"/>
  <c r="J523" i="4" s="1"/>
  <c r="N955" i="2"/>
  <c r="J342" i="4" s="1"/>
  <c r="N960" i="2"/>
  <c r="J449" i="4" s="1"/>
  <c r="N965" i="2"/>
  <c r="J155" i="4" s="1"/>
  <c r="N971" i="2"/>
  <c r="J127" i="4" s="1"/>
  <c r="N976" i="2"/>
  <c r="J432" i="4" s="1"/>
  <c r="N981" i="2"/>
  <c r="J46" i="4" s="1"/>
  <c r="N987" i="2"/>
  <c r="J60" i="4" s="1"/>
  <c r="N992" i="2"/>
  <c r="J743" i="4" s="1"/>
  <c r="N997" i="2"/>
  <c r="J453" i="4" s="1"/>
  <c r="N1003" i="2"/>
  <c r="J331" i="4" s="1"/>
  <c r="N1008" i="2"/>
  <c r="J472" i="4" s="1"/>
  <c r="N1013" i="2"/>
  <c r="J408" i="4" s="1"/>
  <c r="N1019" i="2"/>
  <c r="J144" i="4" s="1"/>
  <c r="N1024" i="2"/>
  <c r="J67" i="4" s="1"/>
  <c r="N1029" i="2"/>
  <c r="J141" i="4" s="1"/>
  <c r="N1035" i="2"/>
  <c r="N1040" i="2"/>
  <c r="J498" i="4" s="1"/>
  <c r="N1045" i="2"/>
  <c r="J485" i="4" s="1"/>
  <c r="N1051" i="2"/>
  <c r="J1413" i="4" s="1"/>
  <c r="N1056" i="2"/>
  <c r="J116" i="4" s="1"/>
  <c r="N1061" i="2"/>
  <c r="J1603" i="4" s="1"/>
  <c r="N1067" i="2"/>
  <c r="J134" i="4" s="1"/>
  <c r="N1072" i="2"/>
  <c r="J474" i="4" s="1"/>
  <c r="N1077" i="2"/>
  <c r="J554" i="4" s="1"/>
  <c r="N1083" i="2"/>
  <c r="N1088" i="2"/>
  <c r="N1093" i="2"/>
  <c r="J552" i="4" s="1"/>
  <c r="N1099" i="2"/>
  <c r="J390" i="4" s="1"/>
  <c r="N1104" i="2"/>
  <c r="J392" i="4" s="1"/>
  <c r="N1109" i="2"/>
  <c r="J1166" i="4" s="1"/>
  <c r="N1115" i="2"/>
  <c r="N1120" i="2"/>
  <c r="N1125" i="2"/>
  <c r="N1834" i="2"/>
  <c r="J728" i="4" s="1"/>
  <c r="N1842" i="2"/>
  <c r="N1850" i="2"/>
  <c r="J1232" i="4" s="1"/>
  <c r="N1858" i="2"/>
  <c r="J1417" i="4" s="1"/>
  <c r="N1866" i="2"/>
  <c r="J158" i="4" s="1"/>
  <c r="N1874" i="2"/>
  <c r="N1867" i="2"/>
  <c r="J504" i="4" s="1"/>
  <c r="N1875" i="2"/>
  <c r="J1243" i="4" s="1"/>
  <c r="N770" i="2"/>
  <c r="J804" i="4" s="1"/>
  <c r="N706" i="2"/>
  <c r="J259" i="4" s="1"/>
  <c r="N659" i="2"/>
  <c r="J1263" i="4" s="1"/>
  <c r="N694" i="2"/>
  <c r="J1559" i="4" s="1"/>
  <c r="N749" i="2"/>
  <c r="J628" i="4" s="1"/>
  <c r="N726" i="2"/>
  <c r="J220" i="4" s="1"/>
  <c r="N754" i="2"/>
  <c r="J1113" i="4" s="1"/>
  <c r="N757" i="2"/>
  <c r="J1007" i="4" s="1"/>
  <c r="N758" i="2"/>
  <c r="J963" i="4" s="1"/>
  <c r="N699" i="2"/>
  <c r="J1523" i="4" s="1"/>
  <c r="N717" i="2"/>
  <c r="J1527" i="4" s="1"/>
  <c r="N787" i="2"/>
  <c r="J622" i="4" s="1"/>
  <c r="N676" i="2"/>
  <c r="J1449" i="4" s="1"/>
  <c r="N721" i="2"/>
  <c r="J1201" i="4" s="1"/>
  <c r="N653" i="2"/>
  <c r="J1123" i="4" s="1"/>
  <c r="N681" i="2"/>
  <c r="J1546" i="4" s="1"/>
  <c r="N702" i="2"/>
  <c r="J1593" i="4" s="1"/>
  <c r="N793" i="2"/>
  <c r="J1178" i="4" s="1"/>
  <c r="N769" i="2"/>
  <c r="J831" i="4" s="1"/>
  <c r="N799" i="2"/>
  <c r="J530" i="4" s="1"/>
  <c r="N807" i="2"/>
  <c r="J274" i="4" s="1"/>
  <c r="N815" i="2"/>
  <c r="J382" i="4" s="1"/>
  <c r="N823" i="2"/>
  <c r="J1146" i="4" s="1"/>
  <c r="N831" i="2"/>
  <c r="J531" i="4" s="1"/>
  <c r="N839" i="2"/>
  <c r="J1140" i="4" s="1"/>
  <c r="N847" i="2"/>
  <c r="J17" i="4" s="1"/>
  <c r="N855" i="2"/>
  <c r="J1150" i="4" s="1"/>
  <c r="N860" i="2"/>
  <c r="J279" i="4" s="1"/>
  <c r="N865" i="2"/>
  <c r="J380" i="4" s="1"/>
  <c r="N871" i="2"/>
  <c r="J1606" i="4" s="1"/>
  <c r="N876" i="2"/>
  <c r="J497" i="4" s="1"/>
  <c r="N881" i="2"/>
  <c r="J1069" i="4" s="1"/>
  <c r="N887" i="2"/>
  <c r="J920" i="4" s="1"/>
  <c r="N892" i="2"/>
  <c r="J50" i="4" s="1"/>
  <c r="N897" i="2"/>
  <c r="J495" i="4" s="1"/>
  <c r="N903" i="2"/>
  <c r="J401" i="4" s="1"/>
  <c r="N908" i="2"/>
  <c r="J64" i="4" s="1"/>
  <c r="N913" i="2"/>
  <c r="J54" i="4" s="1"/>
  <c r="N919" i="2"/>
  <c r="J110" i="4" s="1"/>
  <c r="N924" i="2"/>
  <c r="J502" i="4" s="1"/>
  <c r="N929" i="2"/>
  <c r="J166" i="4" s="1"/>
  <c r="N935" i="2"/>
  <c r="J473" i="4" s="1"/>
  <c r="N940" i="2"/>
  <c r="J487" i="4" s="1"/>
  <c r="N945" i="2"/>
  <c r="J133" i="4" s="1"/>
  <c r="N951" i="2"/>
  <c r="J740" i="4" s="1"/>
  <c r="N956" i="2"/>
  <c r="J289" i="4" s="1"/>
  <c r="N961" i="2"/>
  <c r="J163" i="4" s="1"/>
  <c r="N967" i="2"/>
  <c r="J467" i="4" s="1"/>
  <c r="N972" i="2"/>
  <c r="J82" i="4" s="1"/>
  <c r="N977" i="2"/>
  <c r="J197" i="4" s="1"/>
  <c r="N983" i="2"/>
  <c r="J507" i="4" s="1"/>
  <c r="N988" i="2"/>
  <c r="J69" i="4" s="1"/>
  <c r="N993" i="2"/>
  <c r="J489" i="4" s="1"/>
  <c r="N999" i="2"/>
  <c r="J864" i="4" s="1"/>
  <c r="N1004" i="2"/>
  <c r="J48" i="4" s="1"/>
  <c r="N1009" i="2"/>
  <c r="J404" i="4" s="1"/>
  <c r="N1015" i="2"/>
  <c r="J151" i="4" s="1"/>
  <c r="N1020" i="2"/>
  <c r="J428" i="4" s="1"/>
  <c r="N1025" i="2"/>
  <c r="J403" i="4" s="1"/>
  <c r="N1031" i="2"/>
  <c r="J137" i="4" s="1"/>
  <c r="N1036" i="2"/>
  <c r="J480" i="4" s="1"/>
  <c r="N1041" i="2"/>
  <c r="J205" i="4" s="1"/>
  <c r="N1047" i="2"/>
  <c r="J160" i="4" s="1"/>
  <c r="N1052" i="2"/>
  <c r="J177" i="4" s="1"/>
  <c r="N1057" i="2"/>
  <c r="J55" i="4" s="1"/>
  <c r="N1063" i="2"/>
  <c r="J433" i="4" s="1"/>
  <c r="N1068" i="2"/>
  <c r="J1089" i="4" s="1"/>
  <c r="N1073" i="2"/>
  <c r="N1079" i="2"/>
  <c r="J1168" i="4" s="1"/>
  <c r="N1084" i="2"/>
  <c r="J387" i="4" s="1"/>
  <c r="N1089" i="2"/>
  <c r="J26" i="4" s="1"/>
  <c r="N1095" i="2"/>
  <c r="J547" i="4" s="1"/>
  <c r="N1100" i="2"/>
  <c r="N1105" i="2"/>
  <c r="J556" i="4" s="1"/>
  <c r="N1111" i="2"/>
  <c r="J1162" i="4" s="1"/>
  <c r="N1116" i="2"/>
  <c r="J1169" i="4" s="1"/>
  <c r="N1121" i="2"/>
  <c r="J391" i="4" s="1"/>
  <c r="N1127" i="2"/>
  <c r="J549" i="4" s="1"/>
  <c r="N771" i="2"/>
  <c r="J1196" i="4" s="1"/>
  <c r="N658" i="2"/>
  <c r="J782" i="4" s="1"/>
  <c r="N776" i="2"/>
  <c r="J898" i="4" s="1"/>
  <c r="N645" i="2"/>
  <c r="J915" i="4" s="1"/>
  <c r="N751" i="2"/>
  <c r="J1079" i="4" s="1"/>
  <c r="N752" i="2"/>
  <c r="J1406" i="4" s="1"/>
  <c r="N665" i="2"/>
  <c r="J1253" i="4" s="1"/>
  <c r="N667" i="2"/>
  <c r="J791" i="4" s="1"/>
  <c r="N730" i="2"/>
  <c r="J755" i="4" s="1"/>
  <c r="N700" i="2"/>
  <c r="J1577" i="4" s="1"/>
  <c r="N785" i="2"/>
  <c r="J629" i="4" s="1"/>
  <c r="N719" i="2"/>
  <c r="J1214" i="4" s="1"/>
  <c r="N701" i="2"/>
  <c r="J89" i="4" s="1"/>
  <c r="N733" i="2"/>
  <c r="J867" i="4" s="1"/>
  <c r="N763" i="2"/>
  <c r="J921" i="4" s="1"/>
  <c r="N739" i="2"/>
  <c r="J1600" i="4" s="1"/>
  <c r="N766" i="2"/>
  <c r="J950" i="4" s="1"/>
  <c r="N686" i="2"/>
  <c r="N742" i="2"/>
  <c r="J1479" i="4" s="1"/>
  <c r="N801" i="2"/>
  <c r="J16" i="4" s="1"/>
  <c r="N809" i="2"/>
  <c r="J1151" i="4" s="1"/>
  <c r="N817" i="2"/>
  <c r="J8" i="4" s="1"/>
  <c r="N825" i="2"/>
  <c r="J15" i="4" s="1"/>
  <c r="N833" i="2"/>
  <c r="J527" i="4" s="1"/>
  <c r="N841" i="2"/>
  <c r="N849" i="2"/>
  <c r="J529" i="4" s="1"/>
  <c r="N856" i="2"/>
  <c r="J1144" i="4" s="1"/>
  <c r="N861" i="2"/>
  <c r="J1160" i="4" s="1"/>
  <c r="N867" i="2"/>
  <c r="J5" i="4" s="1"/>
  <c r="N872" i="2"/>
  <c r="J1048" i="4" s="1"/>
  <c r="N877" i="2"/>
  <c r="J705" i="4" s="1"/>
  <c r="N883" i="2"/>
  <c r="J477" i="4" s="1"/>
  <c r="N888" i="2"/>
  <c r="J367" i="4" s="1"/>
  <c r="N893" i="2"/>
  <c r="J516" i="4" s="1"/>
  <c r="N899" i="2"/>
  <c r="J42" i="4" s="1"/>
  <c r="N904" i="2"/>
  <c r="J493" i="4" s="1"/>
  <c r="N909" i="2"/>
  <c r="J139" i="4" s="1"/>
  <c r="N915" i="2"/>
  <c r="J1295" i="4" s="1"/>
  <c r="N920" i="2"/>
  <c r="J866" i="4" s="1"/>
  <c r="N925" i="2"/>
  <c r="J524" i="4" s="1"/>
  <c r="N931" i="2"/>
  <c r="J454" i="4" s="1"/>
  <c r="N936" i="2"/>
  <c r="J81" i="4" s="1"/>
  <c r="N941" i="2"/>
  <c r="J825" i="4" s="1"/>
  <c r="N947" i="2"/>
  <c r="J96" i="4" s="1"/>
  <c r="N952" i="2"/>
  <c r="J233" i="4" s="1"/>
  <c r="N957" i="2"/>
  <c r="J62" i="4" s="1"/>
  <c r="N963" i="2"/>
  <c r="J832" i="4" s="1"/>
  <c r="N968" i="2"/>
  <c r="J515" i="4" s="1"/>
  <c r="N973" i="2"/>
  <c r="J413" i="4" s="1"/>
  <c r="N979" i="2"/>
  <c r="J290" i="4" s="1"/>
  <c r="N984" i="2"/>
  <c r="J422" i="4" s="1"/>
  <c r="N989" i="2"/>
  <c r="J156" i="4" s="1"/>
  <c r="N995" i="2"/>
  <c r="J180" i="4" s="1"/>
  <c r="N1000" i="2"/>
  <c r="J405" i="4" s="1"/>
  <c r="N1005" i="2"/>
  <c r="J712" i="4" s="1"/>
  <c r="N1011" i="2"/>
  <c r="J1543" i="4" s="1"/>
  <c r="N1016" i="2"/>
  <c r="J51" i="4" s="1"/>
  <c r="N1021" i="2"/>
  <c r="J136" i="4" s="1"/>
  <c r="N1027" i="2"/>
  <c r="J488" i="4" s="1"/>
  <c r="N1032" i="2"/>
  <c r="J109" i="4" s="1"/>
  <c r="N1037" i="2"/>
  <c r="J70" i="4" s="1"/>
  <c r="N1043" i="2"/>
  <c r="J132" i="4" s="1"/>
  <c r="N1048" i="2"/>
  <c r="N1053" i="2"/>
  <c r="J153" i="4" s="1"/>
  <c r="N1059" i="2"/>
  <c r="N1064" i="2"/>
  <c r="J425" i="4" s="1"/>
  <c r="N1069" i="2"/>
  <c r="J452" i="4" s="1"/>
  <c r="N1075" i="2"/>
  <c r="N1080" i="2"/>
  <c r="J21" i="4" s="1"/>
  <c r="N1085" i="2"/>
  <c r="J283" i="4" s="1"/>
  <c r="N1091" i="2"/>
  <c r="J282" i="4" s="1"/>
  <c r="N1096" i="2"/>
  <c r="J550" i="4" s="1"/>
  <c r="N1101" i="2"/>
  <c r="N1107" i="2"/>
  <c r="J24" i="4" s="1"/>
  <c r="N1112" i="2"/>
  <c r="J555" i="4" s="1"/>
  <c r="N1117" i="2"/>
  <c r="J1167" i="4" s="1"/>
  <c r="N1123" i="2"/>
  <c r="J548" i="4" s="1"/>
  <c r="N1128" i="2"/>
  <c r="J389" i="4" s="1"/>
  <c r="N1836" i="2"/>
  <c r="N1840" i="2"/>
  <c r="J1320" i="4" s="1"/>
  <c r="N1844" i="2"/>
  <c r="N1848" i="2"/>
  <c r="J1074" i="4" s="1"/>
  <c r="N1852" i="2"/>
  <c r="J789" i="4" s="1"/>
  <c r="N1856" i="2"/>
  <c r="J565" i="4" s="1"/>
  <c r="N1860" i="2"/>
  <c r="J1191" i="4" s="1"/>
  <c r="N1864" i="2"/>
  <c r="J1301" i="4" s="1"/>
  <c r="N1868" i="2"/>
  <c r="J1012" i="4" s="1"/>
  <c r="N1872" i="2"/>
  <c r="N1876" i="2"/>
  <c r="J584" i="4" s="1"/>
  <c r="N1833" i="2"/>
  <c r="J1512" i="4" s="1"/>
  <c r="N1837" i="2"/>
  <c r="J1192" i="4" s="1"/>
  <c r="N1841" i="2"/>
  <c r="J1342" i="4" s="1"/>
  <c r="N1845" i="2"/>
  <c r="N1849" i="2"/>
  <c r="J1173" i="4" s="1"/>
  <c r="N1853" i="2"/>
  <c r="J739" i="4" s="1"/>
  <c r="N1857" i="2"/>
  <c r="N1861" i="2"/>
  <c r="J602" i="4" s="1"/>
  <c r="N1865" i="2"/>
  <c r="J1534" i="4" s="1"/>
  <c r="N1873" i="2"/>
  <c r="N1877" i="2"/>
  <c r="J123" i="4" s="1"/>
  <c r="N1838" i="2"/>
  <c r="N1846" i="2"/>
  <c r="J1435" i="4" s="1"/>
  <c r="N1854" i="2"/>
  <c r="N1862" i="2"/>
  <c r="J707" i="4" s="1"/>
  <c r="N1870" i="2"/>
  <c r="N705" i="2"/>
  <c r="J1199" i="4" s="1"/>
  <c r="N707" i="2"/>
  <c r="J813" i="4" s="1"/>
  <c r="N691" i="2"/>
  <c r="J879" i="4" s="1"/>
  <c r="N747" i="2"/>
  <c r="J1564" i="4" s="1"/>
  <c r="N711" i="2"/>
  <c r="J1202" i="4" s="1"/>
  <c r="N727" i="2"/>
  <c r="J1138" i="4" s="1"/>
  <c r="N755" i="2"/>
  <c r="J1550" i="4" s="1"/>
  <c r="N668" i="2"/>
  <c r="J635" i="4" s="1"/>
  <c r="N782" i="2"/>
  <c r="J1472" i="4" s="1"/>
  <c r="N671" i="2"/>
  <c r="J914" i="4" s="1"/>
  <c r="N672" i="2"/>
  <c r="J1367" i="4" s="1"/>
  <c r="N674" i="2"/>
  <c r="J699" i="4" s="1"/>
  <c r="N677" i="2"/>
  <c r="J851" i="4" s="1"/>
  <c r="N735" i="2"/>
  <c r="J1269" i="4" s="1"/>
  <c r="N722" i="2"/>
  <c r="J991" i="4" s="1"/>
  <c r="N723" i="2"/>
  <c r="J1067" i="4" s="1"/>
  <c r="N791" i="2"/>
  <c r="J1215" i="4" s="1"/>
  <c r="N741" i="2"/>
  <c r="J1537" i="4" s="1"/>
  <c r="N703" i="2"/>
  <c r="J588" i="4" s="1"/>
  <c r="N803" i="2"/>
  <c r="N811" i="2"/>
  <c r="N819" i="2"/>
  <c r="N827" i="2"/>
  <c r="J385" i="4" s="1"/>
  <c r="N835" i="2"/>
  <c r="J541" i="4" s="1"/>
  <c r="N843" i="2"/>
  <c r="J386" i="4" s="1"/>
  <c r="N851" i="2"/>
  <c r="J536" i="4" s="1"/>
  <c r="N857" i="2"/>
  <c r="J383" i="4" s="1"/>
  <c r="N863" i="2"/>
  <c r="J533" i="4" s="1"/>
  <c r="N868" i="2"/>
  <c r="J278" i="4" s="1"/>
  <c r="N873" i="2"/>
  <c r="J1433" i="4" s="1"/>
  <c r="N879" i="2"/>
  <c r="J1105" i="4" s="1"/>
  <c r="N884" i="2"/>
  <c r="J1607" i="4" s="1"/>
  <c r="N889" i="2"/>
  <c r="J207" i="4" s="1"/>
  <c r="N895" i="2"/>
  <c r="J478" i="4" s="1"/>
  <c r="N900" i="2"/>
  <c r="J462" i="4" s="1"/>
  <c r="N905" i="2"/>
  <c r="J142" i="4" s="1"/>
  <c r="N911" i="2"/>
  <c r="J522" i="4" s="1"/>
  <c r="N916" i="2"/>
  <c r="J436" i="4" s="1"/>
  <c r="N921" i="2"/>
  <c r="J439" i="4" s="1"/>
  <c r="N927" i="2"/>
  <c r="J258" i="4" s="1"/>
  <c r="N932" i="2"/>
  <c r="J65" i="4" s="1"/>
  <c r="N937" i="2"/>
  <c r="J424" i="4" s="1"/>
  <c r="N943" i="2"/>
  <c r="J466" i="4" s="1"/>
  <c r="N948" i="2"/>
  <c r="J501" i="4" s="1"/>
  <c r="N953" i="2"/>
  <c r="J1450" i="4" s="1"/>
  <c r="N959" i="2"/>
  <c r="J92" i="4" s="1"/>
  <c r="N964" i="2"/>
  <c r="J140" i="4" s="1"/>
  <c r="N969" i="2"/>
  <c r="J347" i="4" s="1"/>
  <c r="N975" i="2"/>
  <c r="J88" i="4" s="1"/>
  <c r="N980" i="2"/>
  <c r="J903" i="4" s="1"/>
  <c r="N985" i="2"/>
  <c r="J145" i="4" s="1"/>
  <c r="N991" i="2"/>
  <c r="J435" i="4" s="1"/>
  <c r="N996" i="2"/>
  <c r="J239" i="4" s="1"/>
  <c r="N1001" i="2"/>
  <c r="J253" i="4" s="1"/>
  <c r="N1007" i="2"/>
  <c r="J1308" i="4" s="1"/>
  <c r="N1012" i="2"/>
  <c r="J49" i="4" s="1"/>
  <c r="N1017" i="2"/>
  <c r="J508" i="4" s="1"/>
  <c r="N1023" i="2"/>
  <c r="J419" i="4" s="1"/>
  <c r="N1028" i="2"/>
  <c r="J456" i="4" s="1"/>
  <c r="N1033" i="2"/>
  <c r="N1039" i="2"/>
  <c r="J129" i="4" s="1"/>
  <c r="N1044" i="2"/>
  <c r="J461" i="4" s="1"/>
  <c r="N1049" i="2"/>
  <c r="J518" i="4" s="1"/>
  <c r="N1055" i="2"/>
  <c r="J143" i="4" s="1"/>
  <c r="N1060" i="2"/>
  <c r="J299" i="4" s="1"/>
  <c r="N1065" i="2"/>
  <c r="J411" i="4" s="1"/>
  <c r="N1071" i="2"/>
  <c r="J510" i="4" s="1"/>
  <c r="N1076" i="2"/>
  <c r="J23" i="4" s="1"/>
  <c r="N1081" i="2"/>
  <c r="J1170" i="4" s="1"/>
  <c r="N1087" i="2"/>
  <c r="J551" i="4" s="1"/>
  <c r="N1092" i="2"/>
  <c r="J25" i="4" s="1"/>
  <c r="N1097" i="2"/>
  <c r="N1103" i="2"/>
  <c r="J19" i="4" s="1"/>
  <c r="N1108" i="2"/>
  <c r="N1113" i="2"/>
  <c r="J1165" i="4" s="1"/>
  <c r="N1119" i="2"/>
  <c r="J553" i="4" s="1"/>
  <c r="N1124" i="2"/>
  <c r="J546" i="4" s="1"/>
  <c r="N1869" i="2"/>
  <c r="J1331" i="4" s="1"/>
  <c r="N1835" i="2"/>
  <c r="J1526" i="4" s="1"/>
  <c r="N1839" i="2"/>
  <c r="J803" i="4" s="1"/>
  <c r="N1843" i="2"/>
  <c r="N1847" i="2"/>
  <c r="J1541" i="4" s="1"/>
  <c r="N1851" i="2"/>
  <c r="J681" i="4" s="1"/>
  <c r="N1855" i="2"/>
  <c r="J808" i="4" s="1"/>
  <c r="N1859" i="2"/>
  <c r="J664" i="4" s="1"/>
  <c r="N1863" i="2"/>
  <c r="J801" i="4" s="1"/>
  <c r="N1871" i="2"/>
  <c r="J1300" i="4" s="1"/>
  <c r="M3" i="2"/>
  <c r="I717" i="4" s="1"/>
  <c r="K11" i="2"/>
  <c r="K17" i="2"/>
  <c r="M43" i="2"/>
  <c r="K47" i="2"/>
  <c r="K99" i="2"/>
  <c r="K107" i="2"/>
  <c r="K69" i="2"/>
  <c r="M115" i="2"/>
  <c r="M119" i="2"/>
  <c r="I500" i="4" s="1"/>
  <c r="K82" i="2"/>
  <c r="M4" i="2"/>
  <c r="I570" i="4" s="1"/>
  <c r="M11" i="2"/>
  <c r="I688" i="4" s="1"/>
  <c r="M17" i="2"/>
  <c r="I1389" i="4" s="1"/>
  <c r="M12" i="2"/>
  <c r="I668" i="4" s="1"/>
  <c r="M40" i="2"/>
  <c r="M44" i="2"/>
  <c r="I684" i="4" s="1"/>
  <c r="M63" i="2"/>
  <c r="I362" i="4" s="1"/>
  <c r="M75" i="2"/>
  <c r="I147" i="4" s="1"/>
  <c r="K120" i="2"/>
  <c r="K129" i="2"/>
  <c r="M135" i="2"/>
  <c r="I368" i="4" s="1"/>
  <c r="K94" i="2"/>
  <c r="K3" i="2"/>
  <c r="K24" i="2"/>
  <c r="K33" i="2"/>
  <c r="M41" i="2"/>
  <c r="M52" i="2"/>
  <c r="I613" i="4" s="1"/>
  <c r="K59" i="2"/>
  <c r="K67" i="2"/>
  <c r="K114" i="2"/>
  <c r="K126" i="2"/>
  <c r="M88" i="2"/>
  <c r="I337" i="4" s="1"/>
  <c r="K90" i="2"/>
  <c r="M97" i="2"/>
  <c r="I114" i="4" s="1"/>
  <c r="M143" i="2"/>
  <c r="I1258" i="4" s="1"/>
  <c r="K148" i="2"/>
  <c r="K19" i="2"/>
  <c r="K46" i="2"/>
  <c r="M100" i="2"/>
  <c r="I354" i="4" s="1"/>
  <c r="K65" i="2"/>
  <c r="K80" i="2"/>
  <c r="M87" i="2"/>
  <c r="K141" i="2"/>
  <c r="K151" i="2"/>
  <c r="M157" i="2"/>
  <c r="I525" i="4" s="1"/>
  <c r="K162" i="2"/>
  <c r="M172" i="2"/>
  <c r="I823" i="4" s="1"/>
  <c r="K50" i="2"/>
  <c r="K58" i="2"/>
  <c r="M73" i="2"/>
  <c r="M126" i="2"/>
  <c r="I195" i="4" s="1"/>
  <c r="K84" i="2"/>
  <c r="K133" i="2"/>
  <c r="M139" i="2"/>
  <c r="I344" i="4" s="1"/>
  <c r="M150" i="2"/>
  <c r="I640" i="4" s="1"/>
  <c r="K154" i="2"/>
  <c r="K159" i="2"/>
  <c r="M165" i="2"/>
  <c r="I1130" i="4" s="1"/>
  <c r="K184" i="2"/>
  <c r="M200" i="2"/>
  <c r="I569" i="4" s="1"/>
  <c r="K214" i="2"/>
  <c r="K222" i="2"/>
  <c r="M230" i="2"/>
  <c r="K234" i="2"/>
  <c r="K242" i="2"/>
  <c r="M542" i="2"/>
  <c r="M453" i="2"/>
  <c r="I1058" i="4" s="1"/>
  <c r="M455" i="2"/>
  <c r="I682" i="4" s="1"/>
  <c r="M599" i="2"/>
  <c r="I1108" i="4" s="1"/>
  <c r="K360" i="2"/>
  <c r="K310" i="2"/>
  <c r="K458" i="2"/>
  <c r="K284" i="2"/>
  <c r="M552" i="2"/>
  <c r="I1312" i="4" s="1"/>
  <c r="K554" i="2"/>
  <c r="K411" i="2"/>
  <c r="M67" i="2"/>
  <c r="I100" i="4" s="1"/>
  <c r="M132" i="2"/>
  <c r="I250" i="4" s="1"/>
  <c r="K163" i="2"/>
  <c r="M169" i="2"/>
  <c r="I863" i="4" s="1"/>
  <c r="K175" i="2"/>
  <c r="K185" i="2"/>
  <c r="M193" i="2"/>
  <c r="I592" i="4" s="1"/>
  <c r="K205" i="2"/>
  <c r="K217" i="2"/>
  <c r="M224" i="2"/>
  <c r="I271" i="4" s="1"/>
  <c r="M233" i="2"/>
  <c r="I353" i="4" s="1"/>
  <c r="K236" i="2"/>
  <c r="K450" i="2"/>
  <c r="K544" i="2"/>
  <c r="K247" i="2"/>
  <c r="K601" i="2"/>
  <c r="K538" i="2"/>
  <c r="M495" i="2"/>
  <c r="I1576" i="4" s="1"/>
  <c r="M553" i="2"/>
  <c r="I694" i="4" s="1"/>
  <c r="M286" i="2"/>
  <c r="I828" i="4" s="1"/>
  <c r="M366" i="2"/>
  <c r="I1098" i="4" s="1"/>
  <c r="K555" i="2"/>
  <c r="K501" i="2"/>
  <c r="K556" i="2"/>
  <c r="K44" i="2"/>
  <c r="K110" i="2"/>
  <c r="K146" i="2"/>
  <c r="M167" i="2"/>
  <c r="I744" i="4" s="1"/>
  <c r="M182" i="2"/>
  <c r="I1180" i="4" s="1"/>
  <c r="K200" i="2"/>
  <c r="M218" i="2"/>
  <c r="I263" i="4" s="1"/>
  <c r="M228" i="2"/>
  <c r="M401" i="2"/>
  <c r="I223" i="4" s="1"/>
  <c r="K491" i="2"/>
  <c r="M279" i="2"/>
  <c r="I394" i="4" s="1"/>
  <c r="K248" i="2"/>
  <c r="K315" i="2"/>
  <c r="M501" i="2"/>
  <c r="I1403" i="4" s="1"/>
  <c r="K100" i="2"/>
  <c r="K81" i="2"/>
  <c r="M145" i="2"/>
  <c r="I654" i="4" s="1"/>
  <c r="M166" i="2"/>
  <c r="I790" i="4" s="1"/>
  <c r="K181" i="2"/>
  <c r="K197" i="2"/>
  <c r="K211" i="2"/>
  <c r="K241" i="2"/>
  <c r="M544" i="2"/>
  <c r="I775" i="4" s="1"/>
  <c r="K312" i="2"/>
  <c r="K604" i="2"/>
  <c r="M460" i="2"/>
  <c r="I1234" i="4" s="1"/>
  <c r="K539" i="2"/>
  <c r="K608" i="2"/>
  <c r="K502" i="2"/>
  <c r="M369" i="2"/>
  <c r="I317" i="4" s="1"/>
  <c r="K465" i="2"/>
  <c r="M370" i="2"/>
  <c r="I1377" i="4" s="1"/>
  <c r="M9" i="2"/>
  <c r="I836" i="4" s="1"/>
  <c r="M62" i="2"/>
  <c r="M90" i="2"/>
  <c r="M185" i="2"/>
  <c r="I672" i="4" s="1"/>
  <c r="K192" i="2"/>
  <c r="M206" i="2"/>
  <c r="I632" i="4" s="1"/>
  <c r="M210" i="2"/>
  <c r="I952" i="4" s="1"/>
  <c r="K237" i="2"/>
  <c r="K541" i="2"/>
  <c r="K546" i="2"/>
  <c r="K311" i="2"/>
  <c r="K362" i="2"/>
  <c r="K409" i="2"/>
  <c r="M317" i="2"/>
  <c r="I85" i="4" s="1"/>
  <c r="K368" i="2"/>
  <c r="M559" i="2"/>
  <c r="K28" i="2"/>
  <c r="M190" i="2"/>
  <c r="I1118" i="4" s="1"/>
  <c r="M541" i="2"/>
  <c r="I1429" i="4" s="1"/>
  <c r="M363" i="2"/>
  <c r="I1486" i="4" s="1"/>
  <c r="M319" i="2"/>
  <c r="I774" i="4" s="1"/>
  <c r="M557" i="2"/>
  <c r="I1451" i="4" s="1"/>
  <c r="K416" i="2"/>
  <c r="M613" i="2"/>
  <c r="I1465" i="4" s="1"/>
  <c r="M563" i="2"/>
  <c r="K421" i="2"/>
  <c r="K567" i="2"/>
  <c r="M326" i="2"/>
  <c r="I1262" i="4" s="1"/>
  <c r="K615" i="2"/>
  <c r="K290" i="2"/>
  <c r="M472" i="2"/>
  <c r="I1046" i="4" s="1"/>
  <c r="K330" i="2"/>
  <c r="K260" i="2"/>
  <c r="M618" i="2"/>
  <c r="I1016" i="4" s="1"/>
  <c r="M430" i="2"/>
  <c r="I1443" i="4" s="1"/>
  <c r="K380" i="2"/>
  <c r="M623" i="2"/>
  <c r="I665" i="4" s="1"/>
  <c r="M433" i="2"/>
  <c r="I1588" i="4" s="1"/>
  <c r="K625" i="2"/>
  <c r="K577" i="2"/>
  <c r="K479" i="2"/>
  <c r="K522" i="2"/>
  <c r="K628" i="2"/>
  <c r="M584" i="2"/>
  <c r="I1060" i="4" s="1"/>
  <c r="K346" i="2"/>
  <c r="M587" i="2"/>
  <c r="I1023" i="4" s="1"/>
  <c r="K485" i="2"/>
  <c r="K635" i="2"/>
  <c r="M349" i="2"/>
  <c r="I334" i="4" s="1"/>
  <c r="M237" i="2"/>
  <c r="I225" i="4" s="1"/>
  <c r="K279" i="2"/>
  <c r="K552" i="2"/>
  <c r="M415" i="2"/>
  <c r="I1575" i="4" s="1"/>
  <c r="M417" i="2"/>
  <c r="I1442" i="4" s="1"/>
  <c r="M373" i="2"/>
  <c r="I983" i="4" s="1"/>
  <c r="K509" i="2"/>
  <c r="K511" i="2"/>
  <c r="K616" i="2"/>
  <c r="K569" i="2"/>
  <c r="M259" i="2"/>
  <c r="I340" i="4" s="1"/>
  <c r="K428" i="2"/>
  <c r="M292" i="2"/>
  <c r="I1423" i="4" s="1"/>
  <c r="K431" i="2"/>
  <c r="M263" i="2"/>
  <c r="I900" i="4" s="1"/>
  <c r="K624" i="2"/>
  <c r="M477" i="2"/>
  <c r="I336" i="4" s="1"/>
  <c r="M265" i="2"/>
  <c r="I150" i="4" s="1"/>
  <c r="M579" i="2"/>
  <c r="I319" i="4" s="1"/>
  <c r="M268" i="2"/>
  <c r="I732" i="4" s="1"/>
  <c r="M342" i="2"/>
  <c r="I764" i="4" s="1"/>
  <c r="K386" i="2"/>
  <c r="M586" i="2"/>
  <c r="I971" i="4" s="1"/>
  <c r="K20" i="2"/>
  <c r="K369" i="2"/>
  <c r="M506" i="2"/>
  <c r="I406" i="4" s="1"/>
  <c r="K372" i="2"/>
  <c r="K323" i="2"/>
  <c r="K423" i="2"/>
  <c r="K376" i="2"/>
  <c r="M473" i="2"/>
  <c r="I1557" i="4" s="1"/>
  <c r="K331" i="2"/>
  <c r="M428" i="2"/>
  <c r="I1096" i="4" s="1"/>
  <c r="M262" i="2"/>
  <c r="I624" i="4" s="1"/>
  <c r="K379" i="2"/>
  <c r="M540" i="2"/>
  <c r="I959" i="4" s="1"/>
  <c r="K264" i="2"/>
  <c r="M381" i="2"/>
  <c r="I374" i="4" s="1"/>
  <c r="K267" i="2"/>
  <c r="M581" i="2"/>
  <c r="K525" i="2"/>
  <c r="K440" i="2"/>
  <c r="M588" i="2"/>
  <c r="I1420" i="4" s="1"/>
  <c r="M634" i="2"/>
  <c r="I772" i="4" s="1"/>
  <c r="K486" i="2"/>
  <c r="M443" i="2"/>
  <c r="I296" i="4" s="1"/>
  <c r="M238" i="2"/>
  <c r="K417" i="2"/>
  <c r="K563" i="2"/>
  <c r="K425" i="2"/>
  <c r="K575" i="2"/>
  <c r="K270" i="2"/>
  <c r="M485" i="2"/>
  <c r="I1353" i="4" s="1"/>
  <c r="K273" i="2"/>
  <c r="K352" i="2"/>
  <c r="K535" i="2"/>
  <c r="M448" i="2"/>
  <c r="K277" i="2"/>
  <c r="M705" i="2"/>
  <c r="I1199" i="4" s="1"/>
  <c r="K691" i="2"/>
  <c r="G879" i="4" s="1"/>
  <c r="K694" i="2"/>
  <c r="G1559" i="4" s="1"/>
  <c r="K696" i="2"/>
  <c r="G1039" i="4" s="1"/>
  <c r="K752" i="2"/>
  <c r="G1406" i="4" s="1"/>
  <c r="M754" i="2"/>
  <c r="I1113" i="4" s="1"/>
  <c r="M756" i="2"/>
  <c r="I1498" i="4" s="1"/>
  <c r="K698" i="2"/>
  <c r="G580" i="4" s="1"/>
  <c r="K648" i="2"/>
  <c r="G757" i="4" s="1"/>
  <c r="K715" i="2"/>
  <c r="G1476" i="4" s="1"/>
  <c r="M15" i="2"/>
  <c r="I798" i="4" s="1"/>
  <c r="K18" i="2"/>
  <c r="M24" i="2"/>
  <c r="I1531" i="4" s="1"/>
  <c r="M28" i="2"/>
  <c r="K35" i="2"/>
  <c r="M45" i="2"/>
  <c r="I297" i="4" s="1"/>
  <c r="K48" i="2"/>
  <c r="M53" i="2"/>
  <c r="I1310" i="4" s="1"/>
  <c r="K56" i="2"/>
  <c r="K104" i="2"/>
  <c r="K68" i="2"/>
  <c r="K70" i="2"/>
  <c r="K75" i="2"/>
  <c r="K77" i="2"/>
  <c r="M81" i="2"/>
  <c r="I99" i="4" s="1"/>
  <c r="M86" i="2"/>
  <c r="I126" i="4" s="1"/>
  <c r="K5" i="2"/>
  <c r="M26" i="2"/>
  <c r="I719" i="4" s="1"/>
  <c r="K41" i="2"/>
  <c r="K52" i="2"/>
  <c r="M107" i="2"/>
  <c r="I230" i="4" s="1"/>
  <c r="K109" i="2"/>
  <c r="M113" i="2"/>
  <c r="I343" i="4" s="1"/>
  <c r="K119" i="2"/>
  <c r="M133" i="2"/>
  <c r="I446" i="4" s="1"/>
  <c r="K92" i="2"/>
  <c r="M142" i="2"/>
  <c r="I925" i="4" s="1"/>
  <c r="M8" i="2"/>
  <c r="I1399" i="4" s="1"/>
  <c r="M13" i="2"/>
  <c r="I1338" i="4" s="1"/>
  <c r="M31" i="2"/>
  <c r="I1264" i="4" s="1"/>
  <c r="K34" i="2"/>
  <c r="K53" i="2"/>
  <c r="K60" i="2"/>
  <c r="M72" i="2"/>
  <c r="I322" i="4" s="1"/>
  <c r="K115" i="2"/>
  <c r="K118" i="2"/>
  <c r="M129" i="2"/>
  <c r="I369" i="4" s="1"/>
  <c r="K89" i="2"/>
  <c r="M94" i="2"/>
  <c r="I350" i="4" s="1"/>
  <c r="K139" i="2"/>
  <c r="K144" i="2"/>
  <c r="M6" i="2"/>
  <c r="I1488" i="4" s="1"/>
  <c r="M27" i="2"/>
  <c r="I884" i="4" s="1"/>
  <c r="M35" i="2"/>
  <c r="K86" i="2"/>
  <c r="K142" i="2"/>
  <c r="M152" i="2"/>
  <c r="I1282" i="4" s="1"/>
  <c r="K158" i="2"/>
  <c r="M168" i="2"/>
  <c r="I1501" i="4" s="1"/>
  <c r="K55" i="2"/>
  <c r="M104" i="2"/>
  <c r="I204" i="4" s="1"/>
  <c r="K127" i="2"/>
  <c r="K85" i="2"/>
  <c r="M136" i="2"/>
  <c r="I314" i="4" s="1"/>
  <c r="K155" i="2"/>
  <c r="K173" i="2"/>
  <c r="K180" i="2"/>
  <c r="K193" i="2"/>
  <c r="K216" i="2"/>
  <c r="K224" i="2"/>
  <c r="K489" i="2"/>
  <c r="K548" i="2"/>
  <c r="M312" i="2"/>
  <c r="M604" i="2"/>
  <c r="I1344" i="4" s="1"/>
  <c r="M494" i="2"/>
  <c r="I1461" i="4" s="1"/>
  <c r="M313" i="2"/>
  <c r="I731" i="4" s="1"/>
  <c r="K495" i="2"/>
  <c r="K553" i="2"/>
  <c r="M409" i="2"/>
  <c r="I760" i="4" s="1"/>
  <c r="M55" i="2"/>
  <c r="I341" i="4" s="1"/>
  <c r="M84" i="2"/>
  <c r="I167" i="4" s="1"/>
  <c r="M154" i="2"/>
  <c r="I1325" i="4" s="1"/>
  <c r="M159" i="2"/>
  <c r="I673" i="4" s="1"/>
  <c r="M173" i="2"/>
  <c r="I636" i="4" s="1"/>
  <c r="M180" i="2"/>
  <c r="I614" i="4" s="1"/>
  <c r="K186" i="2"/>
  <c r="M194" i="2"/>
  <c r="I1181" i="4" s="1"/>
  <c r="M201" i="2"/>
  <c r="I1493" i="4" s="1"/>
  <c r="K206" i="2"/>
  <c r="M214" i="2"/>
  <c r="I1087" i="4" s="1"/>
  <c r="K218" i="2"/>
  <c r="K225" i="2"/>
  <c r="M242" i="2"/>
  <c r="K543" i="2"/>
  <c r="M246" i="2"/>
  <c r="I763" i="4" s="1"/>
  <c r="K278" i="2"/>
  <c r="M548" i="2"/>
  <c r="I1438" i="4" s="1"/>
  <c r="M549" i="2"/>
  <c r="M458" i="2"/>
  <c r="I747" i="4" s="1"/>
  <c r="M282" i="2"/>
  <c r="I860" i="4" s="1"/>
  <c r="K283" i="2"/>
  <c r="K363" i="2"/>
  <c r="M554" i="2"/>
  <c r="I1193" i="4" s="1"/>
  <c r="M411" i="2"/>
  <c r="I784" i="4" s="1"/>
  <c r="M608" i="2"/>
  <c r="M502" i="2"/>
  <c r="I1604" i="4" s="1"/>
  <c r="K27" i="2"/>
  <c r="K101" i="2"/>
  <c r="M118" i="2"/>
  <c r="K157" i="2"/>
  <c r="K172" i="2"/>
  <c r="M183" i="2"/>
  <c r="I660" i="4" s="1"/>
  <c r="M203" i="2"/>
  <c r="I1502" i="4" s="1"/>
  <c r="K219" i="2"/>
  <c r="M357" i="2"/>
  <c r="I820" i="4" s="1"/>
  <c r="K403" i="2"/>
  <c r="M308" i="2"/>
  <c r="I1347" i="4" s="1"/>
  <c r="M283" i="2"/>
  <c r="I855" i="4" s="1"/>
  <c r="M249" i="2"/>
  <c r="I615" i="4" s="1"/>
  <c r="K606" i="2"/>
  <c r="K609" i="2"/>
  <c r="M462" i="2"/>
  <c r="I288" i="4" s="1"/>
  <c r="K321" i="2"/>
  <c r="M68" i="2"/>
  <c r="I113" i="4" s="1"/>
  <c r="K131" i="2"/>
  <c r="K149" i="2"/>
  <c r="M175" i="2"/>
  <c r="I881" i="4" s="1"/>
  <c r="M186" i="2"/>
  <c r="I1359" i="4" s="1"/>
  <c r="M198" i="2"/>
  <c r="I492" i="4" s="1"/>
  <c r="M208" i="2"/>
  <c r="I1136" i="4" s="1"/>
  <c r="M220" i="2"/>
  <c r="I202" i="4" s="1"/>
  <c r="K359" i="2"/>
  <c r="M405" i="2"/>
  <c r="I1050" i="4" s="1"/>
  <c r="K494" i="2"/>
  <c r="M551" i="2"/>
  <c r="M367" i="2"/>
  <c r="M316" i="2"/>
  <c r="I958" i="4" s="1"/>
  <c r="M464" i="2"/>
  <c r="I907" i="4" s="1"/>
  <c r="K558" i="2"/>
  <c r="K36" i="2"/>
  <c r="M66" i="2"/>
  <c r="M174" i="2"/>
  <c r="I648" i="4" s="1"/>
  <c r="M195" i="2"/>
  <c r="I871" i="4" s="1"/>
  <c r="M217" i="2"/>
  <c r="I1510" i="4" s="1"/>
  <c r="K238" i="2"/>
  <c r="K488" i="2"/>
  <c r="K599" i="2"/>
  <c r="K492" i="2"/>
  <c r="K412" i="2"/>
  <c r="K250" i="2"/>
  <c r="M465" i="2"/>
  <c r="K415" i="2"/>
  <c r="M130" i="2"/>
  <c r="I333" i="4" s="1"/>
  <c r="K229" i="2"/>
  <c r="K401" i="2"/>
  <c r="K464" i="2"/>
  <c r="M467" i="2"/>
  <c r="I294" i="4" s="1"/>
  <c r="K560" i="2"/>
  <c r="K324" i="2"/>
  <c r="M328" i="2"/>
  <c r="M617" i="2"/>
  <c r="I1334" i="4" s="1"/>
  <c r="M258" i="2"/>
  <c r="I1318" i="4" s="1"/>
  <c r="M425" i="2"/>
  <c r="I1587" i="4" s="1"/>
  <c r="M515" i="2"/>
  <c r="I858" i="4" s="1"/>
  <c r="K293" i="2"/>
  <c r="M622" i="2"/>
  <c r="K519" i="2"/>
  <c r="M338" i="2"/>
  <c r="I214" i="4" s="1"/>
  <c r="M266" i="2"/>
  <c r="I234" i="4" s="1"/>
  <c r="M521" i="2"/>
  <c r="I1514" i="4" s="1"/>
  <c r="K436" i="2"/>
  <c r="K342" i="2"/>
  <c r="K583" i="2"/>
  <c r="K526" i="2"/>
  <c r="K630" i="2"/>
  <c r="K586" i="2"/>
  <c r="K531" i="2"/>
  <c r="K348" i="2"/>
  <c r="M412" i="2"/>
  <c r="K288" i="2"/>
  <c r="K371" i="2"/>
  <c r="K507" i="2"/>
  <c r="M421" i="2"/>
  <c r="K512" i="2"/>
  <c r="M471" i="2"/>
  <c r="M424" i="2"/>
  <c r="I228" i="4" s="1"/>
  <c r="M260" i="2"/>
  <c r="I1505" i="4" s="1"/>
  <c r="M291" i="2"/>
  <c r="I38" i="4" s="1"/>
  <c r="K262" i="2"/>
  <c r="M516" i="2"/>
  <c r="I1072" i="4" s="1"/>
  <c r="K540" i="2"/>
  <c r="M479" i="2"/>
  <c r="I1075" i="4" s="1"/>
  <c r="M522" i="2"/>
  <c r="I1602" i="4" s="1"/>
  <c r="M298" i="2"/>
  <c r="I812" i="4" s="1"/>
  <c r="K480" i="2"/>
  <c r="M526" i="2"/>
  <c r="M585" i="2"/>
  <c r="I1392" i="4" s="1"/>
  <c r="K527" i="2"/>
  <c r="M438" i="2"/>
  <c r="I621" i="4" s="1"/>
  <c r="K357" i="2"/>
  <c r="K249" i="2"/>
  <c r="K505" i="2"/>
  <c r="K612" i="2"/>
  <c r="M507" i="2"/>
  <c r="I1388" i="4" s="1"/>
  <c r="K510" i="2"/>
  <c r="M256" i="2"/>
  <c r="I1455" i="4" s="1"/>
  <c r="K327" i="2"/>
  <c r="K570" i="2"/>
  <c r="M426" i="2"/>
  <c r="I1380" i="4" s="1"/>
  <c r="M332" i="2"/>
  <c r="I1265" i="4" s="1"/>
  <c r="M514" i="2"/>
  <c r="I933" i="4" s="1"/>
  <c r="M620" i="2"/>
  <c r="I33" i="4" s="1"/>
  <c r="K475" i="2"/>
  <c r="M432" i="2"/>
  <c r="I842" i="4" s="1"/>
  <c r="K518" i="2"/>
  <c r="M578" i="2"/>
  <c r="I36" i="4" s="1"/>
  <c r="M382" i="2"/>
  <c r="I1028" i="4" s="1"/>
  <c r="K339" i="2"/>
  <c r="M480" i="2"/>
  <c r="I1284" i="4" s="1"/>
  <c r="K383" i="2"/>
  <c r="K631" i="2"/>
  <c r="M528" i="2"/>
  <c r="M439" i="2"/>
  <c r="I1084" i="4" s="1"/>
  <c r="K529" i="2"/>
  <c r="K299" i="2"/>
  <c r="K532" i="2"/>
  <c r="M612" i="2"/>
  <c r="I182" i="4" s="1"/>
  <c r="K614" i="2"/>
  <c r="K618" i="2"/>
  <c r="M517" i="2"/>
  <c r="I414" i="4" s="1"/>
  <c r="M520" i="2"/>
  <c r="M341" i="2"/>
  <c r="I598" i="4" s="1"/>
  <c r="M529" i="2"/>
  <c r="I1024" i="4" s="1"/>
  <c r="K391" i="2"/>
  <c r="M487" i="2"/>
  <c r="I1539" i="4" s="1"/>
  <c r="K637" i="2"/>
  <c r="M591" i="2"/>
  <c r="I599" i="4" s="1"/>
  <c r="M640" i="2"/>
  <c r="K303" i="2"/>
  <c r="K537" i="2"/>
  <c r="K743" i="2"/>
  <c r="G967" i="4" s="1"/>
  <c r="K4" i="2"/>
  <c r="K25" i="2"/>
  <c r="K38" i="2"/>
  <c r="M98" i="2"/>
  <c r="I120" i="4" s="1"/>
  <c r="M101" i="2"/>
  <c r="I238" i="4" s="1"/>
  <c r="K105" i="2"/>
  <c r="K64" i="2"/>
  <c r="M121" i="2"/>
  <c r="K124" i="2"/>
  <c r="M128" i="2"/>
  <c r="I372" i="4" s="1"/>
  <c r="K2" i="2"/>
  <c r="K6" i="2"/>
  <c r="K12" i="2"/>
  <c r="M18" i="2"/>
  <c r="M29" i="2"/>
  <c r="I1562" i="4" s="1"/>
  <c r="K42" i="2"/>
  <c r="M47" i="2"/>
  <c r="I1128" i="4" s="1"/>
  <c r="M110" i="2"/>
  <c r="I103" i="4" s="1"/>
  <c r="M71" i="2"/>
  <c r="I169" i="4" s="1"/>
  <c r="M77" i="2"/>
  <c r="I457" i="4" s="1"/>
  <c r="M79" i="2"/>
  <c r="I447" i="4" s="1"/>
  <c r="M85" i="2"/>
  <c r="I32" i="4" s="1"/>
  <c r="M131" i="2"/>
  <c r="K134" i="2"/>
  <c r="M96" i="2"/>
  <c r="I206" i="4" s="1"/>
  <c r="K143" i="2"/>
  <c r="K9" i="2"/>
  <c r="K22" i="2"/>
  <c r="M38" i="2"/>
  <c r="M42" i="2"/>
  <c r="I887" i="4" s="1"/>
  <c r="K103" i="2"/>
  <c r="K116" i="2"/>
  <c r="K76" i="2"/>
  <c r="K122" i="2"/>
  <c r="K130" i="2"/>
  <c r="M92" i="2"/>
  <c r="I328" i="4" s="1"/>
  <c r="K138" i="2"/>
  <c r="K140" i="2"/>
  <c r="M151" i="2"/>
  <c r="I1509" i="4" s="1"/>
  <c r="M99" i="2"/>
  <c r="I312" i="4" s="1"/>
  <c r="M114" i="2"/>
  <c r="I97" i="4" s="1"/>
  <c r="M95" i="2"/>
  <c r="I309" i="4" s="1"/>
  <c r="M149" i="2"/>
  <c r="K153" i="2"/>
  <c r="M164" i="2"/>
  <c r="I955" i="4" s="1"/>
  <c r="K170" i="2"/>
  <c r="M22" i="2"/>
  <c r="I566" i="4" s="1"/>
  <c r="K98" i="2"/>
  <c r="K108" i="2"/>
  <c r="K123" i="2"/>
  <c r="K128" i="2"/>
  <c r="M89" i="2"/>
  <c r="I175" i="4" s="1"/>
  <c r="K93" i="2"/>
  <c r="M141" i="2"/>
  <c r="I947" i="4" s="1"/>
  <c r="M162" i="2"/>
  <c r="I1296" i="4" s="1"/>
  <c r="K169" i="2"/>
  <c r="K182" i="2"/>
  <c r="K194" i="2"/>
  <c r="K201" i="2"/>
  <c r="M212" i="2"/>
  <c r="I377" i="4" s="1"/>
  <c r="M221" i="2"/>
  <c r="I1447" i="4" s="1"/>
  <c r="M229" i="2"/>
  <c r="I359" i="4" s="1"/>
  <c r="M232" i="2"/>
  <c r="M241" i="2"/>
  <c r="I192" i="4" s="1"/>
  <c r="M488" i="2"/>
  <c r="I1454" i="4" s="1"/>
  <c r="K490" i="2"/>
  <c r="M307" i="2"/>
  <c r="K358" i="2"/>
  <c r="M359" i="2"/>
  <c r="I418" i="4" s="1"/>
  <c r="K457" i="2"/>
  <c r="K549" i="2"/>
  <c r="K282" i="2"/>
  <c r="K285" i="2"/>
  <c r="K366" i="2"/>
  <c r="M48" i="2"/>
  <c r="I949" i="4" s="1"/>
  <c r="K102" i="2"/>
  <c r="K62" i="2"/>
  <c r="K111" i="2"/>
  <c r="M123" i="2"/>
  <c r="I376" i="4" s="1"/>
  <c r="M127" i="2"/>
  <c r="I375" i="4" s="1"/>
  <c r="M144" i="2"/>
  <c r="I649" i="4" s="1"/>
  <c r="M155" i="2"/>
  <c r="I703" i="4" s="1"/>
  <c r="K160" i="2"/>
  <c r="K166" i="2"/>
  <c r="M184" i="2"/>
  <c r="K191" i="2"/>
  <c r="K195" i="2"/>
  <c r="M202" i="2"/>
  <c r="I71" i="4" s="1"/>
  <c r="K208" i="2"/>
  <c r="M222" i="2"/>
  <c r="I203" i="4" s="1"/>
  <c r="K226" i="2"/>
  <c r="M234" i="2"/>
  <c r="K243" i="2"/>
  <c r="M490" i="2"/>
  <c r="I1566" i="4" s="1"/>
  <c r="K456" i="2"/>
  <c r="K459" i="2"/>
  <c r="K314" i="2"/>
  <c r="M285" i="2"/>
  <c r="I1208" i="4" s="1"/>
  <c r="K497" i="2"/>
  <c r="M539" i="2"/>
  <c r="I609" i="4" s="1"/>
  <c r="K317" i="2"/>
  <c r="M34" i="2"/>
  <c r="I938" i="4" s="1"/>
  <c r="M59" i="2"/>
  <c r="K135" i="2"/>
  <c r="M160" i="2"/>
  <c r="I655" i="4" s="1"/>
  <c r="K189" i="2"/>
  <c r="M205" i="2"/>
  <c r="I1021" i="4" s="1"/>
  <c r="K220" i="2"/>
  <c r="M450" i="2"/>
  <c r="M402" i="2"/>
  <c r="I1091" i="4" s="1"/>
  <c r="K453" i="2"/>
  <c r="M278" i="2"/>
  <c r="I826" i="4" s="1"/>
  <c r="M280" i="2"/>
  <c r="I849" i="4" s="1"/>
  <c r="K407" i="2"/>
  <c r="M605" i="2"/>
  <c r="K461" i="2"/>
  <c r="K413" i="2"/>
  <c r="K71" i="2"/>
  <c r="K91" i="2"/>
  <c r="M156" i="2"/>
  <c r="I700" i="4" s="1"/>
  <c r="K176" i="2"/>
  <c r="K187" i="2"/>
  <c r="K209" i="2"/>
  <c r="M225" i="2"/>
  <c r="I193" i="4" s="1"/>
  <c r="K542" i="2"/>
  <c r="K603" i="2"/>
  <c r="M314" i="2"/>
  <c r="M315" i="2"/>
  <c r="I41" i="4" s="1"/>
  <c r="K504" i="2"/>
  <c r="M321" i="2"/>
  <c r="M505" i="2"/>
  <c r="I1052" i="4" s="1"/>
  <c r="M611" i="2"/>
  <c r="I796" i="4" s="1"/>
  <c r="K559" i="2"/>
  <c r="M148" i="2"/>
  <c r="I1137" i="4" s="1"/>
  <c r="M187" i="2"/>
  <c r="I576" i="4" s="1"/>
  <c r="K196" i="2"/>
  <c r="M209" i="2"/>
  <c r="I358" i="4" s="1"/>
  <c r="K230" i="2"/>
  <c r="M400" i="2"/>
  <c r="I1332" i="4" s="1"/>
  <c r="M247" i="2"/>
  <c r="I886" i="4" s="1"/>
  <c r="M406" i="2"/>
  <c r="I310" i="4" s="1"/>
  <c r="K410" i="2"/>
  <c r="K319" i="2"/>
  <c r="K251" i="2"/>
  <c r="K467" i="2"/>
  <c r="K178" i="2"/>
  <c r="K280" i="2"/>
  <c r="M410" i="2"/>
  <c r="I1121" i="4" s="1"/>
  <c r="M287" i="2"/>
  <c r="I1051" i="4" s="1"/>
  <c r="K414" i="2"/>
  <c r="K370" i="2"/>
  <c r="K322" i="2"/>
  <c r="K373" i="2"/>
  <c r="M614" i="2"/>
  <c r="I1495" i="4" s="1"/>
  <c r="K471" i="2"/>
  <c r="K424" i="2"/>
  <c r="M513" i="2"/>
  <c r="I1458" i="4" s="1"/>
  <c r="K333" i="2"/>
  <c r="K378" i="2"/>
  <c r="K292" i="2"/>
  <c r="M575" i="2"/>
  <c r="K263" i="2"/>
  <c r="M336" i="2"/>
  <c r="I937" i="4" s="1"/>
  <c r="M434" i="2"/>
  <c r="M626" i="2"/>
  <c r="M435" i="2"/>
  <c r="I1127" i="4" s="1"/>
  <c r="K298" i="2"/>
  <c r="M523" i="2"/>
  <c r="M389" i="2"/>
  <c r="I1428" i="4" s="1"/>
  <c r="M484" i="2"/>
  <c r="I1184" i="4" s="1"/>
  <c r="M392" i="2"/>
  <c r="I1304" i="4" s="1"/>
  <c r="M273" i="2"/>
  <c r="I1247" i="4" s="1"/>
  <c r="M64" i="2"/>
  <c r="I365" i="4" s="1"/>
  <c r="M543" i="2"/>
  <c r="I1385" i="4" s="1"/>
  <c r="M459" i="2"/>
  <c r="I316" i="4" s="1"/>
  <c r="K462" i="2"/>
  <c r="M416" i="2"/>
  <c r="I95" i="4" s="1"/>
  <c r="M560" i="2"/>
  <c r="I1294" i="4" s="1"/>
  <c r="K468" i="2"/>
  <c r="K508" i="2"/>
  <c r="M567" i="2"/>
  <c r="I625" i="4" s="1"/>
  <c r="M324" i="2"/>
  <c r="I35" i="4" s="1"/>
  <c r="M615" i="2"/>
  <c r="I1238" i="4" s="1"/>
  <c r="M377" i="2"/>
  <c r="I149" i="4" s="1"/>
  <c r="K473" i="2"/>
  <c r="K426" i="2"/>
  <c r="M333" i="2"/>
  <c r="I186" i="4" s="1"/>
  <c r="K514" i="2"/>
  <c r="K620" i="2"/>
  <c r="M380" i="2"/>
  <c r="K432" i="2"/>
  <c r="K295" i="2"/>
  <c r="M625" i="2"/>
  <c r="I184" i="4" s="1"/>
  <c r="K578" i="2"/>
  <c r="K580" i="2"/>
  <c r="M436" i="2"/>
  <c r="I841" i="4" s="1"/>
  <c r="M583" i="2"/>
  <c r="I3" i="4" s="1"/>
  <c r="M346" i="2"/>
  <c r="I1134" i="4" s="1"/>
  <c r="K528" i="2"/>
  <c r="K439" i="2"/>
  <c r="K147" i="2"/>
  <c r="M251" i="2"/>
  <c r="I1233" i="4" s="1"/>
  <c r="K253" i="2"/>
  <c r="M508" i="2"/>
  <c r="I1289" i="4" s="1"/>
  <c r="M511" i="2"/>
  <c r="I845" i="4" s="1"/>
  <c r="K375" i="2"/>
  <c r="M616" i="2"/>
  <c r="I84" i="4" s="1"/>
  <c r="K427" i="2"/>
  <c r="K474" i="2"/>
  <c r="M621" i="2"/>
  <c r="I1581" i="4" s="1"/>
  <c r="K517" i="2"/>
  <c r="M295" i="2"/>
  <c r="I399" i="4" s="1"/>
  <c r="K520" i="2"/>
  <c r="M297" i="2"/>
  <c r="I1379" i="4" s="1"/>
  <c r="K340" i="2"/>
  <c r="K582" i="2"/>
  <c r="K585" i="2"/>
  <c r="K387" i="2"/>
  <c r="M441" i="2"/>
  <c r="I1513" i="4" s="1"/>
  <c r="K589" i="2"/>
  <c r="M391" i="2"/>
  <c r="I1408" i="4" s="1"/>
  <c r="M442" i="2"/>
  <c r="I1545" i="4" s="1"/>
  <c r="K393" i="2"/>
  <c r="M320" i="2"/>
  <c r="M375" i="2"/>
  <c r="I857" i="4" s="1"/>
  <c r="M474" i="2"/>
  <c r="I1218" i="4" s="1"/>
  <c r="K626" i="2"/>
  <c r="K343" i="2"/>
  <c r="K588" i="2"/>
  <c r="K592" i="2"/>
  <c r="K643" i="2"/>
  <c r="M305" i="2"/>
  <c r="I1373" i="4" s="1"/>
  <c r="K656" i="2"/>
  <c r="G1038" i="4" s="1"/>
  <c r="M16" i="2"/>
  <c r="I1245" i="4" s="1"/>
  <c r="M20" i="2"/>
  <c r="I927" i="4" s="1"/>
  <c r="K26" i="2"/>
  <c r="M30" i="2"/>
  <c r="I678" i="4" s="1"/>
  <c r="K40" i="2"/>
  <c r="M46" i="2"/>
  <c r="M50" i="2"/>
  <c r="M58" i="2"/>
  <c r="I165" i="4" s="1"/>
  <c r="M112" i="2"/>
  <c r="I209" i="4" s="1"/>
  <c r="M76" i="2"/>
  <c r="I378" i="4" s="1"/>
  <c r="M122" i="2"/>
  <c r="I216" i="4" s="1"/>
  <c r="K125" i="2"/>
  <c r="K83" i="2"/>
  <c r="K8" i="2"/>
  <c r="K14" i="2"/>
  <c r="M25" i="2"/>
  <c r="I1361" i="4" s="1"/>
  <c r="M5" i="2"/>
  <c r="I1285" i="4" s="1"/>
  <c r="M19" i="2"/>
  <c r="I853" i="4" s="1"/>
  <c r="K32" i="2"/>
  <c r="M49" i="2"/>
  <c r="I667" i="4" s="1"/>
  <c r="M108" i="2"/>
  <c r="I332" i="4" s="1"/>
  <c r="M111" i="2"/>
  <c r="I370" i="4" s="1"/>
  <c r="K72" i="2"/>
  <c r="K78" i="2"/>
  <c r="M80" i="2"/>
  <c r="I325" i="4" s="1"/>
  <c r="K88" i="2"/>
  <c r="M137" i="2"/>
  <c r="I348" i="4" s="1"/>
  <c r="K97" i="2"/>
  <c r="M2" i="2"/>
  <c r="I560" i="4" s="1"/>
  <c r="K10" i="2"/>
  <c r="M32" i="2"/>
  <c r="I304" i="4" s="1"/>
  <c r="M105" i="2"/>
  <c r="I364" i="4" s="1"/>
  <c r="M109" i="2"/>
  <c r="K73" i="2"/>
  <c r="M117" i="2"/>
  <c r="I371" i="4" s="1"/>
  <c r="M82" i="2"/>
  <c r="I327" i="4" s="1"/>
  <c r="M134" i="2"/>
  <c r="I248" i="4" s="1"/>
  <c r="K136" i="2"/>
  <c r="M147" i="2"/>
  <c r="I1508" i="4" s="1"/>
  <c r="K152" i="2"/>
  <c r="K16" i="2"/>
  <c r="K30" i="2"/>
  <c r="M36" i="2"/>
  <c r="I1210" i="4" s="1"/>
  <c r="K63" i="2"/>
  <c r="M74" i="2"/>
  <c r="M91" i="2"/>
  <c r="I117" i="4" s="1"/>
  <c r="M140" i="2"/>
  <c r="I1340" i="4" s="1"/>
  <c r="M146" i="2"/>
  <c r="I626" i="4" s="1"/>
  <c r="K150" i="2"/>
  <c r="M161" i="2"/>
  <c r="I639" i="4" s="1"/>
  <c r="K165" i="2"/>
  <c r="M171" i="2"/>
  <c r="I659" i="4" s="1"/>
  <c r="M10" i="2"/>
  <c r="I1474" i="4" s="1"/>
  <c r="M33" i="2"/>
  <c r="I1132" i="4" s="1"/>
  <c r="M103" i="2"/>
  <c r="I188" i="4" s="1"/>
  <c r="K112" i="2"/>
  <c r="K79" i="2"/>
  <c r="M83" i="2"/>
  <c r="I443" i="4" s="1"/>
  <c r="K132" i="2"/>
  <c r="K137" i="2"/>
  <c r="M153" i="2"/>
  <c r="I953" i="4" s="1"/>
  <c r="M158" i="2"/>
  <c r="K171" i="2"/>
  <c r="M178" i="2"/>
  <c r="I746" i="4" s="1"/>
  <c r="M192" i="2"/>
  <c r="I597" i="4" s="1"/>
  <c r="M196" i="2"/>
  <c r="I1387" i="4" s="1"/>
  <c r="K202" i="2"/>
  <c r="K213" i="2"/>
  <c r="K233" i="2"/>
  <c r="K404" i="2"/>
  <c r="M309" i="2"/>
  <c r="K602" i="2"/>
  <c r="M248" i="2"/>
  <c r="I491" i="4" s="1"/>
  <c r="K361" i="2"/>
  <c r="M362" i="2"/>
  <c r="I1424" i="4" s="1"/>
  <c r="K286" i="2"/>
  <c r="M14" i="2"/>
  <c r="K49" i="2"/>
  <c r="M57" i="2"/>
  <c r="I170" i="4" s="1"/>
  <c r="M93" i="2"/>
  <c r="I366" i="4" s="1"/>
  <c r="K145" i="2"/>
  <c r="K156" i="2"/>
  <c r="K167" i="2"/>
  <c r="K174" i="2"/>
  <c r="K199" i="2"/>
  <c r="K203" i="2"/>
  <c r="M213" i="2"/>
  <c r="I213" i="4" s="1"/>
  <c r="M216" i="2"/>
  <c r="I261" i="4" s="1"/>
  <c r="K235" i="2"/>
  <c r="K244" i="2"/>
  <c r="K400" i="2"/>
  <c r="K452" i="2"/>
  <c r="M358" i="2"/>
  <c r="M360" i="2"/>
  <c r="M310" i="2"/>
  <c r="I1439" i="4" s="1"/>
  <c r="M457" i="2"/>
  <c r="I1592" i="4" s="1"/>
  <c r="M602" i="2"/>
  <c r="I293" i="4" s="1"/>
  <c r="K405" i="2"/>
  <c r="M361" i="2"/>
  <c r="I1082" i="4" s="1"/>
  <c r="K605" i="2"/>
  <c r="M365" i="2"/>
  <c r="I1085" i="4" s="1"/>
  <c r="K367" i="2"/>
  <c r="K316" i="2"/>
  <c r="K95" i="2"/>
  <c r="M163" i="2"/>
  <c r="I954" i="4" s="1"/>
  <c r="M179" i="2"/>
  <c r="I875" i="4" s="1"/>
  <c r="M199" i="2"/>
  <c r="I482" i="4" s="1"/>
  <c r="K212" i="2"/>
  <c r="K221" i="2"/>
  <c r="M245" i="2"/>
  <c r="I444" i="4" s="1"/>
  <c r="M452" i="2"/>
  <c r="I1374" i="4" s="1"/>
  <c r="K455" i="2"/>
  <c r="M601" i="2"/>
  <c r="I124" i="4" s="1"/>
  <c r="K551" i="2"/>
  <c r="K460" i="2"/>
  <c r="K607" i="2"/>
  <c r="K252" i="2"/>
  <c r="K74" i="2"/>
  <c r="M138" i="2"/>
  <c r="I355" i="4" s="1"/>
  <c r="K177" i="2"/>
  <c r="K188" i="2"/>
  <c r="K210" i="2"/>
  <c r="K240" i="2"/>
  <c r="M403" i="2"/>
  <c r="I72" i="4" s="1"/>
  <c r="K406" i="2"/>
  <c r="M407" i="2"/>
  <c r="I815" i="4" s="1"/>
  <c r="K365" i="2"/>
  <c r="M607" i="2"/>
  <c r="I1022" i="4" s="1"/>
  <c r="M609" i="2"/>
  <c r="I859" i="4" s="1"/>
  <c r="M414" i="2"/>
  <c r="I407" i="4" s="1"/>
  <c r="M288" i="2"/>
  <c r="I1293" i="4" s="1"/>
  <c r="M56" i="2"/>
  <c r="I335" i="4" s="1"/>
  <c r="K87" i="2"/>
  <c r="M176" i="2"/>
  <c r="I1185" i="4" s="1"/>
  <c r="M191" i="2"/>
  <c r="I1404" i="4" s="1"/>
  <c r="K198" i="2"/>
  <c r="M236" i="2"/>
  <c r="M240" i="2"/>
  <c r="K246" i="2"/>
  <c r="K309" i="2"/>
  <c r="M497" i="2"/>
  <c r="M504" i="2"/>
  <c r="K320" i="2"/>
  <c r="M558" i="2"/>
  <c r="I1097" i="4" s="1"/>
  <c r="M371" i="2"/>
  <c r="K183" i="2"/>
  <c r="M244" i="2"/>
  <c r="M311" i="2"/>
  <c r="I748" i="4" s="1"/>
  <c r="M461" i="2"/>
  <c r="K610" i="2"/>
  <c r="M466" i="2"/>
  <c r="I1586" i="4" s="1"/>
  <c r="M255" i="2"/>
  <c r="I658" i="4" s="1"/>
  <c r="M565" i="2"/>
  <c r="I1426" i="4" s="1"/>
  <c r="M470" i="2"/>
  <c r="I1250" i="4" s="1"/>
  <c r="K377" i="2"/>
  <c r="K259" i="2"/>
  <c r="M334" i="2"/>
  <c r="I1065" i="4" s="1"/>
  <c r="K291" i="2"/>
  <c r="M476" i="2"/>
  <c r="I131" i="4" s="1"/>
  <c r="K516" i="2"/>
  <c r="M294" i="2"/>
  <c r="I973" i="4" s="1"/>
  <c r="K477" i="2"/>
  <c r="K265" i="2"/>
  <c r="K579" i="2"/>
  <c r="K524" i="2"/>
  <c r="M629" i="2"/>
  <c r="I686" i="4" s="1"/>
  <c r="M345" i="2"/>
  <c r="I1275" i="4" s="1"/>
  <c r="M633" i="2"/>
  <c r="I301" i="4" s="1"/>
  <c r="K438" i="2"/>
  <c r="K441" i="2"/>
  <c r="K390" i="2"/>
  <c r="K96" i="2"/>
  <c r="K228" i="2"/>
  <c r="M546" i="2"/>
  <c r="I846" i="4" s="1"/>
  <c r="K313" i="2"/>
  <c r="K289" i="2"/>
  <c r="K506" i="2"/>
  <c r="M322" i="2"/>
  <c r="I1351" i="4" s="1"/>
  <c r="K256" i="2"/>
  <c r="K332" i="2"/>
  <c r="M378" i="2"/>
  <c r="I981" i="4" s="1"/>
  <c r="M293" i="2"/>
  <c r="I315" i="4" s="1"/>
  <c r="K621" i="2"/>
  <c r="M519" i="2"/>
  <c r="K381" i="2"/>
  <c r="K297" i="2"/>
  <c r="K581" i="2"/>
  <c r="M628" i="2"/>
  <c r="I1590" i="4" s="1"/>
  <c r="M630" i="2"/>
  <c r="I1027" i="4" s="1"/>
  <c r="M270" i="2"/>
  <c r="I1457" i="4" s="1"/>
  <c r="K388" i="2"/>
  <c r="K164" i="2"/>
  <c r="K227" i="2"/>
  <c r="M456" i="2"/>
  <c r="I102" i="4" s="1"/>
  <c r="M368" i="2"/>
  <c r="I1553" i="4" s="1"/>
  <c r="M289" i="2"/>
  <c r="I1211" i="4" s="1"/>
  <c r="K561" i="2"/>
  <c r="K562" i="2"/>
  <c r="M509" i="2"/>
  <c r="I1047" i="4" s="1"/>
  <c r="K566" i="2"/>
  <c r="M569" i="2"/>
  <c r="I1237" i="4" s="1"/>
  <c r="K329" i="2"/>
  <c r="K572" i="2"/>
  <c r="K573" i="2"/>
  <c r="M431" i="2"/>
  <c r="K574" i="2"/>
  <c r="M624" i="2"/>
  <c r="I734" i="4" s="1"/>
  <c r="K576" i="2"/>
  <c r="M580" i="2"/>
  <c r="I459" i="4" s="1"/>
  <c r="K385" i="2"/>
  <c r="K437" i="2"/>
  <c r="M388" i="2"/>
  <c r="I1066" i="4" s="1"/>
  <c r="K300" i="2"/>
  <c r="K179" i="2"/>
  <c r="K466" i="2"/>
  <c r="K617" i="2"/>
  <c r="M335" i="2"/>
  <c r="I1500" i="4" s="1"/>
  <c r="K521" i="2"/>
  <c r="K584" i="2"/>
  <c r="M348" i="2"/>
  <c r="I1610" i="4" s="1"/>
  <c r="M350" i="2"/>
  <c r="I818" i="4" s="1"/>
  <c r="M351" i="2"/>
  <c r="I761" i="4" s="1"/>
  <c r="M447" i="2"/>
  <c r="I346" i="4" s="1"/>
  <c r="K593" i="2"/>
  <c r="M302" i="2"/>
  <c r="I770" i="4" s="1"/>
  <c r="K596" i="2"/>
  <c r="K449" i="2"/>
  <c r="K773" i="2"/>
  <c r="G1219" i="4" s="1"/>
  <c r="M659" i="2"/>
  <c r="I1263" i="4" s="1"/>
  <c r="M693" i="2"/>
  <c r="I594" i="4" s="1"/>
  <c r="K748" i="2"/>
  <c r="G1521" i="4" s="1"/>
  <c r="K662" i="2"/>
  <c r="G1013" i="4" s="1"/>
  <c r="K663" i="2"/>
  <c r="G698" i="4" s="1"/>
  <c r="M779" i="2"/>
  <c r="I1436" i="4" s="1"/>
  <c r="K725" i="2"/>
  <c r="G1000" i="4" s="1"/>
  <c r="M750" i="2"/>
  <c r="I1259" i="4" s="1"/>
  <c r="M664" i="2"/>
  <c r="I966" i="4" s="1"/>
  <c r="K757" i="2"/>
  <c r="G1007" i="4" s="1"/>
  <c r="M671" i="2"/>
  <c r="I914" i="4" s="1"/>
  <c r="K701" i="2"/>
  <c r="G89" i="4" s="1"/>
  <c r="K652" i="2"/>
  <c r="G1090" i="4" s="1"/>
  <c r="K736" i="2"/>
  <c r="G1267" i="4" s="1"/>
  <c r="M740" i="2"/>
  <c r="I1195" i="4" s="1"/>
  <c r="M768" i="2"/>
  <c r="I1001" i="4" s="1"/>
  <c r="M689" i="2"/>
  <c r="I1391" i="4" s="1"/>
  <c r="M798" i="2"/>
  <c r="I534" i="4" s="1"/>
  <c r="M809" i="2"/>
  <c r="I1151" i="4" s="1"/>
  <c r="M815" i="2"/>
  <c r="I382" i="4" s="1"/>
  <c r="M825" i="2"/>
  <c r="I15" i="4" s="1"/>
  <c r="M836" i="2"/>
  <c r="I272" i="4" s="1"/>
  <c r="K848" i="2"/>
  <c r="K853" i="2"/>
  <c r="K859" i="2"/>
  <c r="K866" i="2"/>
  <c r="M870" i="2"/>
  <c r="I276" i="4" s="1"/>
  <c r="M879" i="2"/>
  <c r="I1105" i="4" s="1"/>
  <c r="M889" i="2"/>
  <c r="I207" i="4" s="1"/>
  <c r="M900" i="2"/>
  <c r="I462" i="4" s="1"/>
  <c r="K912" i="2"/>
  <c r="K917" i="2"/>
  <c r="K923" i="2"/>
  <c r="M931" i="2"/>
  <c r="I454" i="4" s="1"/>
  <c r="K935" i="2"/>
  <c r="M946" i="2"/>
  <c r="I420" i="4" s="1"/>
  <c r="M952" i="2"/>
  <c r="I233" i="4" s="1"/>
  <c r="K957" i="2"/>
  <c r="M963" i="2"/>
  <c r="I832" i="4" s="1"/>
  <c r="K967" i="2"/>
  <c r="K328" i="2"/>
  <c r="K345" i="2"/>
  <c r="K484" i="2"/>
  <c r="K353" i="2"/>
  <c r="M593" i="2"/>
  <c r="M303" i="2"/>
  <c r="I1421" i="4" s="1"/>
  <c r="M537" i="2"/>
  <c r="I410" i="4" s="1"/>
  <c r="M596" i="2"/>
  <c r="I1063" i="4" s="1"/>
  <c r="M277" i="2"/>
  <c r="I822" i="4" s="1"/>
  <c r="K770" i="2"/>
  <c r="G804" i="4" s="1"/>
  <c r="M773" i="2"/>
  <c r="I1219" i="4" s="1"/>
  <c r="M691" i="2"/>
  <c r="I879" i="4" s="1"/>
  <c r="M646" i="2"/>
  <c r="I1368" i="4" s="1"/>
  <c r="M663" i="2"/>
  <c r="I698" i="4" s="1"/>
  <c r="K713" i="2"/>
  <c r="G1273" i="4" s="1"/>
  <c r="M666" i="2"/>
  <c r="I587" i="4" s="1"/>
  <c r="K668" i="2"/>
  <c r="G635" i="4" s="1"/>
  <c r="K758" i="2"/>
  <c r="G963" i="4" s="1"/>
  <c r="K670" i="2"/>
  <c r="G1348" i="4" s="1"/>
  <c r="K785" i="2"/>
  <c r="G629" i="4" s="1"/>
  <c r="K761" i="2"/>
  <c r="G269" i="4" s="1"/>
  <c r="K762" i="2"/>
  <c r="G1268" i="4" s="1"/>
  <c r="K789" i="2"/>
  <c r="G1558" i="4" s="1"/>
  <c r="K653" i="2"/>
  <c r="G1123" i="4" s="1"/>
  <c r="K739" i="2"/>
  <c r="G1600" i="4" s="1"/>
  <c r="M226" i="2"/>
  <c r="I256" i="4" s="1"/>
  <c r="M566" i="2"/>
  <c r="I291" i="4" s="1"/>
  <c r="M572" i="2"/>
  <c r="I393" i="4" s="1"/>
  <c r="K430" i="2"/>
  <c r="M264" i="2"/>
  <c r="I1041" i="4" s="1"/>
  <c r="K344" i="2"/>
  <c r="M531" i="2"/>
  <c r="I1456" i="4" s="1"/>
  <c r="K590" i="2"/>
  <c r="K594" i="2"/>
  <c r="M595" i="2"/>
  <c r="I1345" i="4" s="1"/>
  <c r="K642" i="2"/>
  <c r="K597" i="2"/>
  <c r="K744" i="2"/>
  <c r="G1597" i="4" s="1"/>
  <c r="M706" i="2"/>
  <c r="I259" i="4" s="1"/>
  <c r="M775" i="2"/>
  <c r="I943" i="4" s="1"/>
  <c r="M660" i="2"/>
  <c r="I786" i="4" s="1"/>
  <c r="K692" i="2"/>
  <c r="G1378" i="4" s="1"/>
  <c r="M710" i="2"/>
  <c r="I1411" i="4" s="1"/>
  <c r="K711" i="2"/>
  <c r="G1202" i="4" s="1"/>
  <c r="K726" i="2"/>
  <c r="G220" i="4" s="1"/>
  <c r="K728" i="2"/>
  <c r="G756" i="4" s="1"/>
  <c r="K667" i="2"/>
  <c r="G791" i="4" s="1"/>
  <c r="M758" i="2"/>
  <c r="I963" i="4" s="1"/>
  <c r="M670" i="2"/>
  <c r="I1348" i="4" s="1"/>
  <c r="K759" i="2"/>
  <c r="G1290" i="4" s="1"/>
  <c r="K731" i="2"/>
  <c r="G1115" i="4" s="1"/>
  <c r="M673" i="2"/>
  <c r="I267" i="4" s="1"/>
  <c r="M762" i="2"/>
  <c r="I1268" i="4" s="1"/>
  <c r="M679" i="2"/>
  <c r="I1186" i="4" s="1"/>
  <c r="K654" i="2"/>
  <c r="G1596" i="4" s="1"/>
  <c r="M681" i="2"/>
  <c r="I1546" i="4" s="1"/>
  <c r="K765" i="2"/>
  <c r="G911" i="4" s="1"/>
  <c r="M766" i="2"/>
  <c r="I950" i="4" s="1"/>
  <c r="M793" i="2"/>
  <c r="I1178" i="4" s="1"/>
  <c r="K688" i="2"/>
  <c r="M742" i="2"/>
  <c r="I1479" i="4" s="1"/>
  <c r="M799" i="2"/>
  <c r="I530" i="4" s="1"/>
  <c r="K804" i="2"/>
  <c r="M814" i="2"/>
  <c r="M823" i="2"/>
  <c r="I1146" i="4" s="1"/>
  <c r="M833" i="2"/>
  <c r="I527" i="4" s="1"/>
  <c r="M844" i="2"/>
  <c r="I1155" i="4" s="1"/>
  <c r="K856" i="2"/>
  <c r="K861" i="2"/>
  <c r="K867" i="2"/>
  <c r="K874" i="2"/>
  <c r="M878" i="2"/>
  <c r="I1006" i="4" s="1"/>
  <c r="M887" i="2"/>
  <c r="I920" i="4" s="1"/>
  <c r="M897" i="2"/>
  <c r="I495" i="4" s="1"/>
  <c r="M908" i="2"/>
  <c r="I64" i="4" s="1"/>
  <c r="K920" i="2"/>
  <c r="K925" i="2"/>
  <c r="M930" i="2"/>
  <c r="I138" i="4" s="1"/>
  <c r="M936" i="2"/>
  <c r="I81" i="4" s="1"/>
  <c r="K941" i="2"/>
  <c r="M947" i="2"/>
  <c r="I96" i="4" s="1"/>
  <c r="K951" i="2"/>
  <c r="M962" i="2"/>
  <c r="I924" i="4" s="1"/>
  <c r="K422" i="2"/>
  <c r="M385" i="2"/>
  <c r="I1120" i="4" s="1"/>
  <c r="M534" i="2"/>
  <c r="I426" i="4" s="1"/>
  <c r="M658" i="2"/>
  <c r="I782" i="4" s="1"/>
  <c r="M711" i="2"/>
  <c r="I1202" i="4" s="1"/>
  <c r="K729" i="2"/>
  <c r="G917" i="4" s="1"/>
  <c r="K734" i="2"/>
  <c r="G930" i="4" s="1"/>
  <c r="K766" i="2"/>
  <c r="G950" i="4" s="1"/>
  <c r="K232" i="2"/>
  <c r="M329" i="2"/>
  <c r="I1255" i="4" s="1"/>
  <c r="M631" i="2"/>
  <c r="I1478" i="4" s="1"/>
  <c r="K448" i="2"/>
  <c r="K661" i="2"/>
  <c r="G1506" i="4" s="1"/>
  <c r="K760" i="2"/>
  <c r="G1055" i="4" s="1"/>
  <c r="M688" i="2"/>
  <c r="K800" i="2"/>
  <c r="K809" i="2"/>
  <c r="K830" i="2"/>
  <c r="M853" i="2"/>
  <c r="I532" i="4" s="1"/>
  <c r="K863" i="2"/>
  <c r="K876" i="2"/>
  <c r="K889" i="2"/>
  <c r="M896" i="2"/>
  <c r="I503" i="4" s="1"/>
  <c r="M914" i="2"/>
  <c r="I514" i="4" s="1"/>
  <c r="M923" i="2"/>
  <c r="I499" i="4" s="1"/>
  <c r="K936" i="2"/>
  <c r="M945" i="2"/>
  <c r="I133" i="4" s="1"/>
  <c r="M955" i="2"/>
  <c r="I342" i="4" s="1"/>
  <c r="M964" i="2"/>
  <c r="I140" i="4" s="1"/>
  <c r="M968" i="2"/>
  <c r="I515" i="4" s="1"/>
  <c r="K972" i="2"/>
  <c r="M981" i="2"/>
  <c r="I46" i="4" s="1"/>
  <c r="K986" i="2"/>
  <c r="K255" i="2"/>
  <c r="M475" i="2"/>
  <c r="I1354" i="4" s="1"/>
  <c r="K435" i="2"/>
  <c r="M394" i="2"/>
  <c r="I1100" i="4" s="1"/>
  <c r="K591" i="2"/>
  <c r="M745" i="2"/>
  <c r="I1381" i="4" s="1"/>
  <c r="M726" i="2"/>
  <c r="I220" i="4" s="1"/>
  <c r="K697" i="2"/>
  <c r="G1535" i="4" s="1"/>
  <c r="K764" i="2"/>
  <c r="G77" i="4" s="1"/>
  <c r="K767" i="2"/>
  <c r="G944" i="4" s="1"/>
  <c r="K689" i="2"/>
  <c r="G1391" i="4" s="1"/>
  <c r="K799" i="2"/>
  <c r="K823" i="2"/>
  <c r="K836" i="2"/>
  <c r="K849" i="2"/>
  <c r="M856" i="2"/>
  <c r="I1144" i="4" s="1"/>
  <c r="M874" i="2"/>
  <c r="I4" i="4" s="1"/>
  <c r="M883" i="2"/>
  <c r="I477" i="4" s="1"/>
  <c r="K918" i="2"/>
  <c r="K934" i="2"/>
  <c r="M943" i="2"/>
  <c r="I466" i="4" s="1"/>
  <c r="M975" i="2"/>
  <c r="I88" i="4" s="1"/>
  <c r="M986" i="2"/>
  <c r="I226" i="4" s="1"/>
  <c r="K991" i="2"/>
  <c r="K996" i="2"/>
  <c r="K1007" i="2"/>
  <c r="M1013" i="2"/>
  <c r="I408" i="4" s="1"/>
  <c r="M1021" i="2"/>
  <c r="I136" i="4" s="1"/>
  <c r="K1028" i="2"/>
  <c r="K1033" i="2"/>
  <c r="M423" i="2"/>
  <c r="K382" i="2"/>
  <c r="K349" i="2"/>
  <c r="M642" i="2"/>
  <c r="I1042" i="4" s="1"/>
  <c r="M692" i="2"/>
  <c r="I1378" i="4" s="1"/>
  <c r="K727" i="2"/>
  <c r="G1138" i="4" s="1"/>
  <c r="M732" i="2"/>
  <c r="I251" i="4" s="1"/>
  <c r="M735" i="2"/>
  <c r="I1269" i="4" s="1"/>
  <c r="M795" i="2"/>
  <c r="I1031" i="4" s="1"/>
  <c r="M806" i="2"/>
  <c r="I540" i="4" s="1"/>
  <c r="M816" i="2"/>
  <c r="I10" i="4" s="1"/>
  <c r="M834" i="2"/>
  <c r="I384" i="4" s="1"/>
  <c r="M843" i="2"/>
  <c r="I386" i="4" s="1"/>
  <c r="K878" i="2"/>
  <c r="M901" i="2"/>
  <c r="I1605" i="4" s="1"/>
  <c r="K911" i="2"/>
  <c r="K924" i="2"/>
  <c r="M933" i="2"/>
  <c r="I490" i="4" s="1"/>
  <c r="K958" i="2"/>
  <c r="M973" i="2"/>
  <c r="I413" i="4" s="1"/>
  <c r="K977" i="2"/>
  <c r="M983" i="2"/>
  <c r="I507" i="4" s="1"/>
  <c r="K988" i="2"/>
  <c r="K1004" i="2"/>
  <c r="M1023" i="2"/>
  <c r="I419" i="4" s="1"/>
  <c r="M829" i="2"/>
  <c r="I273" i="4" s="1"/>
  <c r="M984" i="2"/>
  <c r="I422" i="4" s="1"/>
  <c r="M998" i="2"/>
  <c r="I901" i="4" s="1"/>
  <c r="M1020" i="2"/>
  <c r="I428" i="4" s="1"/>
  <c r="K1025" i="2"/>
  <c r="M1032" i="2"/>
  <c r="I109" i="4" s="1"/>
  <c r="M1041" i="2"/>
  <c r="I205" i="4" s="1"/>
  <c r="M1052" i="2"/>
  <c r="I177" i="4" s="1"/>
  <c r="K1057" i="2"/>
  <c r="M1068" i="2"/>
  <c r="I1089" i="4" s="1"/>
  <c r="K1073" i="2"/>
  <c r="M1084" i="2"/>
  <c r="I387" i="4" s="1"/>
  <c r="M840" i="2"/>
  <c r="I12" i="4" s="1"/>
  <c r="K871" i="2"/>
  <c r="M925" i="2"/>
  <c r="I524" i="4" s="1"/>
  <c r="M980" i="2"/>
  <c r="I903" i="4" s="1"/>
  <c r="M1001" i="2"/>
  <c r="I253" i="4" s="1"/>
  <c r="M1005" i="2"/>
  <c r="I712" i="4" s="1"/>
  <c r="K1036" i="2"/>
  <c r="M1042" i="2"/>
  <c r="I280" i="4" s="1"/>
  <c r="K1046" i="2"/>
  <c r="M1057" i="2"/>
  <c r="I55" i="4" s="1"/>
  <c r="K1062" i="2"/>
  <c r="M1073" i="2"/>
  <c r="K690" i="2"/>
  <c r="M826" i="2"/>
  <c r="I1145" i="4" s="1"/>
  <c r="K865" i="2"/>
  <c r="K956" i="2"/>
  <c r="M992" i="2"/>
  <c r="I743" i="4" s="1"/>
  <c r="M1008" i="2"/>
  <c r="I472" i="4" s="1"/>
  <c r="M1027" i="2"/>
  <c r="I488" i="4" s="1"/>
  <c r="M1035" i="2"/>
  <c r="K1039" i="2"/>
  <c r="M1050" i="2"/>
  <c r="I421" i="4" s="1"/>
  <c r="K1055" i="2"/>
  <c r="M1066" i="2"/>
  <c r="I43" i="4" s="1"/>
  <c r="K1071" i="2"/>
  <c r="M1082" i="2"/>
  <c r="I1171" i="4" s="1"/>
  <c r="K742" i="2"/>
  <c r="G1479" i="4" s="1"/>
  <c r="K838" i="2"/>
  <c r="M904" i="2"/>
  <c r="I493" i="4" s="1"/>
  <c r="M948" i="2"/>
  <c r="I501" i="4" s="1"/>
  <c r="K1024" i="2"/>
  <c r="K1032" i="2"/>
  <c r="K1041" i="2"/>
  <c r="M1047" i="2"/>
  <c r="I160" i="4" s="1"/>
  <c r="K772" i="2"/>
  <c r="G526" i="4" s="1"/>
  <c r="M644" i="2"/>
  <c r="I990" i="4" s="1"/>
  <c r="M727" i="2"/>
  <c r="I1138" i="4" s="1"/>
  <c r="M697" i="2"/>
  <c r="I1535" i="4" s="1"/>
  <c r="K783" i="2"/>
  <c r="G711" i="4" s="1"/>
  <c r="K718" i="2"/>
  <c r="G519" i="4" s="1"/>
  <c r="K651" i="2"/>
  <c r="G1122" i="4" s="1"/>
  <c r="K677" i="2"/>
  <c r="G851" i="4" s="1"/>
  <c r="M721" i="2"/>
  <c r="I1201" i="4" s="1"/>
  <c r="M737" i="2"/>
  <c r="I1440" i="4" s="1"/>
  <c r="M764" i="2"/>
  <c r="I77" i="4" s="1"/>
  <c r="M805" i="2"/>
  <c r="I538" i="4" s="1"/>
  <c r="K810" i="2"/>
  <c r="M820" i="2"/>
  <c r="K832" i="2"/>
  <c r="K837" i="2"/>
  <c r="K843" i="2"/>
  <c r="K850" i="2"/>
  <c r="M854" i="2"/>
  <c r="I1143" i="4" s="1"/>
  <c r="M863" i="2"/>
  <c r="I533" i="4" s="1"/>
  <c r="M873" i="2"/>
  <c r="I1433" i="4" s="1"/>
  <c r="M884" i="2"/>
  <c r="I1607" i="4" s="1"/>
  <c r="K896" i="2"/>
  <c r="K901" i="2"/>
  <c r="K907" i="2"/>
  <c r="K914" i="2"/>
  <c r="M918" i="2"/>
  <c r="I441" i="4" s="1"/>
  <c r="K932" i="2"/>
  <c r="M942" i="2"/>
  <c r="I1401" i="4" s="1"/>
  <c r="K953" i="2"/>
  <c r="K964" i="2"/>
  <c r="M974" i="2"/>
  <c r="I402" i="4" s="1"/>
  <c r="M561" i="2"/>
  <c r="K470" i="2"/>
  <c r="K472" i="2"/>
  <c r="K294" i="2"/>
  <c r="M437" i="2"/>
  <c r="M393" i="2"/>
  <c r="I307" i="4" s="1"/>
  <c r="M352" i="2"/>
  <c r="K445" i="2"/>
  <c r="K275" i="2"/>
  <c r="K536" i="2"/>
  <c r="K399" i="2"/>
  <c r="K706" i="2"/>
  <c r="G259" i="4" s="1"/>
  <c r="K660" i="2"/>
  <c r="G786" i="4" s="1"/>
  <c r="M748" i="2"/>
  <c r="I1521" i="4" s="1"/>
  <c r="M755" i="2"/>
  <c r="I1550" i="4" s="1"/>
  <c r="M783" i="2"/>
  <c r="I711" i="4" s="1"/>
  <c r="M715" i="2"/>
  <c r="I1476" i="4" s="1"/>
  <c r="K716" i="2"/>
  <c r="G1187" i="4" s="1"/>
  <c r="M731" i="2"/>
  <c r="I1115" i="4" s="1"/>
  <c r="K673" i="2"/>
  <c r="G267" i="4" s="1"/>
  <c r="K676" i="2"/>
  <c r="G1449" i="4" s="1"/>
  <c r="M677" i="2"/>
  <c r="I851" i="4" s="1"/>
  <c r="M736" i="2"/>
  <c r="I1267" i="4" s="1"/>
  <c r="K680" i="2"/>
  <c r="G586" i="4" s="1"/>
  <c r="M723" i="2"/>
  <c r="I1067" i="4" s="1"/>
  <c r="K402" i="2"/>
  <c r="M562" i="2"/>
  <c r="I1036" i="4" s="1"/>
  <c r="M323" i="2"/>
  <c r="I765" i="4" s="1"/>
  <c r="M570" i="2"/>
  <c r="I616" i="4" s="1"/>
  <c r="K513" i="2"/>
  <c r="M379" i="2"/>
  <c r="I611" i="4" s="1"/>
  <c r="K434" i="2"/>
  <c r="K389" i="2"/>
  <c r="K392" i="2"/>
  <c r="M636" i="2"/>
  <c r="I1092" i="4" s="1"/>
  <c r="M396" i="2"/>
  <c r="I1029" i="4" s="1"/>
  <c r="K446" i="2"/>
  <c r="K354" i="2"/>
  <c r="K771" i="2"/>
  <c r="G1196" i="4" s="1"/>
  <c r="K657" i="2"/>
  <c r="G1448" i="4" s="1"/>
  <c r="M747" i="2"/>
  <c r="I1564" i="4" s="1"/>
  <c r="M713" i="2"/>
  <c r="I1273" i="4" s="1"/>
  <c r="M647" i="2"/>
  <c r="I965" i="4" s="1"/>
  <c r="K778" i="2"/>
  <c r="G916" i="4" s="1"/>
  <c r="M780" i="2"/>
  <c r="I1008" i="4" s="1"/>
  <c r="K782" i="2"/>
  <c r="G1472" i="4" s="1"/>
  <c r="K699" i="2"/>
  <c r="G1523" i="4" s="1"/>
  <c r="K650" i="2"/>
  <c r="G1542" i="4" s="1"/>
  <c r="M761" i="2"/>
  <c r="I269" i="4" s="1"/>
  <c r="K733" i="2"/>
  <c r="G867" i="4" s="1"/>
  <c r="K790" i="2"/>
  <c r="G997" i="4" s="1"/>
  <c r="M722" i="2"/>
  <c r="I991" i="4" s="1"/>
  <c r="M739" i="2"/>
  <c r="I1600" i="4" s="1"/>
  <c r="M724" i="2"/>
  <c r="I579" i="4" s="1"/>
  <c r="M791" i="2"/>
  <c r="I1215" i="4" s="1"/>
  <c r="K685" i="2"/>
  <c r="G1595" i="4" s="1"/>
  <c r="M794" i="2"/>
  <c r="I1515" i="4" s="1"/>
  <c r="M703" i="2"/>
  <c r="I588" i="4" s="1"/>
  <c r="M800" i="2"/>
  <c r="I277" i="4" s="1"/>
  <c r="M811" i="2"/>
  <c r="M817" i="2"/>
  <c r="I8" i="4" s="1"/>
  <c r="M828" i="2"/>
  <c r="I528" i="4" s="1"/>
  <c r="K840" i="2"/>
  <c r="K845" i="2"/>
  <c r="K851" i="2"/>
  <c r="K858" i="2"/>
  <c r="M862" i="2"/>
  <c r="I542" i="4" s="1"/>
  <c r="M871" i="2"/>
  <c r="I1606" i="4" s="1"/>
  <c r="M881" i="2"/>
  <c r="I1069" i="4" s="1"/>
  <c r="M892" i="2"/>
  <c r="I50" i="4" s="1"/>
  <c r="K904" i="2"/>
  <c r="K909" i="2"/>
  <c r="K915" i="2"/>
  <c r="K922" i="2"/>
  <c r="M926" i="2"/>
  <c r="I249" i="4" s="1"/>
  <c r="K937" i="2"/>
  <c r="K948" i="2"/>
  <c r="M958" i="2"/>
  <c r="I974" i="4" s="1"/>
  <c r="M387" i="2"/>
  <c r="M274" i="2"/>
  <c r="I862" i="4" s="1"/>
  <c r="M746" i="2"/>
  <c r="I1280" i="4" s="1"/>
  <c r="M728" i="2"/>
  <c r="I756" i="4" s="1"/>
  <c r="K787" i="2"/>
  <c r="G622" i="4" s="1"/>
  <c r="M790" i="2"/>
  <c r="I997" i="4" s="1"/>
  <c r="K684" i="2"/>
  <c r="G1057" i="4" s="1"/>
  <c r="K557" i="2"/>
  <c r="K304" i="2"/>
  <c r="M662" i="2"/>
  <c r="I1013" i="4" s="1"/>
  <c r="M782" i="2"/>
  <c r="I1472" i="4" s="1"/>
  <c r="M675" i="2"/>
  <c r="I578" i="4" s="1"/>
  <c r="M682" i="2"/>
  <c r="I1350" i="4" s="1"/>
  <c r="M792" i="2"/>
  <c r="I641" i="4" s="1"/>
  <c r="M801" i="2"/>
  <c r="I16" i="4" s="1"/>
  <c r="M810" i="2"/>
  <c r="M821" i="2"/>
  <c r="I1157" i="4" s="1"/>
  <c r="K831" i="2"/>
  <c r="K844" i="2"/>
  <c r="K857" i="2"/>
  <c r="M864" i="2"/>
  <c r="I6" i="4" s="1"/>
  <c r="M882" i="2"/>
  <c r="I817" i="4" s="1"/>
  <c r="M891" i="2"/>
  <c r="I101" i="4" s="1"/>
  <c r="K926" i="2"/>
  <c r="M937" i="2"/>
  <c r="I424" i="4" s="1"/>
  <c r="M965" i="2"/>
  <c r="I155" i="4" s="1"/>
  <c r="K969" i="2"/>
  <c r="K982" i="2"/>
  <c r="M993" i="2"/>
  <c r="I489" i="4" s="1"/>
  <c r="K564" i="2"/>
  <c r="K622" i="2"/>
  <c r="K587" i="2"/>
  <c r="M648" i="2"/>
  <c r="I757" i="4" s="1"/>
  <c r="K678" i="2"/>
  <c r="G1393" i="4" s="1"/>
  <c r="K724" i="2"/>
  <c r="G579" i="4" s="1"/>
  <c r="K768" i="2"/>
  <c r="G1001" i="4" s="1"/>
  <c r="K769" i="2"/>
  <c r="G831" i="4" s="1"/>
  <c r="K817" i="2"/>
  <c r="M824" i="2"/>
  <c r="I13" i="4" s="1"/>
  <c r="M842" i="2"/>
  <c r="I539" i="4" s="1"/>
  <c r="M851" i="2"/>
  <c r="I536" i="4" s="1"/>
  <c r="K886" i="2"/>
  <c r="M909" i="2"/>
  <c r="I139" i="4" s="1"/>
  <c r="K919" i="2"/>
  <c r="M935" i="2"/>
  <c r="I473" i="4" s="1"/>
  <c r="K960" i="2"/>
  <c r="M972" i="2"/>
  <c r="I82" i="4" s="1"/>
  <c r="K976" i="2"/>
  <c r="M982" i="2"/>
  <c r="I445" i="4" s="1"/>
  <c r="K987" i="2"/>
  <c r="M1003" i="2"/>
  <c r="I331" i="4" s="1"/>
  <c r="K1015" i="2"/>
  <c r="K1023" i="2"/>
  <c r="K1029" i="2"/>
  <c r="K341" i="2"/>
  <c r="K447" i="2"/>
  <c r="M771" i="2"/>
  <c r="I1196" i="4" s="1"/>
  <c r="M695" i="2"/>
  <c r="I910" i="4" s="1"/>
  <c r="K754" i="2"/>
  <c r="G1113" i="4" s="1"/>
  <c r="K730" i="2"/>
  <c r="G755" i="4" s="1"/>
  <c r="M654" i="2"/>
  <c r="I1596" i="4" s="1"/>
  <c r="M685" i="2"/>
  <c r="I1595" i="4" s="1"/>
  <c r="K846" i="2"/>
  <c r="M869" i="2"/>
  <c r="I1152" i="4" s="1"/>
  <c r="K879" i="2"/>
  <c r="K892" i="2"/>
  <c r="K905" i="2"/>
  <c r="M912" i="2"/>
  <c r="I455" i="4" s="1"/>
  <c r="K930" i="2"/>
  <c r="K950" i="2"/>
  <c r="M959" i="2"/>
  <c r="I92" i="4" s="1"/>
  <c r="M979" i="2"/>
  <c r="I290" i="4" s="1"/>
  <c r="K984" i="2"/>
  <c r="M1000" i="2"/>
  <c r="I405" i="4" s="1"/>
  <c r="M1011" i="2"/>
  <c r="I1543" i="4" s="1"/>
  <c r="K686" i="2"/>
  <c r="K852" i="2"/>
  <c r="M890" i="2"/>
  <c r="I429" i="4" s="1"/>
  <c r="K968" i="2"/>
  <c r="M1004" i="2"/>
  <c r="I48" i="4" s="1"/>
  <c r="K1026" i="2"/>
  <c r="M1033" i="2"/>
  <c r="K1042" i="2"/>
  <c r="M1048" i="2"/>
  <c r="K1053" i="2"/>
  <c r="M1064" i="2"/>
  <c r="I425" i="4" s="1"/>
  <c r="K1069" i="2"/>
  <c r="M1080" i="2"/>
  <c r="I21" i="4" s="1"/>
  <c r="M812" i="2"/>
  <c r="I9" i="4" s="1"/>
  <c r="M929" i="2"/>
  <c r="I166" i="4" s="1"/>
  <c r="M957" i="2"/>
  <c r="I62" i="4" s="1"/>
  <c r="K1002" i="2"/>
  <c r="M1037" i="2"/>
  <c r="I70" i="4" s="1"/>
  <c r="K1043" i="2"/>
  <c r="M1053" i="2"/>
  <c r="I153" i="4" s="1"/>
  <c r="K1058" i="2"/>
  <c r="M1069" i="2"/>
  <c r="I452" i="4" s="1"/>
  <c r="K1074" i="2"/>
  <c r="M804" i="2"/>
  <c r="I14" i="4" s="1"/>
  <c r="M835" i="2"/>
  <c r="I541" i="4" s="1"/>
  <c r="K870" i="2"/>
  <c r="K928" i="2"/>
  <c r="K966" i="2"/>
  <c r="K1009" i="2"/>
  <c r="M1030" i="2"/>
  <c r="I469" i="4" s="1"/>
  <c r="K1040" i="2"/>
  <c r="M1046" i="2"/>
  <c r="I98" i="4" s="1"/>
  <c r="K1051" i="2"/>
  <c r="M1062" i="2"/>
  <c r="I146" i="4" s="1"/>
  <c r="K1067" i="2"/>
  <c r="M1078" i="2"/>
  <c r="I545" i="4" s="1"/>
  <c r="K1083" i="2"/>
  <c r="K803" i="2"/>
  <c r="M861" i="2"/>
  <c r="I1160" i="4" s="1"/>
  <c r="K978" i="2"/>
  <c r="M707" i="2"/>
  <c r="I813" i="4" s="1"/>
  <c r="M661" i="2"/>
  <c r="I1506" i="4" s="1"/>
  <c r="K646" i="2"/>
  <c r="G1368" i="4" s="1"/>
  <c r="K755" i="2"/>
  <c r="G1550" i="4" s="1"/>
  <c r="K781" i="2"/>
  <c r="G940" i="4" s="1"/>
  <c r="K700" i="2"/>
  <c r="G1577" i="4" s="1"/>
  <c r="M717" i="2"/>
  <c r="I1527" i="4" s="1"/>
  <c r="M787" i="2"/>
  <c r="I622" i="4" s="1"/>
  <c r="M720" i="2"/>
  <c r="I768" i="4" s="1"/>
  <c r="M734" i="2"/>
  <c r="I930" i="4" s="1"/>
  <c r="M684" i="2"/>
  <c r="I1057" i="4" s="1"/>
  <c r="M687" i="2"/>
  <c r="I1034" i="4" s="1"/>
  <c r="M690" i="2"/>
  <c r="K806" i="2"/>
  <c r="K816" i="2"/>
  <c r="K821" i="2"/>
  <c r="K827" i="2"/>
  <c r="K834" i="2"/>
  <c r="M838" i="2"/>
  <c r="I11" i="4" s="1"/>
  <c r="M847" i="2"/>
  <c r="I17" i="4" s="1"/>
  <c r="M857" i="2"/>
  <c r="I383" i="4" s="1"/>
  <c r="M868" i="2"/>
  <c r="I278" i="4" s="1"/>
  <c r="K880" i="2"/>
  <c r="K885" i="2"/>
  <c r="K891" i="2"/>
  <c r="K898" i="2"/>
  <c r="M902" i="2"/>
  <c r="I1617" i="4" s="1"/>
  <c r="M911" i="2"/>
  <c r="I522" i="4" s="1"/>
  <c r="M921" i="2"/>
  <c r="I439" i="4" s="1"/>
  <c r="M928" i="2"/>
  <c r="I1599" i="4" s="1"/>
  <c r="M938" i="2"/>
  <c r="I154" i="4" s="1"/>
  <c r="K943" i="2"/>
  <c r="K949" i="2"/>
  <c r="M960" i="2"/>
  <c r="I449" i="4" s="1"/>
  <c r="M970" i="2"/>
  <c r="I1311" i="4" s="1"/>
  <c r="K975" i="2"/>
  <c r="K547" i="2"/>
  <c r="K326" i="2"/>
  <c r="K258" i="2"/>
  <c r="K476" i="2"/>
  <c r="K523" i="2"/>
  <c r="K634" i="2"/>
  <c r="K636" i="2"/>
  <c r="K595" i="2"/>
  <c r="M643" i="2"/>
  <c r="I977" i="4" s="1"/>
  <c r="M449" i="2"/>
  <c r="I1324" i="4" s="1"/>
  <c r="M743" i="2"/>
  <c r="I967" i="4" s="1"/>
  <c r="K776" i="2"/>
  <c r="G898" i="4" s="1"/>
  <c r="M694" i="2"/>
  <c r="I1559" i="4" s="1"/>
  <c r="M696" i="2"/>
  <c r="I1039" i="4" s="1"/>
  <c r="K777" i="2"/>
  <c r="G1459" i="4" s="1"/>
  <c r="K647" i="2"/>
  <c r="G965" i="4" s="1"/>
  <c r="M698" i="2"/>
  <c r="I580" i="4" s="1"/>
  <c r="M672" i="2"/>
  <c r="I1367" i="4" s="1"/>
  <c r="M651" i="2"/>
  <c r="I1122" i="4" s="1"/>
  <c r="M652" i="2"/>
  <c r="I1090" i="4" s="1"/>
  <c r="K763" i="2"/>
  <c r="G921" i="4" s="1"/>
  <c r="K681" i="2"/>
  <c r="G1546" i="4" s="1"/>
  <c r="K168" i="2"/>
  <c r="K307" i="2"/>
  <c r="M372" i="2"/>
  <c r="I936" i="4" s="1"/>
  <c r="K334" i="2"/>
  <c r="M582" i="2"/>
  <c r="K633" i="2"/>
  <c r="K483" i="2"/>
  <c r="M635" i="2"/>
  <c r="I780" i="4" s="1"/>
  <c r="K533" i="2"/>
  <c r="K397" i="2"/>
  <c r="M445" i="2"/>
  <c r="I1135" i="4" s="1"/>
  <c r="M275" i="2"/>
  <c r="I135" i="4" s="1"/>
  <c r="M536" i="2"/>
  <c r="I771" i="4" s="1"/>
  <c r="M641" i="2"/>
  <c r="M399" i="2"/>
  <c r="I324" i="4" s="1"/>
  <c r="K745" i="2"/>
  <c r="G1381" i="4" s="1"/>
  <c r="K658" i="2"/>
  <c r="G782" i="4" s="1"/>
  <c r="K746" i="2"/>
  <c r="G1280" i="4" s="1"/>
  <c r="K709" i="2"/>
  <c r="G1004" i="4" s="1"/>
  <c r="K695" i="2"/>
  <c r="G910" i="4" s="1"/>
  <c r="M777" i="2"/>
  <c r="I1459" i="4" s="1"/>
  <c r="M668" i="2"/>
  <c r="I635" i="4" s="1"/>
  <c r="M716" i="2"/>
  <c r="I1187" i="4" s="1"/>
  <c r="M784" i="2"/>
  <c r="I722" i="4" s="1"/>
  <c r="K786" i="2"/>
  <c r="G1554" i="4" s="1"/>
  <c r="K719" i="2"/>
  <c r="G1214" i="4" s="1"/>
  <c r="K675" i="2"/>
  <c r="G578" i="4" s="1"/>
  <c r="K788" i="2"/>
  <c r="G118" i="4" s="1"/>
  <c r="K735" i="2"/>
  <c r="G1269" i="4" s="1"/>
  <c r="M653" i="2"/>
  <c r="I1123" i="4" s="1"/>
  <c r="M680" i="2"/>
  <c r="I586" i="4" s="1"/>
  <c r="K682" i="2"/>
  <c r="G1350" i="4" s="1"/>
  <c r="M702" i="2"/>
  <c r="I1593" i="4" s="1"/>
  <c r="K792" i="2"/>
  <c r="G641" i="4" s="1"/>
  <c r="M686" i="2"/>
  <c r="M769" i="2"/>
  <c r="I831" i="4" s="1"/>
  <c r="K796" i="2"/>
  <c r="K801" i="2"/>
  <c r="M807" i="2"/>
  <c r="I274" i="4" s="1"/>
  <c r="K812" i="2"/>
  <c r="K824" i="2"/>
  <c r="K829" i="2"/>
  <c r="K835" i="2"/>
  <c r="K842" i="2"/>
  <c r="M846" i="2"/>
  <c r="I1159" i="4" s="1"/>
  <c r="M855" i="2"/>
  <c r="I1150" i="4" s="1"/>
  <c r="M865" i="2"/>
  <c r="I380" i="4" s="1"/>
  <c r="M876" i="2"/>
  <c r="I497" i="4" s="1"/>
  <c r="K888" i="2"/>
  <c r="K893" i="2"/>
  <c r="K899" i="2"/>
  <c r="K906" i="2"/>
  <c r="M910" i="2"/>
  <c r="I434" i="4" s="1"/>
  <c r="M919" i="2"/>
  <c r="I110" i="4" s="1"/>
  <c r="K927" i="2"/>
  <c r="K933" i="2"/>
  <c r="M944" i="2"/>
  <c r="I318" i="4" s="1"/>
  <c r="M954" i="2"/>
  <c r="I91" i="4" s="1"/>
  <c r="K959" i="2"/>
  <c r="K965" i="2"/>
  <c r="M486" i="2"/>
  <c r="I861" i="4" s="1"/>
  <c r="M446" i="2"/>
  <c r="K305" i="2"/>
  <c r="K693" i="2"/>
  <c r="G594" i="4" s="1"/>
  <c r="M778" i="2"/>
  <c r="I916" i="4" s="1"/>
  <c r="K671" i="2"/>
  <c r="G914" i="4" s="1"/>
  <c r="M674" i="2"/>
  <c r="I699" i="4" s="1"/>
  <c r="K737" i="2"/>
  <c r="G1440" i="4" s="1"/>
  <c r="K791" i="2"/>
  <c r="G1215" i="4" s="1"/>
  <c r="K613" i="2"/>
  <c r="M518" i="2"/>
  <c r="I1236" i="4" s="1"/>
  <c r="M354" i="2"/>
  <c r="I1183" i="4" s="1"/>
  <c r="K644" i="2"/>
  <c r="G990" i="4" s="1"/>
  <c r="M753" i="2"/>
  <c r="I928" i="4" s="1"/>
  <c r="M650" i="2"/>
  <c r="I1542" i="4" s="1"/>
  <c r="K720" i="2"/>
  <c r="G768" i="4" s="1"/>
  <c r="M765" i="2"/>
  <c r="I911" i="4" s="1"/>
  <c r="K825" i="2"/>
  <c r="M832" i="2"/>
  <c r="I1154" i="4" s="1"/>
  <c r="M850" i="2"/>
  <c r="I1148" i="4" s="1"/>
  <c r="M859" i="2"/>
  <c r="I543" i="4" s="1"/>
  <c r="K894" i="2"/>
  <c r="M917" i="2"/>
  <c r="I90" i="4" s="1"/>
  <c r="M927" i="2"/>
  <c r="I258" i="4" s="1"/>
  <c r="K962" i="2"/>
  <c r="K970" i="2"/>
  <c r="M978" i="2"/>
  <c r="I63" i="4" s="1"/>
  <c r="M989" i="2"/>
  <c r="I156" i="4" s="1"/>
  <c r="K994" i="2"/>
  <c r="M589" i="2"/>
  <c r="I1357" i="4" s="1"/>
  <c r="K487" i="2"/>
  <c r="K356" i="2"/>
  <c r="K707" i="2"/>
  <c r="G813" i="4" s="1"/>
  <c r="K779" i="2"/>
  <c r="G1436" i="4" s="1"/>
  <c r="M759" i="2"/>
  <c r="I1290" i="4" s="1"/>
  <c r="K740" i="2"/>
  <c r="G1195" i="4" s="1"/>
  <c r="K793" i="2"/>
  <c r="G1178" i="4" s="1"/>
  <c r="K797" i="2"/>
  <c r="K807" i="2"/>
  <c r="M819" i="2"/>
  <c r="K854" i="2"/>
  <c r="M877" i="2"/>
  <c r="I705" i="4" s="1"/>
  <c r="K887" i="2"/>
  <c r="K900" i="2"/>
  <c r="K913" i="2"/>
  <c r="M920" i="2"/>
  <c r="I866" i="4" s="1"/>
  <c r="K952" i="2"/>
  <c r="M961" i="2"/>
  <c r="I163" i="4" s="1"/>
  <c r="M969" i="2"/>
  <c r="I347" i="4" s="1"/>
  <c r="K973" i="2"/>
  <c r="K983" i="2"/>
  <c r="M994" i="2"/>
  <c r="I517" i="4" s="1"/>
  <c r="M999" i="2"/>
  <c r="I864" i="4" s="1"/>
  <c r="M1010" i="2"/>
  <c r="I1227" i="4" s="1"/>
  <c r="M1017" i="2"/>
  <c r="I508" i="4" s="1"/>
  <c r="K1030" i="2"/>
  <c r="M1036" i="2"/>
  <c r="I480" i="4" s="1"/>
  <c r="K515" i="2"/>
  <c r="M525" i="2"/>
  <c r="I400" i="4" s="1"/>
  <c r="K350" i="2"/>
  <c r="M594" i="2"/>
  <c r="M774" i="2"/>
  <c r="I987" i="4" s="1"/>
  <c r="K750" i="2"/>
  <c r="G1259" i="4" s="1"/>
  <c r="M699" i="2"/>
  <c r="I1523" i="4" s="1"/>
  <c r="K655" i="2"/>
  <c r="G1517" i="4" s="1"/>
  <c r="M683" i="2"/>
  <c r="I1349" i="4" s="1"/>
  <c r="K814" i="2"/>
  <c r="M837" i="2"/>
  <c r="I1142" i="4" s="1"/>
  <c r="K847" i="2"/>
  <c r="K860" i="2"/>
  <c r="K873" i="2"/>
  <c r="M880" i="2"/>
  <c r="I1161" i="4" s="1"/>
  <c r="M898" i="2"/>
  <c r="I68" i="4" s="1"/>
  <c r="M907" i="2"/>
  <c r="I53" i="4" s="1"/>
  <c r="K931" i="2"/>
  <c r="K940" i="2"/>
  <c r="M951" i="2"/>
  <c r="I740" i="4" s="1"/>
  <c r="K980" i="2"/>
  <c r="M991" i="2"/>
  <c r="I435" i="4" s="1"/>
  <c r="M996" i="2"/>
  <c r="I239" i="4" s="1"/>
  <c r="K1001" i="2"/>
  <c r="M1007" i="2"/>
  <c r="I1308" i="4" s="1"/>
  <c r="M1015" i="2"/>
  <c r="I151" i="4" s="1"/>
  <c r="K802" i="2"/>
  <c r="M899" i="2"/>
  <c r="I42" i="4" s="1"/>
  <c r="M977" i="2"/>
  <c r="I197" i="4" s="1"/>
  <c r="K1005" i="2"/>
  <c r="K1034" i="2"/>
  <c r="M1044" i="2"/>
  <c r="I461" i="4" s="1"/>
  <c r="K1049" i="2"/>
  <c r="M1060" i="2"/>
  <c r="I299" i="4" s="1"/>
  <c r="K1065" i="2"/>
  <c r="M1076" i="2"/>
  <c r="I23" i="4" s="1"/>
  <c r="K1081" i="2"/>
  <c r="K1087" i="2"/>
  <c r="K820" i="2"/>
  <c r="M858" i="2"/>
  <c r="I537" i="4" s="1"/>
  <c r="K897" i="2"/>
  <c r="M939" i="2"/>
  <c r="I468" i="4" s="1"/>
  <c r="M967" i="2"/>
  <c r="I467" i="4" s="1"/>
  <c r="K993" i="2"/>
  <c r="K1003" i="2"/>
  <c r="K1012" i="2"/>
  <c r="M1025" i="2"/>
  <c r="I403" i="4" s="1"/>
  <c r="M1034" i="2"/>
  <c r="I86" i="4" s="1"/>
  <c r="K1038" i="2"/>
  <c r="M1049" i="2"/>
  <c r="I518" i="4" s="1"/>
  <c r="K1054" i="2"/>
  <c r="M1065" i="2"/>
  <c r="I411" i="4" s="1"/>
  <c r="K1070" i="2"/>
  <c r="K811" i="2"/>
  <c r="K839" i="2"/>
  <c r="M893" i="2"/>
  <c r="I516" i="4" s="1"/>
  <c r="K938" i="2"/>
  <c r="K1010" i="2"/>
  <c r="K1016" i="2"/>
  <c r="K1031" i="2"/>
  <c r="K1047" i="2"/>
  <c r="M1058" i="2"/>
  <c r="I303" i="4" s="1"/>
  <c r="K1063" i="2"/>
  <c r="M1074" i="2"/>
  <c r="I18" i="4" s="1"/>
  <c r="K1079" i="2"/>
  <c r="M1085" i="2"/>
  <c r="I283" i="4" s="1"/>
  <c r="K884" i="2"/>
  <c r="M922" i="2"/>
  <c r="I902" i="4" s="1"/>
  <c r="K985" i="2"/>
  <c r="M729" i="2"/>
  <c r="I917" i="4" s="1"/>
  <c r="M649" i="2"/>
  <c r="I1101" i="4" s="1"/>
  <c r="K672" i="2"/>
  <c r="G1367" i="4" s="1"/>
  <c r="M760" i="2"/>
  <c r="I1055" i="4" s="1"/>
  <c r="M678" i="2"/>
  <c r="I1393" i="4" s="1"/>
  <c r="M655" i="2"/>
  <c r="I1517" i="4" s="1"/>
  <c r="K723" i="2"/>
  <c r="G1067" i="4" s="1"/>
  <c r="M802" i="2"/>
  <c r="I275" i="4" s="1"/>
  <c r="K813" i="2"/>
  <c r="K818" i="2"/>
  <c r="M822" i="2"/>
  <c r="I535" i="4" s="1"/>
  <c r="M831" i="2"/>
  <c r="I531" i="4" s="1"/>
  <c r="M841" i="2"/>
  <c r="M852" i="2"/>
  <c r="I1149" i="4" s="1"/>
  <c r="K864" i="2"/>
  <c r="K869" i="2"/>
  <c r="K875" i="2"/>
  <c r="K882" i="2"/>
  <c r="M886" i="2"/>
  <c r="I1544" i="4" s="1"/>
  <c r="M895" i="2"/>
  <c r="I478" i="4" s="1"/>
  <c r="M905" i="2"/>
  <c r="I142" i="4" s="1"/>
  <c r="M916" i="2"/>
  <c r="I436" i="4" s="1"/>
  <c r="K929" i="2"/>
  <c r="M934" i="2"/>
  <c r="I412" i="4" s="1"/>
  <c r="K939" i="2"/>
  <c r="M956" i="2"/>
  <c r="I289" i="4" s="1"/>
  <c r="K961" i="2"/>
  <c r="M966" i="2"/>
  <c r="I45" i="4" s="1"/>
  <c r="K971" i="2"/>
  <c r="M510" i="2"/>
  <c r="I1081" i="4" s="1"/>
  <c r="M376" i="2"/>
  <c r="I122" i="4" s="1"/>
  <c r="M427" i="2"/>
  <c r="I766" i="4" s="1"/>
  <c r="M574" i="2"/>
  <c r="I1386" i="4" s="1"/>
  <c r="K338" i="2"/>
  <c r="K629" i="2"/>
  <c r="M299" i="2"/>
  <c r="I187" i="4" s="1"/>
  <c r="K396" i="2"/>
  <c r="M637" i="2"/>
  <c r="K641" i="2"/>
  <c r="M656" i="2"/>
  <c r="I1038" i="4" s="1"/>
  <c r="M772" i="2"/>
  <c r="I526" i="4" s="1"/>
  <c r="K775" i="2"/>
  <c r="G943" i="4" s="1"/>
  <c r="M709" i="2"/>
  <c r="I1004" i="4" s="1"/>
  <c r="K747" i="2"/>
  <c r="G1564" i="4" s="1"/>
  <c r="K749" i="2"/>
  <c r="G628" i="4" s="1"/>
  <c r="K712" i="2"/>
  <c r="G1412" i="4" s="1"/>
  <c r="K665" i="2"/>
  <c r="G1253" i="4" s="1"/>
  <c r="M757" i="2"/>
  <c r="I1007" i="4" s="1"/>
  <c r="M781" i="2"/>
  <c r="I940" i="4" s="1"/>
  <c r="K669" i="2"/>
  <c r="G1194" i="4" s="1"/>
  <c r="K784" i="2"/>
  <c r="G722" i="4" s="1"/>
  <c r="M718" i="2"/>
  <c r="I519" i="4" s="1"/>
  <c r="M701" i="2"/>
  <c r="I89" i="4" s="1"/>
  <c r="K679" i="2"/>
  <c r="G1186" i="4" s="1"/>
  <c r="K722" i="2"/>
  <c r="G991" i="4" s="1"/>
  <c r="K308" i="2"/>
  <c r="M573" i="2"/>
  <c r="I633" i="4" s="1"/>
  <c r="K623" i="2"/>
  <c r="K266" i="2"/>
  <c r="M383" i="2"/>
  <c r="I821" i="4" s="1"/>
  <c r="M390" i="2"/>
  <c r="I373" i="4" s="1"/>
  <c r="K443" i="2"/>
  <c r="K394" i="2"/>
  <c r="K534" i="2"/>
  <c r="K274" i="2"/>
  <c r="K355" i="2"/>
  <c r="M770" i="2"/>
  <c r="I804" i="4" s="1"/>
  <c r="K774" i="2"/>
  <c r="G987" i="4" s="1"/>
  <c r="K708" i="2"/>
  <c r="G984" i="4" s="1"/>
  <c r="K645" i="2"/>
  <c r="G915" i="4" s="1"/>
  <c r="M749" i="2"/>
  <c r="I628" i="4" s="1"/>
  <c r="M712" i="2"/>
  <c r="I1412" i="4" s="1"/>
  <c r="K753" i="2"/>
  <c r="G928" i="4" s="1"/>
  <c r="K666" i="2"/>
  <c r="G587" i="4" s="1"/>
  <c r="K714" i="2"/>
  <c r="G1394" i="4" s="1"/>
  <c r="M669" i="2"/>
  <c r="I1194" i="4" s="1"/>
  <c r="K732" i="2"/>
  <c r="G251" i="4" s="1"/>
  <c r="K674" i="2"/>
  <c r="G699" i="4" s="1"/>
  <c r="M676" i="2"/>
  <c r="I1449" i="4" s="1"/>
  <c r="M789" i="2"/>
  <c r="I1558" i="4" s="1"/>
  <c r="M763" i="2"/>
  <c r="I921" i="4" s="1"/>
  <c r="K738" i="2"/>
  <c r="G1418" i="4" s="1"/>
  <c r="K683" i="2"/>
  <c r="G1349" i="4" s="1"/>
  <c r="M767" i="2"/>
  <c r="I944" i="4" s="1"/>
  <c r="M741" i="2"/>
  <c r="I1537" i="4" s="1"/>
  <c r="K795" i="2"/>
  <c r="G1031" i="4" s="1"/>
  <c r="M797" i="2"/>
  <c r="I7" i="4" s="1"/>
  <c r="M803" i="2"/>
  <c r="K808" i="2"/>
  <c r="K819" i="2"/>
  <c r="K826" i="2"/>
  <c r="M830" i="2"/>
  <c r="I544" i="4" s="1"/>
  <c r="M839" i="2"/>
  <c r="I1140" i="4" s="1"/>
  <c r="M849" i="2"/>
  <c r="I529" i="4" s="1"/>
  <c r="M860" i="2"/>
  <c r="I279" i="4" s="1"/>
  <c r="K872" i="2"/>
  <c r="K877" i="2"/>
  <c r="K883" i="2"/>
  <c r="K890" i="2"/>
  <c r="M894" i="2"/>
  <c r="I1530" i="4" s="1"/>
  <c r="M903" i="2"/>
  <c r="I401" i="4" s="1"/>
  <c r="M913" i="2"/>
  <c r="I54" i="4" s="1"/>
  <c r="M924" i="2"/>
  <c r="I502" i="4" s="1"/>
  <c r="M940" i="2"/>
  <c r="I487" i="4" s="1"/>
  <c r="K945" i="2"/>
  <c r="M950" i="2"/>
  <c r="I236" i="4" s="1"/>
  <c r="K955" i="2"/>
  <c r="K245" i="2"/>
  <c r="M524" i="2"/>
  <c r="I830" i="4" s="1"/>
  <c r="M533" i="2"/>
  <c r="I795" i="4" s="1"/>
  <c r="K640" i="2"/>
  <c r="M714" i="2"/>
  <c r="I1394" i="4" s="1"/>
  <c r="K717" i="2"/>
  <c r="G1527" i="4" s="1"/>
  <c r="M788" i="2"/>
  <c r="I118" i="4" s="1"/>
  <c r="K161" i="2"/>
  <c r="K565" i="2"/>
  <c r="G1426" i="4" s="1"/>
  <c r="M576" i="2"/>
  <c r="I1248" i="4" s="1"/>
  <c r="M355" i="2"/>
  <c r="I1129" i="4" s="1"/>
  <c r="K705" i="2"/>
  <c r="G1199" i="4" s="1"/>
  <c r="K756" i="2"/>
  <c r="G1498" i="4" s="1"/>
  <c r="M786" i="2"/>
  <c r="I1554" i="4" s="1"/>
  <c r="M733" i="2"/>
  <c r="I867" i="4" s="1"/>
  <c r="M796" i="2"/>
  <c r="M818" i="2"/>
  <c r="I1147" i="4" s="1"/>
  <c r="M827" i="2"/>
  <c r="I385" i="4" s="1"/>
  <c r="K862" i="2"/>
  <c r="M885" i="2"/>
  <c r="I217" i="4" s="1"/>
  <c r="K895" i="2"/>
  <c r="K908" i="2"/>
  <c r="K921" i="2"/>
  <c r="K944" i="2"/>
  <c r="K954" i="2"/>
  <c r="K963" i="2"/>
  <c r="M971" i="2"/>
  <c r="I127" i="4" s="1"/>
  <c r="M985" i="2"/>
  <c r="I145" i="4" s="1"/>
  <c r="K990" i="2"/>
  <c r="M250" i="2"/>
  <c r="I1229" i="4" s="1"/>
  <c r="K619" i="2"/>
  <c r="M590" i="2"/>
  <c r="I891" i="4" s="1"/>
  <c r="M597" i="2"/>
  <c r="I178" i="4" s="1"/>
  <c r="K659" i="2"/>
  <c r="G1263" i="4" s="1"/>
  <c r="K751" i="2"/>
  <c r="G1079" i="4" s="1"/>
  <c r="M719" i="2"/>
  <c r="I1214" i="4" s="1"/>
  <c r="M738" i="2"/>
  <c r="I1418" i="4" s="1"/>
  <c r="K702" i="2"/>
  <c r="G1593" i="4" s="1"/>
  <c r="K794" i="2"/>
  <c r="G1515" i="4" s="1"/>
  <c r="K798" i="2"/>
  <c r="M808" i="2"/>
  <c r="I1158" i="4" s="1"/>
  <c r="K822" i="2"/>
  <c r="M845" i="2"/>
  <c r="I1141" i="4" s="1"/>
  <c r="K855" i="2"/>
  <c r="K868" i="2"/>
  <c r="K881" i="2"/>
  <c r="M888" i="2"/>
  <c r="I367" i="4" s="1"/>
  <c r="M906" i="2"/>
  <c r="I458" i="4" s="1"/>
  <c r="M915" i="2"/>
  <c r="I1295" i="4" s="1"/>
  <c r="K942" i="2"/>
  <c r="M953" i="2"/>
  <c r="I1450" i="4" s="1"/>
  <c r="K974" i="2"/>
  <c r="K979" i="2"/>
  <c r="M990" i="2"/>
  <c r="I692" i="4" s="1"/>
  <c r="M995" i="2"/>
  <c r="I180" i="4" s="1"/>
  <c r="K1000" i="2"/>
  <c r="M1006" i="2"/>
  <c r="I976" i="4" s="1"/>
  <c r="K1011" i="2"/>
  <c r="K1019" i="2"/>
  <c r="K1027" i="2"/>
  <c r="K1037" i="2"/>
  <c r="K611" i="2"/>
  <c r="K336" i="2"/>
  <c r="K442" i="2"/>
  <c r="K351" i="2"/>
  <c r="K302" i="2"/>
  <c r="M708" i="2"/>
  <c r="I984" i="4" s="1"/>
  <c r="K721" i="2"/>
  <c r="G1201" i="4" s="1"/>
  <c r="K805" i="2"/>
  <c r="K815" i="2"/>
  <c r="K828" i="2"/>
  <c r="K841" i="2"/>
  <c r="M848" i="2"/>
  <c r="I381" i="4" s="1"/>
  <c r="M866" i="2"/>
  <c r="I1156" i="4" s="1"/>
  <c r="M875" i="2"/>
  <c r="I229" i="4" s="1"/>
  <c r="K910" i="2"/>
  <c r="M932" i="2"/>
  <c r="I65" i="4" s="1"/>
  <c r="M941" i="2"/>
  <c r="I825" i="4" s="1"/>
  <c r="M976" i="2"/>
  <c r="I432" i="4" s="1"/>
  <c r="M987" i="2"/>
  <c r="I60" i="4" s="1"/>
  <c r="K992" i="2"/>
  <c r="K997" i="2"/>
  <c r="K1008" i="2"/>
  <c r="M1019" i="2"/>
  <c r="I144" i="4" s="1"/>
  <c r="M813" i="2"/>
  <c r="I1153" i="4" s="1"/>
  <c r="M872" i="2"/>
  <c r="I1048" i="4" s="1"/>
  <c r="K903" i="2"/>
  <c r="K947" i="2"/>
  <c r="K981" i="2"/>
  <c r="K1006" i="2"/>
  <c r="M1024" i="2"/>
  <c r="I67" i="4" s="1"/>
  <c r="K1045" i="2"/>
  <c r="M1056" i="2"/>
  <c r="I116" i="4" s="1"/>
  <c r="K1061" i="2"/>
  <c r="M1072" i="2"/>
  <c r="I474" i="4" s="1"/>
  <c r="K1077" i="2"/>
  <c r="K703" i="2"/>
  <c r="G588" i="4" s="1"/>
  <c r="M867" i="2"/>
  <c r="I5" i="4" s="1"/>
  <c r="K902" i="2"/>
  <c r="K946" i="2"/>
  <c r="K995" i="2"/>
  <c r="K1013" i="2"/>
  <c r="M1026" i="2"/>
  <c r="I254" i="4" s="1"/>
  <c r="K1035" i="2"/>
  <c r="M1045" i="2"/>
  <c r="I485" i="4" s="1"/>
  <c r="K1050" i="2"/>
  <c r="M1061" i="2"/>
  <c r="I1603" i="4" s="1"/>
  <c r="K1066" i="2"/>
  <c r="K741" i="2"/>
  <c r="G1537" i="4" s="1"/>
  <c r="K916" i="2"/>
  <c r="M949" i="2"/>
  <c r="I523" i="4" s="1"/>
  <c r="K989" i="2"/>
  <c r="M1002" i="2"/>
  <c r="I128" i="4" s="1"/>
  <c r="M1012" i="2"/>
  <c r="I49" i="4" s="1"/>
  <c r="K1017" i="2"/>
  <c r="M1038" i="2"/>
  <c r="I162" i="4" s="1"/>
  <c r="M1043" i="2"/>
  <c r="I132" i="4" s="1"/>
  <c r="M1054" i="2"/>
  <c r="K1059" i="2"/>
  <c r="M1070" i="2"/>
  <c r="I521" i="4" s="1"/>
  <c r="K1075" i="2"/>
  <c r="K687" i="2"/>
  <c r="G1034" i="4" s="1"/>
  <c r="K833" i="2"/>
  <c r="M988" i="2"/>
  <c r="I69" i="4" s="1"/>
  <c r="K999" i="2"/>
  <c r="M997" i="2"/>
  <c r="I453" i="4" s="1"/>
  <c r="M1016" i="2"/>
  <c r="I51" i="4" s="1"/>
  <c r="M1029" i="2"/>
  <c r="I141" i="4" s="1"/>
  <c r="M1039" i="2"/>
  <c r="I129" i="4" s="1"/>
  <c r="K1052" i="2"/>
  <c r="M1063" i="2"/>
  <c r="I433" i="4" s="1"/>
  <c r="K1068" i="2"/>
  <c r="M1079" i="2"/>
  <c r="I1168" i="4" s="1"/>
  <c r="K1084" i="2"/>
  <c r="M1089" i="2"/>
  <c r="I26" i="4" s="1"/>
  <c r="M1095" i="2"/>
  <c r="I547" i="4" s="1"/>
  <c r="K1105" i="2"/>
  <c r="M1109" i="2"/>
  <c r="I1166" i="4" s="1"/>
  <c r="M1115" i="2"/>
  <c r="M1134" i="2"/>
  <c r="I1077" i="4" s="1"/>
  <c r="K1137" i="2"/>
  <c r="M1145" i="2"/>
  <c r="I827" i="4" s="1"/>
  <c r="K1154" i="2"/>
  <c r="M1211" i="2"/>
  <c r="I1189" i="4" s="1"/>
  <c r="K1212" i="2"/>
  <c r="M1192" i="2"/>
  <c r="I1341" i="4" s="1"/>
  <c r="K1217" i="2"/>
  <c r="M1198" i="2"/>
  <c r="I1540" i="4" s="1"/>
  <c r="K1222" i="2"/>
  <c r="K1163" i="2"/>
  <c r="K1097" i="2"/>
  <c r="K1101" i="2"/>
  <c r="M1105" i="2"/>
  <c r="I556" i="4" s="1"/>
  <c r="M1111" i="2"/>
  <c r="I1162" i="4" s="1"/>
  <c r="K1118" i="2"/>
  <c r="K1122" i="2"/>
  <c r="K1126" i="2"/>
  <c r="M1131" i="2"/>
  <c r="I877" i="4" s="1"/>
  <c r="M1137" i="2"/>
  <c r="I1355" i="4" s="1"/>
  <c r="K1150" i="2"/>
  <c r="M1205" i="2"/>
  <c r="I776" i="4" s="1"/>
  <c r="K1188" i="2"/>
  <c r="M1169" i="2"/>
  <c r="I749" i="4" s="1"/>
  <c r="K1215" i="2"/>
  <c r="M1193" i="2"/>
  <c r="I752" i="4" s="1"/>
  <c r="K1174" i="2"/>
  <c r="K1178" i="2"/>
  <c r="K1094" i="2"/>
  <c r="M1098" i="2"/>
  <c r="I22" i="4" s="1"/>
  <c r="M1102" i="2"/>
  <c r="M1116" i="2"/>
  <c r="I1169" i="4" s="1"/>
  <c r="K1119" i="2"/>
  <c r="K1123" i="2"/>
  <c r="K1127" i="2"/>
  <c r="M1142" i="2"/>
  <c r="I1445" i="4" s="1"/>
  <c r="M1146" i="2"/>
  <c r="I961" i="4" s="1"/>
  <c r="M1150" i="2"/>
  <c r="I1278" i="4" s="1"/>
  <c r="K1153" i="2"/>
  <c r="K1185" i="2"/>
  <c r="K1186" i="2"/>
  <c r="M1213" i="2"/>
  <c r="I706" i="4" s="1"/>
  <c r="K1214" i="2"/>
  <c r="M1160" i="2"/>
  <c r="I751" i="4" s="1"/>
  <c r="K1195" i="2"/>
  <c r="M1087" i="2"/>
  <c r="I551" i="4" s="1"/>
  <c r="M1092" i="2"/>
  <c r="I25" i="4" s="1"/>
  <c r="K1095" i="2"/>
  <c r="M1103" i="2"/>
  <c r="I19" i="4" s="1"/>
  <c r="K1110" i="2"/>
  <c r="M1114" i="2"/>
  <c r="I284" i="4" s="1"/>
  <c r="K1135" i="2"/>
  <c r="M1139" i="2"/>
  <c r="I1015" i="4" s="1"/>
  <c r="M1143" i="2"/>
  <c r="I1174" i="4" s="1"/>
  <c r="M1147" i="2"/>
  <c r="I1106" i="4" s="1"/>
  <c r="M1153" i="2"/>
  <c r="I1221" i="4" s="1"/>
  <c r="M1185" i="2"/>
  <c r="I725" i="4" s="1"/>
  <c r="K1189" i="2"/>
  <c r="M1216" i="2"/>
  <c r="I1533" i="4" s="1"/>
  <c r="K1161" i="2"/>
  <c r="M1176" i="2"/>
  <c r="I969" i="4" s="1"/>
  <c r="K1200" i="2"/>
  <c r="M1226" i="2"/>
  <c r="I1242" i="4" s="1"/>
  <c r="M1282" i="2"/>
  <c r="K1287" i="2"/>
  <c r="K1298" i="2"/>
  <c r="M1308" i="2"/>
  <c r="I417" i="4" s="1"/>
  <c r="K1315" i="2"/>
  <c r="K1320" i="2"/>
  <c r="M1329" i="2"/>
  <c r="I30" i="4" s="1"/>
  <c r="M1344" i="2"/>
  <c r="I912" i="4" s="1"/>
  <c r="K1348" i="2"/>
  <c r="K1362" i="2"/>
  <c r="G1274" i="4" s="1"/>
  <c r="M1372" i="2"/>
  <c r="I1068" i="4" s="1"/>
  <c r="K1376" i="2"/>
  <c r="M1385" i="2"/>
  <c r="I1270" i="4" s="1"/>
  <c r="M1670" i="2"/>
  <c r="I1522" i="4" s="1"/>
  <c r="K1534" i="2"/>
  <c r="G929" i="4" s="1"/>
  <c r="K1472" i="2"/>
  <c r="K1625" i="2"/>
  <c r="K1674" i="2"/>
  <c r="M1475" i="2"/>
  <c r="I942" i="4" s="1"/>
  <c r="M1538" i="2"/>
  <c r="I119" i="4" s="1"/>
  <c r="M1595" i="2"/>
  <c r="I675" i="4" s="1"/>
  <c r="K1631" i="2"/>
  <c r="M1635" i="2"/>
  <c r="I608" i="4" s="1"/>
  <c r="M1487" i="2"/>
  <c r="I1356" i="4" s="1"/>
  <c r="M1548" i="2"/>
  <c r="I1366" i="4" s="1"/>
  <c r="K1602" i="2"/>
  <c r="K1401" i="2"/>
  <c r="M1552" i="2"/>
  <c r="I1580" i="4" s="1"/>
  <c r="K1690" i="2"/>
  <c r="M1644" i="2"/>
  <c r="I854" i="4" s="1"/>
  <c r="M1645" i="2"/>
  <c r="I720" i="4" s="1"/>
  <c r="K1557" i="2"/>
  <c r="M1406" i="2"/>
  <c r="I59" i="4" s="1"/>
  <c r="M1503" i="2"/>
  <c r="I464" i="4" s="1"/>
  <c r="K1456" i="2"/>
  <c r="K1612" i="2"/>
  <c r="M1702" i="2"/>
  <c r="M1457" i="2"/>
  <c r="I1053" i="4" s="1"/>
  <c r="K1411" i="2"/>
  <c r="M1573" i="2"/>
  <c r="I1315" i="4" s="1"/>
  <c r="M1464" i="2"/>
  <c r="K1521" i="2"/>
  <c r="K1617" i="2"/>
  <c r="K1582" i="2"/>
  <c r="M1283" i="2"/>
  <c r="I161" i="4" s="1"/>
  <c r="K1288" i="2"/>
  <c r="M1296" i="2"/>
  <c r="I200" i="4" s="1"/>
  <c r="K1300" i="2"/>
  <c r="M1309" i="2"/>
  <c r="I107" i="4" s="1"/>
  <c r="K1314" i="2"/>
  <c r="K1321" i="2"/>
  <c r="M1327" i="2"/>
  <c r="I451" i="4" s="1"/>
  <c r="K1343" i="2"/>
  <c r="K1350" i="2"/>
  <c r="M1360" i="2"/>
  <c r="I1203" i="4" s="1"/>
  <c r="K1364" i="2"/>
  <c r="M1373" i="2"/>
  <c r="I582" i="4" s="1"/>
  <c r="K1387" i="2"/>
  <c r="K1393" i="2"/>
  <c r="G1598" i="4" s="1"/>
  <c r="K1671" i="2"/>
  <c r="K1395" i="2"/>
  <c r="K1473" i="2"/>
  <c r="M1591" i="2"/>
  <c r="I919" i="4" s="1"/>
  <c r="M1425" i="2"/>
  <c r="I1555" i="4" s="1"/>
  <c r="M1677" i="2"/>
  <c r="I1179" i="4" s="1"/>
  <c r="K1541" i="2"/>
  <c r="M1679" i="2"/>
  <c r="I792" i="4" s="1"/>
  <c r="K1597" i="2"/>
  <c r="K1598" i="2"/>
  <c r="K1599" i="2"/>
  <c r="M1546" i="2"/>
  <c r="I190" i="4" s="1"/>
  <c r="M1681" i="2"/>
  <c r="I810" i="4" s="1"/>
  <c r="K1683" i="2"/>
  <c r="M1401" i="2"/>
  <c r="I1572" i="4" s="1"/>
  <c r="K1402" i="2"/>
  <c r="K1491" i="2"/>
  <c r="M1687" i="2"/>
  <c r="I850" i="4" s="1"/>
  <c r="K1440" i="2"/>
  <c r="M1442" i="2"/>
  <c r="I181" i="4" s="1"/>
  <c r="K1443" i="2"/>
  <c r="M1558" i="2"/>
  <c r="I73" i="4" s="1"/>
  <c r="M1500" i="2"/>
  <c r="I157" i="4" s="1"/>
  <c r="K1164" i="2"/>
  <c r="M1284" i="2"/>
  <c r="I87" i="4" s="1"/>
  <c r="K1289" i="2"/>
  <c r="M1297" i="2"/>
  <c r="M1312" i="2"/>
  <c r="I76" i="4" s="1"/>
  <c r="K1316" i="2"/>
  <c r="K1330" i="2"/>
  <c r="M1340" i="2"/>
  <c r="I148" i="4" s="1"/>
  <c r="K1347" i="2"/>
  <c r="K1352" i="2"/>
  <c r="G589" i="4" s="1"/>
  <c r="M1361" i="2"/>
  <c r="I1416" i="4" s="1"/>
  <c r="K1375" i="2"/>
  <c r="K1381" i="2"/>
  <c r="M1387" i="2"/>
  <c r="I1419" i="4" s="1"/>
  <c r="M1671" i="2"/>
  <c r="I964" i="4" s="1"/>
  <c r="M1473" i="2"/>
  <c r="I557" i="4" s="1"/>
  <c r="K1592" i="2"/>
  <c r="K1426" i="2"/>
  <c r="K1429" i="2"/>
  <c r="K1630" i="2"/>
  <c r="K1484" i="2"/>
  <c r="M1433" i="2"/>
  <c r="I479" i="4" s="1"/>
  <c r="M1599" i="2"/>
  <c r="I736" i="4" s="1"/>
  <c r="K1636" i="2"/>
  <c r="K1637" i="2"/>
  <c r="M1603" i="2"/>
  <c r="I1585" i="4" s="1"/>
  <c r="K1684" i="2"/>
  <c r="M1604" i="2"/>
  <c r="I395" i="4" s="1"/>
  <c r="M1642" i="2"/>
  <c r="I612" i="4" s="1"/>
  <c r="K1605" i="2"/>
  <c r="K1405" i="2"/>
  <c r="K1696" i="2"/>
  <c r="M1501" i="2"/>
  <c r="I104" i="4" s="1"/>
  <c r="M1504" i="2"/>
  <c r="M1506" i="2"/>
  <c r="M1701" i="2"/>
  <c r="I702" i="4" s="1"/>
  <c r="M1510" i="2"/>
  <c r="M1410" i="2"/>
  <c r="I811" i="4" s="1"/>
  <c r="K1705" i="2"/>
  <c r="M1708" i="2"/>
  <c r="K1571" i="2"/>
  <c r="M1463" i="2"/>
  <c r="I357" i="4" s="1"/>
  <c r="K1710" i="2"/>
  <c r="M1711" i="2"/>
  <c r="I618" i="4" s="1"/>
  <c r="M1583" i="2"/>
  <c r="I601" i="4" s="1"/>
  <c r="K1183" i="2"/>
  <c r="M1285" i="2"/>
  <c r="I352" i="4" s="1"/>
  <c r="K1290" i="2"/>
  <c r="M1295" i="2"/>
  <c r="K1311" i="2"/>
  <c r="K1318" i="2"/>
  <c r="M1328" i="2"/>
  <c r="I396" i="4" s="1"/>
  <c r="K1332" i="2"/>
  <c r="M1341" i="2"/>
  <c r="K1346" i="2"/>
  <c r="G1536" i="4" s="1"/>
  <c r="K1353" i="2"/>
  <c r="M1359" i="2"/>
  <c r="I1415" i="4" s="1"/>
  <c r="K1374" i="2"/>
  <c r="M1384" i="2"/>
  <c r="I1271" i="4" s="1"/>
  <c r="K1388" i="2"/>
  <c r="K1587" i="2"/>
  <c r="K1672" i="2"/>
  <c r="M1536" i="2"/>
  <c r="I945" i="4" s="1"/>
  <c r="M1589" i="2"/>
  <c r="I805" i="4" s="1"/>
  <c r="K1424" i="2"/>
  <c r="K1475" i="2"/>
  <c r="M1627" i="2"/>
  <c r="I1032" i="4" s="1"/>
  <c r="M1426" i="2"/>
  <c r="I1326" i="4" s="1"/>
  <c r="M1429" i="2"/>
  <c r="I637" i="4" s="1"/>
  <c r="K1542" i="2"/>
  <c r="K1635" i="2"/>
  <c r="M1399" i="2"/>
  <c r="I196" i="4" s="1"/>
  <c r="K1601" i="2"/>
  <c r="M1435" i="2"/>
  <c r="I1279" i="4" s="1"/>
  <c r="K1489" i="2"/>
  <c r="K1403" i="2"/>
  <c r="M1605" i="2"/>
  <c r="I689" i="4" s="1"/>
  <c r="K1607" i="2"/>
  <c r="K1608" i="2"/>
  <c r="K1498" i="2"/>
  <c r="M1405" i="2"/>
  <c r="I47" i="4" s="1"/>
  <c r="M1696" i="2"/>
  <c r="I295" i="4" s="1"/>
  <c r="K1699" i="2"/>
  <c r="M1561" i="2"/>
  <c r="I1343" i="4" s="1"/>
  <c r="K1450" i="2"/>
  <c r="M1610" i="2"/>
  <c r="I1384" i="4" s="1"/>
  <c r="M1452" i="2"/>
  <c r="K1459" i="2"/>
  <c r="K1708" i="2"/>
  <c r="K1464" i="2"/>
  <c r="M1712" i="2"/>
  <c r="M1528" i="2"/>
  <c r="K1668" i="2"/>
  <c r="M1724" i="2"/>
  <c r="I666" i="4" s="1"/>
  <c r="M1731" i="2"/>
  <c r="I1030" i="4" s="1"/>
  <c r="M1747" i="2"/>
  <c r="I1410" i="4" s="1"/>
  <c r="M1761" i="2"/>
  <c r="I671" i="4" s="1"/>
  <c r="K1773" i="2"/>
  <c r="K1779" i="2"/>
  <c r="K1786" i="2"/>
  <c r="M1793" i="2"/>
  <c r="I1616" i="4" s="1"/>
  <c r="K1804" i="2"/>
  <c r="K1811" i="2"/>
  <c r="K1818" i="2"/>
  <c r="M1825" i="2"/>
  <c r="I1131" i="4" s="1"/>
  <c r="K1836" i="2"/>
  <c r="M1860" i="2"/>
  <c r="I1191" i="4" s="1"/>
  <c r="M1697" i="2"/>
  <c r="I191" i="4" s="1"/>
  <c r="K1509" i="2"/>
  <c r="K1565" i="2"/>
  <c r="M1517" i="2"/>
  <c r="I1044" i="4" s="1"/>
  <c r="M1411" i="2"/>
  <c r="I777" i="4" s="1"/>
  <c r="K1659" i="2"/>
  <c r="K1465" i="2"/>
  <c r="M1666" i="2"/>
  <c r="I1064" i="4" s="1"/>
  <c r="K1415" i="2"/>
  <c r="M1716" i="2"/>
  <c r="K1726" i="2"/>
  <c r="M1733" i="2"/>
  <c r="I308" i="4" s="1"/>
  <c r="K1737" i="2"/>
  <c r="K1744" i="2"/>
  <c r="K1751" i="2"/>
  <c r="K1765" i="2"/>
  <c r="K1781" i="2"/>
  <c r="M1788" i="2"/>
  <c r="I245" i="4" s="1"/>
  <c r="M1795" i="2"/>
  <c r="I1112" i="4" s="1"/>
  <c r="K1813" i="2"/>
  <c r="M1820" i="2"/>
  <c r="M1827" i="2"/>
  <c r="I1059" i="4" s="1"/>
  <c r="M1841" i="2"/>
  <c r="I1342" i="4" s="1"/>
  <c r="K1871" i="2"/>
  <c r="K1408" i="2"/>
  <c r="K1409" i="2"/>
  <c r="M1657" i="2"/>
  <c r="K1580" i="2"/>
  <c r="K1581" i="2"/>
  <c r="K1416" i="2"/>
  <c r="K1720" i="2"/>
  <c r="M1728" i="2"/>
  <c r="I1609" i="4" s="1"/>
  <c r="K1740" i="2"/>
  <c r="M1744" i="2"/>
  <c r="I978" i="4" s="1"/>
  <c r="M1751" i="2"/>
  <c r="I669" i="4" s="1"/>
  <c r="K1758" i="2"/>
  <c r="M1765" i="2"/>
  <c r="I1323" i="4" s="1"/>
  <c r="K1769" i="2"/>
  <c r="K1776" i="2"/>
  <c r="K1783" i="2"/>
  <c r="K1790" i="2"/>
  <c r="M1797" i="2"/>
  <c r="I1615" i="4" s="1"/>
  <c r="K1808" i="2"/>
  <c r="G227" i="4" s="1"/>
  <c r="K1815" i="2"/>
  <c r="K1822" i="2"/>
  <c r="M1829" i="2"/>
  <c r="I219" i="4" s="1"/>
  <c r="K1840" i="2"/>
  <c r="M1844" i="2"/>
  <c r="M1851" i="2"/>
  <c r="I681" i="4" s="1"/>
  <c r="K1858" i="2"/>
  <c r="K1864" i="2"/>
  <c r="G1301" i="4" s="1"/>
  <c r="M1871" i="2"/>
  <c r="I1300" i="4" s="1"/>
  <c r="K1875" i="2"/>
  <c r="K1877" i="2"/>
  <c r="G123" i="4" s="1"/>
  <c r="K1504" i="2"/>
  <c r="M1514" i="2"/>
  <c r="K1460" i="2"/>
  <c r="M1710" i="2"/>
  <c r="K1662" i="2"/>
  <c r="K1467" i="2"/>
  <c r="K1530" i="2"/>
  <c r="K1724" i="2"/>
  <c r="G666" i="4" s="1"/>
  <c r="K1731" i="2"/>
  <c r="M1739" i="2"/>
  <c r="I1372" i="4" s="1"/>
  <c r="K1746" i="2"/>
  <c r="M1753" i="2"/>
  <c r="I605" i="4" s="1"/>
  <c r="K1761" i="2"/>
  <c r="M1769" i="2"/>
  <c r="I870" i="4" s="1"/>
  <c r="K1785" i="2"/>
  <c r="M1792" i="2"/>
  <c r="I311" i="4" s="1"/>
  <c r="M1799" i="2"/>
  <c r="I40" i="4" s="1"/>
  <c r="K1817" i="2"/>
  <c r="M1824" i="2"/>
  <c r="M1831" i="2"/>
  <c r="I83" i="4" s="1"/>
  <c r="M1845" i="2"/>
  <c r="K1850" i="2"/>
  <c r="K1855" i="2"/>
  <c r="M1859" i="2"/>
  <c r="I664" i="4" s="1"/>
  <c r="K1867" i="2"/>
  <c r="M1802" i="2"/>
  <c r="I286" i="4" s="1"/>
  <c r="M1414" i="2"/>
  <c r="I323" i="4" s="1"/>
  <c r="M1692" i="2"/>
  <c r="I1563" i="4" s="1"/>
  <c r="M1790" i="2"/>
  <c r="I313" i="4" s="1"/>
  <c r="M1524" i="2"/>
  <c r="M1505" i="2"/>
  <c r="I923" i="4" s="1"/>
  <c r="M1810" i="2"/>
  <c r="I483" i="4" s="1"/>
  <c r="M1846" i="2"/>
  <c r="I1435" i="4" s="1"/>
  <c r="M1468" i="2"/>
  <c r="I1466" i="4" s="1"/>
  <c r="M1499" i="2"/>
  <c r="M1421" i="2"/>
  <c r="I913" i="4" s="1"/>
  <c r="M1596" i="2"/>
  <c r="I865" i="4" s="1"/>
  <c r="M1390" i="2"/>
  <c r="I1538" i="4" s="1"/>
  <c r="M1358" i="2"/>
  <c r="I1005" i="4" s="1"/>
  <c r="M1326" i="2"/>
  <c r="I130" i="4" s="1"/>
  <c r="M1294" i="2"/>
  <c r="I174" i="4" s="1"/>
  <c r="K1462" i="2"/>
  <c r="M1673" i="2"/>
  <c r="I833" i="4" s="1"/>
  <c r="M639" i="2"/>
  <c r="I994" i="4" s="1"/>
  <c r="M592" i="2"/>
  <c r="I975" i="4" s="1"/>
  <c r="M527" i="2"/>
  <c r="K429" i="2"/>
  <c r="K638" i="2"/>
  <c r="K632" i="2"/>
  <c r="M503" i="2"/>
  <c r="I638" i="4" s="1"/>
  <c r="K257" i="2"/>
  <c r="M499" i="2"/>
  <c r="I1124" i="4" s="1"/>
  <c r="M243" i="2"/>
  <c r="I1209" i="4" s="1"/>
  <c r="M69" i="2"/>
  <c r="I201" i="4" s="1"/>
  <c r="K43" i="2"/>
  <c r="M1404" i="2"/>
  <c r="I1390" i="4" s="1"/>
  <c r="M1766" i="2"/>
  <c r="M1454" i="2"/>
  <c r="M1489" i="2"/>
  <c r="I505" i="4" s="1"/>
  <c r="M1676" i="2"/>
  <c r="I643" i="4" s="1"/>
  <c r="K1157" i="2"/>
  <c r="K1713" i="2"/>
  <c r="M1593" i="2"/>
  <c r="I723" i="4" s="1"/>
  <c r="M1022" i="2"/>
  <c r="I448" i="4" s="1"/>
  <c r="M343" i="2"/>
  <c r="I670" i="4" s="1"/>
  <c r="M568" i="2"/>
  <c r="M271" i="2"/>
  <c r="I1503" i="4" s="1"/>
  <c r="M730" i="2"/>
  <c r="I755" i="4" s="1"/>
  <c r="M353" i="2"/>
  <c r="I1095" i="4" s="1"/>
  <c r="K503" i="2"/>
  <c r="M257" i="2"/>
  <c r="I745" i="4" s="1"/>
  <c r="K496" i="2"/>
  <c r="K261" i="2"/>
  <c r="K287" i="2"/>
  <c r="M468" i="2"/>
  <c r="I839" i="4" s="1"/>
  <c r="M223" i="2"/>
  <c r="I218" i="4" s="1"/>
  <c r="M538" i="2"/>
  <c r="I848" i="4" s="1"/>
  <c r="M598" i="2"/>
  <c r="I1369" i="4" s="1"/>
  <c r="M54" i="2"/>
  <c r="I244" i="4" s="1"/>
  <c r="M1818" i="2"/>
  <c r="M1668" i="2"/>
  <c r="I345" i="4" s="1"/>
  <c r="M1695" i="2"/>
  <c r="I298" i="4" s="1"/>
  <c r="M1557" i="2"/>
  <c r="I266" i="4" s="1"/>
  <c r="M1778" i="2"/>
  <c r="M1754" i="2"/>
  <c r="M1653" i="2"/>
  <c r="K1432" i="2"/>
  <c r="M1532" i="2"/>
  <c r="I1382" i="4" s="1"/>
  <c r="M1362" i="2"/>
  <c r="I1274" i="4" s="1"/>
  <c r="K998" i="2"/>
  <c r="M1040" i="2"/>
  <c r="I498" i="4" s="1"/>
  <c r="K1048" i="2"/>
  <c r="M1059" i="2"/>
  <c r="K1064" i="2"/>
  <c r="M1075" i="2"/>
  <c r="K1080" i="2"/>
  <c r="G21" i="4" s="1"/>
  <c r="K1086" i="2"/>
  <c r="M1090" i="2"/>
  <c r="I20" i="4" s="1"/>
  <c r="M1099" i="2"/>
  <c r="I390" i="4" s="1"/>
  <c r="K1106" i="2"/>
  <c r="M1110" i="2"/>
  <c r="I281" i="4" s="1"/>
  <c r="K1130" i="2"/>
  <c r="K1166" i="2"/>
  <c r="K1167" i="2"/>
  <c r="M1190" i="2"/>
  <c r="I802" i="4" s="1"/>
  <c r="K1159" i="2"/>
  <c r="M1196" i="2"/>
  <c r="I1019" i="4" s="1"/>
  <c r="K1162" i="2"/>
  <c r="M1223" i="2"/>
  <c r="I1176" i="4" s="1"/>
  <c r="K1203" i="2"/>
  <c r="K1227" i="2"/>
  <c r="M1091" i="2"/>
  <c r="I282" i="4" s="1"/>
  <c r="K1098" i="2"/>
  <c r="K1102" i="2"/>
  <c r="M1106" i="2"/>
  <c r="I388" i="4" s="1"/>
  <c r="M1120" i="2"/>
  <c r="M1124" i="2"/>
  <c r="I546" i="4" s="1"/>
  <c r="K1128" i="2"/>
  <c r="M1132" i="2"/>
  <c r="I709" i="4" s="1"/>
  <c r="K1151" i="2"/>
  <c r="K1207" i="2"/>
  <c r="M1167" i="2"/>
  <c r="I957" i="4" s="1"/>
  <c r="M1212" i="2"/>
  <c r="I600" i="4" s="1"/>
  <c r="K1170" i="2"/>
  <c r="M1217" i="2"/>
  <c r="I888" i="4" s="1"/>
  <c r="K1194" i="2"/>
  <c r="K1221" i="2"/>
  <c r="M1163" i="2"/>
  <c r="I1483" i="4" s="1"/>
  <c r="K1180" i="2"/>
  <c r="M1096" i="2"/>
  <c r="I550" i="4" s="1"/>
  <c r="M1100" i="2"/>
  <c r="K1103" i="2"/>
  <c r="K1112" i="2"/>
  <c r="K1129" i="2"/>
  <c r="K1138" i="2"/>
  <c r="K1146" i="2"/>
  <c r="M1209" i="2"/>
  <c r="I1414" i="4" s="1"/>
  <c r="K1158" i="2"/>
  <c r="M1172" i="2"/>
  <c r="I572" i="4" s="1"/>
  <c r="K1218" i="2"/>
  <c r="M1175" i="2"/>
  <c r="I905" i="4" s="1"/>
  <c r="K1224" i="2"/>
  <c r="M1178" i="2"/>
  <c r="I696" i="4" s="1"/>
  <c r="K1182" i="2"/>
  <c r="K1088" i="2"/>
  <c r="M1112" i="2"/>
  <c r="I555" i="4" s="1"/>
  <c r="K1115" i="2"/>
  <c r="M1123" i="2"/>
  <c r="I548" i="4" s="1"/>
  <c r="M1129" i="2"/>
  <c r="I607" i="4" s="1"/>
  <c r="K1136" i="2"/>
  <c r="M1140" i="2"/>
  <c r="I1360" i="4" s="1"/>
  <c r="M1144" i="2"/>
  <c r="I1365" i="4" s="1"/>
  <c r="M1148" i="2"/>
  <c r="I1431" i="4" s="1"/>
  <c r="K1208" i="2"/>
  <c r="K1168" i="2"/>
  <c r="M1171" i="2"/>
  <c r="I1471" i="4" s="1"/>
  <c r="K1173" i="2"/>
  <c r="M1219" i="2"/>
  <c r="I1011" i="4" s="1"/>
  <c r="K1220" i="2"/>
  <c r="M1201" i="2"/>
  <c r="I1231" i="4" s="1"/>
  <c r="K1181" i="2"/>
  <c r="M1228" i="2"/>
  <c r="I838" i="4" s="1"/>
  <c r="K1283" i="2"/>
  <c r="M1293" i="2"/>
  <c r="M1299" i="2"/>
  <c r="I494" i="4" s="1"/>
  <c r="M1317" i="2"/>
  <c r="I44" i="4" s="1"/>
  <c r="K1322" i="2"/>
  <c r="M1332" i="2"/>
  <c r="K1336" i="2"/>
  <c r="K1351" i="2"/>
  <c r="G1594" i="4" s="1"/>
  <c r="K1357" i="2"/>
  <c r="M1363" i="2"/>
  <c r="I1395" i="4" s="1"/>
  <c r="K1378" i="2"/>
  <c r="M1388" i="2"/>
  <c r="I1601" i="4" s="1"/>
  <c r="K1392" i="2"/>
  <c r="M1533" i="2"/>
  <c r="I1080" i="4" s="1"/>
  <c r="M1587" i="2"/>
  <c r="I1114" i="4" s="1"/>
  <c r="K1471" i="2"/>
  <c r="M1474" i="2"/>
  <c r="I946" i="4" s="1"/>
  <c r="K1591" i="2"/>
  <c r="K1537" i="2"/>
  <c r="M1478" i="2"/>
  <c r="I1561" i="4" s="1"/>
  <c r="M1540" i="2"/>
  <c r="I650" i="4" s="1"/>
  <c r="K1595" i="2"/>
  <c r="K1680" i="2"/>
  <c r="M1633" i="2"/>
  <c r="I559" i="4" s="1"/>
  <c r="M1543" i="2"/>
  <c r="I710" i="4" s="1"/>
  <c r="K1546" i="2"/>
  <c r="K1549" i="2"/>
  <c r="K1550" i="2"/>
  <c r="M1640" i="2"/>
  <c r="I750" i="4" s="1"/>
  <c r="M1438" i="2"/>
  <c r="I575" i="4" s="1"/>
  <c r="K1686" i="2"/>
  <c r="M1403" i="2"/>
  <c r="I573" i="4" s="1"/>
  <c r="M1494" i="2"/>
  <c r="I58" i="4" s="1"/>
  <c r="K1442" i="2"/>
  <c r="M1556" i="2"/>
  <c r="I885" i="4" s="1"/>
  <c r="K1694" i="2"/>
  <c r="K1499" i="2"/>
  <c r="K1697" i="2"/>
  <c r="G191" i="4" s="1"/>
  <c r="M1446" i="2"/>
  <c r="I208" i="4" s="1"/>
  <c r="M1562" i="2"/>
  <c r="M1508" i="2"/>
  <c r="K1654" i="2"/>
  <c r="M1453" i="2"/>
  <c r="I890" i="4" s="1"/>
  <c r="K1567" i="2"/>
  <c r="M1518" i="2"/>
  <c r="M1706" i="2"/>
  <c r="K1660" i="2"/>
  <c r="K1661" i="2"/>
  <c r="M1580" i="2"/>
  <c r="K1664" i="2"/>
  <c r="M1665" i="2"/>
  <c r="M1279" i="2"/>
  <c r="I52" i="4" s="1"/>
  <c r="K1284" i="2"/>
  <c r="K1302" i="2"/>
  <c r="G257" i="4" s="1"/>
  <c r="K1309" i="2"/>
  <c r="M1315" i="2"/>
  <c r="K1331" i="2"/>
  <c r="K1337" i="2"/>
  <c r="M1345" i="2"/>
  <c r="I1040" i="4" s="1"/>
  <c r="M1351" i="2"/>
  <c r="I1594" i="4" s="1"/>
  <c r="K1366" i="2"/>
  <c r="M1376" i="2"/>
  <c r="I1139" i="4" s="1"/>
  <c r="K1380" i="2"/>
  <c r="M1389" i="2"/>
  <c r="I1197" i="4" s="1"/>
  <c r="M1623" i="2"/>
  <c r="I1407" i="4" s="1"/>
  <c r="M1472" i="2"/>
  <c r="I951" i="4" s="1"/>
  <c r="K1423" i="2"/>
  <c r="M1678" i="2"/>
  <c r="I1516" i="4" s="1"/>
  <c r="M1430" i="2"/>
  <c r="I619" i="4" s="1"/>
  <c r="M1631" i="2"/>
  <c r="I1119" i="4" s="1"/>
  <c r="K1483" i="2"/>
  <c r="K1543" i="2"/>
  <c r="K1400" i="2"/>
  <c r="M1602" i="2"/>
  <c r="I883" i="4" s="1"/>
  <c r="K1642" i="2"/>
  <c r="K1688" i="2"/>
  <c r="M1496" i="2"/>
  <c r="I562" i="4" s="1"/>
  <c r="K1497" i="2"/>
  <c r="M1646" i="2"/>
  <c r="I590" i="4" s="1"/>
  <c r="K1444" i="2"/>
  <c r="M1647" i="2"/>
  <c r="I416" i="4" s="1"/>
  <c r="M1280" i="2"/>
  <c r="I430" i="4" s="1"/>
  <c r="K1285" i="2"/>
  <c r="M1300" i="2"/>
  <c r="K1304" i="2"/>
  <c r="K1319" i="2"/>
  <c r="G438" i="4" s="1"/>
  <c r="K1325" i="2"/>
  <c r="M1331" i="2"/>
  <c r="I437" i="4" s="1"/>
  <c r="M1349" i="2"/>
  <c r="I1578" i="4" s="1"/>
  <c r="K1354" i="2"/>
  <c r="G1205" i="4" s="1"/>
  <c r="M1364" i="2"/>
  <c r="I1477" i="4" s="1"/>
  <c r="K1368" i="2"/>
  <c r="G1216" i="4" s="1"/>
  <c r="M1377" i="2"/>
  <c r="I759" i="4" s="1"/>
  <c r="K1391" i="2"/>
  <c r="M1470" i="2"/>
  <c r="I1260" i="4" s="1"/>
  <c r="M1395" i="2"/>
  <c r="I922" i="4" s="1"/>
  <c r="K1536" i="2"/>
  <c r="K1675" i="2"/>
  <c r="K1427" i="2"/>
  <c r="M1628" i="2"/>
  <c r="I656" i="4" s="1"/>
  <c r="M1483" i="2"/>
  <c r="I730" i="4" s="1"/>
  <c r="M1634" i="2"/>
  <c r="I874" i="4" s="1"/>
  <c r="K1399" i="2"/>
  <c r="K1638" i="2"/>
  <c r="M1639" i="2"/>
  <c r="I1222" i="4" s="1"/>
  <c r="M1490" i="2"/>
  <c r="I475" i="4" s="1"/>
  <c r="M1491" i="2"/>
  <c r="I108" i="4" s="1"/>
  <c r="K1439" i="2"/>
  <c r="M1440" i="2"/>
  <c r="I1490" i="4" s="1"/>
  <c r="M1554" i="2"/>
  <c r="I567" i="4" s="1"/>
  <c r="M1444" i="2"/>
  <c r="I398" i="4" s="1"/>
  <c r="K1445" i="2"/>
  <c r="M1502" i="2"/>
  <c r="M1609" i="2"/>
  <c r="I1567" i="4" s="1"/>
  <c r="K1505" i="2"/>
  <c r="K1507" i="2"/>
  <c r="M1509" i="2"/>
  <c r="I620" i="4" s="1"/>
  <c r="K1451" i="2"/>
  <c r="M1511" i="2"/>
  <c r="I993" i="4" s="1"/>
  <c r="M1513" i="2"/>
  <c r="I1257" i="4" s="1"/>
  <c r="M1515" i="2"/>
  <c r="I986" i="4" s="1"/>
  <c r="K1461" i="2"/>
  <c r="M1412" i="2"/>
  <c r="I695" i="4" s="1"/>
  <c r="K1575" i="2"/>
  <c r="M1579" i="2"/>
  <c r="I604" i="4" s="1"/>
  <c r="M1467" i="2"/>
  <c r="I1422" i="4" s="1"/>
  <c r="K1528" i="2"/>
  <c r="K1165" i="2"/>
  <c r="M1281" i="2"/>
  <c r="K1286" i="2"/>
  <c r="K1299" i="2"/>
  <c r="K1305" i="2"/>
  <c r="M1313" i="2"/>
  <c r="M1319" i="2"/>
  <c r="I438" i="4" s="1"/>
  <c r="K1334" i="2"/>
  <c r="K1341" i="2"/>
  <c r="M1347" i="2"/>
  <c r="I583" i="4" s="1"/>
  <c r="K1363" i="2"/>
  <c r="K1369" i="2"/>
  <c r="M1375" i="2"/>
  <c r="I221" i="4" s="1"/>
  <c r="K1390" i="2"/>
  <c r="G1538" i="4" s="1"/>
  <c r="K1670" i="2"/>
  <c r="G1522" i="4" s="1"/>
  <c r="K1588" i="2"/>
  <c r="M1590" i="2"/>
  <c r="I1220" i="4" s="1"/>
  <c r="M1592" i="2"/>
  <c r="I1437" i="4" s="1"/>
  <c r="M1476" i="2"/>
  <c r="I713" i="4" s="1"/>
  <c r="K1538" i="2"/>
  <c r="M1481" i="2"/>
  <c r="I1297" i="4" s="1"/>
  <c r="M1632" i="2"/>
  <c r="I1317" i="4" s="1"/>
  <c r="K1544" i="2"/>
  <c r="G242" i="4" s="1"/>
  <c r="K1487" i="2"/>
  <c r="K1548" i="2"/>
  <c r="K1438" i="2"/>
  <c r="K1494" i="2"/>
  <c r="G58" i="4" s="1"/>
  <c r="K1644" i="2"/>
  <c r="K1645" i="2"/>
  <c r="K1406" i="2"/>
  <c r="M1445" i="2"/>
  <c r="I265" i="4" s="1"/>
  <c r="K1503" i="2"/>
  <c r="K1700" i="2"/>
  <c r="K1449" i="2"/>
  <c r="G908" i="4" s="1"/>
  <c r="K1508" i="2"/>
  <c r="K1453" i="2"/>
  <c r="K1506" i="2"/>
  <c r="K1511" i="2"/>
  <c r="K1702" i="2"/>
  <c r="M1660" i="2"/>
  <c r="I1252" i="4" s="1"/>
  <c r="K1579" i="2"/>
  <c r="M1526" i="2"/>
  <c r="K1585" i="2"/>
  <c r="M1715" i="2"/>
  <c r="I1026" i="4" s="1"/>
  <c r="K1468" i="2"/>
  <c r="M1721" i="2"/>
  <c r="I34" i="4" s="1"/>
  <c r="K1725" i="2"/>
  <c r="G737" i="4" s="1"/>
  <c r="M1732" i="2"/>
  <c r="I1481" i="4" s="1"/>
  <c r="K1741" i="2"/>
  <c r="M1748" i="2"/>
  <c r="M1755" i="2"/>
  <c r="I807" i="4" s="1"/>
  <c r="K1762" i="2"/>
  <c r="K1780" i="2"/>
  <c r="K1787" i="2"/>
  <c r="G1618" i="4" s="1"/>
  <c r="K1794" i="2"/>
  <c r="M1801" i="2"/>
  <c r="I741" i="4" s="1"/>
  <c r="K1812" i="2"/>
  <c r="K1819" i="2"/>
  <c r="K1826" i="2"/>
  <c r="M1833" i="2"/>
  <c r="I1512" i="4" s="1"/>
  <c r="M1847" i="2"/>
  <c r="I1541" i="4" s="1"/>
  <c r="K1868" i="2"/>
  <c r="K1649" i="2"/>
  <c r="G1302" i="4" s="1"/>
  <c r="M1611" i="2"/>
  <c r="I715" i="4" s="1"/>
  <c r="K1613" i="2"/>
  <c r="K1458" i="2"/>
  <c r="K1523" i="2"/>
  <c r="M1664" i="2"/>
  <c r="I972" i="4" s="1"/>
  <c r="K1529" i="2"/>
  <c r="K1586" i="2"/>
  <c r="M1417" i="2"/>
  <c r="I1496" i="4" s="1"/>
  <c r="K1727" i="2"/>
  <c r="K1734" i="2"/>
  <c r="M1741" i="2"/>
  <c r="I409" i="4" s="1"/>
  <c r="K1752" i="2"/>
  <c r="K1768" i="2"/>
  <c r="K1789" i="2"/>
  <c r="M1796" i="2"/>
  <c r="I869" i="4" s="1"/>
  <c r="M1803" i="2"/>
  <c r="I1611" i="4" s="1"/>
  <c r="K1821" i="2"/>
  <c r="M1828" i="2"/>
  <c r="M1835" i="2"/>
  <c r="I1526" i="4" s="1"/>
  <c r="K1842" i="2"/>
  <c r="M1849" i="2"/>
  <c r="I1173" i="4" s="1"/>
  <c r="K1857" i="2"/>
  <c r="K1873" i="2"/>
  <c r="M1877" i="2"/>
  <c r="I123" i="4" s="1"/>
  <c r="K1701" i="2"/>
  <c r="M1612" i="2"/>
  <c r="I840" i="4" s="1"/>
  <c r="K1518" i="2"/>
  <c r="K1576" i="2"/>
  <c r="K1619" i="2"/>
  <c r="M1531" i="2"/>
  <c r="M1669" i="2"/>
  <c r="K1729" i="2"/>
  <c r="M1737" i="2"/>
  <c r="I1093" i="4" s="1"/>
  <c r="K1745" i="2"/>
  <c r="M1752" i="2"/>
  <c r="K1759" i="2"/>
  <c r="G1327" i="4" s="1"/>
  <c r="K1766" i="2"/>
  <c r="K1784" i="2"/>
  <c r="K1791" i="2"/>
  <c r="K1798" i="2"/>
  <c r="M1805" i="2"/>
  <c r="I1614" i="4" s="1"/>
  <c r="K1816" i="2"/>
  <c r="K1823" i="2"/>
  <c r="K1830" i="2"/>
  <c r="M1837" i="2"/>
  <c r="I1192" i="4" s="1"/>
  <c r="K1845" i="2"/>
  <c r="M1852" i="2"/>
  <c r="I789" i="4" s="1"/>
  <c r="K1859" i="2"/>
  <c r="K1865" i="2"/>
  <c r="M1867" i="2"/>
  <c r="I504" i="4" s="1"/>
  <c r="K1501" i="2"/>
  <c r="K1656" i="2"/>
  <c r="K1703" i="2"/>
  <c r="M1705" i="2"/>
  <c r="I481" i="4" s="1"/>
  <c r="M1525" i="2"/>
  <c r="I37" i="4" s="1"/>
  <c r="M1619" i="2"/>
  <c r="M1719" i="2"/>
  <c r="I1018" i="4" s="1"/>
  <c r="K1732" i="2"/>
  <c r="M1740" i="2"/>
  <c r="I995" i="4" s="1"/>
  <c r="K1747" i="2"/>
  <c r="K1754" i="2"/>
  <c r="K1770" i="2"/>
  <c r="M1775" i="2"/>
  <c r="I1224" i="4" s="1"/>
  <c r="K1793" i="2"/>
  <c r="G1616" i="4" s="1"/>
  <c r="M1800" i="2"/>
  <c r="I222" i="4" s="1"/>
  <c r="M1807" i="2"/>
  <c r="I844" i="4" s="1"/>
  <c r="K1825" i="2"/>
  <c r="M1832" i="2"/>
  <c r="M1839" i="2"/>
  <c r="I803" i="4" s="1"/>
  <c r="K1846" i="2"/>
  <c r="K1856" i="2"/>
  <c r="M1770" i="2"/>
  <c r="M1461" i="2"/>
  <c r="I847" i="4" s="1"/>
  <c r="K1872" i="2"/>
  <c r="M1450" i="2"/>
  <c r="M1814" i="2"/>
  <c r="K1436" i="2"/>
  <c r="K1677" i="2"/>
  <c r="M1382" i="2"/>
  <c r="I868" i="4" s="1"/>
  <c r="M1350" i="2"/>
  <c r="I93" i="4" s="1"/>
  <c r="M1318" i="2"/>
  <c r="I397" i="4" s="1"/>
  <c r="M1227" i="2"/>
  <c r="I581" i="4" s="1"/>
  <c r="K1735" i="2"/>
  <c r="M1128" i="2"/>
  <c r="I389" i="4" s="1"/>
  <c r="M444" i="2"/>
  <c r="I1556" i="4" s="1"/>
  <c r="M204" i="2"/>
  <c r="I246" i="4" s="1"/>
  <c r="M397" i="2"/>
  <c r="I982" i="4" s="1"/>
  <c r="M420" i="2"/>
  <c r="I1244" i="4" s="1"/>
  <c r="M665" i="2"/>
  <c r="I1253" i="4" s="1"/>
  <c r="K395" i="2"/>
  <c r="M478" i="2"/>
  <c r="I1547" i="4" s="1"/>
  <c r="K493" i="2"/>
  <c r="G989" i="4" s="1"/>
  <c r="M512" i="2"/>
  <c r="I646" i="4" s="1"/>
  <c r="K335" i="2"/>
  <c r="M408" i="2"/>
  <c r="I1230" i="4" s="1"/>
  <c r="M492" i="2"/>
  <c r="M227" i="2"/>
  <c r="I1489" i="4" s="1"/>
  <c r="K54" i="2"/>
  <c r="M51" i="2"/>
  <c r="I897" i="4" s="1"/>
  <c r="M120" i="2"/>
  <c r="I237" i="4" s="1"/>
  <c r="M1876" i="2"/>
  <c r="I584" i="4" s="1"/>
  <c r="M1746" i="2"/>
  <c r="I677" i="4" s="1"/>
  <c r="M1569" i="2"/>
  <c r="I1226" i="4" s="1"/>
  <c r="M1574" i="2"/>
  <c r="K1539" i="2"/>
  <c r="K1488" i="2"/>
  <c r="K1622" i="2"/>
  <c r="K1657" i="2"/>
  <c r="M1014" i="2"/>
  <c r="I164" i="4" s="1"/>
  <c r="K268" i="2"/>
  <c r="M632" i="2"/>
  <c r="I306" i="4" s="1"/>
  <c r="M395" i="2"/>
  <c r="K627" i="2"/>
  <c r="M344" i="2"/>
  <c r="M469" i="2"/>
  <c r="I645" i="4" s="1"/>
  <c r="M454" i="2"/>
  <c r="I1045" i="4" s="1"/>
  <c r="M290" i="2"/>
  <c r="I152" i="4" s="1"/>
  <c r="M413" i="2"/>
  <c r="I876" i="4" s="1"/>
  <c r="M61" i="2"/>
  <c r="I199" i="4" s="1"/>
  <c r="M215" i="2"/>
  <c r="I1409" i="4" s="1"/>
  <c r="K51" i="2"/>
  <c r="M1786" i="2"/>
  <c r="I1612" i="4" s="1"/>
  <c r="M1662" i="2"/>
  <c r="I634" i="4" s="1"/>
  <c r="M1495" i="2"/>
  <c r="I1339" i="4" s="1"/>
  <c r="M1762" i="2"/>
  <c r="K1020" i="2"/>
  <c r="M1031" i="2"/>
  <c r="I137" i="4" s="1"/>
  <c r="M1055" i="2"/>
  <c r="I143" i="4" s="1"/>
  <c r="K1060" i="2"/>
  <c r="M1071" i="2"/>
  <c r="I510" i="4" s="1"/>
  <c r="K1076" i="2"/>
  <c r="M1086" i="2"/>
  <c r="K1091" i="2"/>
  <c r="M1108" i="2"/>
  <c r="K1111" i="2"/>
  <c r="K1131" i="2"/>
  <c r="M1135" i="2"/>
  <c r="I1491" i="4" s="1"/>
  <c r="M1141" i="2"/>
  <c r="I948" i="4" s="1"/>
  <c r="M1149" i="2"/>
  <c r="I809" i="4" s="1"/>
  <c r="K1187" i="2"/>
  <c r="M1189" i="2"/>
  <c r="I1518" i="4" s="1"/>
  <c r="K1191" i="2"/>
  <c r="M1161" i="2"/>
  <c r="I1375" i="4" s="1"/>
  <c r="K1197" i="2"/>
  <c r="K1199" i="2"/>
  <c r="M1225" i="2"/>
  <c r="I1402" i="4" s="1"/>
  <c r="K1082" i="2"/>
  <c r="M1104" i="2"/>
  <c r="I392" i="4" s="1"/>
  <c r="K1107" i="2"/>
  <c r="K1116" i="2"/>
  <c r="K1120" i="2"/>
  <c r="K1124" i="2"/>
  <c r="M1130" i="2"/>
  <c r="I735" i="4" s="1"/>
  <c r="K1133" i="2"/>
  <c r="K1152" i="2"/>
  <c r="M1166" i="2"/>
  <c r="I1573" i="4" s="1"/>
  <c r="K1156" i="2"/>
  <c r="K1213" i="2"/>
  <c r="M1159" i="2"/>
  <c r="I873" i="4" s="1"/>
  <c r="K1160" i="2"/>
  <c r="M1162" i="2"/>
  <c r="I1313" i="4" s="1"/>
  <c r="K1202" i="2"/>
  <c r="K1078" i="2"/>
  <c r="K1092" i="2"/>
  <c r="K1113" i="2"/>
  <c r="M1117" i="2"/>
  <c r="I1167" i="4" s="1"/>
  <c r="M1121" i="2"/>
  <c r="I391" i="4" s="1"/>
  <c r="M1125" i="2"/>
  <c r="K1139" i="2"/>
  <c r="K1143" i="2"/>
  <c r="K1147" i="2"/>
  <c r="M1151" i="2"/>
  <c r="I882" i="4" s="1"/>
  <c r="M1207" i="2"/>
  <c r="I564" i="4" s="1"/>
  <c r="K1209" i="2"/>
  <c r="M1188" i="2"/>
  <c r="I1188" i="4" s="1"/>
  <c r="M1215" i="2"/>
  <c r="I1299" i="4" s="1"/>
  <c r="K1216" i="2"/>
  <c r="M1174" i="2"/>
  <c r="I1276" i="4" s="1"/>
  <c r="K1176" i="2"/>
  <c r="M1180" i="2"/>
  <c r="I787" i="4" s="1"/>
  <c r="M1077" i="2"/>
  <c r="I554" i="4" s="1"/>
  <c r="K1089" i="2"/>
  <c r="M1093" i="2"/>
  <c r="I552" i="4" s="1"/>
  <c r="K1099" i="2"/>
  <c r="K1108" i="2"/>
  <c r="M1138" i="2"/>
  <c r="I1212" i="4" s="1"/>
  <c r="K1141" i="2"/>
  <c r="K1145" i="2"/>
  <c r="K1149" i="2"/>
  <c r="M1155" i="2"/>
  <c r="I729" i="4" s="1"/>
  <c r="K1211" i="2"/>
  <c r="M1214" i="2"/>
  <c r="I800" i="4" s="1"/>
  <c r="K1192" i="2"/>
  <c r="M1195" i="2"/>
  <c r="I934" i="4" s="1"/>
  <c r="K1198" i="2"/>
  <c r="K1223" i="2"/>
  <c r="M1182" i="2"/>
  <c r="I1574" i="4" s="1"/>
  <c r="M1183" i="2"/>
  <c r="I1049" i="4" s="1"/>
  <c r="K1279" i="2"/>
  <c r="M1290" i="2"/>
  <c r="K1303" i="2"/>
  <c r="K1310" i="2"/>
  <c r="K1317" i="2"/>
  <c r="M1323" i="2"/>
  <c r="I75" i="4" s="1"/>
  <c r="K1338" i="2"/>
  <c r="K1345" i="2"/>
  <c r="G1040" i="4" s="1"/>
  <c r="M1353" i="2"/>
  <c r="I1204" i="4" s="1"/>
  <c r="K1367" i="2"/>
  <c r="K1373" i="2"/>
  <c r="M1379" i="2"/>
  <c r="I758" i="4" s="1"/>
  <c r="K1532" i="2"/>
  <c r="M1420" i="2"/>
  <c r="I1499" i="4" s="1"/>
  <c r="K1394" i="2"/>
  <c r="M1422" i="2"/>
  <c r="I1003" i="4" s="1"/>
  <c r="K1425" i="2"/>
  <c r="K1396" i="2"/>
  <c r="M1479" i="2"/>
  <c r="I627" i="4" s="1"/>
  <c r="K1430" i="2"/>
  <c r="M1431" i="2"/>
  <c r="I593" i="4" s="1"/>
  <c r="M1542" i="2"/>
  <c r="I1316" i="4" s="1"/>
  <c r="M1544" i="2"/>
  <c r="I242" i="4" s="1"/>
  <c r="K1681" i="2"/>
  <c r="M1682" i="2"/>
  <c r="I1288" i="4" s="1"/>
  <c r="K1640" i="2"/>
  <c r="K1687" i="2"/>
  <c r="K1495" i="2"/>
  <c r="K1646" i="2"/>
  <c r="K1558" i="2"/>
  <c r="K1500" i="2"/>
  <c r="K1447" i="2"/>
  <c r="M1448" i="2"/>
  <c r="M1651" i="2"/>
  <c r="K1611" i="2"/>
  <c r="K1454" i="2"/>
  <c r="M1656" i="2"/>
  <c r="I1552" i="4" s="1"/>
  <c r="K1568" i="2"/>
  <c r="M1614" i="2"/>
  <c r="I1464" i="4" s="1"/>
  <c r="K1578" i="2"/>
  <c r="M1523" i="2"/>
  <c r="I1548" i="4" s="1"/>
  <c r="K1526" i="2"/>
  <c r="M1584" i="2"/>
  <c r="K1280" i="2"/>
  <c r="M1291" i="2"/>
  <c r="K1297" i="2"/>
  <c r="M1303" i="2"/>
  <c r="I512" i="4" s="1"/>
  <c r="M1320" i="2"/>
  <c r="I173" i="4" s="1"/>
  <c r="K1324" i="2"/>
  <c r="M1333" i="2"/>
  <c r="M1348" i="2"/>
  <c r="I1524" i="4" s="1"/>
  <c r="K1355" i="2"/>
  <c r="K1361" i="2"/>
  <c r="M1367" i="2"/>
  <c r="I520" i="4" s="1"/>
  <c r="K1382" i="2"/>
  <c r="M1392" i="2"/>
  <c r="I968" i="4" s="1"/>
  <c r="K1418" i="2"/>
  <c r="M1471" i="2"/>
  <c r="I1056" i="4" s="1"/>
  <c r="M1625" i="2"/>
  <c r="I1198" i="4" s="1"/>
  <c r="M1674" i="2"/>
  <c r="I1460" i="4" s="1"/>
  <c r="M1537" i="2"/>
  <c r="I1473" i="4" s="1"/>
  <c r="M1396" i="2"/>
  <c r="I999" i="4" s="1"/>
  <c r="K1628" i="2"/>
  <c r="K1433" i="2"/>
  <c r="K1600" i="2"/>
  <c r="M1549" i="2"/>
  <c r="I121" i="4" s="1"/>
  <c r="M1550" i="2"/>
  <c r="I896" i="4" s="1"/>
  <c r="K1603" i="2"/>
  <c r="K1551" i="2"/>
  <c r="M1685" i="2"/>
  <c r="I697" i="4" s="1"/>
  <c r="M1689" i="2"/>
  <c r="I837" i="4" s="1"/>
  <c r="M1690" i="2"/>
  <c r="I799" i="4" s="1"/>
  <c r="K1554" i="2"/>
  <c r="K1692" i="2"/>
  <c r="K1648" i="2"/>
  <c r="K1281" i="2"/>
  <c r="M1292" i="2"/>
  <c r="I300" i="4" s="1"/>
  <c r="K1306" i="2"/>
  <c r="K1313" i="2"/>
  <c r="M1321" i="2"/>
  <c r="I442" i="4" s="1"/>
  <c r="K1335" i="2"/>
  <c r="K1342" i="2"/>
  <c r="K1349" i="2"/>
  <c r="M1355" i="2"/>
  <c r="I260" i="4" s="1"/>
  <c r="K1370" i="2"/>
  <c r="M1380" i="2"/>
  <c r="I1116" i="4" s="1"/>
  <c r="K1384" i="2"/>
  <c r="G1271" i="4" s="1"/>
  <c r="M1393" i="2"/>
  <c r="I1598" i="4" s="1"/>
  <c r="M1419" i="2"/>
  <c r="I1551" i="4" s="1"/>
  <c r="K1589" i="2"/>
  <c r="M1423" i="2"/>
  <c r="I988" i="4" s="1"/>
  <c r="K1476" i="2"/>
  <c r="K1627" i="2"/>
  <c r="M1594" i="2"/>
  <c r="I701" i="4" s="1"/>
  <c r="M1629" i="2"/>
  <c r="I644" i="4" s="1"/>
  <c r="M1482" i="2"/>
  <c r="I662" i="4" s="1"/>
  <c r="K1398" i="2"/>
  <c r="M1545" i="2"/>
  <c r="I1078" i="4" s="1"/>
  <c r="M1400" i="2"/>
  <c r="I1213" i="4" s="1"/>
  <c r="K1547" i="2"/>
  <c r="M1683" i="2"/>
  <c r="I653" i="4" s="1"/>
  <c r="K1437" i="2"/>
  <c r="M1402" i="2"/>
  <c r="I970" i="4" s="1"/>
  <c r="M1641" i="2"/>
  <c r="I506" i="4" s="1"/>
  <c r="K1492" i="2"/>
  <c r="M1688" i="2"/>
  <c r="I66" i="4" s="1"/>
  <c r="K1606" i="2"/>
  <c r="M1691" i="2"/>
  <c r="I591" i="4" s="1"/>
  <c r="M1693" i="2"/>
  <c r="I680" i="4" s="1"/>
  <c r="K1559" i="2"/>
  <c r="M1648" i="2"/>
  <c r="I685" i="4" s="1"/>
  <c r="K1407" i="2"/>
  <c r="M1650" i="2"/>
  <c r="I819" i="4" s="1"/>
  <c r="K1610" i="2"/>
  <c r="K1655" i="2"/>
  <c r="K1514" i="2"/>
  <c r="M1516" i="2"/>
  <c r="M1459" i="2"/>
  <c r="I1432" i="4" s="1"/>
  <c r="M1462" i="2"/>
  <c r="K1574" i="2"/>
  <c r="M1413" i="2"/>
  <c r="I852" i="4" s="1"/>
  <c r="K1522" i="2"/>
  <c r="M1663" i="2"/>
  <c r="K1618" i="2"/>
  <c r="G1358" i="4" s="1"/>
  <c r="M1181" i="2"/>
  <c r="I1579" i="4" s="1"/>
  <c r="K1282" i="2"/>
  <c r="K1293" i="2"/>
  <c r="M1301" i="2"/>
  <c r="M1316" i="2"/>
  <c r="I111" i="4" s="1"/>
  <c r="K1323" i="2"/>
  <c r="K1329" i="2"/>
  <c r="M1335" i="2"/>
  <c r="I247" i="4" s="1"/>
  <c r="M1352" i="2"/>
  <c r="I589" i="4" s="1"/>
  <c r="K1356" i="2"/>
  <c r="G814" i="4" s="1"/>
  <c r="M1365" i="2"/>
  <c r="I1190" i="4" s="1"/>
  <c r="K1379" i="2"/>
  <c r="K1385" i="2"/>
  <c r="G1270" i="4" s="1"/>
  <c r="M1391" i="2"/>
  <c r="I1480" i="4" s="1"/>
  <c r="K1420" i="2"/>
  <c r="K1422" i="2"/>
  <c r="K1478" i="2"/>
  <c r="K1540" i="2"/>
  <c r="G650" i="4" s="1"/>
  <c r="K1594" i="2"/>
  <c r="K1596" i="2"/>
  <c r="M1630" i="2"/>
  <c r="I577" i="4" s="1"/>
  <c r="M1484" i="2"/>
  <c r="I189" i="4" s="1"/>
  <c r="M1398" i="2"/>
  <c r="I1398" i="4" s="1"/>
  <c r="M1547" i="2"/>
  <c r="I1446" i="4" s="1"/>
  <c r="M1637" i="2"/>
  <c r="I962" i="4" s="1"/>
  <c r="M1439" i="2"/>
  <c r="I561" i="4" s="1"/>
  <c r="M1643" i="2"/>
  <c r="I1400" i="4" s="1"/>
  <c r="M1606" i="2"/>
  <c r="I1246" i="4" s="1"/>
  <c r="K1556" i="2"/>
  <c r="K1446" i="2"/>
  <c r="K1562" i="2"/>
  <c r="K1651" i="2"/>
  <c r="K1698" i="2"/>
  <c r="M1652" i="2"/>
  <c r="I1225" i="4" s="1"/>
  <c r="K1512" i="2"/>
  <c r="M1567" i="2"/>
  <c r="I1484" i="4" s="1"/>
  <c r="K1614" i="2"/>
  <c r="K1572" i="2"/>
  <c r="M1709" i="2"/>
  <c r="I1037" i="4" s="1"/>
  <c r="M1522" i="2"/>
  <c r="M1530" i="2"/>
  <c r="K1417" i="2"/>
  <c r="K1722" i="2"/>
  <c r="K1733" i="2"/>
  <c r="K1749" i="2"/>
  <c r="M1756" i="2"/>
  <c r="K1763" i="2"/>
  <c r="M1771" i="2"/>
  <c r="I663" i="4" s="1"/>
  <c r="M1777" i="2"/>
  <c r="I1462" i="4" s="1"/>
  <c r="K1788" i="2"/>
  <c r="K1795" i="2"/>
  <c r="K1802" i="2"/>
  <c r="M1809" i="2"/>
  <c r="I240" i="4" s="1"/>
  <c r="K1820" i="2"/>
  <c r="K1827" i="2"/>
  <c r="K1834" i="2"/>
  <c r="K1841" i="2"/>
  <c r="M1848" i="2"/>
  <c r="I1074" i="4" s="1"/>
  <c r="M1855" i="2"/>
  <c r="I808" i="4" s="1"/>
  <c r="M1861" i="2"/>
  <c r="I602" i="4" s="1"/>
  <c r="K1869" i="2"/>
  <c r="K1563" i="2"/>
  <c r="M1456" i="2"/>
  <c r="K1706" i="2"/>
  <c r="K1570" i="2"/>
  <c r="M1616" i="2"/>
  <c r="I1249" i="4" s="1"/>
  <c r="M1713" i="2"/>
  <c r="I1371" i="4" s="1"/>
  <c r="K1531" i="2"/>
  <c r="M1469" i="2"/>
  <c r="K1728" i="2"/>
  <c r="M1735" i="2"/>
  <c r="I773" i="4" s="1"/>
  <c r="K1742" i="2"/>
  <c r="M1749" i="2"/>
  <c r="I816" i="4" s="1"/>
  <c r="M1763" i="2"/>
  <c r="I651" i="4" s="1"/>
  <c r="M1779" i="2"/>
  <c r="K1797" i="2"/>
  <c r="M1804" i="2"/>
  <c r="I691" i="4" s="1"/>
  <c r="M1811" i="2"/>
  <c r="I1117" i="4" s="1"/>
  <c r="K1829" i="2"/>
  <c r="M1836" i="2"/>
  <c r="K1843" i="2"/>
  <c r="K1851" i="2"/>
  <c r="M1869" i="2"/>
  <c r="I1331" i="4" s="1"/>
  <c r="K1874" i="2"/>
  <c r="K1502" i="2"/>
  <c r="K1566" i="2"/>
  <c r="M1568" i="2"/>
  <c r="K1573" i="2"/>
  <c r="K1577" i="2"/>
  <c r="M1617" i="2"/>
  <c r="K1665" i="2"/>
  <c r="K1667" i="2"/>
  <c r="M1620" i="2"/>
  <c r="I797" i="4" s="1"/>
  <c r="K1718" i="2"/>
  <c r="K1738" i="2"/>
  <c r="K1753" i="2"/>
  <c r="K1760" i="2"/>
  <c r="M1767" i="2"/>
  <c r="I843" i="4" s="1"/>
  <c r="K1774" i="2"/>
  <c r="M1781" i="2"/>
  <c r="K1792" i="2"/>
  <c r="K1799" i="2"/>
  <c r="G40" i="4" s="1"/>
  <c r="K1806" i="2"/>
  <c r="M1813" i="2"/>
  <c r="I754" i="4" s="1"/>
  <c r="K1824" i="2"/>
  <c r="K1831" i="2"/>
  <c r="G83" i="4" s="1"/>
  <c r="K1838" i="2"/>
  <c r="K1853" i="2"/>
  <c r="G739" i="4" s="1"/>
  <c r="K1860" i="2"/>
  <c r="K1866" i="2"/>
  <c r="M1873" i="2"/>
  <c r="K1870" i="2"/>
  <c r="K1653" i="2"/>
  <c r="K1457" i="2"/>
  <c r="K1707" i="2"/>
  <c r="K1463" i="2"/>
  <c r="K1413" i="2"/>
  <c r="M1466" i="2"/>
  <c r="K1414" i="2"/>
  <c r="M1667" i="2"/>
  <c r="M1717" i="2"/>
  <c r="I183" i="4" s="1"/>
  <c r="M1720" i="2"/>
  <c r="I1017" i="4" s="1"/>
  <c r="M1729" i="2"/>
  <c r="I1591" i="4" s="1"/>
  <c r="K1748" i="2"/>
  <c r="K1755" i="2"/>
  <c r="M1759" i="2"/>
  <c r="I1327" i="4" s="1"/>
  <c r="K1771" i="2"/>
  <c r="M1776" i="2"/>
  <c r="M1783" i="2"/>
  <c r="I1613" i="4" s="1"/>
  <c r="K1801" i="2"/>
  <c r="M1808" i="2"/>
  <c r="I227" i="4" s="1"/>
  <c r="M1815" i="2"/>
  <c r="I1102" i="4" s="1"/>
  <c r="K1833" i="2"/>
  <c r="M1840" i="2"/>
  <c r="I1320" i="4" s="1"/>
  <c r="K1847" i="2"/>
  <c r="M1853" i="2"/>
  <c r="I739" i="4" s="1"/>
  <c r="K1861" i="2"/>
  <c r="M1865" i="2"/>
  <c r="I1534" i="4" s="1"/>
  <c r="M1742" i="2"/>
  <c r="I1583" i="4" s="1"/>
  <c r="M1565" i="2"/>
  <c r="I1110" i="4" s="1"/>
  <c r="M1854" i="2"/>
  <c r="M1734" i="2"/>
  <c r="I302" i="4" s="1"/>
  <c r="M1566" i="2"/>
  <c r="M1864" i="2"/>
  <c r="I1301" i="4" s="1"/>
  <c r="M1750" i="2"/>
  <c r="M1782" i="2"/>
  <c r="I793" i="4" s="1"/>
  <c r="M1704" i="2"/>
  <c r="K1679" i="2"/>
  <c r="M1374" i="2"/>
  <c r="I1002" i="4" s="1"/>
  <c r="M1342" i="2"/>
  <c r="I31" i="4" s="1"/>
  <c r="M1310" i="2"/>
  <c r="K1441" i="2"/>
  <c r="M1432" i="2"/>
  <c r="I1376" i="4" s="1"/>
  <c r="M1486" i="2"/>
  <c r="I878" i="4" s="1"/>
  <c r="M482" i="2"/>
  <c r="I794" i="4" s="1"/>
  <c r="M197" i="2"/>
  <c r="I1307" i="4" s="1"/>
  <c r="M700" i="2"/>
  <c r="I1577" i="4" s="1"/>
  <c r="K478" i="2"/>
  <c r="K704" i="2"/>
  <c r="G1200" i="4" s="1"/>
  <c r="M300" i="2"/>
  <c r="I287" i="4" s="1"/>
  <c r="K571" i="2"/>
  <c r="M239" i="2"/>
  <c r="I262" i="4" s="1"/>
  <c r="M211" i="2"/>
  <c r="I194" i="4" s="1"/>
  <c r="M78" i="2"/>
  <c r="I351" i="4" s="1"/>
  <c r="M21" i="2"/>
  <c r="I1321" i="4" s="1"/>
  <c r="M1826" i="2"/>
  <c r="M1615" i="2"/>
  <c r="I1241" i="4" s="1"/>
  <c r="M1497" i="2"/>
  <c r="I1322" i="4" s="1"/>
  <c r="M1177" i="2"/>
  <c r="I571" i="4" s="1"/>
  <c r="M1436" i="2"/>
  <c r="I198" i="4" s="1"/>
  <c r="M1179" i="2"/>
  <c r="I1175" i="4" s="1"/>
  <c r="M1434" i="2"/>
  <c r="I1107" i="4" s="1"/>
  <c r="K1022" i="2"/>
  <c r="M106" i="2"/>
  <c r="M667" i="2"/>
  <c r="I791" i="4" s="1"/>
  <c r="M267" i="2"/>
  <c r="I1487" i="4" s="1"/>
  <c r="K463" i="2"/>
  <c r="M704" i="2"/>
  <c r="I1200" i="4" s="1"/>
  <c r="M627" i="2"/>
  <c r="I1608" i="4" s="1"/>
  <c r="M304" i="2"/>
  <c r="I1256" i="4" s="1"/>
  <c r="M374" i="2"/>
  <c r="I714" i="4" s="1"/>
  <c r="M340" i="2"/>
  <c r="K318" i="2"/>
  <c r="M619" i="2"/>
  <c r="I212" i="4" s="1"/>
  <c r="M364" i="2"/>
  <c r="I708" i="4" s="1"/>
  <c r="K15" i="2"/>
  <c r="M1758" i="2"/>
  <c r="M1458" i="2"/>
  <c r="M1009" i="2"/>
  <c r="I404" i="4" s="1"/>
  <c r="K1021" i="2"/>
  <c r="K1044" i="2"/>
  <c r="M1051" i="2"/>
  <c r="I1413" i="4" s="1"/>
  <c r="K1056" i="2"/>
  <c r="M1067" i="2"/>
  <c r="I134" i="4" s="1"/>
  <c r="K1072" i="2"/>
  <c r="M1083" i="2"/>
  <c r="M1088" i="2"/>
  <c r="K1104" i="2"/>
  <c r="K1132" i="2"/>
  <c r="M1136" i="2"/>
  <c r="I956" i="4" s="1"/>
  <c r="K1205" i="2"/>
  <c r="M1208" i="2"/>
  <c r="I1482" i="4" s="1"/>
  <c r="M1168" i="2"/>
  <c r="I652" i="4" s="1"/>
  <c r="K1169" i="2"/>
  <c r="M1173" i="2"/>
  <c r="I1571" i="4" s="1"/>
  <c r="K1193" i="2"/>
  <c r="M1220" i="2"/>
  <c r="I1330" i="4" s="1"/>
  <c r="M1200" i="2"/>
  <c r="I1172" i="4" s="1"/>
  <c r="K1225" i="2"/>
  <c r="G1402" i="4" s="1"/>
  <c r="K1085" i="2"/>
  <c r="K1096" i="2"/>
  <c r="K1100" i="2"/>
  <c r="K1117" i="2"/>
  <c r="K1121" i="2"/>
  <c r="K1125" i="2"/>
  <c r="M1154" i="2"/>
  <c r="I1287" i="4" s="1"/>
  <c r="M1187" i="2"/>
  <c r="I683" i="4" s="1"/>
  <c r="M1191" i="2"/>
  <c r="I1319" i="4" s="1"/>
  <c r="K1172" i="2"/>
  <c r="M1197" i="2"/>
  <c r="I1434" i="4" s="1"/>
  <c r="K1175" i="2"/>
  <c r="M1199" i="2"/>
  <c r="I1073" i="4" s="1"/>
  <c r="M1203" i="2"/>
  <c r="I788" i="4" s="1"/>
  <c r="M1081" i="2"/>
  <c r="I1170" i="4" s="1"/>
  <c r="K1093" i="2"/>
  <c r="G552" i="4" s="1"/>
  <c r="M1097" i="2"/>
  <c r="M1101" i="2"/>
  <c r="M1107" i="2"/>
  <c r="I24" i="4" s="1"/>
  <c r="K1114" i="2"/>
  <c r="M1118" i="2"/>
  <c r="I1163" i="4" s="1"/>
  <c r="M1122" i="2"/>
  <c r="M1126" i="2"/>
  <c r="I1164" i="4" s="1"/>
  <c r="M1133" i="2"/>
  <c r="I241" i="4" s="1"/>
  <c r="K1140" i="2"/>
  <c r="K1144" i="2"/>
  <c r="K1148" i="2"/>
  <c r="M1152" i="2"/>
  <c r="I895" i="4" s="1"/>
  <c r="K1155" i="2"/>
  <c r="M1170" i="2"/>
  <c r="I1584" i="4" s="1"/>
  <c r="K1171" i="2"/>
  <c r="M1194" i="2"/>
  <c r="I657" i="4" s="1"/>
  <c r="K1219" i="2"/>
  <c r="M1221" i="2"/>
  <c r="I716" i="4" s="1"/>
  <c r="K1201" i="2"/>
  <c r="K1226" i="2"/>
  <c r="M1165" i="2"/>
  <c r="I834" i="4" s="1"/>
  <c r="K1090" i="2"/>
  <c r="M1094" i="2"/>
  <c r="K1109" i="2"/>
  <c r="M1113" i="2"/>
  <c r="I1165" i="4" s="1"/>
  <c r="M1119" i="2"/>
  <c r="I553" i="4" s="1"/>
  <c r="M1127" i="2"/>
  <c r="I549" i="4" s="1"/>
  <c r="K1134" i="2"/>
  <c r="K1184" i="2"/>
  <c r="M1186" i="2"/>
  <c r="I1525" i="4" s="1"/>
  <c r="M1158" i="2"/>
  <c r="I558" i="4" s="1"/>
  <c r="K1190" i="2"/>
  <c r="M1218" i="2"/>
  <c r="I1569" i="4" s="1"/>
  <c r="K1196" i="2"/>
  <c r="M1224" i="2"/>
  <c r="I1283" i="4" s="1"/>
  <c r="K1204" i="2"/>
  <c r="M1286" i="2"/>
  <c r="I285" i="4" s="1"/>
  <c r="K1291" i="2"/>
  <c r="K1296" i="2"/>
  <c r="M1305" i="2"/>
  <c r="M1311" i="2"/>
  <c r="I1014" i="4" s="1"/>
  <c r="K1327" i="2"/>
  <c r="K1333" i="2"/>
  <c r="M1339" i="2"/>
  <c r="I171" i="4" s="1"/>
  <c r="M1356" i="2"/>
  <c r="I814" i="4" s="1"/>
  <c r="K1360" i="2"/>
  <c r="M1369" i="2"/>
  <c r="I769" i="4" s="1"/>
  <c r="K1383" i="2"/>
  <c r="K1389" i="2"/>
  <c r="G1197" i="4" s="1"/>
  <c r="M1621" i="2"/>
  <c r="I1281" i="4" s="1"/>
  <c r="K1623" i="2"/>
  <c r="G1407" i="4" s="1"/>
  <c r="M1672" i="2"/>
  <c r="I1291" i="4" s="1"/>
  <c r="M1588" i="2"/>
  <c r="I1272" i="4" s="1"/>
  <c r="M1424" i="2"/>
  <c r="I899" i="4" s="1"/>
  <c r="M1626" i="2"/>
  <c r="I1010" i="4" s="1"/>
  <c r="K1678" i="2"/>
  <c r="K1480" i="2"/>
  <c r="M1397" i="2"/>
  <c r="I1182" i="4" s="1"/>
  <c r="M1601" i="2"/>
  <c r="I1177" i="4" s="1"/>
  <c r="K1685" i="2"/>
  <c r="G697" i="4" s="1"/>
  <c r="M1553" i="2"/>
  <c r="I960" i="4" s="1"/>
  <c r="K1496" i="2"/>
  <c r="M1607" i="2"/>
  <c r="I56" i="4" s="1"/>
  <c r="M1498" i="2"/>
  <c r="I305" i="4" s="1"/>
  <c r="K1647" i="2"/>
  <c r="K1652" i="2"/>
  <c r="K1564" i="2"/>
  <c r="K1455" i="2"/>
  <c r="M1409" i="2"/>
  <c r="I176" i="4" s="1"/>
  <c r="M1613" i="2"/>
  <c r="I264" i="4" s="1"/>
  <c r="K1519" i="2"/>
  <c r="M1658" i="2"/>
  <c r="I484" i="4" s="1"/>
  <c r="M1659" i="2"/>
  <c r="M1577" i="2"/>
  <c r="I361" i="4" s="1"/>
  <c r="K1616" i="2"/>
  <c r="M1581" i="2"/>
  <c r="I1061" i="4" s="1"/>
  <c r="K1666" i="2"/>
  <c r="M1287" i="2"/>
  <c r="I79" i="4" s="1"/>
  <c r="K1292" i="2"/>
  <c r="K1307" i="2"/>
  <c r="K1312" i="2"/>
  <c r="K1326" i="2"/>
  <c r="M1336" i="2"/>
  <c r="I1035" i="4" s="1"/>
  <c r="K1340" i="2"/>
  <c r="M1357" i="2"/>
  <c r="I985" i="4" s="1"/>
  <c r="K1371" i="2"/>
  <c r="G992" i="4" s="1"/>
  <c r="K1377" i="2"/>
  <c r="M1383" i="2"/>
  <c r="I931" i="4" s="1"/>
  <c r="K1470" i="2"/>
  <c r="K1419" i="2"/>
  <c r="M1477" i="2"/>
  <c r="I630" i="4" s="1"/>
  <c r="K1676" i="2"/>
  <c r="G643" i="4" s="1"/>
  <c r="M1480" i="2"/>
  <c r="I642" i="4" s="1"/>
  <c r="K1629" i="2"/>
  <c r="K1482" i="2"/>
  <c r="K1431" i="2"/>
  <c r="K1634" i="2"/>
  <c r="K1545" i="2"/>
  <c r="G1078" i="4" s="1"/>
  <c r="M1488" i="2"/>
  <c r="I440" i="4" s="1"/>
  <c r="M1638" i="2"/>
  <c r="I460" i="4" s="1"/>
  <c r="K1639" i="2"/>
  <c r="K1490" i="2"/>
  <c r="M1684" i="2"/>
  <c r="I168" i="4" s="1"/>
  <c r="K1604" i="2"/>
  <c r="M1686" i="2"/>
  <c r="I224" i="4" s="1"/>
  <c r="K1493" i="2"/>
  <c r="K1691" i="2"/>
  <c r="K1693" i="2"/>
  <c r="M1694" i="2"/>
  <c r="I939" i="4" s="1"/>
  <c r="M1164" i="2"/>
  <c r="I1397" i="4" s="1"/>
  <c r="M1288" i="2"/>
  <c r="I423" i="4" s="1"/>
  <c r="K1295" i="2"/>
  <c r="K1301" i="2"/>
  <c r="M1307" i="2"/>
  <c r="I105" i="4" s="1"/>
  <c r="M1324" i="2"/>
  <c r="I29" i="4" s="1"/>
  <c r="K1328" i="2"/>
  <c r="M1337" i="2"/>
  <c r="I112" i="4" s="1"/>
  <c r="M1343" i="2"/>
  <c r="I1560" i="4" s="1"/>
  <c r="K1359" i="2"/>
  <c r="G1415" i="4" s="1"/>
  <c r="K1365" i="2"/>
  <c r="M1371" i="2"/>
  <c r="I992" i="4" s="1"/>
  <c r="K1386" i="2"/>
  <c r="G1441" i="4" s="1"/>
  <c r="M1418" i="2"/>
  <c r="I1565" i="4" s="1"/>
  <c r="K1535" i="2"/>
  <c r="G78" i="4" s="1"/>
  <c r="K1477" i="2"/>
  <c r="M1541" i="2"/>
  <c r="I28" i="4" s="1"/>
  <c r="K1481" i="2"/>
  <c r="M1597" i="2"/>
  <c r="I674" i="4" s="1"/>
  <c r="K1632" i="2"/>
  <c r="K1485" i="2"/>
  <c r="K1435" i="2"/>
  <c r="M1493" i="2"/>
  <c r="I1286" i="4" s="1"/>
  <c r="K1643" i="2"/>
  <c r="K1555" i="2"/>
  <c r="M1443" i="2"/>
  <c r="I1266" i="4" s="1"/>
  <c r="K1560" i="2"/>
  <c r="K1695" i="2"/>
  <c r="K1561" i="2"/>
  <c r="M1563" i="2"/>
  <c r="I1485" i="4" s="1"/>
  <c r="K1452" i="2"/>
  <c r="K1517" i="2"/>
  <c r="M1460" i="2"/>
  <c r="M1570" i="2"/>
  <c r="M1520" i="2"/>
  <c r="K1709" i="2"/>
  <c r="G1037" i="4" s="1"/>
  <c r="K1615" i="2"/>
  <c r="K1466" i="2"/>
  <c r="M1527" i="2"/>
  <c r="I892" i="4" s="1"/>
  <c r="K1228" i="2"/>
  <c r="G838" i="4" s="1"/>
  <c r="M1289" i="2"/>
  <c r="I693" i="4" s="1"/>
  <c r="K1294" i="2"/>
  <c r="M1304" i="2"/>
  <c r="I486" i="4" s="1"/>
  <c r="K1308" i="2"/>
  <c r="M1325" i="2"/>
  <c r="I470" i="4" s="1"/>
  <c r="K1339" i="2"/>
  <c r="K1344" i="2"/>
  <c r="G912" i="4" s="1"/>
  <c r="K1358" i="2"/>
  <c r="G1005" i="4" s="1"/>
  <c r="M1368" i="2"/>
  <c r="I1216" i="4" s="1"/>
  <c r="K1372" i="2"/>
  <c r="M1381" i="2"/>
  <c r="I252" i="4" s="1"/>
  <c r="K1621" i="2"/>
  <c r="K1533" i="2"/>
  <c r="M1535" i="2"/>
  <c r="I78" i="4" s="1"/>
  <c r="K1673" i="2"/>
  <c r="K1626" i="2"/>
  <c r="M1675" i="2"/>
  <c r="I623" i="4" s="1"/>
  <c r="M1539" i="2"/>
  <c r="I1217" i="4" s="1"/>
  <c r="K1479" i="2"/>
  <c r="M1428" i="2"/>
  <c r="I824" i="4" s="1"/>
  <c r="K1397" i="2"/>
  <c r="K1633" i="2"/>
  <c r="M1485" i="2"/>
  <c r="I835" i="4" s="1"/>
  <c r="M1636" i="2"/>
  <c r="I1492" i="4" s="1"/>
  <c r="K1682" i="2"/>
  <c r="M1437" i="2"/>
  <c r="I574" i="4" s="1"/>
  <c r="K1552" i="2"/>
  <c r="M1492" i="2"/>
  <c r="I718" i="4" s="1"/>
  <c r="M1441" i="2"/>
  <c r="I1475" i="4" s="1"/>
  <c r="K1404" i="2"/>
  <c r="M1555" i="2"/>
  <c r="I1532" i="4" s="1"/>
  <c r="M1560" i="2"/>
  <c r="I320" i="4" s="1"/>
  <c r="M1407" i="2"/>
  <c r="I617" i="4" s="1"/>
  <c r="K1448" i="2"/>
  <c r="M1507" i="2"/>
  <c r="I1305" i="4" s="1"/>
  <c r="M1655" i="2"/>
  <c r="K1609" i="2"/>
  <c r="G1567" i="4" s="1"/>
  <c r="M1564" i="2"/>
  <c r="K1410" i="2"/>
  <c r="K1704" i="2"/>
  <c r="M1519" i="2"/>
  <c r="I1430" i="4" s="1"/>
  <c r="M1578" i="2"/>
  <c r="K1524" i="2"/>
  <c r="K1583" i="2"/>
  <c r="M1714" i="2"/>
  <c r="K1716" i="2"/>
  <c r="K1469" i="2"/>
  <c r="M1723" i="2"/>
  <c r="I909" i="4" s="1"/>
  <c r="K1736" i="2"/>
  <c r="K1764" i="2"/>
  <c r="M1772" i="2"/>
  <c r="K1778" i="2"/>
  <c r="M1785" i="2"/>
  <c r="I724" i="4" s="1"/>
  <c r="K1796" i="2"/>
  <c r="K1803" i="2"/>
  <c r="K1810" i="2"/>
  <c r="M1817" i="2"/>
  <c r="I431" i="4" s="1"/>
  <c r="K1828" i="2"/>
  <c r="K1835" i="2"/>
  <c r="K1849" i="2"/>
  <c r="M1856" i="2"/>
  <c r="I565" i="4" s="1"/>
  <c r="M1862" i="2"/>
  <c r="I707" i="4" s="1"/>
  <c r="K1876" i="2"/>
  <c r="G584" i="4" s="1"/>
  <c r="K1516" i="2"/>
  <c r="M1571" i="2"/>
  <c r="I762" i="4" s="1"/>
  <c r="M1661" i="2"/>
  <c r="K1663" i="2"/>
  <c r="K1584" i="2"/>
  <c r="M1585" i="2"/>
  <c r="I1109" i="4" s="1"/>
  <c r="K1620" i="2"/>
  <c r="K1669" i="2"/>
  <c r="M1725" i="2"/>
  <c r="I737" i="4" s="1"/>
  <c r="M1736" i="2"/>
  <c r="I781" i="4" s="1"/>
  <c r="K1743" i="2"/>
  <c r="K1750" i="2"/>
  <c r="K1757" i="2"/>
  <c r="M1764" i="2"/>
  <c r="M1773" i="2"/>
  <c r="I1207" i="4" s="1"/>
  <c r="M1780" i="2"/>
  <c r="I1467" i="4" s="1"/>
  <c r="M1787" i="2"/>
  <c r="I1618" i="4" s="1"/>
  <c r="K1805" i="2"/>
  <c r="M1812" i="2"/>
  <c r="M1819" i="2"/>
  <c r="I243" i="4" s="1"/>
  <c r="K1837" i="2"/>
  <c r="K1844" i="2"/>
  <c r="K1852" i="2"/>
  <c r="K1863" i="2"/>
  <c r="M1870" i="2"/>
  <c r="M1447" i="2"/>
  <c r="I509" i="4" s="1"/>
  <c r="M1455" i="2"/>
  <c r="I106" i="4" s="1"/>
  <c r="K1515" i="2"/>
  <c r="K1569" i="2"/>
  <c r="K1412" i="2"/>
  <c r="M1415" i="2"/>
  <c r="I998" i="4" s="1"/>
  <c r="K1717" i="2"/>
  <c r="K1719" i="2"/>
  <c r="G1018" i="4" s="1"/>
  <c r="M1727" i="2"/>
  <c r="I1337" i="4" s="1"/>
  <c r="K1739" i="2"/>
  <c r="G1372" i="4" s="1"/>
  <c r="M1743" i="2"/>
  <c r="I1043" i="4" s="1"/>
  <c r="M1757" i="2"/>
  <c r="I872" i="4" s="1"/>
  <c r="M1768" i="2"/>
  <c r="K1775" i="2"/>
  <c r="G1224" i="4" s="1"/>
  <c r="K1782" i="2"/>
  <c r="M1789" i="2"/>
  <c r="I1020" i="4" s="1"/>
  <c r="K1800" i="2"/>
  <c r="K1807" i="2"/>
  <c r="K1814" i="2"/>
  <c r="M1821" i="2"/>
  <c r="I1099" i="4" s="1"/>
  <c r="K1832" i="2"/>
  <c r="K1839" i="2"/>
  <c r="G803" i="4" s="1"/>
  <c r="M1843" i="2"/>
  <c r="M1857" i="2"/>
  <c r="M1863" i="2"/>
  <c r="I801" i="4" s="1"/>
  <c r="M1874" i="2"/>
  <c r="M1875" i="2"/>
  <c r="I1243" i="4" s="1"/>
  <c r="K1650" i="2"/>
  <c r="K1510" i="2"/>
  <c r="K1513" i="2"/>
  <c r="K1658" i="2"/>
  <c r="M1575" i="2"/>
  <c r="I1452" i="4" s="1"/>
  <c r="K1714" i="2"/>
  <c r="K1721" i="2"/>
  <c r="K1730" i="2"/>
  <c r="M1745" i="2"/>
  <c r="I1396" i="4" s="1"/>
  <c r="K1756" i="2"/>
  <c r="M1760" i="2"/>
  <c r="K1772" i="2"/>
  <c r="K1777" i="2"/>
  <c r="G1462" i="4" s="1"/>
  <c r="M1784" i="2"/>
  <c r="I856" i="4" s="1"/>
  <c r="M1791" i="2"/>
  <c r="I904" i="4" s="1"/>
  <c r="K1809" i="2"/>
  <c r="M1816" i="2"/>
  <c r="M1823" i="2"/>
  <c r="I235" i="4" s="1"/>
  <c r="K1848" i="2"/>
  <c r="K1854" i="2"/>
  <c r="K1862" i="2"/>
  <c r="M1866" i="2"/>
  <c r="I158" i="4" s="1"/>
  <c r="M1834" i="2"/>
  <c r="I728" i="4" s="1"/>
  <c r="M1718" i="2"/>
  <c r="I1335" i="4" s="1"/>
  <c r="M1700" i="2"/>
  <c r="M1850" i="2"/>
  <c r="I1232" i="4" s="1"/>
  <c r="M1738" i="2"/>
  <c r="I1549" i="4" s="1"/>
  <c r="M1366" i="2"/>
  <c r="I1528" i="4" s="1"/>
  <c r="M1334" i="2"/>
  <c r="I511" i="4" s="1"/>
  <c r="M1302" i="2"/>
  <c r="I257" i="4" s="1"/>
  <c r="K1206" i="2"/>
  <c r="M1202" i="2"/>
  <c r="I679" i="4" s="1"/>
  <c r="M744" i="2"/>
  <c r="I1597" i="4" s="1"/>
  <c r="K780" i="2"/>
  <c r="G1008" i="4" s="1"/>
  <c r="M356" i="2"/>
  <c r="I1083" i="4" s="1"/>
  <c r="K337" i="2"/>
  <c r="K398" i="2"/>
  <c r="K530" i="2"/>
  <c r="M418" i="2"/>
  <c r="I210" i="4" s="1"/>
  <c r="K500" i="2"/>
  <c r="K451" i="2"/>
  <c r="M489" i="2"/>
  <c r="I1529" i="4" s="1"/>
  <c r="K39" i="2"/>
  <c r="G647" i="4" s="1"/>
  <c r="K306" i="2"/>
  <c r="M124" i="2"/>
  <c r="I255" i="4" s="1"/>
  <c r="K117" i="2"/>
  <c r="G371" i="4" s="1"/>
  <c r="M1806" i="2"/>
  <c r="I1088" i="4" s="1"/>
  <c r="M1582" i="2"/>
  <c r="M1572" i="2"/>
  <c r="M1649" i="2"/>
  <c r="I1302" i="4" s="1"/>
  <c r="M1206" i="2"/>
  <c r="I806" i="4" s="1"/>
  <c r="K1723" i="2"/>
  <c r="K481" i="2"/>
  <c r="M102" i="2"/>
  <c r="I80" i="4" s="1"/>
  <c r="K664" i="2"/>
  <c r="G966" i="4" s="1"/>
  <c r="M638" i="2"/>
  <c r="I1370" i="4" s="1"/>
  <c r="K254" i="2"/>
  <c r="G172" i="4" s="1"/>
  <c r="M535" i="2"/>
  <c r="I94" i="4" s="1"/>
  <c r="M440" i="2"/>
  <c r="I1333" i="4" s="1"/>
  <c r="M577" i="2"/>
  <c r="I1425" i="4" s="1"/>
  <c r="K207" i="2"/>
  <c r="G1453" i="4" s="1"/>
  <c r="K419" i="2"/>
  <c r="M327" i="2"/>
  <c r="I292" i="4" s="1"/>
  <c r="K600" i="2"/>
  <c r="M281" i="2"/>
  <c r="I321" i="4" s="1"/>
  <c r="M306" i="2"/>
  <c r="I1251" i="4" s="1"/>
  <c r="M1872" i="2"/>
  <c r="M1730" i="2"/>
  <c r="I687" i="4" s="1"/>
  <c r="M1654" i="2"/>
  <c r="I1444" i="4" s="1"/>
  <c r="M1822" i="2"/>
  <c r="M1529" i="2"/>
  <c r="I179" i="4" s="1"/>
  <c r="M1408" i="2"/>
  <c r="I880" i="4" s="1"/>
  <c r="M1559" i="2"/>
  <c r="I1470" i="4" s="1"/>
  <c r="M1798" i="2"/>
  <c r="I690" i="4" s="1"/>
  <c r="K1593" i="2"/>
  <c r="G723" i="4" s="1"/>
  <c r="M1600" i="2"/>
  <c r="I211" i="4" s="1"/>
  <c r="K1421" i="2"/>
  <c r="M1370" i="2"/>
  <c r="I1206" i="4" s="1"/>
  <c r="K45" i="2"/>
  <c r="G297" i="4" s="1"/>
  <c r="M125" i="2"/>
  <c r="I349" i="4" s="1"/>
  <c r="K598" i="2"/>
  <c r="M556" i="2"/>
  <c r="I356" i="4" s="1"/>
  <c r="M550" i="2"/>
  <c r="I894" i="4" s="1"/>
  <c r="M422" i="2"/>
  <c r="M207" i="2"/>
  <c r="I1453" i="4" s="1"/>
  <c r="K347" i="2"/>
  <c r="M657" i="2"/>
  <c r="I1448" i="4" s="1"/>
  <c r="M463" i="2"/>
  <c r="I1494" i="4" s="1"/>
  <c r="M532" i="2"/>
  <c r="I889" i="4" s="1"/>
  <c r="M725" i="2"/>
  <c r="I1000" i="4" s="1"/>
  <c r="K649" i="2"/>
  <c r="G1101" i="4" s="1"/>
  <c r="M1018" i="2"/>
  <c r="I513" i="4" s="1"/>
  <c r="K1767" i="2"/>
  <c r="K1428" i="2"/>
  <c r="K1641" i="2"/>
  <c r="G506" i="4" s="1"/>
  <c r="M1157" i="2"/>
  <c r="I941" i="4" s="1"/>
  <c r="M1707" i="2"/>
  <c r="I476" i="4" s="1"/>
  <c r="M1794" i="2"/>
  <c r="I1033" i="4" s="1"/>
  <c r="M1698" i="2"/>
  <c r="I57" i="4" s="1"/>
  <c r="M1521" i="2"/>
  <c r="I1427" i="4" s="1"/>
  <c r="M1774" i="2"/>
  <c r="K13" i="2"/>
  <c r="K121" i="2"/>
  <c r="K545" i="2"/>
  <c r="M23" i="2"/>
  <c r="I585" i="4" s="1"/>
  <c r="M491" i="2"/>
  <c r="I1363" i="4" s="1"/>
  <c r="M252" i="2"/>
  <c r="I2" i="4" s="1"/>
  <c r="K498" i="2"/>
  <c r="M493" i="2"/>
  <c r="I989" i="4" s="1"/>
  <c r="K418" i="2"/>
  <c r="M776" i="2"/>
  <c r="I898" i="4" s="1"/>
  <c r="K420" i="2"/>
  <c r="M481" i="2"/>
  <c r="I906" i="4" s="1"/>
  <c r="K204" i="2"/>
  <c r="M272" i="2"/>
  <c r="K1715" i="2"/>
  <c r="K1177" i="2"/>
  <c r="G571" i="4" s="1"/>
  <c r="M1314" i="2"/>
  <c r="I415" i="4" s="1"/>
  <c r="M1346" i="2"/>
  <c r="I1536" i="4" s="1"/>
  <c r="M1465" i="2"/>
  <c r="I74" i="4" s="1"/>
  <c r="M1842" i="2"/>
  <c r="K57" i="2"/>
  <c r="K37" i="2"/>
  <c r="M116" i="2"/>
  <c r="I215" i="4" s="1"/>
  <c r="M177" i="2"/>
  <c r="I1507" i="4" s="1"/>
  <c r="M547" i="2"/>
  <c r="M39" i="2"/>
  <c r="I647" i="4" s="1"/>
  <c r="K23" i="2"/>
  <c r="M235" i="2"/>
  <c r="I329" i="4" s="1"/>
  <c r="M600" i="2"/>
  <c r="I996" i="4" s="1"/>
  <c r="M330" i="2"/>
  <c r="I1076" i="4" s="1"/>
  <c r="M564" i="2"/>
  <c r="I360" i="4" s="1"/>
  <c r="K454" i="2"/>
  <c r="M419" i="2"/>
  <c r="I1497" i="4" s="1"/>
  <c r="K374" i="2"/>
  <c r="M751" i="2"/>
  <c r="I1079" i="4" s="1"/>
  <c r="M530" i="2"/>
  <c r="I1239" i="4" s="1"/>
  <c r="K568" i="2"/>
  <c r="K384" i="2"/>
  <c r="K301" i="2"/>
  <c r="M645" i="2"/>
  <c r="I915" i="4" s="1"/>
  <c r="K296" i="2"/>
  <c r="M1028" i="2"/>
  <c r="I456" i="4" s="1"/>
  <c r="M1534" i="2"/>
  <c r="I929" i="4" s="1"/>
  <c r="K1525" i="2"/>
  <c r="M1624" i="2"/>
  <c r="I1009" i="4" s="1"/>
  <c r="M1598" i="2"/>
  <c r="I753" i="4" s="1"/>
  <c r="M1622" i="2"/>
  <c r="I631" i="4" s="1"/>
  <c r="M1512" i="2"/>
  <c r="K31" i="2"/>
  <c r="G1264" i="4" s="1"/>
  <c r="K113" i="2"/>
  <c r="K281" i="2"/>
  <c r="M181" i="2"/>
  <c r="I893" i="4" s="1"/>
  <c r="M331" i="2"/>
  <c r="I1254" i="4" s="1"/>
  <c r="M498" i="2"/>
  <c r="K482" i="2"/>
  <c r="G794" i="4" s="1"/>
  <c r="K710" i="2"/>
  <c r="G1411" i="4" s="1"/>
  <c r="M296" i="2"/>
  <c r="I1383" i="4" s="1"/>
  <c r="M301" i="2"/>
  <c r="I721" i="4" s="1"/>
  <c r="K1624" i="2"/>
  <c r="M1551" i="2"/>
  <c r="I1277" i="4" s="1"/>
  <c r="K1434" i="2"/>
  <c r="M1322" i="2"/>
  <c r="I268" i="4" s="1"/>
  <c r="M1354" i="2"/>
  <c r="I1205" i="4" s="1"/>
  <c r="M1726" i="2"/>
  <c r="I185" i="4" s="1"/>
  <c r="M1703" i="2"/>
  <c r="I932" i="4" s="1"/>
  <c r="K21" i="2"/>
  <c r="G1321" i="4" s="1"/>
  <c r="M70" i="2"/>
  <c r="I338" i="4" s="1"/>
  <c r="M65" i="2"/>
  <c r="I326" i="4" s="1"/>
  <c r="K215" i="2"/>
  <c r="M603" i="2"/>
  <c r="M231" i="2"/>
  <c r="I379" i="4" s="1"/>
  <c r="K61" i="2"/>
  <c r="K499" i="2"/>
  <c r="G1124" i="4" s="1"/>
  <c r="K433" i="2"/>
  <c r="K325" i="2"/>
  <c r="M325" i="2"/>
  <c r="I1352" i="4" s="1"/>
  <c r="M347" i="2"/>
  <c r="I935" i="4" s="1"/>
  <c r="K269" i="2"/>
  <c r="K639" i="2"/>
  <c r="K7" i="2"/>
  <c r="M1184" i="2"/>
  <c r="I1511" i="4" s="1"/>
  <c r="K1590" i="2"/>
  <c r="M1204" i="2"/>
  <c r="I738" i="4" s="1"/>
  <c r="M1394" i="2"/>
  <c r="I270" i="4" s="1"/>
  <c r="K1486" i="2"/>
  <c r="M1699" i="2"/>
  <c r="I427" i="4" s="1"/>
  <c r="M1586" i="2"/>
  <c r="M1858" i="2"/>
  <c r="I1417" i="4" s="1"/>
  <c r="M1451" i="2"/>
  <c r="I568" i="4" s="1"/>
  <c r="M1722" i="2"/>
  <c r="I1582" i="4" s="1"/>
  <c r="M1838" i="2"/>
  <c r="M60" i="2"/>
  <c r="I330" i="4" s="1"/>
  <c r="K66" i="2"/>
  <c r="M189" i="2"/>
  <c r="I742" i="4" s="1"/>
  <c r="K550" i="2"/>
  <c r="K190" i="2"/>
  <c r="M606" i="2"/>
  <c r="I1025" i="4" s="1"/>
  <c r="M451" i="2"/>
  <c r="I463" i="4" s="1"/>
  <c r="M610" i="2"/>
  <c r="I563" i="4" s="1"/>
  <c r="K239" i="2"/>
  <c r="G262" i="4" s="1"/>
  <c r="M318" i="2"/>
  <c r="M571" i="2"/>
  <c r="I603" i="4" s="1"/>
  <c r="M785" i="2"/>
  <c r="I629" i="4" s="1"/>
  <c r="M429" i="2"/>
  <c r="I1094" i="4" s="1"/>
  <c r="K272" i="2"/>
  <c r="M752" i="2"/>
  <c r="I1406" i="4" s="1"/>
  <c r="M7" i="2"/>
  <c r="M384" i="2"/>
  <c r="I61" i="4" s="1"/>
  <c r="M276" i="2"/>
  <c r="I339" i="4" s="1"/>
  <c r="K1210" i="2"/>
  <c r="K1474" i="2"/>
  <c r="G946" i="4" s="1"/>
  <c r="K1712" i="2"/>
  <c r="M1298" i="2"/>
  <c r="M1330" i="2"/>
  <c r="I496" i="4" s="1"/>
  <c r="M1378" i="2"/>
  <c r="I918" i="4" s="1"/>
  <c r="K1553" i="2"/>
  <c r="M1830" i="2"/>
  <c r="M1618" i="2"/>
  <c r="I1358" i="4" s="1"/>
  <c r="K29" i="2"/>
  <c r="G1562" i="4" s="1"/>
  <c r="K231" i="2"/>
  <c r="M284" i="2"/>
  <c r="I471" i="4" s="1"/>
  <c r="M545" i="2"/>
  <c r="M188" i="2"/>
  <c r="I1133" i="4" s="1"/>
  <c r="M404" i="2"/>
  <c r="K223" i="2"/>
  <c r="M253" i="2"/>
  <c r="I1570" i="4" s="1"/>
  <c r="M500" i="2"/>
  <c r="I767" i="4" s="1"/>
  <c r="M496" i="2"/>
  <c r="I1568" i="4" s="1"/>
  <c r="M261" i="2"/>
  <c r="I610" i="4" s="1"/>
  <c r="K271" i="2"/>
  <c r="M254" i="2"/>
  <c r="I172" i="4" s="1"/>
  <c r="M398" i="2"/>
  <c r="I159" i="4" s="1"/>
  <c r="M337" i="2"/>
  <c r="I1235" i="4" s="1"/>
  <c r="M483" i="2"/>
  <c r="I829" i="4" s="1"/>
  <c r="K276" i="2"/>
  <c r="K106" i="2"/>
  <c r="K1014" i="2"/>
  <c r="G164" i="4" s="1"/>
  <c r="K1179" i="2"/>
  <c r="M1680" i="2"/>
  <c r="I1405" i="4" s="1"/>
  <c r="K1689" i="2"/>
  <c r="G837" i="4" s="1"/>
  <c r="M1210" i="2"/>
  <c r="I661" i="4" s="1"/>
  <c r="K1527" i="2"/>
  <c r="M1222" i="2"/>
  <c r="I1298" i="4" s="1"/>
  <c r="K1520" i="2"/>
  <c r="M1608" i="2"/>
  <c r="I1362" i="4" s="1"/>
  <c r="M1416" i="2"/>
  <c r="I125" i="4" s="1"/>
  <c r="M37" i="2"/>
  <c r="I1469" i="4" s="1"/>
  <c r="M170" i="2"/>
  <c r="I1104" i="4" s="1"/>
  <c r="K364" i="2"/>
  <c r="M219" i="2"/>
  <c r="I363" i="4" s="1"/>
  <c r="M555" i="2"/>
  <c r="I1463" i="4" s="1"/>
  <c r="K408" i="2"/>
  <c r="K469" i="2"/>
  <c r="M386" i="2"/>
  <c r="I1346" i="4" s="1"/>
  <c r="M339" i="2"/>
  <c r="I1261" i="4" s="1"/>
  <c r="K444" i="2"/>
  <c r="M269" i="2"/>
  <c r="I465" i="4" s="1"/>
  <c r="K1018" i="2"/>
  <c r="G513" i="4" s="1"/>
  <c r="M1427" i="2"/>
  <c r="I704" i="4" s="1"/>
  <c r="M1449" i="2"/>
  <c r="I908" i="4" s="1"/>
  <c r="M1156" i="2"/>
  <c r="I1314" i="4" s="1"/>
  <c r="M1306" i="2"/>
  <c r="M1338" i="2"/>
  <c r="I450" i="4" s="1"/>
  <c r="M1386" i="2"/>
  <c r="I1441" i="4" s="1"/>
  <c r="K1711" i="2"/>
  <c r="M1868" i="2"/>
  <c r="I1012" i="4" s="1"/>
  <c r="M1576" i="2"/>
  <c r="D4" i="8"/>
  <c r="G418" i="4"/>
  <c r="G439" i="4"/>
  <c r="G5" i="4"/>
  <c r="G431" i="4"/>
  <c r="G595" i="4"/>
  <c r="G1070" i="4"/>
  <c r="G217" i="4"/>
  <c r="G1607" i="4"/>
  <c r="G1025" i="4"/>
  <c r="G1208" i="4"/>
  <c r="G459" i="4"/>
  <c r="G426" i="4"/>
  <c r="G646" i="4"/>
  <c r="G1236" i="4"/>
  <c r="G886" i="4"/>
  <c r="G491" i="4"/>
  <c r="G346" i="4"/>
  <c r="G907" i="4"/>
  <c r="G626" i="4"/>
  <c r="G639" i="4"/>
  <c r="G717" i="4"/>
  <c r="G225" i="4"/>
  <c r="G358" i="4"/>
  <c r="G1493" i="4"/>
  <c r="G496" i="4"/>
  <c r="G268" i="4"/>
  <c r="G1541" i="4"/>
  <c r="G602" i="4"/>
  <c r="G403" i="4"/>
  <c r="G1603" i="4"/>
  <c r="G524" i="4"/>
  <c r="G507" i="4"/>
  <c r="G55" i="4"/>
  <c r="G156" i="4"/>
  <c r="G177" i="4"/>
  <c r="G331" i="4"/>
  <c r="G539" i="4"/>
  <c r="G15" i="4"/>
  <c r="G1155" i="4"/>
  <c r="G538" i="4"/>
  <c r="G1141" i="4"/>
  <c r="G527" i="4"/>
  <c r="G1207" i="4"/>
  <c r="G691" i="4"/>
  <c r="G1613" i="4"/>
  <c r="G224" i="4"/>
  <c r="G612" i="4"/>
  <c r="G460" i="4"/>
  <c r="G577" i="4"/>
  <c r="G1246" i="4"/>
  <c r="G753" i="4"/>
  <c r="G265" i="4"/>
  <c r="G993" i="4"/>
  <c r="G464" i="4"/>
  <c r="G730" i="4"/>
  <c r="G627" i="4"/>
  <c r="G942" i="4"/>
  <c r="G1056" i="4"/>
  <c r="G196" i="4"/>
  <c r="G922" i="4"/>
  <c r="G1006" i="4"/>
  <c r="G477" i="4"/>
  <c r="G1495" i="4"/>
  <c r="G306" i="4"/>
  <c r="G1478" i="4"/>
  <c r="G360" i="4"/>
  <c r="G1248" i="4"/>
  <c r="G36" i="4"/>
  <c r="G1028" i="4"/>
  <c r="G820" i="4"/>
  <c r="G611" i="4"/>
  <c r="G1098" i="4"/>
  <c r="G1083" i="4"/>
  <c r="G406" i="4"/>
  <c r="G1566" i="4"/>
  <c r="G94" i="4"/>
  <c r="G745" i="4"/>
  <c r="G234" i="4"/>
  <c r="G1318" i="4"/>
  <c r="G340" i="4"/>
  <c r="G1233" i="4"/>
  <c r="G1296" i="4"/>
  <c r="G823" i="4"/>
  <c r="G660" i="4"/>
  <c r="G836" i="4"/>
  <c r="G261" i="4"/>
  <c r="G569" i="4"/>
  <c r="G93" i="4"/>
  <c r="G1341" i="4"/>
  <c r="G565" i="4"/>
  <c r="G693" i="4"/>
  <c r="G30" i="4"/>
  <c r="G581" i="4"/>
  <c r="G716" i="4"/>
  <c r="G1533" i="4"/>
  <c r="G1300" i="4"/>
  <c r="G1342" i="4"/>
  <c r="G129" i="4"/>
  <c r="G502" i="4"/>
  <c r="G976" i="4"/>
  <c r="G832" i="4"/>
  <c r="G740" i="4"/>
  <c r="G467" i="4"/>
  <c r="G495" i="4"/>
  <c r="G64" i="4"/>
  <c r="G895" i="4"/>
  <c r="G1059" i="4"/>
  <c r="G243" i="4"/>
  <c r="G1102" i="4"/>
  <c r="G844" i="4"/>
  <c r="G1112" i="4"/>
  <c r="G904" i="4"/>
  <c r="G1612" i="4"/>
  <c r="G793" i="4"/>
  <c r="G601" i="4"/>
  <c r="G604" i="4"/>
  <c r="G1484" i="4"/>
  <c r="G1277" i="4"/>
  <c r="G1217" i="4"/>
  <c r="G183" i="4"/>
  <c r="G481" i="4"/>
  <c r="G810" i="4"/>
  <c r="G1179" i="4"/>
  <c r="G833" i="4"/>
  <c r="G962" i="4"/>
  <c r="G644" i="4"/>
  <c r="G1198" i="4"/>
  <c r="G1376" i="4"/>
  <c r="G824" i="4"/>
  <c r="G1499" i="4"/>
  <c r="G475" i="4"/>
  <c r="G878" i="4"/>
  <c r="G1561" i="4"/>
  <c r="G323" i="4"/>
  <c r="G811" i="4"/>
  <c r="G270" i="4"/>
  <c r="G1608" i="4"/>
  <c r="G977" i="4"/>
  <c r="G780" i="4"/>
  <c r="G1423" i="4"/>
  <c r="G1373" i="4"/>
  <c r="G1293" i="4"/>
  <c r="G38" i="4"/>
  <c r="G3" i="4"/>
  <c r="G1097" i="4"/>
  <c r="G178" i="4"/>
  <c r="G846" i="4"/>
  <c r="G1345" i="4"/>
  <c r="G1386" i="4"/>
  <c r="G393" i="4"/>
  <c r="G1063" i="4"/>
  <c r="G1463" i="4"/>
  <c r="G1060" i="4"/>
  <c r="G1408" i="4"/>
  <c r="G317" i="4"/>
  <c r="G1428" i="4"/>
  <c r="G982" i="4"/>
  <c r="G35" i="4"/>
  <c r="G1129" i="4"/>
  <c r="G958" i="4"/>
  <c r="G1254" i="4"/>
  <c r="G1610" i="4"/>
  <c r="G731" i="4"/>
  <c r="G292" i="4"/>
  <c r="G186" i="4"/>
  <c r="G85" i="4"/>
  <c r="G400" i="4"/>
  <c r="G845" i="4"/>
  <c r="G1456" i="4"/>
  <c r="G1461" i="4"/>
  <c r="G1458" i="4"/>
  <c r="G732" i="4"/>
  <c r="G610" i="4"/>
  <c r="G1457" i="4"/>
  <c r="G135" i="4"/>
  <c r="G1587" i="4"/>
  <c r="G1096" i="4"/>
  <c r="G760" i="4"/>
  <c r="G223" i="4"/>
  <c r="G1332" i="4"/>
  <c r="G842" i="4"/>
  <c r="G1354" i="4"/>
  <c r="G131" i="4"/>
  <c r="G336" i="4"/>
  <c r="G1539" i="4"/>
  <c r="G1374" i="4"/>
  <c r="G747" i="4"/>
  <c r="G672" i="4"/>
  <c r="G1181" i="4"/>
  <c r="G700" i="4"/>
  <c r="G597" i="4"/>
  <c r="G1340" i="4"/>
  <c r="G893" i="4"/>
  <c r="G925" i="4"/>
  <c r="G875" i="4"/>
  <c r="G1130" i="4"/>
  <c r="G1139" i="4"/>
  <c r="G1190" i="4"/>
  <c r="G1002" i="4"/>
  <c r="G1204" i="4"/>
  <c r="G344" i="4"/>
  <c r="G348" i="4"/>
  <c r="G446" i="4"/>
  <c r="G510" i="4"/>
  <c r="G453" i="4"/>
  <c r="G154" i="4"/>
  <c r="G493" i="4"/>
  <c r="G290" i="4"/>
  <c r="G473" i="4"/>
  <c r="G503" i="4"/>
  <c r="G1142" i="4"/>
  <c r="G542" i="4"/>
  <c r="G1158" i="4"/>
  <c r="G385" i="4"/>
  <c r="G278" i="4"/>
  <c r="G536" i="4"/>
  <c r="G535" i="4"/>
  <c r="G276" i="4"/>
  <c r="G277" i="4"/>
  <c r="G1147" i="4"/>
  <c r="G541" i="4"/>
  <c r="G382" i="4"/>
  <c r="G533" i="4"/>
  <c r="G528" i="4"/>
  <c r="G9" i="4"/>
  <c r="G8" i="4"/>
  <c r="G978" i="4"/>
  <c r="G995" i="4"/>
  <c r="G1017" i="4"/>
  <c r="G20" i="4"/>
  <c r="G555" i="4"/>
  <c r="G1164" i="4"/>
  <c r="G1163" i="4"/>
  <c r="G1320" i="4"/>
  <c r="G1534" i="4"/>
  <c r="G728" i="4"/>
  <c r="G1435" i="4"/>
  <c r="G1232" i="4"/>
  <c r="G404" i="4"/>
  <c r="G63" i="4"/>
  <c r="G449" i="4"/>
  <c r="G139" i="4"/>
  <c r="G1543" i="4"/>
  <c r="G692" i="4"/>
  <c r="G924" i="4"/>
  <c r="G1530" i="4"/>
  <c r="G132" i="4"/>
  <c r="G501" i="4"/>
  <c r="G411" i="4"/>
  <c r="G254" i="4"/>
  <c r="G515" i="4"/>
  <c r="G54" i="4"/>
  <c r="G413" i="4"/>
  <c r="G462" i="4"/>
  <c r="G499" i="4"/>
  <c r="G68" i="4"/>
  <c r="G303" i="4"/>
  <c r="G419" i="4"/>
  <c r="G435" i="4"/>
  <c r="G289" i="4"/>
  <c r="G318" i="4"/>
  <c r="G436" i="4"/>
  <c r="G478" i="4"/>
  <c r="G272" i="4"/>
  <c r="G1160" i="4"/>
  <c r="G537" i="4"/>
  <c r="G1152" i="4"/>
  <c r="G1151" i="4"/>
  <c r="G273" i="4"/>
  <c r="G530" i="4"/>
  <c r="G1150" i="4"/>
  <c r="G534" i="4"/>
  <c r="G279" i="4"/>
  <c r="G1149" i="4"/>
  <c r="G274" i="4"/>
  <c r="G7" i="4"/>
  <c r="G1143" i="4"/>
  <c r="G1071" i="4"/>
  <c r="G606" i="4"/>
  <c r="G1054" i="4"/>
  <c r="G1161" i="4"/>
  <c r="G1069" i="4"/>
  <c r="G1544" i="4"/>
  <c r="G207" i="4"/>
  <c r="G1105" i="4"/>
  <c r="G1310" i="4"/>
  <c r="G304" i="4"/>
  <c r="G1399" i="4"/>
  <c r="G1361" i="4"/>
  <c r="G1474" i="4"/>
  <c r="G1285" i="4"/>
  <c r="G938" i="4"/>
  <c r="G566" i="4"/>
  <c r="G1209" i="4"/>
  <c r="G329" i="4"/>
  <c r="G1489" i="4"/>
  <c r="G218" i="4"/>
  <c r="G363" i="4"/>
  <c r="G194" i="4"/>
  <c r="G1502" i="4"/>
  <c r="G482" i="4"/>
  <c r="G1419" i="4"/>
  <c r="G260" i="4"/>
  <c r="G1601" i="4"/>
  <c r="G248" i="4"/>
  <c r="G372" i="4"/>
  <c r="G195" i="4"/>
  <c r="G333" i="4"/>
  <c r="G335" i="4"/>
  <c r="G175" i="4"/>
  <c r="G326" i="4"/>
  <c r="G457" i="4"/>
  <c r="G126" i="4"/>
  <c r="G99" i="4"/>
  <c r="G663" i="4"/>
  <c r="G807" i="4"/>
  <c r="G1030" i="4"/>
  <c r="G1337" i="4"/>
  <c r="G909" i="4"/>
  <c r="G115" i="4"/>
  <c r="G1336" i="4"/>
  <c r="G1062" i="4"/>
  <c r="G676" i="4"/>
  <c r="G926" i="4"/>
  <c r="G231" i="4"/>
  <c r="G1086" i="4"/>
  <c r="G27" i="4"/>
  <c r="G979" i="4"/>
  <c r="G1228" i="4"/>
  <c r="G367" i="4"/>
  <c r="G229" i="4"/>
  <c r="G4" i="4"/>
  <c r="G1606" i="4"/>
  <c r="G688" i="4"/>
  <c r="G884" i="4"/>
  <c r="G927" i="4"/>
  <c r="G1488" i="4"/>
  <c r="G570" i="4"/>
  <c r="G1338" i="4"/>
  <c r="G1389" i="4"/>
  <c r="G256" i="4"/>
  <c r="G263" i="4"/>
  <c r="G1087" i="4"/>
  <c r="G952" i="4"/>
  <c r="G632" i="4"/>
  <c r="G71" i="4"/>
  <c r="G492" i="4"/>
  <c r="G968" i="4"/>
  <c r="G769" i="4"/>
  <c r="G1068" i="4"/>
  <c r="G252" i="4"/>
  <c r="G1578" i="4"/>
  <c r="G985" i="4"/>
  <c r="G582" i="4"/>
  <c r="G1477" i="4"/>
  <c r="G583" i="4"/>
  <c r="G520" i="4"/>
  <c r="G204" i="4"/>
  <c r="G80" i="4"/>
  <c r="G237" i="4"/>
  <c r="G375" i="4"/>
  <c r="G255" i="4"/>
  <c r="G103" i="4"/>
  <c r="G238" i="4"/>
  <c r="G188" i="4"/>
  <c r="G216" i="4"/>
  <c r="G312" i="4"/>
  <c r="G97" i="4"/>
  <c r="G447" i="4"/>
  <c r="G100" i="4"/>
  <c r="G362" i="4"/>
  <c r="G341" i="4"/>
  <c r="G322" i="4"/>
  <c r="G201" i="4"/>
  <c r="G169" i="4"/>
  <c r="G338" i="4"/>
  <c r="G350" i="4"/>
  <c r="G868" i="4"/>
  <c r="G1560" i="4"/>
  <c r="G758" i="4"/>
  <c r="G1203" i="4"/>
  <c r="G918" i="4"/>
  <c r="G230" i="4"/>
  <c r="G376" i="4"/>
  <c r="G355" i="4"/>
  <c r="G354" i="4"/>
  <c r="G369" i="4"/>
  <c r="G309" i="4"/>
  <c r="G337" i="4"/>
  <c r="G147" i="4"/>
  <c r="G117" i="4"/>
  <c r="G327" i="4"/>
  <c r="G120" i="4"/>
  <c r="G349" i="4"/>
  <c r="G215" i="4"/>
  <c r="G368" i="4"/>
  <c r="G332" i="4"/>
  <c r="G328" i="4"/>
  <c r="G325" i="4"/>
  <c r="G351" i="4"/>
  <c r="G366" i="4"/>
  <c r="G114" i="4"/>
  <c r="G378" i="4"/>
  <c r="G32" i="4"/>
  <c r="G443" i="4"/>
  <c r="J778" i="4" l="1"/>
  <c r="J779" i="4"/>
  <c r="K779" i="4"/>
  <c r="K778" i="4"/>
  <c r="K1520" i="4"/>
  <c r="K1519" i="4"/>
  <c r="J1519" i="4"/>
  <c r="J1520" i="4"/>
  <c r="I1520" i="4"/>
  <c r="I1519" i="4"/>
  <c r="I779" i="4"/>
  <c r="I778" i="4"/>
  <c r="G16" i="4"/>
  <c r="G59" i="4"/>
  <c r="G239" i="4"/>
  <c r="G1401" i="4"/>
  <c r="G281" i="4"/>
  <c r="G1307" i="4"/>
  <c r="G87" i="4"/>
  <c r="G165" i="4"/>
  <c r="G343" i="4"/>
  <c r="G1364" i="4"/>
  <c r="G166" i="4"/>
  <c r="G1262" i="4"/>
  <c r="G894" i="4"/>
  <c r="G399" i="4"/>
  <c r="G461" i="4"/>
  <c r="G1049" i="4"/>
  <c r="G468" i="4"/>
  <c r="G150" i="4"/>
  <c r="G199" i="4"/>
  <c r="G843" i="4"/>
  <c r="G209" i="4"/>
  <c r="G517" i="4"/>
  <c r="G781" i="4"/>
  <c r="G830" i="4"/>
  <c r="G1255" i="4"/>
  <c r="G1073" i="4"/>
  <c r="G246" i="4"/>
  <c r="G1505" i="4"/>
  <c r="G633" i="4"/>
  <c r="G1464" i="4"/>
  <c r="G1242" i="4"/>
  <c r="G1041" i="4"/>
  <c r="G1409" i="4"/>
  <c r="G379" i="4"/>
  <c r="G448" i="4"/>
  <c r="G548" i="4"/>
  <c r="G1609" i="4"/>
  <c r="G128" i="4"/>
  <c r="G316" i="4"/>
  <c r="G465" i="4"/>
  <c r="G1072" i="4"/>
  <c r="G1377" i="4"/>
  <c r="G1490" i="4"/>
  <c r="G689" i="4"/>
  <c r="G1485" i="4"/>
  <c r="G1355" i="4"/>
  <c r="G809" i="4"/>
  <c r="G432" i="4"/>
  <c r="G902" i="4"/>
  <c r="G1413" i="4"/>
  <c r="G151" i="4"/>
  <c r="G873" i="4"/>
  <c r="G834" i="4"/>
  <c r="G957" i="4"/>
  <c r="G1188" i="4"/>
  <c r="G247" i="4"/>
  <c r="G105" i="4"/>
  <c r="G285" i="4"/>
  <c r="G1167" i="4"/>
  <c r="G1169" i="4"/>
  <c r="G1170" i="4"/>
  <c r="G652" i="4"/>
  <c r="G76" i="4"/>
  <c r="G396" i="4"/>
  <c r="G1171" i="4"/>
  <c r="G655" i="4"/>
  <c r="G88" i="4"/>
  <c r="G827" i="4"/>
  <c r="G726" i="4"/>
  <c r="G500" i="4"/>
  <c r="G364" i="4"/>
  <c r="G370" i="4"/>
  <c r="G314" i="4"/>
  <c r="G651" i="4"/>
  <c r="G250" i="4"/>
  <c r="G1223" i="4"/>
  <c r="G162" i="4"/>
  <c r="G25" i="4"/>
  <c r="G1467" i="4"/>
  <c r="G51" i="4"/>
  <c r="G1529" i="4"/>
  <c r="G1260" i="4"/>
  <c r="G1452" i="4"/>
  <c r="G1491" i="4"/>
  <c r="G141" i="4"/>
  <c r="G138" i="4"/>
  <c r="G669" i="4"/>
  <c r="G170" i="4"/>
  <c r="G412" i="4"/>
  <c r="G48" i="4"/>
  <c r="G134" i="4"/>
  <c r="G155" i="4"/>
  <c r="G228" i="4"/>
  <c r="G310" i="4"/>
  <c r="G72" i="4"/>
  <c r="G900" i="4"/>
  <c r="G1403" i="4"/>
  <c r="G1363" i="4"/>
  <c r="G708" i="4"/>
  <c r="G891" i="4"/>
  <c r="G187" i="4"/>
  <c r="G662" i="4"/>
  <c r="G305" i="4"/>
  <c r="G680" i="4"/>
  <c r="G762" i="4"/>
  <c r="G46" i="4"/>
  <c r="G523" i="4"/>
  <c r="G422" i="4"/>
  <c r="G1483" i="4"/>
  <c r="G657" i="4"/>
  <c r="G661" i="4"/>
  <c r="G18" i="4"/>
  <c r="G26" i="4"/>
  <c r="G1162" i="4"/>
  <c r="G389" i="4"/>
  <c r="G558" i="4"/>
  <c r="G1276" i="4"/>
  <c r="G679" i="4"/>
  <c r="G888" i="4"/>
  <c r="G79" i="4"/>
  <c r="G763" i="4"/>
  <c r="G452" i="4"/>
  <c r="G472" i="4"/>
  <c r="G829" i="4"/>
  <c r="G861" i="4"/>
  <c r="G767" i="4"/>
  <c r="G733" i="4"/>
  <c r="G562" i="4"/>
  <c r="G892" i="4"/>
  <c r="G847" i="4"/>
  <c r="G701" i="4"/>
  <c r="G1444" i="4"/>
  <c r="G14" i="4"/>
  <c r="G424" i="4"/>
  <c r="G421" i="4"/>
  <c r="G434" i="4"/>
  <c r="G1617" i="4"/>
  <c r="G901" i="4"/>
  <c r="G553" i="4"/>
  <c r="G392" i="4"/>
  <c r="G560" i="4"/>
  <c r="G742" i="4"/>
  <c r="G1218" i="4"/>
  <c r="G95" i="4"/>
  <c r="G1455" i="4"/>
  <c r="G638" i="4"/>
  <c r="G1289" i="4"/>
  <c r="G33" i="4"/>
  <c r="G817" i="4"/>
  <c r="G1548" i="4"/>
  <c r="G819" i="4"/>
  <c r="G1064" i="4"/>
  <c r="G34" i="4"/>
  <c r="G445" i="4"/>
  <c r="G1245" i="4"/>
  <c r="G1387" i="4"/>
  <c r="G1284" i="4"/>
  <c r="G1570" i="4"/>
  <c r="G221" i="4"/>
  <c r="G1395" i="4"/>
  <c r="G645" i="4"/>
  <c r="G296" i="4"/>
  <c r="G766" i="4"/>
  <c r="G822" i="4"/>
  <c r="G937" i="4"/>
  <c r="G1066" i="4"/>
  <c r="G1383" i="4"/>
  <c r="G315" i="4"/>
  <c r="G596" i="4"/>
  <c r="G39" i="4"/>
  <c r="G573" i="4"/>
  <c r="G1356" i="4"/>
  <c r="G574" i="4"/>
  <c r="G1466" i="4"/>
  <c r="G634" i="4"/>
  <c r="G939" i="4"/>
  <c r="G86" i="4"/>
  <c r="G249" i="4"/>
  <c r="G556" i="4"/>
  <c r="G193" i="4"/>
  <c r="G636" i="4"/>
  <c r="G1524" i="4"/>
  <c r="G202" i="4"/>
  <c r="G1258" i="4"/>
  <c r="G682" i="4"/>
  <c r="G307" i="4"/>
  <c r="G1429" i="4"/>
  <c r="G84" i="4"/>
  <c r="G1504" i="4"/>
  <c r="G986" i="4"/>
  <c r="G590" i="4"/>
  <c r="G799" i="4"/>
  <c r="G671" i="4"/>
  <c r="G1212" i="4"/>
  <c r="G1146" i="4"/>
  <c r="G428" i="4"/>
  <c r="G1308" i="4"/>
  <c r="G1503" i="4"/>
  <c r="G2" i="4"/>
  <c r="G1095" i="4"/>
  <c r="G718" i="4"/>
  <c r="G181" i="4"/>
  <c r="G56" i="4"/>
  <c r="G964" i="4"/>
  <c r="G1080" i="4"/>
  <c r="G1266" i="4"/>
  <c r="G1431" i="4"/>
  <c r="G776" i="4"/>
  <c r="G785" i="4"/>
  <c r="G1549" i="4"/>
  <c r="G429" i="4"/>
  <c r="G96" i="4"/>
  <c r="G498" i="4"/>
  <c r="G42" i="4"/>
  <c r="G109" i="4"/>
  <c r="G1089" i="4"/>
  <c r="G681" i="4"/>
  <c r="G1175" i="4"/>
  <c r="G1319" i="4"/>
  <c r="G1298" i="4"/>
  <c r="G423" i="4"/>
  <c r="G200" i="4"/>
  <c r="G339" i="4"/>
  <c r="G889" i="4"/>
  <c r="G1427" i="4"/>
  <c r="G738" i="4"/>
  <c r="G624" i="4"/>
  <c r="G1442" i="4"/>
  <c r="G1575" i="4"/>
  <c r="G1229" i="4"/>
  <c r="G1081" i="4"/>
  <c r="G975" i="4"/>
  <c r="G1425" i="4"/>
  <c r="G848" i="4"/>
  <c r="G416" i="4"/>
  <c r="G28" i="4"/>
  <c r="G266" i="4"/>
  <c r="G1247" i="4"/>
  <c r="G1182" i="4"/>
  <c r="G1257" i="4"/>
  <c r="G750" i="4"/>
  <c r="G1397" i="4"/>
  <c r="G294" i="4"/>
  <c r="G1210" i="4"/>
  <c r="G654" i="4"/>
  <c r="G862" i="4"/>
  <c r="G1568" i="4"/>
  <c r="G1604" i="4"/>
  <c r="G1265" i="4"/>
  <c r="G1100" i="4"/>
  <c r="G321" i="4"/>
  <c r="G1306" i="4"/>
  <c r="G1473" i="4"/>
  <c r="G1077" i="4"/>
  <c r="G709" i="4"/>
  <c r="G1221" i="4"/>
  <c r="G10" i="4"/>
  <c r="G1154" i="4"/>
  <c r="G116" i="4"/>
  <c r="G903" i="4"/>
  <c r="G233" i="4"/>
  <c r="G1176" i="4"/>
  <c r="G52" i="4"/>
  <c r="G1487" i="4"/>
  <c r="G658" i="4"/>
  <c r="G1058" i="4"/>
  <c r="G615" i="4"/>
  <c r="G1065" i="4"/>
  <c r="G1344" i="4"/>
  <c r="G656" i="4"/>
  <c r="G295" i="4"/>
  <c r="G17" i="4"/>
  <c r="G1180" i="4"/>
  <c r="G592" i="4"/>
  <c r="G1184" i="4"/>
  <c r="G1497" i="4"/>
  <c r="G1312" i="4"/>
  <c r="G1379" i="4"/>
  <c r="G1092" i="4"/>
  <c r="G124" i="4"/>
  <c r="G899" i="4"/>
  <c r="G805" i="4"/>
  <c r="G1281" i="4"/>
  <c r="G702" i="4"/>
  <c r="G1446" i="4"/>
  <c r="G235" i="4"/>
  <c r="G205" i="4"/>
  <c r="G1369" i="4"/>
  <c r="G398" i="4"/>
  <c r="G1043" i="4"/>
  <c r="G1528" i="4"/>
  <c r="G668" i="4"/>
  <c r="G282" i="4"/>
  <c r="G167" i="4"/>
  <c r="G365" i="4"/>
  <c r="G244" i="4"/>
  <c r="G203" i="4"/>
  <c r="G1433" i="4"/>
  <c r="G1103" i="4"/>
  <c r="G1410" i="4"/>
  <c r="G1480" i="4"/>
  <c r="G931" i="4"/>
  <c r="G719" i="4"/>
  <c r="G1156" i="4"/>
  <c r="G197" i="4"/>
  <c r="G280" i="4"/>
  <c r="G402" i="4"/>
  <c r="G70" i="4"/>
  <c r="G866" i="4"/>
  <c r="G712" i="4"/>
  <c r="G490" i="4"/>
  <c r="G1481" i="4"/>
  <c r="G1153" i="4"/>
  <c r="G133" i="4"/>
  <c r="G98" i="4"/>
  <c r="G1206" i="4"/>
  <c r="G648" i="4"/>
  <c r="G1404" i="4"/>
  <c r="G1135" i="4"/>
  <c r="G621" i="4"/>
  <c r="G1121" i="4"/>
  <c r="G858" i="4"/>
  <c r="G1134" i="4"/>
  <c r="G374" i="4"/>
  <c r="G1193" i="4"/>
  <c r="G1042" i="4"/>
  <c r="G970" i="4"/>
  <c r="G198" i="4"/>
  <c r="G1177" i="4"/>
  <c r="G559" i="4"/>
  <c r="G551" i="4"/>
  <c r="G727" i="4"/>
  <c r="G521" i="4"/>
  <c r="G110" i="4"/>
  <c r="G113" i="4"/>
  <c r="G1116" i="4"/>
  <c r="G206" i="4"/>
  <c r="G773" i="4"/>
  <c r="G783" i="4"/>
  <c r="G1126" i="4"/>
  <c r="G43" i="4"/>
  <c r="G1417" i="4"/>
  <c r="G790" i="4"/>
  <c r="G1494" i="4"/>
  <c r="G1275" i="4"/>
  <c r="G959" i="4"/>
  <c r="G1398" i="4"/>
  <c r="G674" i="4"/>
  <c r="G264" i="4"/>
  <c r="G720" i="4"/>
  <c r="G1117" i="4"/>
  <c r="G466" i="4"/>
  <c r="G678" i="4"/>
  <c r="G1137" i="4"/>
  <c r="G1513" i="4"/>
  <c r="G761" i="4"/>
  <c r="G857" i="4"/>
  <c r="G1120" i="4"/>
  <c r="G743" i="4"/>
  <c r="G92" i="4"/>
  <c r="G474" i="4"/>
  <c r="G158" i="4"/>
  <c r="G683" i="4"/>
  <c r="G706" i="4"/>
  <c r="G397" i="4"/>
  <c r="G22" i="4"/>
  <c r="G388" i="4"/>
  <c r="G45" i="4"/>
  <c r="G1331" i="4"/>
  <c r="G1375" i="4"/>
  <c r="G572" i="4"/>
  <c r="G1574" i="4"/>
  <c r="G1511" i="4"/>
  <c r="G1231" i="4"/>
  <c r="G75" i="4"/>
  <c r="G1165" i="4"/>
  <c r="G1416" i="4"/>
  <c r="G377" i="4"/>
  <c r="G798" i="4"/>
  <c r="G1508" i="4"/>
  <c r="G953" i="4"/>
  <c r="G1234" i="4"/>
  <c r="G1333" i="4"/>
  <c r="G774" i="4"/>
  <c r="G670" i="4"/>
  <c r="G936" i="4"/>
  <c r="G1346" i="4"/>
  <c r="G1385" i="4"/>
  <c r="G1421" i="4"/>
  <c r="G1238" i="4"/>
  <c r="G994" i="4"/>
  <c r="G497" i="4"/>
  <c r="G980" i="4"/>
  <c r="G1240" i="4"/>
  <c r="G1329" i="4"/>
  <c r="G617" i="4"/>
  <c r="G108" i="4"/>
  <c r="G1305" i="4"/>
  <c r="G1555" i="4"/>
  <c r="G1475" i="4"/>
  <c r="G1053" i="4"/>
  <c r="G1220" i="4"/>
  <c r="G631" i="4"/>
  <c r="G1288" i="4"/>
  <c r="G57" i="4"/>
  <c r="G320" i="4"/>
  <c r="G1093" i="4"/>
  <c r="G605" i="4"/>
  <c r="G870" i="4"/>
  <c r="G241" i="4"/>
  <c r="G1445" i="4"/>
  <c r="G532" i="4"/>
  <c r="G1159" i="4"/>
  <c r="G401" i="4"/>
  <c r="G50" i="4"/>
  <c r="G137" i="4"/>
  <c r="G420" i="4"/>
  <c r="G518" i="4"/>
  <c r="G153" i="4"/>
  <c r="G1311" i="4"/>
  <c r="G330" i="4"/>
  <c r="G213" i="4"/>
  <c r="G359" i="4"/>
  <c r="G444" i="4"/>
  <c r="G1132" i="4"/>
  <c r="G667" i="4"/>
  <c r="G954" i="4"/>
  <c r="G614" i="4"/>
  <c r="G1046" i="4"/>
  <c r="G1547" i="4"/>
  <c r="G1588" i="4"/>
  <c r="G1324" i="4"/>
  <c r="G1244" i="4"/>
  <c r="G1047" i="4"/>
  <c r="G1388" i="4"/>
  <c r="G1576" i="4"/>
  <c r="G1076" i="4"/>
  <c r="G214" i="4"/>
  <c r="G1261" i="4"/>
  <c r="G1371" i="4"/>
  <c r="G710" i="4"/>
  <c r="G1470" i="4"/>
  <c r="G1611" i="4"/>
  <c r="G1605" i="4"/>
  <c r="G1136" i="4"/>
  <c r="G271" i="4"/>
  <c r="G613" i="4"/>
  <c r="G1185" i="4"/>
  <c r="G955" i="4"/>
  <c r="G640" i="4"/>
  <c r="G102" i="4"/>
  <c r="G1602" i="4"/>
  <c r="G1439" i="4"/>
  <c r="G775" i="4"/>
  <c r="G212" i="4"/>
  <c r="G609" i="4"/>
  <c r="G920" i="4"/>
  <c r="G232" i="4"/>
  <c r="G1430" i="4"/>
  <c r="G913" i="4"/>
  <c r="G890" i="4"/>
  <c r="G883" i="4"/>
  <c r="G874" i="4"/>
  <c r="G1516" i="4"/>
  <c r="G885" i="4"/>
  <c r="G222" i="4"/>
  <c r="G308" i="4"/>
  <c r="G816" i="4"/>
  <c r="G1323" i="4"/>
  <c r="G1106" i="4"/>
  <c r="G529" i="4"/>
  <c r="G275" i="4"/>
  <c r="G347" i="4"/>
  <c r="G53" i="4"/>
  <c r="G144" i="4"/>
  <c r="G508" i="4"/>
  <c r="G1450" i="4"/>
  <c r="G1532" i="4"/>
  <c r="G1287" i="4"/>
  <c r="G441" i="4"/>
  <c r="G469" i="4"/>
  <c r="G485" i="4"/>
  <c r="G522" i="4"/>
  <c r="G1012" i="4"/>
  <c r="G1173" i="4"/>
  <c r="G664" i="4"/>
  <c r="G1571" i="4"/>
  <c r="G725" i="4"/>
  <c r="G107" i="4"/>
  <c r="G19" i="4"/>
  <c r="G1471" i="4"/>
  <c r="G284" i="4"/>
  <c r="G283" i="4"/>
  <c r="G759" i="4"/>
  <c r="G853" i="4"/>
  <c r="G684" i="4"/>
  <c r="G1509" i="4"/>
  <c r="G1353" i="4"/>
  <c r="G1380" i="4"/>
  <c r="G1443" i="4"/>
  <c r="G764" i="4"/>
  <c r="G849" i="4"/>
  <c r="G721" i="4"/>
  <c r="G293" i="4"/>
  <c r="G1465" i="4"/>
  <c r="G1328" i="4"/>
  <c r="G1468" i="4"/>
  <c r="G998" i="4"/>
  <c r="G157" i="4"/>
  <c r="G479" i="4"/>
  <c r="G74" i="4"/>
  <c r="G484" i="4"/>
  <c r="G1460" i="4"/>
  <c r="G945" i="4"/>
  <c r="G1580" i="4"/>
  <c r="G869" i="4"/>
  <c r="G1591" i="4"/>
  <c r="G1396" i="4"/>
  <c r="G11" i="4"/>
  <c r="G386" i="4"/>
  <c r="G91" i="4"/>
  <c r="G299" i="4"/>
  <c r="G488" i="4"/>
  <c r="G163" i="4"/>
  <c r="G516" i="4"/>
  <c r="G226" i="4"/>
  <c r="G1599" i="4"/>
  <c r="G1451" i="4"/>
  <c r="G1211" i="4"/>
  <c r="G860" i="4"/>
  <c r="G772" i="4"/>
  <c r="G1111" i="4"/>
  <c r="G1292" i="4"/>
  <c r="G777" i="4"/>
  <c r="G637" i="4"/>
  <c r="G1384" i="4"/>
  <c r="G1010" i="4"/>
  <c r="G1382" i="4"/>
  <c r="G1366" i="4"/>
  <c r="G311" i="4"/>
  <c r="G409" i="4"/>
  <c r="G872" i="4"/>
  <c r="G1278" i="4"/>
  <c r="G948" i="4"/>
  <c r="G1140" i="4"/>
  <c r="G145" i="4"/>
  <c r="G455" i="4"/>
  <c r="G405" i="4"/>
  <c r="G160" i="4"/>
  <c r="G789" i="4"/>
  <c r="G800" i="4"/>
  <c r="G174" i="4"/>
  <c r="G451" i="4"/>
  <c r="G173" i="4"/>
  <c r="G390" i="4"/>
  <c r="G1510" i="4"/>
  <c r="G353" i="4"/>
  <c r="G1531" i="4"/>
  <c r="G585" i="4"/>
  <c r="G746" i="4"/>
  <c r="G1325" i="4"/>
  <c r="G906" i="4"/>
  <c r="G1250" i="4"/>
  <c r="G784" i="4"/>
  <c r="G1230" i="4"/>
  <c r="G771" i="4"/>
  <c r="G1351" i="4"/>
  <c r="G1235" i="4"/>
  <c r="G1085" i="4"/>
  <c r="G159" i="4"/>
  <c r="G356" i="4"/>
  <c r="G616" i="4"/>
  <c r="G973" i="4"/>
  <c r="G1022" i="4"/>
  <c r="G1027" i="4"/>
  <c r="G1048" i="4"/>
  <c r="G880" i="4"/>
  <c r="G713" i="4"/>
  <c r="G1326" i="4"/>
  <c r="G919" i="4"/>
  <c r="G1222" i="4"/>
  <c r="G850" i="4"/>
  <c r="G932" i="4"/>
  <c r="G121" i="4"/>
  <c r="G1110" i="4"/>
  <c r="G1061" i="4"/>
  <c r="G821" i="4"/>
  <c r="G714" i="4"/>
  <c r="G1023" i="4"/>
  <c r="G1294" i="4"/>
  <c r="G855" i="4"/>
  <c r="G287" i="4"/>
  <c r="G1108" i="4"/>
  <c r="G705" i="4"/>
  <c r="G1303" i="4"/>
  <c r="G1390" i="4"/>
  <c r="G951" i="4"/>
  <c r="G440" i="4"/>
  <c r="G1003" i="4"/>
  <c r="G575" i="4"/>
  <c r="G1114" i="4"/>
  <c r="G1585" i="4"/>
  <c r="G608" i="4"/>
  <c r="G653" i="4"/>
  <c r="G427" i="4"/>
  <c r="G1026" i="4"/>
  <c r="G1343" i="4"/>
  <c r="G361" i="4"/>
  <c r="G245" i="4"/>
  <c r="G1615" i="4"/>
  <c r="G1614" i="4"/>
  <c r="G754" i="4"/>
  <c r="G1099" i="4"/>
  <c r="G219" i="4"/>
  <c r="G1582" i="4"/>
  <c r="G687" i="4"/>
  <c r="G677" i="4"/>
  <c r="G735" i="4"/>
  <c r="G607" i="4"/>
  <c r="G961" i="4"/>
  <c r="G13" i="4"/>
  <c r="G12" i="4"/>
  <c r="G6" i="4"/>
  <c r="G380" i="4"/>
  <c r="G1144" i="4"/>
  <c r="G384" i="4"/>
  <c r="G383" i="4"/>
  <c r="G1157" i="4"/>
  <c r="G487" i="4"/>
  <c r="G82" i="4"/>
  <c r="G408" i="4"/>
  <c r="G101" i="4"/>
  <c r="G140" i="4"/>
  <c r="G142" i="4"/>
  <c r="G62" i="4"/>
  <c r="G67" i="4"/>
  <c r="G81" i="4"/>
  <c r="G456" i="4"/>
  <c r="G1295" i="4"/>
  <c r="G974" i="4"/>
  <c r="G864" i="4"/>
  <c r="G65" i="4"/>
  <c r="G127" i="4"/>
  <c r="G480" i="4"/>
  <c r="G504" i="4"/>
  <c r="G801" i="4"/>
  <c r="G707" i="4"/>
  <c r="G1526" i="4"/>
  <c r="G1314" i="4"/>
  <c r="G905" i="4"/>
  <c r="G969" i="4"/>
  <c r="G1525" i="4"/>
  <c r="G1299" i="4"/>
  <c r="G1482" i="4"/>
  <c r="G486" i="4"/>
  <c r="G148" i="4"/>
  <c r="G1166" i="4"/>
  <c r="G387" i="4"/>
  <c r="G546" i="4"/>
  <c r="G391" i="4"/>
  <c r="G549" i="4"/>
  <c r="G947" i="4"/>
  <c r="G649" i="4"/>
  <c r="G1586" i="4"/>
  <c r="G876" i="4"/>
  <c r="G1347" i="4"/>
  <c r="G1304" i="4"/>
  <c r="G603" i="4"/>
  <c r="G770" i="4"/>
  <c r="G996" i="4"/>
  <c r="G1370" i="4"/>
  <c r="G47" i="4"/>
  <c r="G505" i="4"/>
  <c r="G1279" i="4"/>
  <c r="G454" i="4"/>
  <c r="G1512" i="4"/>
  <c r="G1192" i="4"/>
  <c r="G1172" i="4"/>
  <c r="G1189" i="4"/>
  <c r="G1011" i="4"/>
  <c r="G161" i="4"/>
  <c r="G450" i="4"/>
  <c r="G112" i="4"/>
  <c r="G24" i="4"/>
  <c r="G192" i="4"/>
  <c r="G949" i="4"/>
  <c r="G1469" i="4"/>
  <c r="G887" i="4"/>
  <c r="G659" i="4"/>
  <c r="G1507" i="4"/>
  <c r="G839" i="4"/>
  <c r="G1075" i="4"/>
  <c r="G1084" i="4"/>
  <c r="G1514" i="4"/>
  <c r="G410" i="4"/>
  <c r="G334" i="4"/>
  <c r="G1500" i="4"/>
  <c r="G818" i="4"/>
  <c r="G981" i="4"/>
  <c r="G983" i="4"/>
  <c r="G599" i="4"/>
  <c r="G1420" i="4"/>
  <c r="G1256" i="4"/>
  <c r="G301" i="4"/>
  <c r="G734" i="4"/>
  <c r="G1309" i="4"/>
  <c r="G1213" i="4"/>
  <c r="G125" i="4"/>
  <c r="G189" i="4"/>
  <c r="G1565" i="4"/>
  <c r="G1107" i="4"/>
  <c r="G736" i="4"/>
  <c r="G1241" i="4"/>
  <c r="G1119" i="4"/>
  <c r="G792" i="4"/>
  <c r="G298" i="4"/>
  <c r="G618" i="4"/>
  <c r="G1315" i="4"/>
  <c r="G856" i="4"/>
  <c r="G1021" i="4"/>
  <c r="G1447" i="4"/>
  <c r="G1128" i="4"/>
  <c r="G897" i="4"/>
  <c r="G881" i="4"/>
  <c r="G576" i="4"/>
  <c r="G463" i="4"/>
  <c r="G815" i="4"/>
  <c r="G1094" i="4"/>
  <c r="G210" i="4"/>
  <c r="G1024" i="4"/>
  <c r="G598" i="4"/>
  <c r="G1183" i="4"/>
  <c r="G373" i="4"/>
  <c r="G1237" i="4"/>
  <c r="G1036" i="4"/>
  <c r="G1438" i="4"/>
  <c r="G319" i="4"/>
  <c r="G826" i="4"/>
  <c r="G859" i="4"/>
  <c r="G1334" i="4"/>
  <c r="G1589" i="4"/>
  <c r="G999" i="4"/>
  <c r="G695" i="4"/>
  <c r="G642" i="4"/>
  <c r="G1339" i="4"/>
  <c r="G619" i="4"/>
  <c r="G208" i="4"/>
  <c r="G675" i="4"/>
  <c r="G715" i="4"/>
  <c r="G1032" i="4"/>
  <c r="G1400" i="4"/>
  <c r="G623" i="4"/>
  <c r="G591" i="4"/>
  <c r="G476" i="4"/>
  <c r="G960" i="4"/>
  <c r="G1226" i="4"/>
  <c r="G1109" i="4"/>
  <c r="G741" i="4"/>
  <c r="G240" i="4"/>
  <c r="G1131" i="4"/>
  <c r="G1335" i="4"/>
  <c r="G185" i="4"/>
  <c r="G302" i="4"/>
  <c r="G1583" i="4"/>
  <c r="G1015" i="4"/>
  <c r="G531" i="4"/>
  <c r="G1148" i="4"/>
  <c r="G1145" i="4"/>
  <c r="G544" i="4"/>
  <c r="G381" i="4"/>
  <c r="G543" i="4"/>
  <c r="G540" i="4"/>
  <c r="G458" i="4"/>
  <c r="G342" i="4"/>
  <c r="G60" i="4"/>
  <c r="G136" i="4"/>
  <c r="G90" i="4"/>
  <c r="G489" i="4"/>
  <c r="G49" i="4"/>
  <c r="G433" i="4"/>
  <c r="G258" i="4"/>
  <c r="G69" i="4"/>
  <c r="G146" i="4"/>
  <c r="G180" i="4"/>
  <c r="G143" i="4"/>
  <c r="G825" i="4"/>
  <c r="G1227" i="4"/>
  <c r="G514" i="4"/>
  <c r="G253" i="4"/>
  <c r="G425" i="4"/>
  <c r="G1074" i="4"/>
  <c r="G808" i="4"/>
  <c r="G1243" i="4"/>
  <c r="G1191" i="4"/>
  <c r="G729" i="4"/>
  <c r="G751" i="4"/>
  <c r="G1579" i="4"/>
  <c r="G749" i="4"/>
  <c r="G752" i="4"/>
  <c r="G1518" i="4"/>
  <c r="G788" i="4"/>
  <c r="G806" i="4"/>
  <c r="G44" i="4"/>
  <c r="G511" i="4"/>
  <c r="G744" i="4"/>
  <c r="G525" i="4"/>
  <c r="G288" i="4"/>
  <c r="G407" i="4"/>
  <c r="G1239" i="4"/>
  <c r="G935" i="4"/>
  <c r="G625" i="4"/>
  <c r="G471" i="4"/>
  <c r="G796" i="4"/>
  <c r="G852" i="4"/>
  <c r="G1322" i="4"/>
  <c r="G179" i="4"/>
  <c r="G1437" i="4"/>
  <c r="G1009" i="4"/>
  <c r="G1225" i="4"/>
  <c r="G168" i="4"/>
  <c r="G1033" i="4"/>
  <c r="G1584" i="4"/>
  <c r="G1014" i="4"/>
  <c r="G417" i="4"/>
  <c r="G313" i="4"/>
  <c r="G1282" i="4"/>
  <c r="G1127" i="4"/>
  <c r="G414" i="4"/>
  <c r="G1486" i="4"/>
  <c r="G1029" i="4"/>
  <c r="G828" i="4"/>
  <c r="G1590" i="4"/>
  <c r="G176" i="4"/>
  <c r="G1286" i="4"/>
  <c r="G37" i="4"/>
  <c r="G509" i="4"/>
  <c r="G865" i="4"/>
  <c r="G1422" i="4"/>
  <c r="G1249" i="4"/>
  <c r="G685" i="4"/>
  <c r="G73" i="4"/>
  <c r="G724" i="4"/>
  <c r="G882" i="4"/>
  <c r="G696" i="4"/>
  <c r="G29" i="4"/>
  <c r="G470" i="4"/>
  <c r="G1501" i="4"/>
  <c r="G863" i="4"/>
  <c r="G1592" i="4"/>
  <c r="G1050" i="4"/>
  <c r="G795" i="4"/>
  <c r="G748" i="4"/>
  <c r="G1424" i="4"/>
  <c r="G149" i="4"/>
  <c r="G694" i="4"/>
  <c r="G394" i="4"/>
  <c r="G563" i="4"/>
  <c r="G686" i="4"/>
  <c r="G1572" i="4"/>
  <c r="G835" i="4"/>
  <c r="G1044" i="4"/>
  <c r="G561" i="4"/>
  <c r="G1272" i="4"/>
  <c r="G797" i="4"/>
  <c r="G1552" i="4"/>
  <c r="G1104" i="4"/>
  <c r="G1045" i="4"/>
  <c r="G1556" i="4"/>
  <c r="G1052" i="4"/>
  <c r="G765" i="4"/>
  <c r="G122" i="4"/>
  <c r="G1082" i="4"/>
  <c r="G1392" i="4"/>
  <c r="G1581" i="4"/>
  <c r="G182" i="4"/>
  <c r="G1297" i="4"/>
  <c r="G593" i="4"/>
  <c r="G1432" i="4"/>
  <c r="G1362" i="4"/>
  <c r="G345" i="4"/>
  <c r="G896" i="4"/>
  <c r="G483" i="4"/>
  <c r="G877" i="4"/>
  <c r="G1434" i="4"/>
  <c r="G300" i="4"/>
  <c r="G111" i="4"/>
  <c r="G1035" i="4"/>
  <c r="G547" i="4"/>
  <c r="G1168" i="4"/>
  <c r="G545" i="4"/>
  <c r="G550" i="4"/>
  <c r="G554" i="4"/>
  <c r="G23" i="4"/>
  <c r="G1359" i="4"/>
  <c r="G1118" i="4"/>
  <c r="G1545" i="4"/>
  <c r="G1454" i="4"/>
  <c r="G1251" i="4"/>
  <c r="G61" i="4"/>
  <c r="G971" i="4"/>
  <c r="G1051" i="4"/>
  <c r="G1016" i="4"/>
  <c r="G557" i="4"/>
  <c r="G923" i="4"/>
  <c r="G988" i="4"/>
  <c r="G568" i="4"/>
  <c r="G211" i="4"/>
  <c r="G1317" i="4"/>
  <c r="G1252" i="4"/>
  <c r="G1563" i="4"/>
  <c r="G1316" i="4"/>
  <c r="G286" i="4"/>
  <c r="G956" i="4"/>
  <c r="G1313" i="4"/>
  <c r="G1540" i="4"/>
  <c r="G1569" i="4"/>
  <c r="G437" i="4"/>
  <c r="G442" i="4"/>
  <c r="G972" i="4"/>
  <c r="G119" i="4"/>
  <c r="G690" i="4"/>
  <c r="G1573" i="4"/>
  <c r="G1330" i="4"/>
  <c r="G430" i="4"/>
  <c r="G171" i="4"/>
  <c r="G31" i="4"/>
  <c r="G66" i="4"/>
  <c r="G1020" i="4"/>
  <c r="G1360" i="4"/>
  <c r="G787" i="4"/>
  <c r="G934" i="4"/>
  <c r="G1283" i="4"/>
  <c r="G512" i="4"/>
  <c r="G1133" i="4"/>
  <c r="G673" i="4"/>
  <c r="G841" i="4"/>
  <c r="G1352" i="4"/>
  <c r="G324" i="4"/>
  <c r="G291" i="4"/>
  <c r="G152" i="4"/>
  <c r="G184" i="4"/>
  <c r="G630" i="4"/>
  <c r="G620" i="4"/>
  <c r="G704" i="4"/>
  <c r="G357" i="4"/>
  <c r="G840" i="4"/>
  <c r="G854" i="4"/>
  <c r="G1405" i="4"/>
  <c r="G567" i="4"/>
  <c r="G1365" i="4"/>
  <c r="G941" i="4"/>
  <c r="G802" i="4"/>
  <c r="G600" i="4"/>
  <c r="G494" i="4"/>
  <c r="G236" i="4"/>
  <c r="G564" i="4"/>
  <c r="G352" i="4"/>
  <c r="G871" i="4"/>
  <c r="G703" i="4"/>
  <c r="G1557" i="4"/>
  <c r="G1091" i="4"/>
  <c r="G933" i="4"/>
  <c r="G41" i="4"/>
  <c r="G1553" i="4"/>
  <c r="G1357" i="4"/>
  <c r="G812" i="4"/>
  <c r="G665" i="4"/>
  <c r="G1496" i="4"/>
  <c r="G104" i="4"/>
  <c r="G1551" i="4"/>
  <c r="G106" i="4"/>
  <c r="G395" i="4"/>
  <c r="G1492" i="4"/>
  <c r="G1291" i="4"/>
  <c r="G190" i="4"/>
  <c r="G1088" i="4"/>
  <c r="G1174" i="4"/>
  <c r="G1019" i="4"/>
  <c r="G1414" i="4"/>
  <c r="G415" i="4"/>
  <c r="G130" i="4"/>
  <c r="G1125" i="4"/>
  <c r="G1519" i="4"/>
  <c r="G1520" i="4"/>
  <c r="G778" i="4"/>
  <c r="G779" i="4"/>
</calcChain>
</file>

<file path=xl/sharedStrings.xml><?xml version="1.0" encoding="utf-8"?>
<sst xmlns="http://schemas.openxmlformats.org/spreadsheetml/2006/main" count="23997" uniqueCount="7113">
  <si>
    <t>Hospital Name</t>
  </si>
  <si>
    <t>Hospital ID</t>
  </si>
  <si>
    <t>Unit Name</t>
  </si>
  <si>
    <t>Unit ID</t>
  </si>
  <si>
    <t>Participant Name</t>
  </si>
  <si>
    <t>Participant ID</t>
  </si>
  <si>
    <t>Elmhurst Hospital Center</t>
  </si>
  <si>
    <t>B4</t>
  </si>
  <si>
    <t xml:space="preserve">B6 </t>
  </si>
  <si>
    <t>ABRAMS  DANSIER</t>
  </si>
  <si>
    <t>ALAG  URVINDER K.</t>
  </si>
  <si>
    <t>AMINOVA  LYUDMILA</t>
  </si>
  <si>
    <t>BAILEY  DAYNE</t>
  </si>
  <si>
    <t>BANGIEVA  MARIA</t>
  </si>
  <si>
    <t>BERANTUO  HARRIET</t>
  </si>
  <si>
    <t>BERMUDEZ  MERY</t>
  </si>
  <si>
    <t>BLAS-SEVILLANO  MARINA</t>
  </si>
  <si>
    <t>CALAMANAN  EDILBERTO J.</t>
  </si>
  <si>
    <t>CASIMBON  HELEN</t>
  </si>
  <si>
    <t>CASTRO  KAREN</t>
  </si>
  <si>
    <t>CAYANAN  CHARI A.</t>
  </si>
  <si>
    <t>CHARLES  SONIA</t>
  </si>
  <si>
    <t>CHIBWE  GLADYS</t>
  </si>
  <si>
    <t>CHRISTODOULOU  AVGI</t>
  </si>
  <si>
    <t>DANGOL  MARINA</t>
  </si>
  <si>
    <t>DUAN  JINPING</t>
  </si>
  <si>
    <t>DUBROJA  IRENA</t>
  </si>
  <si>
    <t>EKWEBELEM  EDITH</t>
  </si>
  <si>
    <t>ESPIRITU  MARY JANE H.</t>
  </si>
  <si>
    <t>FLOYD  ROSALIND</t>
  </si>
  <si>
    <t>GUILLAUME  ALEGRET</t>
  </si>
  <si>
    <t>JINGCO  SHALIMAR</t>
  </si>
  <si>
    <t>KOZIOL  JOLANTA</t>
  </si>
  <si>
    <t>LEWIS  VANESSA</t>
  </si>
  <si>
    <t>LOPEZ  DIANE</t>
  </si>
  <si>
    <t>MANGRA  ANITA</t>
  </si>
  <si>
    <t>MUSHIYSEVA  YALTO</t>
  </si>
  <si>
    <t>NNABUOGOR  ERNEST</t>
  </si>
  <si>
    <t>NWEZE  EKWUTOS</t>
  </si>
  <si>
    <t>PAGUIO  JENNIFER</t>
  </si>
  <si>
    <t>PALING  TENZIN</t>
  </si>
  <si>
    <t>PHILITAS  PAUL-ANDRE N.</t>
  </si>
  <si>
    <t>SALEEM  AHMAD</t>
  </si>
  <si>
    <t>SANDERSON  CLAUDET</t>
  </si>
  <si>
    <t>SINCHE  KARINA V.</t>
  </si>
  <si>
    <t>SMITH  DEREK O.</t>
  </si>
  <si>
    <t>SUERO  XIOMARA</t>
  </si>
  <si>
    <t>TEPLINSKAYA  IRINA</t>
  </si>
  <si>
    <t>THADATHIL  LIZIAMA</t>
  </si>
  <si>
    <t>THOMAS  SINU</t>
  </si>
  <si>
    <t>VARONA  LIGIA</t>
  </si>
  <si>
    <t>VILLAMIN  EDNA G.</t>
  </si>
  <si>
    <t>VOGEL  TANYA</t>
  </si>
  <si>
    <t>AHSAF  NINETTE A.</t>
  </si>
  <si>
    <t>ALO  JADE</t>
  </si>
  <si>
    <t>ALVAREZ  NORMA Y.</t>
  </si>
  <si>
    <t>ARELLANO  CHRISTIAN</t>
  </si>
  <si>
    <t>ARONOVA  ANZHELIKA</t>
  </si>
  <si>
    <t>BAKSH  ANGELA</t>
  </si>
  <si>
    <t>BHUIYAN  MARIAM</t>
  </si>
  <si>
    <t>BLAKE-COOPER  DIANA</t>
  </si>
  <si>
    <t>BUCSIT  HELEN</t>
  </si>
  <si>
    <t>CARIS  KONSTANTINA</t>
  </si>
  <si>
    <t>CASTRO-SAAVEDRA  JORGE LUIS</t>
  </si>
  <si>
    <t>CHANCE  TANEIKA</t>
  </si>
  <si>
    <t>CRUZ  VANESSA</t>
  </si>
  <si>
    <t>ELEFTERION  BENEDETTA</t>
  </si>
  <si>
    <t>EUDOXIE  SHERRILYN</t>
  </si>
  <si>
    <t>GELAY  JESSAMINE</t>
  </si>
  <si>
    <t>GREENE  LAVERN</t>
  </si>
  <si>
    <t>HUDSON  ARLENE</t>
  </si>
  <si>
    <t>ISAACS  GAIL</t>
  </si>
  <si>
    <t>JAHOOR  FAZIA</t>
  </si>
  <si>
    <t>JOSEPH  JIBY</t>
  </si>
  <si>
    <t>LAURORE-THOMAS  EVELYN</t>
  </si>
  <si>
    <t>LEWIS  MARIE THERESE</t>
  </si>
  <si>
    <t>McDONALD  MARCIA</t>
  </si>
  <si>
    <t>MADHI  DHURATA</t>
  </si>
  <si>
    <t>MASSEY  MADHU</t>
  </si>
  <si>
    <t>MATHEW  SINDHU</t>
  </si>
  <si>
    <t>MOHAMED  ALICIA</t>
  </si>
  <si>
    <t>NAMGYAL  TASHI</t>
  </si>
  <si>
    <t>NIEWINSKI  MARIE</t>
  </si>
  <si>
    <t>PALMER  DONNA KAYE</t>
  </si>
  <si>
    <t>PHILIPOSE  SHINY ANIL</t>
  </si>
  <si>
    <t>QUINTYNE  JASON</t>
  </si>
  <si>
    <t>RICHARD  KATIE</t>
  </si>
  <si>
    <t>SHANNON  QUANISHA</t>
  </si>
  <si>
    <t>SHIKANUB  TSERING</t>
  </si>
  <si>
    <t>SIMMS  COLEEN</t>
  </si>
  <si>
    <t>THOMPSON  ASHMA</t>
  </si>
  <si>
    <t>TSOGYAL  KHANDO</t>
  </si>
  <si>
    <t>WAN O'HARA  XIUXIA</t>
  </si>
  <si>
    <t>WEDDERBURN  JOAN</t>
  </si>
  <si>
    <t>YOUDON  CHIME</t>
  </si>
  <si>
    <t>Stanford Hospital</t>
  </si>
  <si>
    <t>C2 - Trauma/Surgery</t>
  </si>
  <si>
    <t>Barias Aimee</t>
  </si>
  <si>
    <t>Berkvam Christopher</t>
  </si>
  <si>
    <t>Berman Scott</t>
  </si>
  <si>
    <t>Bonenfant Kate</t>
  </si>
  <si>
    <t>Brandt Karen</t>
  </si>
  <si>
    <t>Casey Lisa</t>
  </si>
  <si>
    <t>Castillo Marin</t>
  </si>
  <si>
    <t>Contreras Andrea</t>
  </si>
  <si>
    <t>Crawford Stephanie</t>
  </si>
  <si>
    <t>Ecabande Judith</t>
  </si>
  <si>
    <t>Eustaquio Janine</t>
  </si>
  <si>
    <t>Fernandez Jojo</t>
  </si>
  <si>
    <t>Fivis Rachel</t>
  </si>
  <si>
    <t>Gerard Kerri</t>
  </si>
  <si>
    <t>Gerlach MaryAnn</t>
  </si>
  <si>
    <t>Gleason Laura</t>
  </si>
  <si>
    <t>Hellman Jamie</t>
  </si>
  <si>
    <t>Jones Dana</t>
  </si>
  <si>
    <t>Kautz Acacia</t>
  </si>
  <si>
    <t>Kelly Hazel</t>
  </si>
  <si>
    <t>King Diane</t>
  </si>
  <si>
    <t>Kuznia Maggie</t>
  </si>
  <si>
    <t>Lao May</t>
  </si>
  <si>
    <t>Lee Brian</t>
  </si>
  <si>
    <t>Linebarger Nina</t>
  </si>
  <si>
    <t>Liu Anna</t>
  </si>
  <si>
    <t>Lynch Nick</t>
  </si>
  <si>
    <t>Ma Nancy</t>
  </si>
  <si>
    <t>Ma Qun</t>
  </si>
  <si>
    <t>Marque Lydia</t>
  </si>
  <si>
    <t>Perdomo Cheryl</t>
  </si>
  <si>
    <t>Norris Kristi</t>
  </si>
  <si>
    <t>Richards Amy</t>
  </si>
  <si>
    <t>Olea Ali</t>
  </si>
  <si>
    <t>Sada Kristen</t>
  </si>
  <si>
    <t>Pedretti Kennedy</t>
  </si>
  <si>
    <t>Tranchina Kelsey</t>
  </si>
  <si>
    <t>Perrez Carolina</t>
  </si>
  <si>
    <t>Valiente Omar</t>
  </si>
  <si>
    <t>Rollandi Jackie</t>
  </si>
  <si>
    <t>Cruzado Zenaida</t>
  </si>
  <si>
    <t>Saavedra Maria</t>
  </si>
  <si>
    <t>Gregoire Pearl</t>
  </si>
  <si>
    <t>Stolle Ellen</t>
  </si>
  <si>
    <t>Lemus-Avila Sofia</t>
  </si>
  <si>
    <t>Tsang Jennifer</t>
  </si>
  <si>
    <t>Misrahi Jennifer</t>
  </si>
  <si>
    <t>Wisecarver Theresa</t>
  </si>
  <si>
    <t>Subedi Prad</t>
  </si>
  <si>
    <t>Zabala Jeaneth</t>
  </si>
  <si>
    <t>Cadet Cecilia</t>
  </si>
  <si>
    <t>Harlem Hospital Center</t>
  </si>
  <si>
    <t>13th Floor - Medicine</t>
  </si>
  <si>
    <t>Adeleye  Dele</t>
  </si>
  <si>
    <t>Aderemi  sadiat</t>
  </si>
  <si>
    <t>Akrong  Susie</t>
  </si>
  <si>
    <t>Amazan  Micheline</t>
  </si>
  <si>
    <t>Babb  Suzanne</t>
  </si>
  <si>
    <t>Balde  Hawaou</t>
  </si>
  <si>
    <t>Benoit  Marie</t>
  </si>
  <si>
    <t>Chigewe  Chinyere</t>
  </si>
  <si>
    <t>Chin  Peter</t>
  </si>
  <si>
    <t>Deutou  Duremelle</t>
  </si>
  <si>
    <t>Dore  Brenda</t>
  </si>
  <si>
    <t>Duke  Millicient</t>
  </si>
  <si>
    <t>Duliepre  Speranta</t>
  </si>
  <si>
    <t>Dupigny  Elizabeth</t>
  </si>
  <si>
    <t>Dyer  Icilma</t>
  </si>
  <si>
    <t>Egemole  Victoria</t>
  </si>
  <si>
    <t>Ezeigbo  Ndubuisi</t>
  </si>
  <si>
    <t>Fashakin  Foluke</t>
  </si>
  <si>
    <t>Felder  Synthia</t>
  </si>
  <si>
    <t>Florescio  Helen</t>
  </si>
  <si>
    <t>Graham  Verna</t>
  </si>
  <si>
    <t>Greenaway  Cynthia</t>
  </si>
  <si>
    <t>Guillermo  Nelly</t>
  </si>
  <si>
    <t>Hugie  Dionne</t>
  </si>
  <si>
    <t>Jean-Pierre  Wouidlynes</t>
  </si>
  <si>
    <t>John-Wilkerson  Ruth</t>
  </si>
  <si>
    <t>Konde  Demba</t>
  </si>
  <si>
    <t>Latour  Jean</t>
  </si>
  <si>
    <t>Lemon  Sandra</t>
  </si>
  <si>
    <t>Longe  Olukemi</t>
  </si>
  <si>
    <t>Macharie   Ginette</t>
  </si>
  <si>
    <t>Manyo-Senajor  Gladys</t>
  </si>
  <si>
    <t>Min  Dahong</t>
  </si>
  <si>
    <t>Murray  Cislyn</t>
  </si>
  <si>
    <t>Nasrin  MST</t>
  </si>
  <si>
    <t>Noel  Camille</t>
  </si>
  <si>
    <t>Obeng  David</t>
  </si>
  <si>
    <t>Odai-Lamptey  Evelyn</t>
  </si>
  <si>
    <t>Paz  Jezca Louise Angeles</t>
  </si>
  <si>
    <t>Powell  Donna</t>
  </si>
  <si>
    <t>Robinson  Latania</t>
  </si>
  <si>
    <t>Roger  Maude</t>
  </si>
  <si>
    <t>Sarpong  Rebecca</t>
  </si>
  <si>
    <t>Sidney  Leslie</t>
  </si>
  <si>
    <t>Thomas  Binu</t>
  </si>
  <si>
    <t>Trowers  Mican</t>
  </si>
  <si>
    <t>Valentin  Chantal</t>
  </si>
  <si>
    <t>Viossim  Evrard</t>
  </si>
  <si>
    <t>Community Memorial Hospital</t>
  </si>
  <si>
    <t>APULI Dylan</t>
  </si>
  <si>
    <t>BEISBIER Jessica</t>
  </si>
  <si>
    <t>BURG Chris</t>
  </si>
  <si>
    <t>CHRISTIAN Julie</t>
  </si>
  <si>
    <t>ENGELBERT Jess</t>
  </si>
  <si>
    <t>FRITZ Kayla</t>
  </si>
  <si>
    <t>FUGIEL Janelle</t>
  </si>
  <si>
    <t>Hart Shelley</t>
  </si>
  <si>
    <t>HILL Dana</t>
  </si>
  <si>
    <t>HODGES Lindsey</t>
  </si>
  <si>
    <t>Jahangier Tana</t>
  </si>
  <si>
    <t>Katzer Sherri</t>
  </si>
  <si>
    <t>KELCH Angela</t>
  </si>
  <si>
    <t>KREWALD Angela</t>
  </si>
  <si>
    <t>KUSSARD Danielle</t>
  </si>
  <si>
    <t>Kysely Linda</t>
  </si>
  <si>
    <t>LEMKE Becky</t>
  </si>
  <si>
    <t>LEWRIGHT Cinda</t>
  </si>
  <si>
    <t>LOHR Kristen</t>
  </si>
  <si>
    <t>LORD Amra</t>
  </si>
  <si>
    <t>Marshall Jen</t>
  </si>
  <si>
    <t>NORRISE Krystal</t>
  </si>
  <si>
    <t>OLLINGER.9 Roxanne</t>
  </si>
  <si>
    <t>OLSON Steph</t>
  </si>
  <si>
    <t>PERTHEL Kelsey</t>
  </si>
  <si>
    <t>PETERMAN Kate</t>
  </si>
  <si>
    <t>SANDBERG Kris</t>
  </si>
  <si>
    <t>SHANAHAN Megan</t>
  </si>
  <si>
    <t>SILKAITIS Claire</t>
  </si>
  <si>
    <t>VANDEMARK Brenda</t>
  </si>
  <si>
    <t>WELCH Rebecca</t>
  </si>
  <si>
    <t>WILKINS Dawn</t>
  </si>
  <si>
    <t>Amanda Blawat,</t>
  </si>
  <si>
    <t>Patrice Cross,</t>
  </si>
  <si>
    <t>Chetla Jackson,</t>
  </si>
  <si>
    <t>Madaline Johnson,</t>
  </si>
  <si>
    <t>Stefaine Klamerus,</t>
  </si>
  <si>
    <t>Danielle Lawson,</t>
  </si>
  <si>
    <t>Dusti Ludtke,</t>
  </si>
  <si>
    <t>Larry Ma,</t>
  </si>
  <si>
    <t>Rolf Nohe,</t>
  </si>
  <si>
    <t>Reily Paine,</t>
  </si>
  <si>
    <t>Whitney Quarles,</t>
  </si>
  <si>
    <t>Jenny Reindl,</t>
  </si>
  <si>
    <t>Camille Robinson,</t>
  </si>
  <si>
    <t>Morgan Schmitt,</t>
  </si>
  <si>
    <t>Danielle Schultz,</t>
  </si>
  <si>
    <t>Carmyn Smith-Washington,</t>
  </si>
  <si>
    <t>Stefanie Stanton,</t>
  </si>
  <si>
    <t>Zakiya Wilson,</t>
  </si>
  <si>
    <t>Adway Danielle</t>
  </si>
  <si>
    <t>Perleberg Alexandra</t>
  </si>
  <si>
    <t>Medical ACE</t>
  </si>
  <si>
    <t>Geisinger Medical Center</t>
  </si>
  <si>
    <t xml:space="preserve">BP 7 </t>
  </si>
  <si>
    <t>Hfam 6</t>
  </si>
  <si>
    <t>Amerman Susan</t>
  </si>
  <si>
    <t>Barrett Kaitlin</t>
  </si>
  <si>
    <t>Boudeman Amy</t>
  </si>
  <si>
    <t>Bower Ann</t>
  </si>
  <si>
    <t>Branz Keri</t>
  </si>
  <si>
    <t>cain zina</t>
  </si>
  <si>
    <t>Conrad Lizabeth</t>
  </si>
  <si>
    <t>Duceman Kristen</t>
  </si>
  <si>
    <t>Felici Sara</t>
  </si>
  <si>
    <t>Gerringer Melanie</t>
  </si>
  <si>
    <t>Heckman Chris</t>
  </si>
  <si>
    <t>Hill Julia</t>
  </si>
  <si>
    <t>hommel alyse</t>
  </si>
  <si>
    <t>Karnes Nancy</t>
  </si>
  <si>
    <t>Kenenitz Christine</t>
  </si>
  <si>
    <t>Lahr Matthew</t>
  </si>
  <si>
    <t>latsha kathy</t>
  </si>
  <si>
    <t>lee amber</t>
  </si>
  <si>
    <t>Long Debra</t>
  </si>
  <si>
    <t>Marino Lindsay</t>
  </si>
  <si>
    <t>mathias kassandra</t>
  </si>
  <si>
    <t>nogle molly</t>
  </si>
  <si>
    <t>Reed Julissa</t>
  </si>
  <si>
    <t>Sawyer Maria</t>
  </si>
  <si>
    <t>schlauch denise</t>
  </si>
  <si>
    <t>Sewalk Lesley</t>
  </si>
  <si>
    <t>Sharpless Dennis</t>
  </si>
  <si>
    <t>snyder william</t>
  </si>
  <si>
    <t>Spallone Samantha</t>
  </si>
  <si>
    <t>stabinski alicia</t>
  </si>
  <si>
    <t>Stoudt Paul</t>
  </si>
  <si>
    <t>wagner sarah</t>
  </si>
  <si>
    <t>welsh connie</t>
  </si>
  <si>
    <t>williamson sherri</t>
  </si>
  <si>
    <t>witmer jaime</t>
  </si>
  <si>
    <t>albertson jennifer</t>
  </si>
  <si>
    <t>cataldo erin</t>
  </si>
  <si>
    <t>devine courtney</t>
  </si>
  <si>
    <t>george angelica</t>
  </si>
  <si>
    <t>hardman jeannine</t>
  </si>
  <si>
    <t>hause mikael</t>
  </si>
  <si>
    <t>robinette steven</t>
  </si>
  <si>
    <t>surdi samantha</t>
  </si>
  <si>
    <t>toter rachel</t>
  </si>
  <si>
    <t>tyson jennifer</t>
  </si>
  <si>
    <t>terryah kathy</t>
  </si>
  <si>
    <t>watkins leann</t>
  </si>
  <si>
    <t>weir sarah</t>
  </si>
  <si>
    <t>zanella sheila</t>
  </si>
  <si>
    <t>cronin kaitlyn</t>
  </si>
  <si>
    <t>fertig brenda</t>
  </si>
  <si>
    <t>hans gabrielle</t>
  </si>
  <si>
    <t>hoover jasmine</t>
  </si>
  <si>
    <t>jones stephanie</t>
  </si>
  <si>
    <t>kimble nicole</t>
  </si>
  <si>
    <t>lynch elizabeth</t>
  </si>
  <si>
    <t>shalongo kyle</t>
  </si>
  <si>
    <t>miller jaime</t>
  </si>
  <si>
    <t>Kaiser Permanente Sunnyside Medical Center</t>
  </si>
  <si>
    <t>Alonso  Kenia</t>
  </si>
  <si>
    <t>Brady  Joanne</t>
  </si>
  <si>
    <t>C. Green Ami</t>
  </si>
  <si>
    <t>Casper  Roselynd</t>
  </si>
  <si>
    <t>Ceniceros Chaidez Rosalba</t>
  </si>
  <si>
    <t>Christie  Naketa</t>
  </si>
  <si>
    <t>Christin Lewis Amanda</t>
  </si>
  <si>
    <t>Condit  Brooke</t>
  </si>
  <si>
    <t>E. Ryan Quinlyn</t>
  </si>
  <si>
    <t>E. Scott Aimee</t>
  </si>
  <si>
    <t>E. Wood Georgia</t>
  </si>
  <si>
    <t>Enemuo  Eucharia</t>
  </si>
  <si>
    <t>Espinoza  Ashley</t>
  </si>
  <si>
    <t>Francis Rafferty James</t>
  </si>
  <si>
    <t>Froese  Johanna</t>
  </si>
  <si>
    <t>H. Ononiwu Amaka</t>
  </si>
  <si>
    <t>Harrington  Christina</t>
  </si>
  <si>
    <t>Hernandez  Maria</t>
  </si>
  <si>
    <t>Holevas  Emily</t>
  </si>
  <si>
    <t>Jo Swisher Stephanie</t>
  </si>
  <si>
    <t>Kahlon  Sara</t>
  </si>
  <si>
    <t>L. Lemuz Jennifer</t>
  </si>
  <si>
    <t>Ladiges  Gloria</t>
  </si>
  <si>
    <t>Mones  Lysalynn</t>
  </si>
  <si>
    <t>Pattison  Amie</t>
  </si>
  <si>
    <t>Pham  Quang</t>
  </si>
  <si>
    <t>Quintero  Brenda</t>
  </si>
  <si>
    <t>Renee Paulsen Larissa</t>
  </si>
  <si>
    <t>Richard Rafols Jay</t>
  </si>
  <si>
    <t>S. Kuchman Mary</t>
  </si>
  <si>
    <t>Shafer  Aimee</t>
  </si>
  <si>
    <t>Stadelhofer  Kristen</t>
  </si>
  <si>
    <t>Tibesso  Gemechu</t>
  </si>
  <si>
    <t>Tuffa Koji Mieso</t>
  </si>
  <si>
    <t>Vetter  Elaine</t>
  </si>
  <si>
    <t>Welch  Brooke</t>
  </si>
  <si>
    <t>William Hutson Jeremy</t>
  </si>
  <si>
    <t>Yansaneh  Fatou</t>
  </si>
  <si>
    <t>Allan-Cole Shelley M.</t>
  </si>
  <si>
    <t>Appoldt Leianna L.</t>
  </si>
  <si>
    <t>Bacumo Judy K.</t>
  </si>
  <si>
    <t xml:space="preserve">Bickford Charles </t>
  </si>
  <si>
    <t>Biggi Allyson M.</t>
  </si>
  <si>
    <t xml:space="preserve">Clunas Joann </t>
  </si>
  <si>
    <t xml:space="preserve">Cooper Shaunda </t>
  </si>
  <si>
    <t>Craig Raeann M.</t>
  </si>
  <si>
    <t xml:space="preserve">Deng Emily </t>
  </si>
  <si>
    <t xml:space="preserve">Divine Susan </t>
  </si>
  <si>
    <t>Dockter Rebecca L.</t>
  </si>
  <si>
    <t xml:space="preserve">Dolorito Lorna </t>
  </si>
  <si>
    <t>Estes Melanie M.</t>
  </si>
  <si>
    <t>Evans Adrienne M.</t>
  </si>
  <si>
    <t>Gauper Robert E.</t>
  </si>
  <si>
    <t>Georgeson Daniel L.</t>
  </si>
  <si>
    <t>Gilo Gayle S.</t>
  </si>
  <si>
    <t xml:space="preserve">Gilreath Alice </t>
  </si>
  <si>
    <t xml:space="preserve">Grund Kristine </t>
  </si>
  <si>
    <t>Hanna Katherine A.</t>
  </si>
  <si>
    <t>Hazen Bruce W.</t>
  </si>
  <si>
    <t xml:space="preserve">Henneke Callie </t>
  </si>
  <si>
    <t>Hinton Karen M.</t>
  </si>
  <si>
    <t xml:space="preserve">Hoang Huyen </t>
  </si>
  <si>
    <t xml:space="preserve">Holevas Sharla </t>
  </si>
  <si>
    <t>Jackson Rachel I.</t>
  </si>
  <si>
    <t xml:space="preserve">Kanwal Hina </t>
  </si>
  <si>
    <t>Kozhemyakin Vladimir V.</t>
  </si>
  <si>
    <t>Lam-Lee Mei M.</t>
  </si>
  <si>
    <t xml:space="preserve">Leon Irene </t>
  </si>
  <si>
    <t xml:space="preserve">Lorts Kyle </t>
  </si>
  <si>
    <t xml:space="preserve">Montoya Tanesha </t>
  </si>
  <si>
    <t>Moore Annette M.</t>
  </si>
  <si>
    <t xml:space="preserve">Moroshan Cristina </t>
  </si>
  <si>
    <t xml:space="preserve">Muhlestein Jeffrey </t>
  </si>
  <si>
    <t>Nmereole Ifeoma E.</t>
  </si>
  <si>
    <t xml:space="preserve">Osintsev Lyudmilla </t>
  </si>
  <si>
    <t xml:space="preserve">Putnam Amanda </t>
  </si>
  <si>
    <t xml:space="preserve">Quiambao Patrick </t>
  </si>
  <si>
    <t>Robison Heather L.</t>
  </si>
  <si>
    <t xml:space="preserve">Sandner Jennifer </t>
  </si>
  <si>
    <t>Schwahn Daniel J.</t>
  </si>
  <si>
    <t xml:space="preserve">Shklyar Elena </t>
  </si>
  <si>
    <t xml:space="preserve">Sotaridona Jackielyn </t>
  </si>
  <si>
    <t xml:space="preserve">Spencer Tamara </t>
  </si>
  <si>
    <t xml:space="preserve">Stricker Katherine </t>
  </si>
  <si>
    <t>Swanson Tracy J.</t>
  </si>
  <si>
    <t xml:space="preserve">Tano Charmaine </t>
  </si>
  <si>
    <t xml:space="preserve">Thomsen Jeanne </t>
  </si>
  <si>
    <t xml:space="preserve">Velasquez Jr. Jesus </t>
  </si>
  <si>
    <t>Abendante Karen</t>
  </si>
  <si>
    <t>Akpan Caroline</t>
  </si>
  <si>
    <t>Allery Kirstie</t>
  </si>
  <si>
    <t>Antonio Liberty</t>
  </si>
  <si>
    <t>Avila-Nunez Elsa</t>
  </si>
  <si>
    <t>Barnuevo Arlene</t>
  </si>
  <si>
    <t>Buchanan Maxine</t>
  </si>
  <si>
    <t>Burlaka Tatyana</t>
  </si>
  <si>
    <t>Chambers Jovelyne</t>
  </si>
  <si>
    <t>Cooper Marcia</t>
  </si>
  <si>
    <t>Craven Chelsea</t>
  </si>
  <si>
    <t>Cuan Percival</t>
  </si>
  <si>
    <t>David Jorel</t>
  </si>
  <si>
    <t>Fortier Roger</t>
  </si>
  <si>
    <t>Frederickson Shayda</t>
  </si>
  <si>
    <t>Hatter Amy</t>
  </si>
  <si>
    <t>Johnson Maria C.</t>
  </si>
  <si>
    <t>Kondratsky Svetlana</t>
  </si>
  <si>
    <t>Kurfessa Urgessa</t>
  </si>
  <si>
    <t>Nguyen Phuong</t>
  </si>
  <si>
    <t>Nguyen Zuan-Thu</t>
  </si>
  <si>
    <t>Nicolas Elmira</t>
  </si>
  <si>
    <t>Pabona Ivy</t>
  </si>
  <si>
    <t>Pena Karen</t>
  </si>
  <si>
    <t>Prunean Jenny</t>
  </si>
  <si>
    <t>Salagan Glacel Anne</t>
  </si>
  <si>
    <t>Singeorzan Lisa</t>
  </si>
  <si>
    <t>Smith Grant</t>
  </si>
  <si>
    <t>Sotaridona Jo Anne</t>
  </si>
  <si>
    <t>Tsuruta Eri</t>
  </si>
  <si>
    <t>Wilson Saada</t>
  </si>
  <si>
    <t>Zapanta Melvi</t>
  </si>
  <si>
    <t>Shattuck Theron</t>
  </si>
  <si>
    <t>Lynch Christopher</t>
  </si>
  <si>
    <t>Hall Abigail</t>
  </si>
  <si>
    <t>Coffey Miriam</t>
  </si>
  <si>
    <t>Cromwell Bridget A.</t>
  </si>
  <si>
    <t>Dozier Jeanette I.</t>
  </si>
  <si>
    <t>Ladadok Sonya</t>
  </si>
  <si>
    <t>Mick Abraham Z.</t>
  </si>
  <si>
    <t>Owens Donell L.</t>
  </si>
  <si>
    <t>Anderson Jean</t>
  </si>
  <si>
    <t>Armstrong Leslie</t>
  </si>
  <si>
    <t>Biggs Lee</t>
  </si>
  <si>
    <t>Brodsky David</t>
  </si>
  <si>
    <t>Chaires-Barrios Tiffany</t>
  </si>
  <si>
    <t>Chapman Garnet</t>
  </si>
  <si>
    <t>Cole Kami</t>
  </si>
  <si>
    <t>Cortes Adrian</t>
  </si>
  <si>
    <t>Currier-Kirby Dianna</t>
  </si>
  <si>
    <t>Dever Shaw</t>
  </si>
  <si>
    <t>Dustan Dell Ann</t>
  </si>
  <si>
    <t>Ellis Melanie</t>
  </si>
  <si>
    <t>Gokey Matthew</t>
  </si>
  <si>
    <t>Hartlauer Rizalina</t>
  </si>
  <si>
    <t>Iverson Caroline</t>
  </si>
  <si>
    <t>Lechuga Jason</t>
  </si>
  <si>
    <t>Looney James</t>
  </si>
  <si>
    <t>Morrison Kathleen</t>
  </si>
  <si>
    <t>Mullen Sahzhatem Michael</t>
  </si>
  <si>
    <t>Petersen Jacqueline</t>
  </si>
  <si>
    <t>Pitchlynn Lindsay</t>
  </si>
  <si>
    <t>Rynevich Lindsey</t>
  </si>
  <si>
    <t>Salo Jennifer</t>
  </si>
  <si>
    <t>Schiebler Mindy</t>
  </si>
  <si>
    <t>Smith Rebekah Rose</t>
  </si>
  <si>
    <t>Stelz Patricia</t>
  </si>
  <si>
    <t>Sutliff Amanda</t>
  </si>
  <si>
    <t>Taylor-Frink Patricia</t>
  </si>
  <si>
    <t>Thi Tran Tyee</t>
  </si>
  <si>
    <t>Yangzom Namgyal</t>
  </si>
  <si>
    <t>Young Kerri</t>
  </si>
  <si>
    <t>Salazar Crystal</t>
  </si>
  <si>
    <t>Funches Cheryl Ann</t>
  </si>
  <si>
    <t>Gould Elizabeth L.</t>
  </si>
  <si>
    <t>Brown Monica</t>
  </si>
  <si>
    <t>Knight Courtney</t>
  </si>
  <si>
    <t>Stein Jennifer</t>
  </si>
  <si>
    <t>Xiong Brenda</t>
  </si>
  <si>
    <t>Thomas D'Arcy</t>
  </si>
  <si>
    <t>Voznyuk Lyudmila V.</t>
  </si>
  <si>
    <t>House Stephanie</t>
  </si>
  <si>
    <t>Agee Kathleen</t>
  </si>
  <si>
    <t>Atsusaka Naoko</t>
  </si>
  <si>
    <t>Augsburger Ben</t>
  </si>
  <si>
    <t>Bedaso Shegitu</t>
  </si>
  <si>
    <t>Blackman Scott</t>
  </si>
  <si>
    <t>Boles Patricia</t>
  </si>
  <si>
    <t>Breshears Elise</t>
  </si>
  <si>
    <t>Brich Jovy</t>
  </si>
  <si>
    <t>Chamberlain Christina</t>
  </si>
  <si>
    <t>Chan Elaine</t>
  </si>
  <si>
    <t>Cox Steve</t>
  </si>
  <si>
    <t>Dunn Jamie</t>
  </si>
  <si>
    <t>Ferhatovic Alma</t>
  </si>
  <si>
    <t>Fields Katherine</t>
  </si>
  <si>
    <t>Fray Michelle</t>
  </si>
  <si>
    <t>Ganchenpa Kalsang</t>
  </si>
  <si>
    <t>Gilbert Jenny</t>
  </si>
  <si>
    <t>Gongora Joanna</t>
  </si>
  <si>
    <t>Hunt Louise</t>
  </si>
  <si>
    <t>Jansma Lora</t>
  </si>
  <si>
    <t>Johnson Jennie</t>
  </si>
  <si>
    <t>Johnson Jessica</t>
  </si>
  <si>
    <t>Karic Mirela</t>
  </si>
  <si>
    <t>Kaur Manjit</t>
  </si>
  <si>
    <t>Leonard Brenda</t>
  </si>
  <si>
    <t>Levin Chelsea</t>
  </si>
  <si>
    <t>Li Tracy</t>
  </si>
  <si>
    <t>Loghry Maggie</t>
  </si>
  <si>
    <t>Madamombe-McCoy Angela</t>
  </si>
  <si>
    <t>Mauke-Wiswall Seeseei</t>
  </si>
  <si>
    <t>McLean Jessica</t>
  </si>
  <si>
    <t>Miettinen Michael</t>
  </si>
  <si>
    <t>Moore Eric</t>
  </si>
  <si>
    <t>Moore Juliann</t>
  </si>
  <si>
    <t>Poliashova Avelina</t>
  </si>
  <si>
    <t>Reust Stephanie</t>
  </si>
  <si>
    <t>Rilling Brenden</t>
  </si>
  <si>
    <t>Roseborough Deborah</t>
  </si>
  <si>
    <t>Ross Chris</t>
  </si>
  <si>
    <t>Stencil Melinda</t>
  </si>
  <si>
    <t>Stevens Amelia</t>
  </si>
  <si>
    <t>Torrez Jeremiah</t>
  </si>
  <si>
    <t>Tracy Melinda</t>
  </si>
  <si>
    <t>Trubachik Susan</t>
  </si>
  <si>
    <t>Vivar Garcia Elisa</t>
  </si>
  <si>
    <t>Willeford Tom</t>
  </si>
  <si>
    <t>Willis Steve</t>
  </si>
  <si>
    <t>Yangzom Tenzin</t>
  </si>
  <si>
    <t>Zacharkiw Erin</t>
  </si>
  <si>
    <t>Zetter Jennifer</t>
  </si>
  <si>
    <t>Zhyhalo Nadiya</t>
  </si>
  <si>
    <t>Antonio Katriza</t>
  </si>
  <si>
    <t>Aragon Cherie Mae</t>
  </si>
  <si>
    <t>Brown Stephanie</t>
  </si>
  <si>
    <t>Choephel Jangchup</t>
  </si>
  <si>
    <t>Conlin Monica</t>
  </si>
  <si>
    <t>Cook Jessica</t>
  </si>
  <si>
    <t>Craven Renee</t>
  </si>
  <si>
    <t>Crosland Jesse</t>
  </si>
  <si>
    <t>Denia Cuan Louiza</t>
  </si>
  <si>
    <t>Dike Chinyere</t>
  </si>
  <si>
    <t>Espinosa Evelia</t>
  </si>
  <si>
    <t>George Cynthia</t>
  </si>
  <si>
    <t>George Sophie</t>
  </si>
  <si>
    <t>Grzankowski Sarah</t>
  </si>
  <si>
    <t>Ives Christian</t>
  </si>
  <si>
    <t>Johnston Lanora</t>
  </si>
  <si>
    <t>Jungic Jasna</t>
  </si>
  <si>
    <t>Kaiban Esther</t>
  </si>
  <si>
    <t>Kaufman Lori</t>
  </si>
  <si>
    <t>Krasnogorov Olga</t>
  </si>
  <si>
    <t>Leason Jeanne</t>
  </si>
  <si>
    <t>Lee Anna</t>
  </si>
  <si>
    <t>Lin Grace</t>
  </si>
  <si>
    <t>Losee Abbi</t>
  </si>
  <si>
    <t>Martinez Tiina</t>
  </si>
  <si>
    <t>Mendoza Moranchel Verenice</t>
  </si>
  <si>
    <t>Mirza Salma</t>
  </si>
  <si>
    <t>Nelsen Shawnell</t>
  </si>
  <si>
    <t>Ocampo Rosiebhel</t>
  </si>
  <si>
    <t>Pham Myhanh</t>
  </si>
  <si>
    <t>Phillips LaShawn</t>
  </si>
  <si>
    <t>Puente-Roca Rafael</t>
  </si>
  <si>
    <t>Roeseler Amy</t>
  </si>
  <si>
    <t>Ruiz Jessica</t>
  </si>
  <si>
    <t>Saefong Sow</t>
  </si>
  <si>
    <t>Seivert Meagan</t>
  </si>
  <si>
    <t>Shu Danya</t>
  </si>
  <si>
    <t>Slyter Carrie</t>
  </si>
  <si>
    <t>Tammad April</t>
  </si>
  <si>
    <t>Vrlicak Nancy</t>
  </si>
  <si>
    <t>Witherspoon Patricia</t>
  </si>
  <si>
    <t>Yem-Tan Stacy</t>
  </si>
  <si>
    <t>Zapata Imelda</t>
  </si>
  <si>
    <t>Mason Katie</t>
  </si>
  <si>
    <t>Abrigo Jesus</t>
  </si>
  <si>
    <t>Adams Ronald</t>
  </si>
  <si>
    <t>Arnaut Nermin</t>
  </si>
  <si>
    <t>Baker Andrea</t>
  </si>
  <si>
    <t>Balliett Tara</t>
  </si>
  <si>
    <t>Bareuther Joelle</t>
  </si>
  <si>
    <t>Behensky David</t>
  </si>
  <si>
    <t>Biggs Maria</t>
  </si>
  <si>
    <t>Bryan Jaymie</t>
  </si>
  <si>
    <t>Collins Jeffrey</t>
  </si>
  <si>
    <t>Evanado Caroline</t>
  </si>
  <si>
    <t>Evans Madison</t>
  </si>
  <si>
    <t>Frisby Elizabeth</t>
  </si>
  <si>
    <t>Fulbright Jennifer</t>
  </si>
  <si>
    <t>Gorchakov Vera</t>
  </si>
  <si>
    <t>Haak Abby</t>
  </si>
  <si>
    <t>Hall Jamie</t>
  </si>
  <si>
    <t>Hughes Patricia</t>
  </si>
  <si>
    <t>Johnson Tacita</t>
  </si>
  <si>
    <t>Kendall Jane</t>
  </si>
  <si>
    <t>Kieffer Tashia</t>
  </si>
  <si>
    <t>Kinjo Christine</t>
  </si>
  <si>
    <t>Lynch Juliana</t>
  </si>
  <si>
    <t>Martin Ali</t>
  </si>
  <si>
    <t>Milliman Rene</t>
  </si>
  <si>
    <t>Newbold Olivia</t>
  </si>
  <si>
    <t>Oakes Christina</t>
  </si>
  <si>
    <t>Ofengenden Ester</t>
  </si>
  <si>
    <t>Peecook Jillian</t>
  </si>
  <si>
    <t>Peterson Jamie</t>
  </si>
  <si>
    <t>Phillips Laurie</t>
  </si>
  <si>
    <t>Pitzer Angela</t>
  </si>
  <si>
    <t>Poynter Benjamin</t>
  </si>
  <si>
    <t>Richards Misty</t>
  </si>
  <si>
    <t>Rodriguez Tiffany</t>
  </si>
  <si>
    <t>Savas Heather</t>
  </si>
  <si>
    <t>Sherwood Margaret</t>
  </si>
  <si>
    <t>Streeter Ashley</t>
  </si>
  <si>
    <t>Swanson Coral</t>
  </si>
  <si>
    <t>Tingstad Leane</t>
  </si>
  <si>
    <t>Tomlin Irina</t>
  </si>
  <si>
    <t>Nadine Tower Isabel</t>
  </si>
  <si>
    <t>Tran Anh</t>
  </si>
  <si>
    <t>Ulrich Brian</t>
  </si>
  <si>
    <t>Byrd Mason</t>
  </si>
  <si>
    <t>Dubovaia Tatiana</t>
  </si>
  <si>
    <t>Ekman Victoria</t>
  </si>
  <si>
    <t>Felisario Jessamae</t>
  </si>
  <si>
    <t>Gotauco Mark</t>
  </si>
  <si>
    <t>Harris Melinda</t>
  </si>
  <si>
    <t>Hergert Gretchen</t>
  </si>
  <si>
    <t>Kostyuk Tatyana</t>
  </si>
  <si>
    <t>Pinkerton Rolindia</t>
  </si>
  <si>
    <t>Sanders Abigail</t>
  </si>
  <si>
    <t>Sombo Molalign</t>
  </si>
  <si>
    <t>Zarek Charlotte</t>
  </si>
  <si>
    <t>Chou Celeste</t>
  </si>
  <si>
    <t>Curt Ashley</t>
  </si>
  <si>
    <t>Denia Llerh</t>
  </si>
  <si>
    <t>Dukeshier Holly</t>
  </si>
  <si>
    <t>Fachiol Livia</t>
  </si>
  <si>
    <t>Fray Tessa</t>
  </si>
  <si>
    <t>Gulickson Kellie</t>
  </si>
  <si>
    <t>Jordan Ashley</t>
  </si>
  <si>
    <t>Karaman Boris</t>
  </si>
  <si>
    <t>Kenaston Ciara</t>
  </si>
  <si>
    <t>Kooiman Helen</t>
  </si>
  <si>
    <t>Luzefa Florina Ma</t>
  </si>
  <si>
    <t>Mazurin Viktoriya</t>
  </si>
  <si>
    <t>Milton Cheryl</t>
  </si>
  <si>
    <t>Nguyen Vina</t>
  </si>
  <si>
    <t>Riser Thomas</t>
  </si>
  <si>
    <t>Saad Samer</t>
  </si>
  <si>
    <t>Saechao Mey</t>
  </si>
  <si>
    <t>Santos Meaghann</t>
  </si>
  <si>
    <t>Schultz Carrie</t>
  </si>
  <si>
    <t>Trost Christine</t>
  </si>
  <si>
    <t>Valdovinos Godinez Eriberta</t>
  </si>
  <si>
    <t>Veng-Pedersen Kirsten</t>
  </si>
  <si>
    <t>Wilks Stephen</t>
  </si>
  <si>
    <t>Wilson Asha</t>
  </si>
  <si>
    <t>Wullschleger Jessica</t>
  </si>
  <si>
    <t>Zapanta Romuald</t>
  </si>
  <si>
    <t>Zaragoza Krystel</t>
  </si>
  <si>
    <t>Barker Patricia</t>
  </si>
  <si>
    <t>Barnes Laura</t>
  </si>
  <si>
    <t>Blevens Savannah</t>
  </si>
  <si>
    <t>Bond Jessica</t>
  </si>
  <si>
    <t>Brusco Anna</t>
  </si>
  <si>
    <t>Chandler Ester</t>
  </si>
  <si>
    <t>Cojoc Silvia</t>
  </si>
  <si>
    <t>Cook Salal</t>
  </si>
  <si>
    <t>Cress Deborah</t>
  </si>
  <si>
    <t>Daun Michelle</t>
  </si>
  <si>
    <t>Deaton Abby</t>
  </si>
  <si>
    <t>Deblock Brianna</t>
  </si>
  <si>
    <t>Deronjic Denisa</t>
  </si>
  <si>
    <t>DeVeny Ashlee</t>
  </si>
  <si>
    <t>Dolma Tsering</t>
  </si>
  <si>
    <t>Espinosa Nova Elfa</t>
  </si>
  <si>
    <t>Flynn Lisa</t>
  </si>
  <si>
    <t>Goddard Lindsey</t>
  </si>
  <si>
    <t>Haab Tracy</t>
  </si>
  <si>
    <t>Hewett Temple</t>
  </si>
  <si>
    <t>Hiebenthal Christina</t>
  </si>
  <si>
    <t>Hoang Giang</t>
  </si>
  <si>
    <t>Ivey Brenda</t>
  </si>
  <si>
    <t>Mangalindan Oscar</t>
  </si>
  <si>
    <t>McCormick Nicole</t>
  </si>
  <si>
    <t>McGinnis Kathryn</t>
  </si>
  <si>
    <t>Mcgowan-Tuttle Margaret</t>
  </si>
  <si>
    <t>McKinzie Jessica</t>
  </si>
  <si>
    <t>Mcnamara Jessica Beth</t>
  </si>
  <si>
    <t>Petrashishin Lyudmila</t>
  </si>
  <si>
    <t>Priestley Deborah</t>
  </si>
  <si>
    <t>Reimche Kathy</t>
  </si>
  <si>
    <t>Rios Leticia</t>
  </si>
  <si>
    <t>Roberts India</t>
  </si>
  <si>
    <t>Root Bryaunna</t>
  </si>
  <si>
    <t>Schriever Kelsea</t>
  </si>
  <si>
    <t>Shepard Susan</t>
  </si>
  <si>
    <t>Sloan Morgan</t>
  </si>
  <si>
    <t>Sosanya Christiana</t>
  </si>
  <si>
    <t>Street Jeffrey</t>
  </si>
  <si>
    <t>Suvalcu-Constantin Titza</t>
  </si>
  <si>
    <t>Tait Taesun</t>
  </si>
  <si>
    <t>Valdovinos-Godinez Teresa</t>
  </si>
  <si>
    <t>Villanueva Jacqueline</t>
  </si>
  <si>
    <t>White Marc</t>
  </si>
  <si>
    <t>Willhite Carol</t>
  </si>
  <si>
    <t>Gledhill Danielle</t>
  </si>
  <si>
    <t>Clowers Lillian</t>
  </si>
  <si>
    <t>Strobehn Catherine</t>
  </si>
  <si>
    <t>3 South</t>
  </si>
  <si>
    <t>3 North</t>
  </si>
  <si>
    <t>1 North</t>
  </si>
  <si>
    <t>CV</t>
  </si>
  <si>
    <t>2 North</t>
  </si>
  <si>
    <t>2 South</t>
  </si>
  <si>
    <t>MS Progressive</t>
  </si>
  <si>
    <t>1 South</t>
  </si>
  <si>
    <t>Med Surg</t>
  </si>
  <si>
    <t>Oncology</t>
  </si>
  <si>
    <t>Metropolitan Hospital</t>
  </si>
  <si>
    <t>6B Telemetry</t>
  </si>
  <si>
    <t>Abueg Angelia</t>
  </si>
  <si>
    <t>Archille Linda</t>
  </si>
  <si>
    <t>Blaise Farah</t>
  </si>
  <si>
    <t>Bonfante Ivonne</t>
  </si>
  <si>
    <t>Castro Dionisio</t>
  </si>
  <si>
    <t>Cole Valerie</t>
  </si>
  <si>
    <t>Nsiah Comfort</t>
  </si>
  <si>
    <t>Forrester Beverly</t>
  </si>
  <si>
    <t>Galindo Emerilta</t>
  </si>
  <si>
    <t>Kim SeHwa</t>
  </si>
  <si>
    <t>Mallilin Judith</t>
  </si>
  <si>
    <t>Manley Patricia</t>
  </si>
  <si>
    <t>Martinez Emilia</t>
  </si>
  <si>
    <t>Moore Nieka</t>
  </si>
  <si>
    <t>Moses Shantah</t>
  </si>
  <si>
    <t>Presley Phylis</t>
  </si>
  <si>
    <t>Senecharles Sherly</t>
  </si>
  <si>
    <t>Swemabia-Ajavon Melanie</t>
  </si>
  <si>
    <t>Talingdan Normarlean</t>
  </si>
  <si>
    <t>St. John Hospital &amp; Medical Center</t>
  </si>
  <si>
    <t>4 East - ACE Unit</t>
  </si>
  <si>
    <t>Anderson Dawn</t>
  </si>
  <si>
    <t>Anderson Kelley</t>
  </si>
  <si>
    <t>Bannerman Tonique</t>
  </si>
  <si>
    <t>Bekris Cristina</t>
  </si>
  <si>
    <t>Bennett Samanta</t>
  </si>
  <si>
    <t>Black Sally</t>
  </si>
  <si>
    <t>Bradford Mattie</t>
  </si>
  <si>
    <t>Cagle Ariana</t>
  </si>
  <si>
    <t>Chan Lisa</t>
  </si>
  <si>
    <t>Davidson Kristy</t>
  </si>
  <si>
    <t>Dereske Gretchen</t>
  </si>
  <si>
    <t>Dionne Renee</t>
  </si>
  <si>
    <t>Dozier Keyata</t>
  </si>
  <si>
    <t>Escutia Rocio</t>
  </si>
  <si>
    <t>Esselink Kristin</t>
  </si>
  <si>
    <t>Giacona Heather</t>
  </si>
  <si>
    <t>Glen Ruby</t>
  </si>
  <si>
    <t>Ham Lisa</t>
  </si>
  <si>
    <t>Harris Deloris</t>
  </si>
  <si>
    <t>Hayosh Jeanette</t>
  </si>
  <si>
    <t>Hogan Michele</t>
  </si>
  <si>
    <t>Humbert Donna</t>
  </si>
  <si>
    <t>Ingram Lori</t>
  </si>
  <si>
    <t>Kerkmaz Marcy</t>
  </si>
  <si>
    <t>Knott Amanda</t>
  </si>
  <si>
    <t>McCormick Anna</t>
  </si>
  <si>
    <t>Meyers Samantha</t>
  </si>
  <si>
    <t>Minjoe Lisa</t>
  </si>
  <si>
    <t>Mustedanagic Sanja</t>
  </si>
  <si>
    <t>Norment Angela</t>
  </si>
  <si>
    <t>Overbee Malak</t>
  </si>
  <si>
    <t>Ozomoor Nenita</t>
  </si>
  <si>
    <t>Perron Dawn</t>
  </si>
  <si>
    <t>Poteracki Julie</t>
  </si>
  <si>
    <t>Reifsnider Mercedes</t>
  </si>
  <si>
    <t>Remitz Carleen</t>
  </si>
  <si>
    <t>Romano April</t>
  </si>
  <si>
    <t>Romanoski Margaret</t>
  </si>
  <si>
    <t>Sergeeva Anna</t>
  </si>
  <si>
    <t>Shaholli Ermira</t>
  </si>
  <si>
    <t>Shami Arwa</t>
  </si>
  <si>
    <t>Singleton Patricia</t>
  </si>
  <si>
    <t>Stewart Latrese</t>
  </si>
  <si>
    <t>Tatarelli Cara</t>
  </si>
  <si>
    <t>Ulrich Cynthia</t>
  </si>
  <si>
    <t>Walker Shirley</t>
  </si>
  <si>
    <t>Williams Chrystal</t>
  </si>
  <si>
    <t>Williams Bernina</t>
  </si>
  <si>
    <t>Zablocki Julie</t>
  </si>
  <si>
    <t>Zarski Jared</t>
  </si>
  <si>
    <t>The Miriam Hospital</t>
  </si>
  <si>
    <t>3W Med Surg</t>
  </si>
  <si>
    <t>3B Colorectal</t>
  </si>
  <si>
    <t>BAZIRGAN GINA M</t>
  </si>
  <si>
    <t>BELTRAN JENNIFER M</t>
  </si>
  <si>
    <t>CARVELL SARAH E</t>
  </si>
  <si>
    <t>DESIMONE CASEY L</t>
  </si>
  <si>
    <t>DUFRESNE KATHRYN E</t>
  </si>
  <si>
    <t>EVANS ASHLEY E</t>
  </si>
  <si>
    <t>FARIA WENDY L</t>
  </si>
  <si>
    <t>GAUTHIER HALEY S</t>
  </si>
  <si>
    <t>GOMES  SHAE-QUELL</t>
  </si>
  <si>
    <t>HELGER JEAN A</t>
  </si>
  <si>
    <t>KANDZERSKI RONALD F</t>
  </si>
  <si>
    <t>LOPES MARIA A</t>
  </si>
  <si>
    <t>LOPES VIVIANE</t>
  </si>
  <si>
    <t>MANFREDI JANELLE E</t>
  </si>
  <si>
    <t>MOLINA SHANNA M</t>
  </si>
  <si>
    <t>PAYE LUCIA</t>
  </si>
  <si>
    <t>PERRON ANITA N</t>
  </si>
  <si>
    <t>ROMANO ANTHONY R</t>
  </si>
  <si>
    <t>SANCHEZ JESSENIA</t>
  </si>
  <si>
    <t>SILVIA SAMANTHA B</t>
  </si>
  <si>
    <t>VEZIKOV ARTHUR</t>
  </si>
  <si>
    <t>WELCH ANA</t>
  </si>
  <si>
    <t>WELLS PAMELA M</t>
  </si>
  <si>
    <t>YANG PAO</t>
  </si>
  <si>
    <t>3N Orthopedic</t>
  </si>
  <si>
    <t>AMER ALEXANDER M</t>
  </si>
  <si>
    <t>BATTESON DEAN J</t>
  </si>
  <si>
    <t>BESTER TERESA</t>
  </si>
  <si>
    <t>BOWEN JULIA M</t>
  </si>
  <si>
    <t>BRAY MARIE A</t>
  </si>
  <si>
    <t>BRUZZI GERALDINE</t>
  </si>
  <si>
    <t>BURGESS SHERRI L</t>
  </si>
  <si>
    <t>BUTLER KATHERINE</t>
  </si>
  <si>
    <t>CARLTON NORMA J</t>
  </si>
  <si>
    <t>COLAO GINA L</t>
  </si>
  <si>
    <t>COLLINS SAMUEL P</t>
  </si>
  <si>
    <t>COYNE JENNIFER E</t>
  </si>
  <si>
    <t>DEGNAN  NICOLE</t>
  </si>
  <si>
    <t>DESOUSA LISA M</t>
  </si>
  <si>
    <t>DIONNE LORI MARIE</t>
  </si>
  <si>
    <t>DUMAPIAS DIJOANAH</t>
  </si>
  <si>
    <t>DUTRA DANIELLE J</t>
  </si>
  <si>
    <t>EVANS PRISCILLA</t>
  </si>
  <si>
    <t>FIORE ADRIANA</t>
  </si>
  <si>
    <t>FURTADO STEPHANIE C</t>
  </si>
  <si>
    <t>GAROFANO  ALEXANDRIA</t>
  </si>
  <si>
    <t>GREENE JENNY A</t>
  </si>
  <si>
    <t>HEARN  HANNAH</t>
  </si>
  <si>
    <t>HENRIQUES LIARA Z</t>
  </si>
  <si>
    <t>IZQUIERDO ANAYRA</t>
  </si>
  <si>
    <t>JOHNSON REBECCA C</t>
  </si>
  <si>
    <t>JOHNSON LAUREN N</t>
  </si>
  <si>
    <t>KLEIN BECKY J</t>
  </si>
  <si>
    <t>LESSARD MELISSA M</t>
  </si>
  <si>
    <t>LOPEZ STEPHANIE Y</t>
  </si>
  <si>
    <t>LOPEZ MORIS D</t>
  </si>
  <si>
    <t>MANCHESTER  ANDEE</t>
  </si>
  <si>
    <t>MANCINI MELISSA A</t>
  </si>
  <si>
    <t>MARCELLO DAVID J</t>
  </si>
  <si>
    <t>MEDINA WANDA C</t>
  </si>
  <si>
    <t>MELLA ARLENE</t>
  </si>
  <si>
    <t>MONTEIRO DALILA M</t>
  </si>
  <si>
    <t>MONTERO JANELLE A</t>
  </si>
  <si>
    <t>MORIN KERRI B</t>
  </si>
  <si>
    <t>NGIN  JENNY</t>
  </si>
  <si>
    <t>NUNEZ WILMER</t>
  </si>
  <si>
    <t>PARASCANDOLO NICOLE A</t>
  </si>
  <si>
    <t>PARE ELIZABETH S</t>
  </si>
  <si>
    <t>PHILLIPS JAMES D</t>
  </si>
  <si>
    <t>PHILLIPS  TIFFANY</t>
  </si>
  <si>
    <t>POLIQUIN  RACHAEL</t>
  </si>
  <si>
    <t>QUINLAN FERDEL V</t>
  </si>
  <si>
    <t>QUINLAN KAREN B</t>
  </si>
  <si>
    <t>REALEJO SAMANTHA</t>
  </si>
  <si>
    <t>ROCABADO SILVIA P</t>
  </si>
  <si>
    <t>SANTOS LINA M</t>
  </si>
  <si>
    <t>SILVESTRE MONICA G</t>
  </si>
  <si>
    <t>STAEBLER DIANE M</t>
  </si>
  <si>
    <t>STEENBRUGGEN ALEXA</t>
  </si>
  <si>
    <t>STOWE CORRINE M</t>
  </si>
  <si>
    <t>TANGUI MARIA A</t>
  </si>
  <si>
    <t>TROIA ANA</t>
  </si>
  <si>
    <t>UNSWORTH KERRI L</t>
  </si>
  <si>
    <t>VEADER LINDA M</t>
  </si>
  <si>
    <t>WALKER ROSALIND M</t>
  </si>
  <si>
    <t>WILSON JENNIFER J</t>
  </si>
  <si>
    <t>WUO SANDRA K</t>
  </si>
  <si>
    <t>3E Stroke</t>
  </si>
  <si>
    <t>ALEGBELEYE DEBORAH O</t>
  </si>
  <si>
    <t>BARBER CHRISTOPHER S</t>
  </si>
  <si>
    <t>BARIBAULT JACLYN</t>
  </si>
  <si>
    <t>BERTOZZI KAITLIN R</t>
  </si>
  <si>
    <t>BLAY RACHEL M</t>
  </si>
  <si>
    <t>BRAT AYOOLA</t>
  </si>
  <si>
    <t>BRAY TIMOTHY E</t>
  </si>
  <si>
    <t>CAMPOPIANO SUSAN M</t>
  </si>
  <si>
    <t>COMO MARIA F</t>
  </si>
  <si>
    <t>CONNOLLY EMILY</t>
  </si>
  <si>
    <t>DANIELS JOANNE F</t>
  </si>
  <si>
    <t>DAROSA JESSICA A</t>
  </si>
  <si>
    <t>DAROSA SABRINA</t>
  </si>
  <si>
    <t>DESCY HOLLIE A</t>
  </si>
  <si>
    <t>DOW NATASHA L</t>
  </si>
  <si>
    <t>DUFFY KATHLEEN T</t>
  </si>
  <si>
    <t>FLYNN DANIEL P</t>
  </si>
  <si>
    <t>FOURNIER ANDREW J</t>
  </si>
  <si>
    <t>GAGAN ANNE M</t>
  </si>
  <si>
    <t>GASPARRI JESSICA</t>
  </si>
  <si>
    <t>GOMEZ ALBA M</t>
  </si>
  <si>
    <t>HAYNES VICTORIA</t>
  </si>
  <si>
    <t>HIBBARD BRIANNA R</t>
  </si>
  <si>
    <t>HUNT EMILY</t>
  </si>
  <si>
    <t>KEO KIMMALY</t>
  </si>
  <si>
    <t>LEPAGE KELLY C</t>
  </si>
  <si>
    <t>LOMBARDI BRITTNI</t>
  </si>
  <si>
    <t>MAESTAS SHERRI L</t>
  </si>
  <si>
    <t>MARCIANO KAYLA J</t>
  </si>
  <si>
    <t>MARMOLEJOS PAOLA</t>
  </si>
  <si>
    <t>MEDINA ENIRAIDE</t>
  </si>
  <si>
    <t>MICEK JESSICA J</t>
  </si>
  <si>
    <t>MORALES BRENDA L</t>
  </si>
  <si>
    <t>OLIVEIRA SANDRA</t>
  </si>
  <si>
    <t>OMIUNU ABOSEDE B</t>
  </si>
  <si>
    <t>ORTIZ MASSIEL</t>
  </si>
  <si>
    <t>OUKLILANE SAMIRA</t>
  </si>
  <si>
    <t>PACHECO DIANA C</t>
  </si>
  <si>
    <t>PAJOTTE DAVID</t>
  </si>
  <si>
    <t>RANDALL JESSICA A</t>
  </si>
  <si>
    <t>REYES ANABEL</t>
  </si>
  <si>
    <t>REYES KAREN C</t>
  </si>
  <si>
    <t>RICCI KATHLEEN L</t>
  </si>
  <si>
    <t>ROSENBECK KELLY E</t>
  </si>
  <si>
    <t>ROSENER ALLISON C</t>
  </si>
  <si>
    <t>SANTOS SYLE STEFFI S</t>
  </si>
  <si>
    <t>SHIPPEE CHRISTOPHER W</t>
  </si>
  <si>
    <t>TESSIER JEFFREY M</t>
  </si>
  <si>
    <t>THAMMAVONGSA KAVYPHONE</t>
  </si>
  <si>
    <t>TURNER  ASHLEY</t>
  </si>
  <si>
    <t>YANG THAI</t>
  </si>
  <si>
    <t>YANG BLIA</t>
  </si>
  <si>
    <t>4B Oncology</t>
  </si>
  <si>
    <t>BAILEY ARIANA</t>
  </si>
  <si>
    <t>BEAUDOIN ERIC</t>
  </si>
  <si>
    <t>BOSSE MARIAH</t>
  </si>
  <si>
    <t>BOYD AMY M.</t>
  </si>
  <si>
    <t>BRICAULT COURTNEY L</t>
  </si>
  <si>
    <t>BROOKS KELSEY</t>
  </si>
  <si>
    <t>BUTLER KAREN</t>
  </si>
  <si>
    <t>CORREIA CARMEN H</t>
  </si>
  <si>
    <t>CORREIA TIFFANY A</t>
  </si>
  <si>
    <t>DANG THUY TIEN T</t>
  </si>
  <si>
    <t>DELANDE AJAH L</t>
  </si>
  <si>
    <t>DOSSANTOS JACQUELINA</t>
  </si>
  <si>
    <t>DURAND TANYA J</t>
  </si>
  <si>
    <t>FERRI BRIANNA</t>
  </si>
  <si>
    <t>FITZPATRICK MALENY</t>
  </si>
  <si>
    <t>FRANCISCO MARIA</t>
  </si>
  <si>
    <t>GARCIA LIBANESSA</t>
  </si>
  <si>
    <t>GORTON HILLARY M</t>
  </si>
  <si>
    <t>HURTEAU JACQUELINE M</t>
  </si>
  <si>
    <t>JONES ROBIN</t>
  </si>
  <si>
    <t>KANIA IWONA B</t>
  </si>
  <si>
    <t>LALLY JULIE</t>
  </si>
  <si>
    <t>MATTEIS MICHELLE</t>
  </si>
  <si>
    <t>NICOLAS LAURA</t>
  </si>
  <si>
    <t>NORMAND SAMANTHA</t>
  </si>
  <si>
    <t>PEREZ NOELIA I</t>
  </si>
  <si>
    <t>PIMENTEL BRENDA L</t>
  </si>
  <si>
    <t>ROBINSON KELLY A</t>
  </si>
  <si>
    <t>SIWY THERESA</t>
  </si>
  <si>
    <t>STEWART MORGAN B</t>
  </si>
  <si>
    <t>TAYLOR ROMELL</t>
  </si>
  <si>
    <t>UNHURYAN OKSANA</t>
  </si>
  <si>
    <t>WILCOX DUSTIN R</t>
  </si>
  <si>
    <t>WYATT JANIE M</t>
  </si>
  <si>
    <t>4E Cardiac</t>
  </si>
  <si>
    <t>AGUDELO LANI M</t>
  </si>
  <si>
    <t>AMATO ALICIA</t>
  </si>
  <si>
    <t>ANTONIO JENNA</t>
  </si>
  <si>
    <t>BARIBAULT NICOLE M</t>
  </si>
  <si>
    <t>BOUCHER SIERRA N</t>
  </si>
  <si>
    <t>BROWN KEAUNDRA T</t>
  </si>
  <si>
    <t>CHHAY MEREDITH</t>
  </si>
  <si>
    <t>COSTA MARGARIDA</t>
  </si>
  <si>
    <t>COSTAVIANA ANNA M</t>
  </si>
  <si>
    <t>DELGADO ANA A</t>
  </si>
  <si>
    <t>DELLAGROTTA ERIN</t>
  </si>
  <si>
    <t>DIBIASIO JEREMY D</t>
  </si>
  <si>
    <t>DONOVAN MARY</t>
  </si>
  <si>
    <t>DOS SANTOS MARIA L</t>
  </si>
  <si>
    <t>DUNNE ABIGAIL</t>
  </si>
  <si>
    <t>ESCUDERO NATASHA</t>
  </si>
  <si>
    <t>FLORES  ANDREA</t>
  </si>
  <si>
    <t>FORTINPER RENEE E</t>
  </si>
  <si>
    <t>FREITAS JESSIE</t>
  </si>
  <si>
    <t>GAMACHE SARAH</t>
  </si>
  <si>
    <t>HAFFNER JATTA CECELIA</t>
  </si>
  <si>
    <t>HATHAWAY ASHLEY C</t>
  </si>
  <si>
    <t>HUDSON NATALIE M</t>
  </si>
  <si>
    <t>KEARNS JOCELYN</t>
  </si>
  <si>
    <t>LAPLUME HEATHER M</t>
  </si>
  <si>
    <t>LEE ALLISON M</t>
  </si>
  <si>
    <t>LORRAINE REBECCA L</t>
  </si>
  <si>
    <t>LUBERA KALEIGH</t>
  </si>
  <si>
    <t>MATCHETT JESSICA L</t>
  </si>
  <si>
    <t>MCCULLOUGH ERIN E</t>
  </si>
  <si>
    <t>MORRISSEY AMANDA</t>
  </si>
  <si>
    <t>MURRAY KATIE E</t>
  </si>
  <si>
    <t>NDIAYE MATY</t>
  </si>
  <si>
    <t>NORMAN KENDRA E</t>
  </si>
  <si>
    <t>OLIVEIRA SUSANA C</t>
  </si>
  <si>
    <t>PAULO KALEY</t>
  </si>
  <si>
    <t>RODRIGUEZ AMANDA M</t>
  </si>
  <si>
    <t>SALDUA JOCELYN T</t>
  </si>
  <si>
    <t>SHIPPEE AMANDA M</t>
  </si>
  <si>
    <t>SHIRSHAC SARAH A</t>
  </si>
  <si>
    <t>SILVESTRI MARK A</t>
  </si>
  <si>
    <t>STANLEY KARA A</t>
  </si>
  <si>
    <t>TENTE MARY</t>
  </si>
  <si>
    <t>TORRES ZOILA L</t>
  </si>
  <si>
    <t>VIEIRA BIANCA A</t>
  </si>
  <si>
    <t>VONA ANN MARIE</t>
  </si>
  <si>
    <t>WILCOX NINA M</t>
  </si>
  <si>
    <t>WILLIAMS JASMINE L</t>
  </si>
  <si>
    <t>ZEIL GRETCHEN</t>
  </si>
  <si>
    <t>4W Cardiac</t>
  </si>
  <si>
    <t>ALLARD DAVID</t>
  </si>
  <si>
    <t>BARTLETT RACHAEL L</t>
  </si>
  <si>
    <t>BATISTA ANTONIA O</t>
  </si>
  <si>
    <t>BOLIEK CHARLES</t>
  </si>
  <si>
    <t>BREEN LAURYN L</t>
  </si>
  <si>
    <t>CARDIN MARY C</t>
  </si>
  <si>
    <t>CHARLES EDDIE J</t>
  </si>
  <si>
    <t>CHAVES JAMES</t>
  </si>
  <si>
    <t>CHEVES JARED</t>
  </si>
  <si>
    <t>CUERVO VANESSA</t>
  </si>
  <si>
    <t>DENNIS FEELTA</t>
  </si>
  <si>
    <t>FOUNTAIN KATHERINE</t>
  </si>
  <si>
    <t>FURMAN KENDRA</t>
  </si>
  <si>
    <t>GALE JESSICA A</t>
  </si>
  <si>
    <t>GOMES ROBERTO F</t>
  </si>
  <si>
    <t>GONNELLI DAWN C</t>
  </si>
  <si>
    <t>HAMMOND ANNA MARIA F</t>
  </si>
  <si>
    <t>HARRISON DEBORAH</t>
  </si>
  <si>
    <t>HOLT SARAH</t>
  </si>
  <si>
    <t>HUN KELLY</t>
  </si>
  <si>
    <t>JOHNSON SHIRLEY K</t>
  </si>
  <si>
    <t>KULCZYK NICOLE</t>
  </si>
  <si>
    <t>LEIGH NMAH</t>
  </si>
  <si>
    <t>LEMIEUX SUSAN D</t>
  </si>
  <si>
    <t>LIMA ALLIA B</t>
  </si>
  <si>
    <t>LUIZ JEANNINE M</t>
  </si>
  <si>
    <t>LYNCH THERESA F</t>
  </si>
  <si>
    <t>MAKOWSKI SARAH M</t>
  </si>
  <si>
    <t>MALONE LAURA</t>
  </si>
  <si>
    <t>MANOSH GRACE</t>
  </si>
  <si>
    <t>MCMAHON KENDRA</t>
  </si>
  <si>
    <t>NELSON JENNIFER M</t>
  </si>
  <si>
    <t>PINEAULT REBECCA</t>
  </si>
  <si>
    <t>POIRIER THERESA</t>
  </si>
  <si>
    <t>RAMOS FIORDALIZA</t>
  </si>
  <si>
    <t>RIOLES ALISHA L</t>
  </si>
  <si>
    <t>ROBIN KYLE</t>
  </si>
  <si>
    <t>ROCK MEGAN A</t>
  </si>
  <si>
    <t>ROMERO NELSY</t>
  </si>
  <si>
    <t>SICILIANO SABRINA</t>
  </si>
  <si>
    <t>SILVA MANUEL E</t>
  </si>
  <si>
    <t>SMITH ADA A</t>
  </si>
  <si>
    <t>TETO JANE F</t>
  </si>
  <si>
    <t>WASHINGTON COMFORT D</t>
  </si>
  <si>
    <t>WILLIAMS CHRISTINE M</t>
  </si>
  <si>
    <t>WILLIAMS KARDI D</t>
  </si>
  <si>
    <t>WISE CRISTINA</t>
  </si>
  <si>
    <t>YALARTAI OPHELIA W</t>
  </si>
  <si>
    <t>ACKERLY TABATHA</t>
  </si>
  <si>
    <t>AMOAKO JANELLE</t>
  </si>
  <si>
    <t>AUBIN DARYL</t>
  </si>
  <si>
    <t>BENEDETTI ALICIA M</t>
  </si>
  <si>
    <t>BLANCHARD AMANDA</t>
  </si>
  <si>
    <t>BUELL MAGGIE</t>
  </si>
  <si>
    <t>CARDIN MEAGHAN</t>
  </si>
  <si>
    <t>CENTRACCHIO TESSA</t>
  </si>
  <si>
    <t>CLEMONS SARAH</t>
  </si>
  <si>
    <t>CORREIA HANNA M</t>
  </si>
  <si>
    <t>DUARTE MARIA K</t>
  </si>
  <si>
    <t>DZIALO STEPHANIE</t>
  </si>
  <si>
    <t>EASLEY GINA M</t>
  </si>
  <si>
    <t>ELLINWOOD KATELYN M</t>
  </si>
  <si>
    <t>FIRPO DARILINA M</t>
  </si>
  <si>
    <t>FIRTH BETSY E</t>
  </si>
  <si>
    <t>FLEMING SALLY A</t>
  </si>
  <si>
    <t>FLOR LINDA J</t>
  </si>
  <si>
    <t>FRANCO IVELISSE Y</t>
  </si>
  <si>
    <t>GIAMBO ALICIA S</t>
  </si>
  <si>
    <t>GUERRA JENNIFER L</t>
  </si>
  <si>
    <t>HAWTHORNE LISA L</t>
  </si>
  <si>
    <t>KRUPA ALEXANDRA M</t>
  </si>
  <si>
    <t>LAGOR SHAHNEE L</t>
  </si>
  <si>
    <t>LAWLER JESSICA M</t>
  </si>
  <si>
    <t>LIARD MELISSA A</t>
  </si>
  <si>
    <t>LIMA BRITTANIE M</t>
  </si>
  <si>
    <t>LOPES JAY</t>
  </si>
  <si>
    <t>LOPES LEONY N</t>
  </si>
  <si>
    <t>MCMAHON DONNA L</t>
  </si>
  <si>
    <t>MEDEIROS DANIELLE M</t>
  </si>
  <si>
    <t>MONIZ KARLA D</t>
  </si>
  <si>
    <t>NUNEZ ANDRES M</t>
  </si>
  <si>
    <t>PEREZ SARAH B</t>
  </si>
  <si>
    <t>PIERRE-LOUIS TENISHA G</t>
  </si>
  <si>
    <t>PION MARK J</t>
  </si>
  <si>
    <t>REIS ARIANA M</t>
  </si>
  <si>
    <t>ROBERGE MARY LOU</t>
  </si>
  <si>
    <t>ROSS MEGAN K</t>
  </si>
  <si>
    <t>SACCOCCIO BRITTANY M</t>
  </si>
  <si>
    <t>SAINVAL DIEULA</t>
  </si>
  <si>
    <t>SALOMON CLAUDINE</t>
  </si>
  <si>
    <t>SANNI OLANREWAJU D</t>
  </si>
  <si>
    <t>SCHIFFER ELANA A</t>
  </si>
  <si>
    <t>SHEEHAN ASHLEY</t>
  </si>
  <si>
    <t>SILVERMAN DAVID J</t>
  </si>
  <si>
    <t>SILVIA KIMBERLY A</t>
  </si>
  <si>
    <t>SOLOMON KAYLA</t>
  </si>
  <si>
    <t>STAULO THERESA E</t>
  </si>
  <si>
    <t>THOMAS AUDREY L</t>
  </si>
  <si>
    <t>THOMPSON KATLIN A</t>
  </si>
  <si>
    <t>VARELA KENIRA H</t>
  </si>
  <si>
    <t>VIEIRA ROSALINA M</t>
  </si>
  <si>
    <t>WATERMAN MARIA</t>
  </si>
  <si>
    <t>WRAY LINNIE</t>
  </si>
  <si>
    <t>University Hospitals Portage  Medical Center</t>
  </si>
  <si>
    <t>POR Routine Nursing Unit-25530</t>
  </si>
  <si>
    <t>Battaglia  Sarah E</t>
  </si>
  <si>
    <t>Battoglia  Amanda J</t>
  </si>
  <si>
    <t>Brugmann  Ashley L</t>
  </si>
  <si>
    <t>Cate  Anna M</t>
  </si>
  <si>
    <t>Chapple  Hannah M</t>
  </si>
  <si>
    <t>Clark  Beverly A</t>
  </si>
  <si>
    <t>Curtin  Ami S</t>
  </si>
  <si>
    <t>Davis  Phyllis E</t>
  </si>
  <si>
    <t>Dull  Catherine N</t>
  </si>
  <si>
    <t>Esposito  Stefani J</t>
  </si>
  <si>
    <t>Ewing  Shane D</t>
  </si>
  <si>
    <t>Garrett  Carie A</t>
  </si>
  <si>
    <t>Gavozzi  Gina P</t>
  </si>
  <si>
    <t>Gray  Annette L</t>
  </si>
  <si>
    <t>Gutherie  Christina L</t>
  </si>
  <si>
    <t>Hausch  Rachel A</t>
  </si>
  <si>
    <t>Hensley  Ashley A</t>
  </si>
  <si>
    <t>Houghton  Sabrina F</t>
  </si>
  <si>
    <t>Jones  Chassidy D</t>
  </si>
  <si>
    <t>Lewis  Lauren R</t>
  </si>
  <si>
    <t>Linn  Jason R</t>
  </si>
  <si>
    <t>Mafield  Taylor L</t>
  </si>
  <si>
    <t>Marsh  Kelly M</t>
  </si>
  <si>
    <t>Martinez  Allison L</t>
  </si>
  <si>
    <t>Michniak  Dana M</t>
  </si>
  <si>
    <t>Miller  Chelsey J</t>
  </si>
  <si>
    <t>Mima  Veronica L</t>
  </si>
  <si>
    <t>Morris  Joan M</t>
  </si>
  <si>
    <t>Nemitz  Cathy L</t>
  </si>
  <si>
    <t>Oberlin  Karen E</t>
  </si>
  <si>
    <t>Pappada  Brittany</t>
  </si>
  <si>
    <t>Pereces  Clarissa S</t>
  </si>
  <si>
    <t>Pesicek  Trevor A</t>
  </si>
  <si>
    <t>Phillips  Jennifer L</t>
  </si>
  <si>
    <t>Pigg  Tanya L</t>
  </si>
  <si>
    <t>Pitzer  Christopher A</t>
  </si>
  <si>
    <t>Remus  Julie L</t>
  </si>
  <si>
    <t>Rogers  Betty J</t>
  </si>
  <si>
    <t>Saltsman  Ryan V</t>
  </si>
  <si>
    <t>Scarl  Carol A</t>
  </si>
  <si>
    <t>Shahan  Ashley M</t>
  </si>
  <si>
    <t>Shumaker  Kimberly D</t>
  </si>
  <si>
    <t>Smith  Autumn N</t>
  </si>
  <si>
    <t>Thompson  Renae J</t>
  </si>
  <si>
    <t>Trimble  Amanda C</t>
  </si>
  <si>
    <t>Ulics  Judy</t>
  </si>
  <si>
    <t>VanCamp  Ashley B</t>
  </si>
  <si>
    <t>Williams  Regina E</t>
  </si>
  <si>
    <t>Williams  Tanisha D</t>
  </si>
  <si>
    <t>Wilson  Stacey N</t>
  </si>
  <si>
    <t>Yun  Jared N</t>
  </si>
  <si>
    <t>Almeida Patricia L.</t>
  </si>
  <si>
    <t>Baker Betsy</t>
  </si>
  <si>
    <t>Baron Barbara B.</t>
  </si>
  <si>
    <t>Barra Brittany</t>
  </si>
  <si>
    <t>Bempong Comfort</t>
  </si>
  <si>
    <t>Bishop Laura A.</t>
  </si>
  <si>
    <t>Burnett Althea N.</t>
  </si>
  <si>
    <t>Candido Doreen L.</t>
  </si>
  <si>
    <t>Ciullo Alyssa L.</t>
  </si>
  <si>
    <t>Cratty Debra</t>
  </si>
  <si>
    <t>Darcey Amanda</t>
  </si>
  <si>
    <t>Davis Denise S.</t>
  </si>
  <si>
    <t>Donato Dabady Sabine</t>
  </si>
  <si>
    <t>Egan Shannon L.</t>
  </si>
  <si>
    <t>Fabiana Joy Q.</t>
  </si>
  <si>
    <t>Figueroa Damaris</t>
  </si>
  <si>
    <t>Frimpong Joanita F.</t>
  </si>
  <si>
    <t>Fusco Grace M.</t>
  </si>
  <si>
    <t>Ganaros Anita M.</t>
  </si>
  <si>
    <t>Gaston Elaine F.</t>
  </si>
  <si>
    <t>Goyzueta Rocio</t>
  </si>
  <si>
    <t>Hoyt Ashley L.</t>
  </si>
  <si>
    <t>Irmscher Laura F.</t>
  </si>
  <si>
    <t>Jaszczolt Ewa J.</t>
  </si>
  <si>
    <t>Kelly Tessa M.</t>
  </si>
  <si>
    <t>Klecha Anna</t>
  </si>
  <si>
    <t>Konovalov Sandra N.</t>
  </si>
  <si>
    <t>Kozlowska Aneta</t>
  </si>
  <si>
    <t>Limmer Sara-Jayne</t>
  </si>
  <si>
    <t>Loehle Melissa</t>
  </si>
  <si>
    <t>Mahon Tara M.</t>
  </si>
  <si>
    <t>Mamczynski Elizabeth</t>
  </si>
  <si>
    <t>Marunchak Lyubov</t>
  </si>
  <si>
    <t>Massicotte Ryan</t>
  </si>
  <si>
    <t>Meehan Rachel</t>
  </si>
  <si>
    <t>Mellon Jessica L.</t>
  </si>
  <si>
    <t>Napiello Angela M.</t>
  </si>
  <si>
    <t>Nealey Brittany S.</t>
  </si>
  <si>
    <t>Niemierowko Maryann</t>
  </si>
  <si>
    <t>Niziolek Anne C.</t>
  </si>
  <si>
    <t>O'Connor Steffani L.</t>
  </si>
  <si>
    <t>Papandrea Lisa A.</t>
  </si>
  <si>
    <t>Pavelchak Amy R.</t>
  </si>
  <si>
    <t>Pena Jessica M.</t>
  </si>
  <si>
    <t>Raffington Diane A.</t>
  </si>
  <si>
    <t>Riley Alicia M.</t>
  </si>
  <si>
    <t>Roseman Heather A.</t>
  </si>
  <si>
    <t>Ross Dorota M.</t>
  </si>
  <si>
    <t>Ryan Maria R.</t>
  </si>
  <si>
    <t>Sajan Elsy</t>
  </si>
  <si>
    <t>San Angelo Kimberly A</t>
  </si>
  <si>
    <t>Sanchez Myriam</t>
  </si>
  <si>
    <t>Santisteban Isabel M.</t>
  </si>
  <si>
    <t>Santos Michelle E.</t>
  </si>
  <si>
    <t>Sardinha Noelle D.</t>
  </si>
  <si>
    <t>Servellon Carmen E.</t>
  </si>
  <si>
    <t>Sillasen Roseann Z.</t>
  </si>
  <si>
    <t>Spear Heather</t>
  </si>
  <si>
    <t>Szablowski Katarzyna</t>
  </si>
  <si>
    <t>Tardif Olga</t>
  </si>
  <si>
    <t>Thompson Kelly L.</t>
  </si>
  <si>
    <t>Toukour Jennifer</t>
  </si>
  <si>
    <t>Williams Katherine</t>
  </si>
  <si>
    <t>Ziolkowska Agata</t>
  </si>
  <si>
    <t>Medicine 3 Unit</t>
  </si>
  <si>
    <t>UConn Health John Dempsey Hospital</t>
  </si>
  <si>
    <t>O'Connor Hospital</t>
  </si>
  <si>
    <t>Inpatient</t>
  </si>
  <si>
    <t>Adjei Bonnie</t>
  </si>
  <si>
    <t>Endress Daniel</t>
  </si>
  <si>
    <t>Fox Brenda</t>
  </si>
  <si>
    <t>Garcia Barbara</t>
  </si>
  <si>
    <t>Jetter Antonia</t>
  </si>
  <si>
    <t>Krzyston Joshua</t>
  </si>
  <si>
    <t>Lanner Edie</t>
  </si>
  <si>
    <t>Meola Samantha</t>
  </si>
  <si>
    <t>Moodley Audra</t>
  </si>
  <si>
    <t>Scobie Ashley</t>
  </si>
  <si>
    <t>Scobie Sarah</t>
  </si>
  <si>
    <t>Strain Gertrude</t>
  </si>
  <si>
    <t>Thurgood AnnMarie</t>
  </si>
  <si>
    <t>Walley Kacie</t>
  </si>
  <si>
    <t>Weaver Tressa</t>
  </si>
  <si>
    <t>Wellington Mary</t>
  </si>
  <si>
    <t>Clement Shawn</t>
  </si>
  <si>
    <t>Fairchild Sarah</t>
  </si>
  <si>
    <t>Lees Rosemary</t>
  </si>
  <si>
    <t>Watson Jessica</t>
  </si>
  <si>
    <t>Whitbeck Lorah</t>
  </si>
  <si>
    <t>DePierro Melbourne</t>
  </si>
  <si>
    <t>Gracey Kathrine</t>
  </si>
  <si>
    <t>Howard Jennifer</t>
  </si>
  <si>
    <t>Pernice Jackie</t>
  </si>
  <si>
    <t>Pettit Jenna</t>
  </si>
  <si>
    <t>Providence Little Company of Mary Medical Center - San Pedro</t>
  </si>
  <si>
    <t>3W</t>
  </si>
  <si>
    <t>Ancheta  Betsy</t>
  </si>
  <si>
    <t>Arriola  Hermes</t>
  </si>
  <si>
    <t>Ascencio  Victoria</t>
  </si>
  <si>
    <t>Bacallo  Edgar</t>
  </si>
  <si>
    <t>Balesteri  Lisa</t>
  </si>
  <si>
    <t>Basto  Fatima</t>
  </si>
  <si>
    <t>Bocanegra  Judith</t>
  </si>
  <si>
    <t>Bundoc  Alaska</t>
  </si>
  <si>
    <t>Castillo  Maria</t>
  </si>
  <si>
    <t>Coates  Ashley</t>
  </si>
  <si>
    <t>Colletto  Nicole</t>
  </si>
  <si>
    <t>Collis  Kimberly</t>
  </si>
  <si>
    <t>Crespo Gonzalez  Daisy</t>
  </si>
  <si>
    <t>D’Onofrio  Monica</t>
  </si>
  <si>
    <t>Estrada  Jennifer</t>
  </si>
  <si>
    <t>Flores  Ian</t>
  </si>
  <si>
    <t>Freeman  Elsa</t>
  </si>
  <si>
    <t>Hernandez  Rosa</t>
  </si>
  <si>
    <t>Ibitola  Ola</t>
  </si>
  <si>
    <t>Johnson  Emilee</t>
  </si>
  <si>
    <t>Kao  Karen</t>
  </si>
  <si>
    <t>Kuizon  Kurt</t>
  </si>
  <si>
    <t>Leon  Michael</t>
  </si>
  <si>
    <t>Lestelle  Tina</t>
  </si>
  <si>
    <t>Liu-Sakamoto  Yenna</t>
  </si>
  <si>
    <t>Lo Grande  Andria</t>
  </si>
  <si>
    <t>Lumitap  Apollo</t>
  </si>
  <si>
    <t>Maravilla  Ana Lourdes</t>
  </si>
  <si>
    <t>Meic  Smiljana</t>
  </si>
  <si>
    <t>Nam  Soyoung</t>
  </si>
  <si>
    <t>Navarro  Carolyn</t>
  </si>
  <si>
    <t>Negrillo  Ronald</t>
  </si>
  <si>
    <t>Nicholes  Donna</t>
  </si>
  <si>
    <t>O’Rourke  Caitlin</t>
  </si>
  <si>
    <t>Okongwu  Promise</t>
  </si>
  <si>
    <t>Onorato  Gina</t>
  </si>
  <si>
    <t>Parker  Jamie</t>
  </si>
  <si>
    <t>Pena  Melissa</t>
  </si>
  <si>
    <t>Pineda  Dominga</t>
  </si>
  <si>
    <t>Ponce de Leon  Nancy</t>
  </si>
  <si>
    <t>Puerta  Emily</t>
  </si>
  <si>
    <t>Purcell  Allison</t>
  </si>
  <si>
    <t>Quero  Evangeline</t>
  </si>
  <si>
    <t xml:space="preserve">Rios  Martha </t>
  </si>
  <si>
    <t>Rodriguez  Tintin</t>
  </si>
  <si>
    <t>Ruge  Amber</t>
  </si>
  <si>
    <t>Salazar  Stephanie</t>
  </si>
  <si>
    <t>Samaan  Loni</t>
  </si>
  <si>
    <t>Sijder  Brittany</t>
  </si>
  <si>
    <t>Sta-Maria  Cesar</t>
  </si>
  <si>
    <t>Tran  Kelly</t>
  </si>
  <si>
    <t>Vanzant  Dustin</t>
  </si>
  <si>
    <t>Vaquez  Kevin</t>
  </si>
  <si>
    <t>Verdugo  Yadira</t>
  </si>
  <si>
    <t>Wagner  Cheryl</t>
  </si>
  <si>
    <t>Wilson  Andrea</t>
  </si>
  <si>
    <t>Young  Deidra</t>
  </si>
  <si>
    <t>Zaouadi  Aziz</t>
  </si>
  <si>
    <t>Angel  Narcisa</t>
  </si>
  <si>
    <t>Baklenko  Aleah</t>
  </si>
  <si>
    <t>Brown  Angela</t>
  </si>
  <si>
    <t>Chen  Ricky</t>
  </si>
  <si>
    <t>Cisneros  Sonya</t>
  </si>
  <si>
    <t>Clark  Taylor</t>
  </si>
  <si>
    <t>Cullen  Julie</t>
  </si>
  <si>
    <t>Evans  Fernanda</t>
  </si>
  <si>
    <t>Fernandes  Hazel</t>
  </si>
  <si>
    <t>Fernandez  Lovella</t>
  </si>
  <si>
    <t>Garcia de Guia  Concepcion</t>
  </si>
  <si>
    <t>Hernandez  Judith</t>
  </si>
  <si>
    <t>Jarvis  Jennifer</t>
  </si>
  <si>
    <t>Jefferson  Denise</t>
  </si>
  <si>
    <t>Kebere  Betel</t>
  </si>
  <si>
    <t>Lahip  Evelyn</t>
  </si>
  <si>
    <t>Lorentz  Albena</t>
  </si>
  <si>
    <t>Lucas  Lucius</t>
  </si>
  <si>
    <t>Mackie  Daniel</t>
  </si>
  <si>
    <t>Maher  Michele</t>
  </si>
  <si>
    <t>McGehean  Harmony</t>
  </si>
  <si>
    <t>McReynolds  Clifford</t>
  </si>
  <si>
    <t>Mera  Jennifer</t>
  </si>
  <si>
    <t>Mina  Noemi</t>
  </si>
  <si>
    <t>Misal  Joseph</t>
  </si>
  <si>
    <t>Mora  Maria</t>
  </si>
  <si>
    <t>Peacock  Dora</t>
  </si>
  <si>
    <t>Pineda  Luz</t>
  </si>
  <si>
    <t>Ralda  Cindy</t>
  </si>
  <si>
    <t>Ramirez  Cynthia</t>
  </si>
  <si>
    <t>Rodriguez  Fernando</t>
  </si>
  <si>
    <t>Roknian  Erica</t>
  </si>
  <si>
    <t>Sherwood  Jacqueline</t>
  </si>
  <si>
    <t>Tapia  Veronica</t>
  </si>
  <si>
    <t>Terrell  Sonya</t>
  </si>
  <si>
    <t>Tran  Marijane</t>
  </si>
  <si>
    <t>Treacy  Mary</t>
  </si>
  <si>
    <t>Velasquez  Andrea</t>
  </si>
  <si>
    <t>Vivar  Jeremee</t>
  </si>
  <si>
    <t>White  Rosie</t>
  </si>
  <si>
    <t>Abella  Rachele</t>
  </si>
  <si>
    <t>Adell  Wanda</t>
  </si>
  <si>
    <t>Aligo  Jennifer</t>
  </si>
  <si>
    <t>Alva  Peguy-Emmanuell</t>
  </si>
  <si>
    <t>Breznikar  Nada</t>
  </si>
  <si>
    <t>Carter  Alcia</t>
  </si>
  <si>
    <t>Chavez  Barbara Jane</t>
  </si>
  <si>
    <t>Fidel  Grace</t>
  </si>
  <si>
    <t>Gaerlan  Carlota</t>
  </si>
  <si>
    <t>Garcia  Jorge Benjamin</t>
  </si>
  <si>
    <t>Godepski  Eugene</t>
  </si>
  <si>
    <t>Guivara  Esther</t>
  </si>
  <si>
    <t>Hirales  Salina</t>
  </si>
  <si>
    <t>Ilagan  Raydene</t>
  </si>
  <si>
    <t>Lazenby  Paul</t>
  </si>
  <si>
    <t>Madrigal  Marlin</t>
  </si>
  <si>
    <t>Medina  Zamantha</t>
  </si>
  <si>
    <t>Mowatt  Ashley</t>
  </si>
  <si>
    <t>Murphy  Tysheuna</t>
  </si>
  <si>
    <t>Negron  Priscella</t>
  </si>
  <si>
    <t>Nguyen  Annemartin</t>
  </si>
  <si>
    <t>Ochia  Uche</t>
  </si>
  <si>
    <t>Pierluissi  Samantha</t>
  </si>
  <si>
    <t>Prejean  Maisha</t>
  </si>
  <si>
    <t>Redlew  Sheila</t>
  </si>
  <si>
    <t>Reyes  Delva</t>
  </si>
  <si>
    <t>Rivera  MaTeresa</t>
  </si>
  <si>
    <t>Romero  Leelin</t>
  </si>
  <si>
    <t>Rosales  Elena</t>
  </si>
  <si>
    <t>Schneier  Linda</t>
  </si>
  <si>
    <t>Sepulveda  Elyana</t>
  </si>
  <si>
    <t>Simich  Lisa</t>
  </si>
  <si>
    <t>Thompson  Raven</t>
  </si>
  <si>
    <t>Vazquez  Bryan</t>
  </si>
  <si>
    <t>Velador  Laura</t>
  </si>
  <si>
    <t>Wafer  Kiyan</t>
  </si>
  <si>
    <t>Williams  Latrice</t>
  </si>
  <si>
    <t>2W</t>
  </si>
  <si>
    <t>Pool</t>
  </si>
  <si>
    <t>Lincoln Memorial Hospital</t>
  </si>
  <si>
    <t>6B</t>
  </si>
  <si>
    <t>6C</t>
  </si>
  <si>
    <t>Adetunji Oluwakemi</t>
  </si>
  <si>
    <t>Agage Gladys</t>
  </si>
  <si>
    <t>Amobi Nneabia</t>
  </si>
  <si>
    <t>Barrie Isatu</t>
  </si>
  <si>
    <t>Boahen Abigail</t>
  </si>
  <si>
    <t>Boyd Dominique</t>
  </si>
  <si>
    <t>Cayetano Mariajinky</t>
  </si>
  <si>
    <t>Charles Frisnel</t>
  </si>
  <si>
    <t>Chimbo Chinenye</t>
  </si>
  <si>
    <t>Choi Jinah</t>
  </si>
  <si>
    <t>Dulce Chandiramani Maria</t>
  </si>
  <si>
    <t>Gaudin Marie</t>
  </si>
  <si>
    <t>Iqbal Nazish</t>
  </si>
  <si>
    <t>James-Hamilton Simmone</t>
  </si>
  <si>
    <t>Jang Mun-Hee</t>
  </si>
  <si>
    <t>Jun Kyung</t>
  </si>
  <si>
    <t>Kabre Salamata</t>
  </si>
  <si>
    <t>Leiva Francisca</t>
  </si>
  <si>
    <t>Melnyk Lyudmyla</t>
  </si>
  <si>
    <t>Mounkaila Soumana</t>
  </si>
  <si>
    <t>Nunez Abigail</t>
  </si>
  <si>
    <t>Nunez Maria</t>
  </si>
  <si>
    <t>Obioha Michael</t>
  </si>
  <si>
    <t>Orlik Nadezhda</t>
  </si>
  <si>
    <t>Osagie Patrick</t>
  </si>
  <si>
    <t>Prias Gregorio</t>
  </si>
  <si>
    <t>Rahaman Indrani</t>
  </si>
  <si>
    <t>Remy Vevinne</t>
  </si>
  <si>
    <t>Saka Adekunka</t>
  </si>
  <si>
    <t>Sanyang-Sarr Aminata</t>
  </si>
  <si>
    <t>Solis Dalia</t>
  </si>
  <si>
    <t>Suarez Jasmin</t>
  </si>
  <si>
    <t>Suleiman Abdul</t>
  </si>
  <si>
    <t>Thomas Yvonne</t>
  </si>
  <si>
    <t>Trajano Hazel</t>
  </si>
  <si>
    <t>Tugade Renelda</t>
  </si>
  <si>
    <t>Vaughan Marsha</t>
  </si>
  <si>
    <t>Yoon In-Cha</t>
  </si>
  <si>
    <t>Addei Catherine</t>
  </si>
  <si>
    <t>Alomar Lillian</t>
  </si>
  <si>
    <t>Asiedu Joyce</t>
  </si>
  <si>
    <t>Bae Nan Kyoung</t>
  </si>
  <si>
    <t>Bretney Mary</t>
  </si>
  <si>
    <t>Darquah Margaret</t>
  </si>
  <si>
    <t>Eddun Christopher</t>
  </si>
  <si>
    <t>Garvin Wanda</t>
  </si>
  <si>
    <t>Guerrido Mercedes</t>
  </si>
  <si>
    <t>Han Keum</t>
  </si>
  <si>
    <t>Hernandez Yasbara</t>
  </si>
  <si>
    <t>Hernandez Michelle</t>
  </si>
  <si>
    <t>Khatun Jakiya</t>
  </si>
  <si>
    <t>Laracuente Robin</t>
  </si>
  <si>
    <t>Larose Roland</t>
  </si>
  <si>
    <t>Lawrence Ellen</t>
  </si>
  <si>
    <t>Malapit Marvin</t>
  </si>
  <si>
    <t>Meristil Mirlande</t>
  </si>
  <si>
    <t>Moore Seerani</t>
  </si>
  <si>
    <t>Nwachukwu Jennifer</t>
  </si>
  <si>
    <t>Nwaigwe Antonia</t>
  </si>
  <si>
    <t>Nwankwo Vivian</t>
  </si>
  <si>
    <t>Nze Vincent</t>
  </si>
  <si>
    <t>Obi Christiana</t>
  </si>
  <si>
    <t>Osobaye Michael</t>
  </si>
  <si>
    <t>Paglinawan Rossana</t>
  </si>
  <si>
    <t>Perez Maria Angelica</t>
  </si>
  <si>
    <t>Quezada Ana</t>
  </si>
  <si>
    <t>Quinones Brenda</t>
  </si>
  <si>
    <t>Quist Helen</t>
  </si>
  <si>
    <t>Rampersaud Hardai</t>
  </si>
  <si>
    <t>Sarfo Selina</t>
  </si>
  <si>
    <t>Seville Damaris</t>
  </si>
  <si>
    <t>Stewart Charmaine</t>
  </si>
  <si>
    <t>Uhummwangho Betty</t>
  </si>
  <si>
    <t>Valentine Maria Angelica</t>
  </si>
  <si>
    <t>Vergara Federica</t>
  </si>
  <si>
    <t>Jacobi Hospital</t>
  </si>
  <si>
    <t>6A Med Surge</t>
  </si>
  <si>
    <t>ABESAMIS CHRISTIAN</t>
  </si>
  <si>
    <t>ACQUAH JUSTINA</t>
  </si>
  <si>
    <t>ADJEI ROSEMOND</t>
  </si>
  <si>
    <t>AKOMOLAFE FEMI</t>
  </si>
  <si>
    <t>BAMBA ASSIATA</t>
  </si>
  <si>
    <t>BUCHANAN MARJORIE</t>
  </si>
  <si>
    <t>BUENSUCESO-KAYAS FAITH</t>
  </si>
  <si>
    <t>CAMPBELL-COX TRACEY</t>
  </si>
  <si>
    <t>CHUKWUJEKWU UCHENNA</t>
  </si>
  <si>
    <t>CLEMETSON  PORTIA</t>
  </si>
  <si>
    <t>CUNNINGHAM-WARREN NATALIE A.</t>
  </si>
  <si>
    <t>DHANRAJ LYLA</t>
  </si>
  <si>
    <t>FERNANDEZ JOSIE</t>
  </si>
  <si>
    <t>FORBES MARRIE B.</t>
  </si>
  <si>
    <t>GARCIA JESSICA</t>
  </si>
  <si>
    <t>GJERGA MERI</t>
  </si>
  <si>
    <t>HARRY BEVERLY</t>
  </si>
  <si>
    <t>IASONIDIS DUMITURI</t>
  </si>
  <si>
    <t>IBRAHIMI LEONORA</t>
  </si>
  <si>
    <t>JAMES DIAN</t>
  </si>
  <si>
    <t>JEWTH NANDINI</t>
  </si>
  <si>
    <t>JUDGE FELECIA</t>
  </si>
  <si>
    <t>JUNG JI HYUN</t>
  </si>
  <si>
    <t>KIM CHAN MI</t>
  </si>
  <si>
    <t>LEWIS PAUL W.</t>
  </si>
  <si>
    <t>MANN CARMEN</t>
  </si>
  <si>
    <t>MERRICK DESIREE</t>
  </si>
  <si>
    <t>MITCHELL DWAYNE</t>
  </si>
  <si>
    <t>MORALES IRIS</t>
  </si>
  <si>
    <t>NAKAMURA AIKO</t>
  </si>
  <si>
    <t>NORALEZ ELADY</t>
  </si>
  <si>
    <t>OKEKE EVELYN</t>
  </si>
  <si>
    <t>PALAJ JULJANA</t>
  </si>
  <si>
    <t>PARIKH LEENA</t>
  </si>
  <si>
    <t>PARK JUNG</t>
  </si>
  <si>
    <t>RAMOS YOLANDA</t>
  </si>
  <si>
    <t>SILVA JUDITH P.</t>
  </si>
  <si>
    <t>SIMMS MIRIAM</t>
  </si>
  <si>
    <t>TRAORE HADIDJATOU</t>
  </si>
  <si>
    <t>VALENCIA LUZ C</t>
  </si>
  <si>
    <t>WRIGHT- WALCOTT MARILYN</t>
  </si>
  <si>
    <t>NY Presbyterian - Lawrence</t>
  </si>
  <si>
    <t>ABOHWO ESE P.</t>
  </si>
  <si>
    <t>ALFAKHOURY SUHIELA</t>
  </si>
  <si>
    <t>ALTOBELLI JOANNE</t>
  </si>
  <si>
    <t>BAGTAS TROEL L.</t>
  </si>
  <si>
    <t>BALLINGER NICHOLAS</t>
  </si>
  <si>
    <t>CAMBE KEITH</t>
  </si>
  <si>
    <t>DARINI CYNTHIA</t>
  </si>
  <si>
    <t>DAVIS CANDICE E.</t>
  </si>
  <si>
    <t>DELEON MARIA</t>
  </si>
  <si>
    <t>DURAN EDWIN D.</t>
  </si>
  <si>
    <t>EARLE-MURRAY CARLYN</t>
  </si>
  <si>
    <t>FREY SIOBHAN</t>
  </si>
  <si>
    <t>FUENTES JOSEPH</t>
  </si>
  <si>
    <t>GALLO KAICEE</t>
  </si>
  <si>
    <t>GREENO JESSICA L.</t>
  </si>
  <si>
    <t>HALL ANDREA J.</t>
  </si>
  <si>
    <t>HOLSGROVE LISA</t>
  </si>
  <si>
    <t>JOHNSON ERIKA</t>
  </si>
  <si>
    <t>JOSEPH PAUL R.</t>
  </si>
  <si>
    <t>KAY CRYSTAL</t>
  </si>
  <si>
    <t>LATCHMAN NIRVANA</t>
  </si>
  <si>
    <t>MAIKKULA WHITNEY E.</t>
  </si>
  <si>
    <t>MITCHELL LORIANA C.</t>
  </si>
  <si>
    <t>MONTEVERDE ALEXIS D.</t>
  </si>
  <si>
    <t>PALMER RAMON</t>
  </si>
  <si>
    <t>PARISI AMANDA</t>
  </si>
  <si>
    <t>PARRA LAWRENCE D.</t>
  </si>
  <si>
    <t>QAABIDH LAYLA</t>
  </si>
  <si>
    <t>QUINONES ANGELINE</t>
  </si>
  <si>
    <t>QUINTERO PATRICIA</t>
  </si>
  <si>
    <t>ROJAS ELSA</t>
  </si>
  <si>
    <t>ROSE DEBRANAYE</t>
  </si>
  <si>
    <t>ROVIDA DIANE</t>
  </si>
  <si>
    <t>SHARMA RAMAN</t>
  </si>
  <si>
    <t>SPINA LAURIE</t>
  </si>
  <si>
    <t>TAYLOR GEORGETTE A.</t>
  </si>
  <si>
    <t>THOMAS SUBHA</t>
  </si>
  <si>
    <t>TORRES MOIRA</t>
  </si>
  <si>
    <t>TORRES-GARCIA TINA</t>
  </si>
  <si>
    <t>TOVAR CHRISTINA</t>
  </si>
  <si>
    <t>ABRAHAM MINTA</t>
  </si>
  <si>
    <t>APPERMAN ROBYN</t>
  </si>
  <si>
    <t>BAILEY SUERETTE</t>
  </si>
  <si>
    <t>BARNES ASHLEY K.</t>
  </si>
  <si>
    <t>CAMPBELL VELMA</t>
  </si>
  <si>
    <t>CHERIAN SISY BIGI</t>
  </si>
  <si>
    <t>DAVIS MARJORIE E.</t>
  </si>
  <si>
    <t>DE LEON JASMINE M.</t>
  </si>
  <si>
    <t>ELLIOTT VENESSA</t>
  </si>
  <si>
    <t>HUGANAS ERINCAR</t>
  </si>
  <si>
    <t>HUNT DAVID</t>
  </si>
  <si>
    <t>KURIAKOSE MINTU</t>
  </si>
  <si>
    <t>MATHAI LIZA</t>
  </si>
  <si>
    <t>MC GOVERN CHRISTINA</t>
  </si>
  <si>
    <t>MCCARTHY AMANDA</t>
  </si>
  <si>
    <t>REFOL LOUELLA J.</t>
  </si>
  <si>
    <t>SCOTT-BONAPARTE ALTHEA</t>
  </si>
  <si>
    <t>SEEWAH NADIA</t>
  </si>
  <si>
    <t>SOLIMAN CHRISTINA</t>
  </si>
  <si>
    <t>TETTEH DESIRE</t>
  </si>
  <si>
    <t>THOMAS TISHA A.</t>
  </si>
  <si>
    <t>WERKHOVEN TERESA</t>
  </si>
  <si>
    <t>WILLIAMS JULIET</t>
  </si>
  <si>
    <t>AFOAKWAH DANIEL</t>
  </si>
  <si>
    <t>ASRAR SUBHANNA J.</t>
  </si>
  <si>
    <t>AYEWAH VIOLET</t>
  </si>
  <si>
    <t>BATIRBEK AZNEHAN</t>
  </si>
  <si>
    <t>BECK EILEEN</t>
  </si>
  <si>
    <t>CHAVEZ JESSICA</t>
  </si>
  <si>
    <t>DAMIANO JESSICA</t>
  </si>
  <si>
    <t>DUMALAG MARIE A.</t>
  </si>
  <si>
    <t>GOMES SHARLENE</t>
  </si>
  <si>
    <t>GRANVILLE JEAN M.</t>
  </si>
  <si>
    <t>HOWARD DARIA</t>
  </si>
  <si>
    <t>JOSIAH SHANE E.</t>
  </si>
  <si>
    <t>LUGTU JADE B.</t>
  </si>
  <si>
    <t>OROFINO GABRIELLA</t>
  </si>
  <si>
    <t>QUINTANA ELIZABETH M.</t>
  </si>
  <si>
    <t>RENY SUMA</t>
  </si>
  <si>
    <t>RICHARDSON AMANDA</t>
  </si>
  <si>
    <t>ROBINSON BERNADETT</t>
  </si>
  <si>
    <t>SABOT-KRAJEWSKI KRYSTAL</t>
  </si>
  <si>
    <t>SMITH SHIAN C.</t>
  </si>
  <si>
    <t>TIJANI NADIA</t>
  </si>
  <si>
    <t>UKAJ ARTA</t>
  </si>
  <si>
    <t>VIOLETTI ROSETTA</t>
  </si>
  <si>
    <t>WASHINGTON SHARISSE E.</t>
  </si>
  <si>
    <t>ALCANTARA MARISSA</t>
  </si>
  <si>
    <t>BAKSH BIBI F.</t>
  </si>
  <si>
    <t>BOIROND ROWSON</t>
  </si>
  <si>
    <t>CARASCO JASPER JONATHAN A.</t>
  </si>
  <si>
    <t>CLARKE DONNA</t>
  </si>
  <si>
    <t>COLLINS GWENDOLYN E.</t>
  </si>
  <si>
    <t>CZAJKO LISA</t>
  </si>
  <si>
    <t>DABA ANTONETTE</t>
  </si>
  <si>
    <t>EDWARDS NORDIA</t>
  </si>
  <si>
    <t>GAYLE CHRISTINA A.</t>
  </si>
  <si>
    <t>GUNAN JOSEPHINE</t>
  </si>
  <si>
    <t>JENKINS SHAARI J.</t>
  </si>
  <si>
    <t>KELANTHARA MARYSHINE</t>
  </si>
  <si>
    <t>LIVERMORE DENISE</t>
  </si>
  <si>
    <t>MATIAS MARYANN</t>
  </si>
  <si>
    <t>PIZARRO FLORIAN</t>
  </si>
  <si>
    <t>POWELL TENISHA</t>
  </si>
  <si>
    <t>RAIGOSA PAOLA A.</t>
  </si>
  <si>
    <t>REDONDO MONINA</t>
  </si>
  <si>
    <t>RICHARDS DIANA N.</t>
  </si>
  <si>
    <t>STEWART PELINDA F.</t>
  </si>
  <si>
    <t>TROTMAN YVETTE</t>
  </si>
  <si>
    <t>VAZQUEZ ARIEL</t>
  </si>
  <si>
    <t>ANDREWS MERINA C.</t>
  </si>
  <si>
    <t>CIOFALO JOANN</t>
  </si>
  <si>
    <t>DATSOMOR SAVIOUR K.</t>
  </si>
  <si>
    <t>FALLON REGINA M.</t>
  </si>
  <si>
    <t>GUGLIELMO LAURA</t>
  </si>
  <si>
    <t>LAMONT-GENTILE LINDA</t>
  </si>
  <si>
    <t>MAURING DINAH</t>
  </si>
  <si>
    <t>MOURO ALYSSA</t>
  </si>
  <si>
    <t>NIKOLARAKIS ANASTASIA</t>
  </si>
  <si>
    <t>PHILIP FLOWERLET</t>
  </si>
  <si>
    <t>REID DEBBIAN</t>
  </si>
  <si>
    <t>SIRAGUSA MARIO</t>
  </si>
  <si>
    <t>SOKOLI FERIDE</t>
  </si>
  <si>
    <t>THOMAS MARIE J.</t>
  </si>
  <si>
    <t>THOMAS TESSYMOL</t>
  </si>
  <si>
    <t>ALCOBER ANGELICA PALAAD</t>
  </si>
  <si>
    <t>BABCOCK MARY BETH</t>
  </si>
  <si>
    <t>BABY BINCY</t>
  </si>
  <si>
    <t>BURTON LAVALEE</t>
  </si>
  <si>
    <t>CHARLES TURKESSA</t>
  </si>
  <si>
    <t>CHENNIKARA SIBBY</t>
  </si>
  <si>
    <t>CUNANAN CECILIA</t>
  </si>
  <si>
    <t>DIDDEN BRIGID A.</t>
  </si>
  <si>
    <t>DUA MARITES</t>
  </si>
  <si>
    <t>FORBES AVA</t>
  </si>
  <si>
    <t>FRANKLIN JANICE L.</t>
  </si>
  <si>
    <t>GEORGE DEEPA</t>
  </si>
  <si>
    <t>GRADICA VIOLETA</t>
  </si>
  <si>
    <t>GRAHAM SHEVONBA M.</t>
  </si>
  <si>
    <t>HAMMOND ODENE N.</t>
  </si>
  <si>
    <t>JOSEPHS MELISSA</t>
  </si>
  <si>
    <t>LUMSDEN TAMIKA M.</t>
  </si>
  <si>
    <t>MANGAOIL STACY</t>
  </si>
  <si>
    <t>MCKAY KIMBERLYN</t>
  </si>
  <si>
    <t>MEJIA RYANN</t>
  </si>
  <si>
    <t>NACCARATO LAUREN</t>
  </si>
  <si>
    <t>NAIR REMYA B.</t>
  </si>
  <si>
    <t>NAKALEMA DOROTHY</t>
  </si>
  <si>
    <t>NUNEZ MEDINA ELI</t>
  </si>
  <si>
    <t>OCAMPO ILDEFONSA</t>
  </si>
  <si>
    <t>TECSON MA JENNIFER</t>
  </si>
  <si>
    <t>TROSETH DEBORAH</t>
  </si>
  <si>
    <t>WALSH TERESA</t>
  </si>
  <si>
    <t>BATOON ETHEL E.</t>
  </si>
  <si>
    <t>BENSON MARGARET</t>
  </si>
  <si>
    <t>BERBANO ELMER</t>
  </si>
  <si>
    <t>BRODERICK DEIRDRE</t>
  </si>
  <si>
    <t>CELIS EVELYNE LIMAYO</t>
  </si>
  <si>
    <t>CHUGUEVSKAYA LARISA</t>
  </si>
  <si>
    <t>DADZIE LAURA E.</t>
  </si>
  <si>
    <t>DALEY NADENE</t>
  </si>
  <si>
    <t>DALUYEN WILLABELLE J.</t>
  </si>
  <si>
    <t>FINKELSTEIN ANNETTE</t>
  </si>
  <si>
    <t>FINNEGAN ANN M.</t>
  </si>
  <si>
    <t>FOX FLORENCE</t>
  </si>
  <si>
    <t>GEORGE VENU</t>
  </si>
  <si>
    <t>GEORGE SHARON</t>
  </si>
  <si>
    <t>GUERRIER GARRY</t>
  </si>
  <si>
    <t>HAY ORANE</t>
  </si>
  <si>
    <t>JOSEPH JESSY</t>
  </si>
  <si>
    <t>KIM JENNY</t>
  </si>
  <si>
    <t>MENYE LENNY</t>
  </si>
  <si>
    <t>METZ JORJA</t>
  </si>
  <si>
    <t>NINAN NISHA</t>
  </si>
  <si>
    <t>PARK YOUNG HYE</t>
  </si>
  <si>
    <t>RAJ SUMI</t>
  </si>
  <si>
    <t>RUDA ADDOYE</t>
  </si>
  <si>
    <t>SCIARRILLO POLINA T.</t>
  </si>
  <si>
    <t>SCOTT VALERIE</t>
  </si>
  <si>
    <t>SOOKRAJ SHARRAN</t>
  </si>
  <si>
    <t>VAN-LARE SHILA</t>
  </si>
  <si>
    <t>VISCONTI DAWN</t>
  </si>
  <si>
    <t>ZENAROSA CARLO</t>
  </si>
  <si>
    <t>D.E.M.</t>
  </si>
  <si>
    <t>6N</t>
  </si>
  <si>
    <t>5N</t>
  </si>
  <si>
    <t>5S</t>
  </si>
  <si>
    <t>4N</t>
  </si>
  <si>
    <t>3N</t>
  </si>
  <si>
    <t>CCU</t>
  </si>
  <si>
    <t>Woodhull Hospital</t>
  </si>
  <si>
    <t>8-200 Medicine</t>
  </si>
  <si>
    <t>Alao Afolake</t>
  </si>
  <si>
    <t>Babu Lisy</t>
  </si>
  <si>
    <t>Bamisle Kayode</t>
  </si>
  <si>
    <t>Bascom Shianti</t>
  </si>
  <si>
    <t>Brown Natalee</t>
  </si>
  <si>
    <t>Carter Joan</t>
  </si>
  <si>
    <t>Catuy Jazmine</t>
  </si>
  <si>
    <t>Charles Sheila</t>
  </si>
  <si>
    <t>Chen Meizhu</t>
  </si>
  <si>
    <t>Cox Shenika</t>
  </si>
  <si>
    <t>Cristobal Alder</t>
  </si>
  <si>
    <t>Dabakarov Vyacheslav</t>
  </si>
  <si>
    <t>Dedios Anselma</t>
  </si>
  <si>
    <t>Dennis Marvelette</t>
  </si>
  <si>
    <t>Disla Miledis</t>
  </si>
  <si>
    <t>Elie Darlene</t>
  </si>
  <si>
    <t>Georges Lucia</t>
  </si>
  <si>
    <t>Graham Rosana</t>
  </si>
  <si>
    <t>Harrison Shavonna</t>
  </si>
  <si>
    <t>Henlon Joan</t>
  </si>
  <si>
    <t>Iroko Sola</t>
  </si>
  <si>
    <t>James Veta Joyce</t>
  </si>
  <si>
    <t>Joseph Yanick</t>
  </si>
  <si>
    <t>Joseph Marie</t>
  </si>
  <si>
    <t>Klass Cherryl</t>
  </si>
  <si>
    <t>Lapoterie Natalie</t>
  </si>
  <si>
    <t>LI Cuizhen</t>
  </si>
  <si>
    <t>Lin Min Yu</t>
  </si>
  <si>
    <t>Magno Jesus</t>
  </si>
  <si>
    <t>McKoy Myra</t>
  </si>
  <si>
    <t>Morales Denise</t>
  </si>
  <si>
    <t>Nguyen Tam</t>
  </si>
  <si>
    <t>Okafor Tola</t>
  </si>
  <si>
    <t>Qui Sha Sunny</t>
  </si>
  <si>
    <t>Rodriquez Elileen</t>
  </si>
  <si>
    <t>Sampson Caroline</t>
  </si>
  <si>
    <t>Sejour Michaelle</t>
  </si>
  <si>
    <t>Septimo Teresita Lumpas</t>
  </si>
  <si>
    <t>Solomon* Anne</t>
  </si>
  <si>
    <t>St. Louis* Sophia</t>
  </si>
  <si>
    <t>Stewart Tawana</t>
  </si>
  <si>
    <t>Tandia Aminata</t>
  </si>
  <si>
    <t>Williams Elaine</t>
  </si>
  <si>
    <t>Willimas Marsha</t>
  </si>
  <si>
    <t>Wong Denise</t>
  </si>
  <si>
    <t>St. Elizabeth Hospital</t>
  </si>
  <si>
    <t>ICU</t>
  </si>
  <si>
    <t>Med</t>
  </si>
  <si>
    <t>Surgery</t>
  </si>
  <si>
    <t>Telemetry</t>
  </si>
  <si>
    <t>Authement Angela</t>
  </si>
  <si>
    <t>Griffin Brandon</t>
  </si>
  <si>
    <t>Little Celeste</t>
  </si>
  <si>
    <t>Perry Crystal</t>
  </si>
  <si>
    <t>Durgapersad Joanie</t>
  </si>
  <si>
    <t>Petite Kahn</t>
  </si>
  <si>
    <t>Frederic Kate</t>
  </si>
  <si>
    <t>Babin Morgin</t>
  </si>
  <si>
    <t>Morin Shari</t>
  </si>
  <si>
    <t>Robbins Tiffany</t>
  </si>
  <si>
    <t>Williams Zona</t>
  </si>
  <si>
    <t>Lebouef Angela</t>
  </si>
  <si>
    <t>Cutno Barbara</t>
  </si>
  <si>
    <t>Smith Carly</t>
  </si>
  <si>
    <t>Olivas Deisy</t>
  </si>
  <si>
    <t>Perrin Dennis</t>
  </si>
  <si>
    <t>Brown Gloria</t>
  </si>
  <si>
    <t>Allen Joni</t>
  </si>
  <si>
    <t>Lemoine Joshline</t>
  </si>
  <si>
    <t>Ndosseu Margot</t>
  </si>
  <si>
    <t>Batiste Pamela</t>
  </si>
  <si>
    <t>Largey Patrick</t>
  </si>
  <si>
    <t>Breckenrige Sarah</t>
  </si>
  <si>
    <t>Clayton Tasia</t>
  </si>
  <si>
    <t>Taylor Thompson,</t>
  </si>
  <si>
    <t>Bracken Tia</t>
  </si>
  <si>
    <t>Claiborne Trish</t>
  </si>
  <si>
    <t>Garcich Vicki</t>
  </si>
  <si>
    <t>Peters Yolanda</t>
  </si>
  <si>
    <t>Leban Anitra</t>
  </si>
  <si>
    <t>Bodi Anna</t>
  </si>
  <si>
    <t>Richardson Brad</t>
  </si>
  <si>
    <t>Pikes Bre-Shanae</t>
  </si>
  <si>
    <t>Delaneuville Brittany</t>
  </si>
  <si>
    <t>Moore Daniel</t>
  </si>
  <si>
    <t>Jarvis Eloise</t>
  </si>
  <si>
    <t>Geason Erika</t>
  </si>
  <si>
    <t>Bui Hien</t>
  </si>
  <si>
    <t>Cannon Kayla</t>
  </si>
  <si>
    <t>Smith Kevin</t>
  </si>
  <si>
    <t>Ross Lynn</t>
  </si>
  <si>
    <t>Bergeron Makeia</t>
  </si>
  <si>
    <t>Osiagwu Margaret</t>
  </si>
  <si>
    <t>Childers Monique</t>
  </si>
  <si>
    <t>Joyeux Sandrina</t>
  </si>
  <si>
    <t>Duplessis Shantell</t>
  </si>
  <si>
    <t>Verrett Shiwana</t>
  </si>
  <si>
    <t>Poirrier Sian</t>
  </si>
  <si>
    <t>Williams Stacey</t>
  </si>
  <si>
    <t>Woods Wynette</t>
  </si>
  <si>
    <t>Delatte Alicia</t>
  </si>
  <si>
    <t>Wallner Amanda</t>
  </si>
  <si>
    <t>Jackson Ana</t>
  </si>
  <si>
    <t>Evans Antonia</t>
  </si>
  <si>
    <t>Dupree Antonia</t>
  </si>
  <si>
    <t>Des Bordes Ashley</t>
  </si>
  <si>
    <t>Carpenter Ashley</t>
  </si>
  <si>
    <t>Stewart-Myles Chasity</t>
  </si>
  <si>
    <t>Mallory Clinton</t>
  </si>
  <si>
    <t>Braud Elizabeth</t>
  </si>
  <si>
    <t>Breaux Erin</t>
  </si>
  <si>
    <t>Aube Josette</t>
  </si>
  <si>
    <t>Christain Judy</t>
  </si>
  <si>
    <t>Kelson Kandice</t>
  </si>
  <si>
    <t>Villavaso Maxine</t>
  </si>
  <si>
    <t>Brooks Rachel</t>
  </si>
  <si>
    <t>Robinson Samantha</t>
  </si>
  <si>
    <t>Delatte Samantha</t>
  </si>
  <si>
    <t>Jackson-Wells Samekio</t>
  </si>
  <si>
    <t>Whittington Sandy</t>
  </si>
  <si>
    <t>Nevers Teta</t>
  </si>
  <si>
    <t>Dandridge Tierstene</t>
  </si>
  <si>
    <t>Holmes Treniece</t>
  </si>
  <si>
    <t>Thomas Vanesha</t>
  </si>
  <si>
    <t>St. Joseph Mercy Oakland</t>
  </si>
  <si>
    <t>4S - Med/Surg</t>
  </si>
  <si>
    <t>Amega  Stacey L.</t>
  </si>
  <si>
    <t>Baker Jane P.</t>
  </si>
  <si>
    <t>Baker Julia A.</t>
  </si>
  <si>
    <t>Berger Chandra N.</t>
  </si>
  <si>
    <t>Bingham Paul</t>
  </si>
  <si>
    <t>Bruce Amber L.</t>
  </si>
  <si>
    <t>Chiu Amanda</t>
  </si>
  <si>
    <t>Clemence Megan</t>
  </si>
  <si>
    <t>Cody De'Johney L.</t>
  </si>
  <si>
    <t>Dietrich Brittany M.</t>
  </si>
  <si>
    <t>DiNardo Michael</t>
  </si>
  <si>
    <t>Downes Megan A.</t>
  </si>
  <si>
    <t>Doyle Melissa H.</t>
  </si>
  <si>
    <t>Fairbrother Mary Ellen</t>
  </si>
  <si>
    <t>Fisher Laura A.</t>
  </si>
  <si>
    <t>Fisher-Nilson Katie-Lynn</t>
  </si>
  <si>
    <t>Gamble Tierra</t>
  </si>
  <si>
    <t>Golding-Jewett Tina</t>
  </si>
  <si>
    <t>Hart Lisa</t>
  </si>
  <si>
    <t>Harthun Kody G.</t>
  </si>
  <si>
    <t>Hepburn Brittany</t>
  </si>
  <si>
    <t>Hill Sha-Kiya C.</t>
  </si>
  <si>
    <t>Hockey Rachel S.</t>
  </si>
  <si>
    <t>Holloman Brenda</t>
  </si>
  <si>
    <t>Holman Melissa D.</t>
  </si>
  <si>
    <t>Hurtado Denice</t>
  </si>
  <si>
    <t>Jensen George</t>
  </si>
  <si>
    <t>Johnson Brooke A.</t>
  </si>
  <si>
    <t>Johnson Lauren L.</t>
  </si>
  <si>
    <t>Kenney Dena</t>
  </si>
  <si>
    <t>Krstevski Mary</t>
  </si>
  <si>
    <t>Lafuente Erlinda</t>
  </si>
  <si>
    <t>Lewis Thomas</t>
  </si>
  <si>
    <t>Long Kristina</t>
  </si>
  <si>
    <t>Mabe Jasmine M.</t>
  </si>
  <si>
    <t>Machesky Christine</t>
  </si>
  <si>
    <t>Marshall Angela M.</t>
  </si>
  <si>
    <t>Mecca Donna L.</t>
  </si>
  <si>
    <t>Moe Tiffany</t>
  </si>
  <si>
    <t>Newsom Whitney P.</t>
  </si>
  <si>
    <t>Njie Momodou</t>
  </si>
  <si>
    <t>Ortner Kathleen M.</t>
  </si>
  <si>
    <t>Owen Michelle R.</t>
  </si>
  <si>
    <t>Patterson Sarah</t>
  </si>
  <si>
    <t>Pelton Nicole E.</t>
  </si>
  <si>
    <t>Pitlanish Leslie</t>
  </si>
  <si>
    <t>Roberts Zachary E.</t>
  </si>
  <si>
    <t>Ruddy Justin L.</t>
  </si>
  <si>
    <t>Rybarczyk Penny</t>
  </si>
  <si>
    <t>Saab Catherine L.</t>
  </si>
  <si>
    <t>Sanford Kaylyn L.</t>
  </si>
  <si>
    <t>Sotelo Cassandra</t>
  </si>
  <si>
    <t>Spencer Arica D.</t>
  </si>
  <si>
    <t>Stanley James</t>
  </si>
  <si>
    <t>Streeter Molly E.</t>
  </si>
  <si>
    <t>Stroster Marisa C.</t>
  </si>
  <si>
    <t>Sulpizio Megan D.</t>
  </si>
  <si>
    <t>Tan-Capaldi Roxanne</t>
  </si>
  <si>
    <t>Tarket Megan L.</t>
  </si>
  <si>
    <t>Waltz Greg</t>
  </si>
  <si>
    <t>Waterman Amanda</t>
  </si>
  <si>
    <t>Webb Stacey L.</t>
  </si>
  <si>
    <t>Williams Amanda</t>
  </si>
  <si>
    <t>NY Presbyterian - The Allen Pavilion</t>
  </si>
  <si>
    <t>2 Field West</t>
  </si>
  <si>
    <t>Agokeng Regine</t>
  </si>
  <si>
    <t>Asante Jihan</t>
  </si>
  <si>
    <t>Bain Masiku Janet</t>
  </si>
  <si>
    <t>Baldevieso Roselyn</t>
  </si>
  <si>
    <t>Barnes (on leave) Deanna</t>
  </si>
  <si>
    <t>Beato Maritza</t>
  </si>
  <si>
    <t>Beckford Heather</t>
  </si>
  <si>
    <t>Benjamin-Gardner Ebele</t>
  </si>
  <si>
    <t>Boateng Regina</t>
  </si>
  <si>
    <t>Braimah Mustapha</t>
  </si>
  <si>
    <t>Carrena Chiemena</t>
  </si>
  <si>
    <t>Castro Framercy</t>
  </si>
  <si>
    <t>Clarke Angela</t>
  </si>
  <si>
    <t>Daye Roshane</t>
  </si>
  <si>
    <t>Dixon Deniqua</t>
  </si>
  <si>
    <t>Feliciano Toni Anne</t>
  </si>
  <si>
    <t>Figueroa Jeannette</t>
  </si>
  <si>
    <t>Gancayco Cristian</t>
  </si>
  <si>
    <t>Gay Campbell Danya</t>
  </si>
  <si>
    <t>Graham Monique</t>
  </si>
  <si>
    <t>Hines Elcy</t>
  </si>
  <si>
    <t>Jackson Marvalyn</t>
  </si>
  <si>
    <t>Jean-Baptiste Steffy</t>
  </si>
  <si>
    <t>Khan Farida</t>
  </si>
  <si>
    <t>Koyithara Christine</t>
  </si>
  <si>
    <t>Kudzo Dumevi Frank</t>
  </si>
  <si>
    <t>Lee Hyangran</t>
  </si>
  <si>
    <t>Lee Shannon</t>
  </si>
  <si>
    <t>Lim Milagros</t>
  </si>
  <si>
    <t>Linton Marie</t>
  </si>
  <si>
    <t>Long Symone</t>
  </si>
  <si>
    <t>Mensah Grace</t>
  </si>
  <si>
    <t>Merced Idalia</t>
  </si>
  <si>
    <t>Mojica Ms.</t>
  </si>
  <si>
    <t>Nabong Antonette</t>
  </si>
  <si>
    <t>Ntiamoah Mercy</t>
  </si>
  <si>
    <t>Ojeda Samara</t>
  </si>
  <si>
    <t>Ouedraogo Hamed</t>
  </si>
  <si>
    <t>Palma Sari</t>
  </si>
  <si>
    <t>Park Hayoung</t>
  </si>
  <si>
    <t>Parrett Courtney</t>
  </si>
  <si>
    <t>Peterson (On leave) Dutchess</t>
  </si>
  <si>
    <t>Pierre Bianca</t>
  </si>
  <si>
    <t>Rincon Elaine</t>
  </si>
  <si>
    <t>Ross Trudy</t>
  </si>
  <si>
    <t>Sarpong Pamela</t>
  </si>
  <si>
    <t>Serwaa Sandra</t>
  </si>
  <si>
    <t>Simpson Julieth</t>
  </si>
  <si>
    <t>Sinanan-Vasishta Marsha</t>
  </si>
  <si>
    <t>Sinchi Luz</t>
  </si>
  <si>
    <t>Stewart Bernita</t>
  </si>
  <si>
    <t>Taylor Alexandra</t>
  </si>
  <si>
    <t>Pilar Uy Maria Pilar</t>
  </si>
  <si>
    <t>Wang Luisa</t>
  </si>
  <si>
    <t>Williams Tosca</t>
  </si>
  <si>
    <t>Wright Mary</t>
  </si>
  <si>
    <t xml:space="preserve">King's County </t>
  </si>
  <si>
    <t>Akparanta  Obernachi</t>
  </si>
  <si>
    <t>Alquezor  Antonia</t>
  </si>
  <si>
    <t>Andrews  Ashalee</t>
  </si>
  <si>
    <t>Bringas  Ronald Q.</t>
  </si>
  <si>
    <t>Douge  Philippe</t>
  </si>
  <si>
    <t>Drayton  Ryan</t>
  </si>
  <si>
    <t>Duncan  Debra</t>
  </si>
  <si>
    <t>Durojaiye  Elizabeth</t>
  </si>
  <si>
    <t>Edghill  Sandra</t>
  </si>
  <si>
    <t>Francois  Marie</t>
  </si>
  <si>
    <t>Glaze-Bernanrd  Sheryl</t>
  </si>
  <si>
    <t>Gooden  Yvonne</t>
  </si>
  <si>
    <t>Guillaume  Marie</t>
  </si>
  <si>
    <t>Hilaire  Rosemarie</t>
  </si>
  <si>
    <t xml:space="preserve">Hinds  Coleen </t>
  </si>
  <si>
    <t>James-Douglas  Erica</t>
  </si>
  <si>
    <t>Malabanan  Milagros Maria</t>
  </si>
  <si>
    <t>Medas-Phillips  Daunia</t>
  </si>
  <si>
    <t>Mondesire  Claudia</t>
  </si>
  <si>
    <t>Nathanson  Rachel</t>
  </si>
  <si>
    <t>Pieters  Roshauna</t>
  </si>
  <si>
    <t>Rogers  Kathleen</t>
  </si>
  <si>
    <t>Saint-Jean  Bernard</t>
  </si>
  <si>
    <t>Sesay  Zainab</t>
  </si>
  <si>
    <t>Smith  Constancia</t>
  </si>
  <si>
    <t>Sonko  Rouguiatou</t>
  </si>
  <si>
    <t>Victory  Allyson</t>
  </si>
  <si>
    <t>Alexis  Jaceinthe</t>
  </si>
  <si>
    <t>Alvarez  Gary</t>
  </si>
  <si>
    <t>Awe   Olutoyin</t>
  </si>
  <si>
    <t>Bararwandika  Joselyne</t>
  </si>
  <si>
    <t>Bernard   Karla</t>
  </si>
  <si>
    <t>Blair  Jason</t>
  </si>
  <si>
    <t>Bzezi  Saodat</t>
  </si>
  <si>
    <t>Ezeorah  Chiazoka</t>
  </si>
  <si>
    <t>Guy  Makedia</t>
  </si>
  <si>
    <t>Henry  Alicia</t>
  </si>
  <si>
    <t>Hunter  Avril</t>
  </si>
  <si>
    <t>James  Lisa</t>
  </si>
  <si>
    <t>John  Agnes</t>
  </si>
  <si>
    <t>Jose  Veena</t>
  </si>
  <si>
    <t>Marcellus  Cassandra</t>
  </si>
  <si>
    <t>Marchan  Helena</t>
  </si>
  <si>
    <t>Mba   Chizua</t>
  </si>
  <si>
    <t>McPherson  Joy</t>
  </si>
  <si>
    <t>Nwike  Eunice</t>
  </si>
  <si>
    <t>Ozougwu  Josephine</t>
  </si>
  <si>
    <t>Peters   Amanda</t>
  </si>
  <si>
    <t>Singh  Roshinie</t>
  </si>
  <si>
    <t>Sinkler  Sharee</t>
  </si>
  <si>
    <t>Sow  Adama</t>
  </si>
  <si>
    <t>Thompson   Gloria</t>
  </si>
  <si>
    <t>Vines  Shasohnda</t>
  </si>
  <si>
    <t>Cornwall  Nicola</t>
  </si>
  <si>
    <t>Donaldson  Tracy Ann</t>
  </si>
  <si>
    <t>Estime  Ygenie</t>
  </si>
  <si>
    <t>Grant  Michelle</t>
  </si>
  <si>
    <t xml:space="preserve">Joga  Melony J </t>
  </si>
  <si>
    <t>Lewis  Vevine</t>
  </si>
  <si>
    <t>Mambu  Joe Rennie</t>
  </si>
  <si>
    <t>Mondesir  Gladys</t>
  </si>
  <si>
    <t>O'Neil  Charlene</t>
  </si>
  <si>
    <t>Phipps-Johnson  Andrea</t>
  </si>
  <si>
    <t>Powell-Swaby  Naina</t>
  </si>
  <si>
    <t>Probherbs-Brown  Janet</t>
  </si>
  <si>
    <t>Alexander  Leticia</t>
  </si>
  <si>
    <t>Bennett  Charlean</t>
  </si>
  <si>
    <t>Bernabe  Elisabeth</t>
  </si>
  <si>
    <t>Brown  Denique</t>
  </si>
  <si>
    <t>Browne  Niambi K.</t>
  </si>
  <si>
    <t>Douglas  Paul</t>
  </si>
  <si>
    <t>Edwards  Karen</t>
  </si>
  <si>
    <t>Francois  Kathleen</t>
  </si>
  <si>
    <t>Garraway  Rosa</t>
  </si>
  <si>
    <t>Griffiths  Shaina</t>
  </si>
  <si>
    <t>Gryka  Nancy</t>
  </si>
  <si>
    <t>Hon  Chloe</t>
  </si>
  <si>
    <t>Hyppolite  Hans</t>
  </si>
  <si>
    <t>Joseph  Melissa Miranda</t>
  </si>
  <si>
    <t>Joseph  Bachelare</t>
  </si>
  <si>
    <t>Lopez  Semoy</t>
  </si>
  <si>
    <t>Mato  Jorgena</t>
  </si>
  <si>
    <t>McQuilkin  Magna</t>
  </si>
  <si>
    <t>Minhas  Nabiha</t>
  </si>
  <si>
    <t>Monteau  Monouchka</t>
  </si>
  <si>
    <t>Montrose  Marie</t>
  </si>
  <si>
    <t>Northe-Martin  Nicola</t>
  </si>
  <si>
    <t>Ogunbanwo-Oludai  Yetunde</t>
  </si>
  <si>
    <t>Perez  Mark</t>
  </si>
  <si>
    <t>Proskoff  Kristina</t>
  </si>
  <si>
    <t>Robinson  Garth</t>
  </si>
  <si>
    <t>Rougier  Chantelle</t>
  </si>
  <si>
    <t>Serwah-Boah  Mame A.</t>
  </si>
  <si>
    <t>Severe  Sherling</t>
  </si>
  <si>
    <t>St.John  Barbara</t>
  </si>
  <si>
    <t>Stanislaus  Marilyn</t>
  </si>
  <si>
    <t>Stewart-Raeburn  Portia</t>
  </si>
  <si>
    <t>Thomas  Oneika</t>
  </si>
  <si>
    <t>Uchencu  Justina</t>
  </si>
  <si>
    <t>White  Verlin</t>
  </si>
  <si>
    <t>Charles  Christiana</t>
  </si>
  <si>
    <t>Cornel  Tessie</t>
  </si>
  <si>
    <t>Cyrille  Nativa</t>
  </si>
  <si>
    <t>Daniels  Ingrid</t>
  </si>
  <si>
    <t>Distin  Dwynette</t>
  </si>
  <si>
    <t>Dubois  Nelsie</t>
  </si>
  <si>
    <t>Isaacs  Sandra</t>
  </si>
  <si>
    <t>Jacobs  Donna E</t>
  </si>
  <si>
    <t>Julien  Max</t>
  </si>
  <si>
    <t>Lewis  Janice</t>
  </si>
  <si>
    <t>Mullings  Philecia</t>
  </si>
  <si>
    <t>Semple  Claudette</t>
  </si>
  <si>
    <t>Won  Hyun Sun</t>
  </si>
  <si>
    <t>Abraham  Jenny</t>
  </si>
  <si>
    <t>Anglin-Samuel  Shamelia</t>
  </si>
  <si>
    <t>Bell  Ghislaine</t>
  </si>
  <si>
    <t>Betton  LaToya</t>
  </si>
  <si>
    <t>Brooks  Trina</t>
  </si>
  <si>
    <t>Castillo  Shawn</t>
  </si>
  <si>
    <t>Dotsenko  Iryna</t>
  </si>
  <si>
    <t>Egbo (Onwuakor)  Adaora</t>
  </si>
  <si>
    <t>Felix  Michelle</t>
  </si>
  <si>
    <t>Gibbs  Valeshia M.</t>
  </si>
  <si>
    <t>Hinds-Bertram  Fabia</t>
  </si>
  <si>
    <t>Laird  Paulette</t>
  </si>
  <si>
    <t>Lorine  Lesley-Anne C.</t>
  </si>
  <si>
    <t>Marcelin  Flore</t>
  </si>
  <si>
    <t>McKenzie  Maxine</t>
  </si>
  <si>
    <t>Medalla  Maria Josefa</t>
  </si>
  <si>
    <t>Mukta  Mukta</t>
  </si>
  <si>
    <t>Onuorah  Adaeze M.</t>
  </si>
  <si>
    <t>Preston-Campbell  Sonia</t>
  </si>
  <si>
    <t>Russell-Garrick  Carol</t>
  </si>
  <si>
    <t>Sakib  Humu</t>
  </si>
  <si>
    <t>Archer  Debra</t>
  </si>
  <si>
    <t>Fermin  Margaret</t>
  </si>
  <si>
    <t>GC  Kajal</t>
  </si>
  <si>
    <t>Gooden  Andriene B.</t>
  </si>
  <si>
    <t>Jarumporsakul  Varangkana</t>
  </si>
  <si>
    <t>Jean  Rosette</t>
  </si>
  <si>
    <t>Marshall  Nicola</t>
  </si>
  <si>
    <t>McIntosh  Marie</t>
  </si>
  <si>
    <t xml:space="preserve">Park  K Young </t>
  </si>
  <si>
    <t>Pascall  Bernice</t>
  </si>
  <si>
    <t>Paul  Beverly</t>
  </si>
  <si>
    <t>Paul  Cecelia</t>
  </si>
  <si>
    <t>Pierre  Marie</t>
  </si>
  <si>
    <t>Raval  Darshita M.</t>
  </si>
  <si>
    <t>Rogers-Hopkins  Joanna</t>
  </si>
  <si>
    <t>Santos  Andrew</t>
  </si>
  <si>
    <t>Superville  Bertilda</t>
  </si>
  <si>
    <t>Warmington  Diana</t>
  </si>
  <si>
    <t>D7 North</t>
  </si>
  <si>
    <t>D7 South</t>
  </si>
  <si>
    <t>D2 North</t>
  </si>
  <si>
    <t>D2 South</t>
  </si>
  <si>
    <t>D4 North</t>
  </si>
  <si>
    <t>D4 South</t>
  </si>
  <si>
    <t>D6 South</t>
  </si>
  <si>
    <t>Bed Size</t>
  </si>
  <si>
    <t>Time in Program (Designated Since year)</t>
  </si>
  <si>
    <t>Ownership(for profit/not for profit/Government/Public)</t>
  </si>
  <si>
    <t xml:space="preserve">ROLE </t>
  </si>
  <si>
    <t>TENURE</t>
  </si>
  <si>
    <t xml:space="preserve">SHIFT </t>
  </si>
  <si>
    <t>Contact Account Name</t>
  </si>
  <si>
    <t>Contact Name</t>
  </si>
  <si>
    <t>Address</t>
  </si>
  <si>
    <t>Zip code</t>
  </si>
  <si>
    <t>Phone Number</t>
  </si>
  <si>
    <t>Contact: Email</t>
  </si>
  <si>
    <t>Berger Hospital</t>
  </si>
  <si>
    <t>Kimberly Malcolm</t>
  </si>
  <si>
    <t>600 N. Pickaway
 Circleville, OH 43113
 United States</t>
  </si>
  <si>
    <t>43113</t>
  </si>
  <si>
    <t>(740) 420-8362</t>
  </si>
  <si>
    <t>kimberly.malcolm@bergerhealth.com</t>
  </si>
  <si>
    <t xml:space="preserve">Govt. (non federal) - City-county
</t>
  </si>
  <si>
    <t>Bloomington Hospital</t>
  </si>
  <si>
    <t>Barbara Haley</t>
  </si>
  <si>
    <t>601 W. 2nd Street
 Bloomington, IN 47403
 United States</t>
  </si>
  <si>
    <t>47403</t>
  </si>
  <si>
    <t>812-353-9144</t>
  </si>
  <si>
    <t>bhaley1@iuhealth.org</t>
  </si>
  <si>
    <t>Nongovt. (not-for-profit) - Other</t>
  </si>
  <si>
    <t>Carroll Hospital Center</t>
  </si>
  <si>
    <t>Karen Lee</t>
  </si>
  <si>
    <t>200 Memorial Avenue
 Westminster, MD 21157
 United States</t>
  </si>
  <si>
    <t>21157</t>
  </si>
  <si>
    <t>(410) 871-6675</t>
  </si>
  <si>
    <t>klee@carrollhospitalcenter.org</t>
  </si>
  <si>
    <t>Desert Regional Medical Center</t>
  </si>
  <si>
    <t>Christine (Horton) Langenwalter</t>
  </si>
  <si>
    <t>1150 North Indian Canyon Drive
 Palm Springs, CA 92262
 United States</t>
  </si>
  <si>
    <t>92262</t>
  </si>
  <si>
    <t>(760) 323-6133</t>
  </si>
  <si>
    <t>christine.horton@tenethealth.com</t>
  </si>
  <si>
    <t>Investor-owned; for-profit - Individual</t>
  </si>
  <si>
    <t>Sarah Evans</t>
  </si>
  <si>
    <t>100 North Academy Avenue
 Danville, PA 17822
 United States</t>
  </si>
  <si>
    <t>17822</t>
  </si>
  <si>
    <t>(570) 214-8077</t>
  </si>
  <si>
    <t>saevans1@geisinger.edu</t>
  </si>
  <si>
    <t>Kaiser Sunnyside Medical Center</t>
  </si>
  <si>
    <t>Danielle Gledhill</t>
  </si>
  <si>
    <t>10180 SE Sunnyside Road
 Clackamas, OR 97015
 United States</t>
  </si>
  <si>
    <t>97015</t>
  </si>
  <si>
    <t>(503) 571-4887</t>
  </si>
  <si>
    <t>danielle.x.gledhill@kp.org</t>
  </si>
  <si>
    <t>Lawrence Memorial Hospital</t>
  </si>
  <si>
    <t>Dauren Nowell</t>
  </si>
  <si>
    <t>170 Govenors Avenue
 Medford, MA 02155
 United States</t>
  </si>
  <si>
    <t>02155</t>
  </si>
  <si>
    <t>(781) 306-6154</t>
  </si>
  <si>
    <t>droe@hallmarkhealth.org</t>
  </si>
  <si>
    <t>Barbara Garcia</t>
  </si>
  <si>
    <t>460 Andes Road
 Delhi, NY 13753
 United States</t>
  </si>
  <si>
    <t>13753</t>
  </si>
  <si>
    <t>barbara.garcia@oconnorhosp.org</t>
  </si>
  <si>
    <t>Poudre Valley Health</t>
  </si>
  <si>
    <t>Peggy Budai</t>
  </si>
  <si>
    <t>1024 S. Lemay Avenue
 Fort Collins, CO 80524
 United States</t>
  </si>
  <si>
    <t>80524</t>
  </si>
  <si>
    <t>970-219-0061</t>
  </si>
  <si>
    <t>mkb2@pvhs.org</t>
  </si>
  <si>
    <t>ProMedica Defiance Regional Hospital</t>
  </si>
  <si>
    <t>Christina Healy</t>
  </si>
  <si>
    <t>1200 Ralston Ave
 Defiance, OH 43512
 United States</t>
  </si>
  <si>
    <t>43512</t>
  </si>
  <si>
    <t>christina.healy@promedica.org</t>
  </si>
  <si>
    <t>Saint Peter's University Hospital</t>
  </si>
  <si>
    <t>Teresa Artz</t>
  </si>
  <si>
    <t>254 Easton Avenue
 New Brunswick, NJ 08901
 United States</t>
  </si>
  <si>
    <t>08901</t>
  </si>
  <si>
    <t>(732) 745-8600 ext 8104</t>
  </si>
  <si>
    <t>tartz@saintpetersuh.com</t>
  </si>
  <si>
    <t>Nongovt. (not-for-profit) - Church Operated</t>
  </si>
  <si>
    <t>Scottsdale Shea Medical Center</t>
  </si>
  <si>
    <t>Lindsay Thomas</t>
  </si>
  <si>
    <t>9003 East Shea Boulevard
 Scottsdale, AZ 85260
 United States</t>
  </si>
  <si>
    <t>85260</t>
  </si>
  <si>
    <t>(602) 421-0209</t>
  </si>
  <si>
    <t>lindsay.thomas@honorhealth.com</t>
  </si>
  <si>
    <t>Scottsdale Thompson Peak Medical Center</t>
  </si>
  <si>
    <t>Kari Johnson</t>
  </si>
  <si>
    <t>7400 E. Thompson Peak Parkway
 Scottsdale, AZ 85255
 United States</t>
  </si>
  <si>
    <t>85255</t>
  </si>
  <si>
    <t>Jackie Darville</t>
  </si>
  <si>
    <t>1125 W. Highway 30
 Gonzalez, LA 70737
 United States</t>
  </si>
  <si>
    <t>70737</t>
  </si>
  <si>
    <t>(225) 647-5020</t>
  </si>
  <si>
    <t>jacquelyn.darville@steh.com</t>
  </si>
  <si>
    <t xml:space="preserve">Nongovt. (not-for-profit) - Church Operated
</t>
  </si>
  <si>
    <t>Tierra Gamble</t>
  </si>
  <si>
    <t>44405 Woodward Avenue
 Pontiac, MI 48341
 United States</t>
  </si>
  <si>
    <t>48341</t>
  </si>
  <si>
    <t>(248) 294-6489</t>
  </si>
  <si>
    <t>tierra.gamble@stjoeshealth.org</t>
  </si>
  <si>
    <t>Stony Brook University Hospital</t>
  </si>
  <si>
    <t>Carolyn O'Neill</t>
  </si>
  <si>
    <t>101 Nicolls Road, Level 5
 Stony Brook, NY 11794
 United States</t>
  </si>
  <si>
    <t>11794</t>
  </si>
  <si>
    <t>(631) 444-3915</t>
  </si>
  <si>
    <t>carolyn.o'neill@stonybrookmedicine.edu</t>
  </si>
  <si>
    <t xml:space="preserve">Govt. (non federal) - State
</t>
  </si>
  <si>
    <t>Suburban Hospital</t>
  </si>
  <si>
    <t>Julie Todaro-Lawser</t>
  </si>
  <si>
    <t>8600 Old Georgetown Road
 Bethesda, MD 20814
 United States</t>
  </si>
  <si>
    <t>20814</t>
  </si>
  <si>
    <t>301-896-3653</t>
  </si>
  <si>
    <t>jtodaro1@jhmi.edu</t>
  </si>
  <si>
    <t>Christie Bowser</t>
  </si>
  <si>
    <t>164 Summit Avenue
 Providence, RI 02906
 United States</t>
  </si>
  <si>
    <t>02906</t>
  </si>
  <si>
    <t>(401) 793-3618</t>
  </si>
  <si>
    <t>cbowser@lifespan.org</t>
  </si>
  <si>
    <t>University Hospitals Portage Medical Center</t>
  </si>
  <si>
    <t>Brandi Smith</t>
  </si>
  <si>
    <t>6847 North Chestnut Street
 Ravenna, OH 44266
 United States</t>
  </si>
  <si>
    <t>44266</t>
  </si>
  <si>
    <t>330) 297-2734</t>
  </si>
  <si>
    <t>brandi.smith@uhhospitals.org</t>
  </si>
  <si>
    <t>The Ohio State University Wexner Medical Center, University Hospital</t>
  </si>
  <si>
    <t>Christine Varga</t>
  </si>
  <si>
    <t>410 West 10th Avenue
 Columbus, OH 43210
 United States</t>
  </si>
  <si>
    <t>43210</t>
  </si>
  <si>
    <t>Vanderbilt University Medical Center</t>
  </si>
  <si>
    <t>Jane Hicks</t>
  </si>
  <si>
    <t>MCN S3420 1161 21st Ave South
 Nashville, TN 37232
 United States</t>
  </si>
  <si>
    <t>37232</t>
  </si>
  <si>
    <t>(615) 343-5012</t>
  </si>
  <si>
    <t>jane.hicks@vanderbilt.edu</t>
  </si>
  <si>
    <t>Stanford Health Care</t>
  </si>
  <si>
    <t>Astrid Block</t>
  </si>
  <si>
    <t>300 Pasteur Drive, Stanford, CA. 94305</t>
  </si>
  <si>
    <t>94305</t>
  </si>
  <si>
    <t>cell: 650 683 5065</t>
  </si>
  <si>
    <t>Ablock@stanfordhealthcare.org</t>
  </si>
  <si>
    <t>Lakeland Regional</t>
  </si>
  <si>
    <t>Mary Jane Seymour</t>
  </si>
  <si>
    <t>1324 Lakeland Hills Blvd; Lakeland, FL 33804</t>
  </si>
  <si>
    <t>33804</t>
  </si>
  <si>
    <t>863 413 5977</t>
  </si>
  <si>
    <t>maryjane.seymour@myLRH.org</t>
  </si>
  <si>
    <t>UConn John Dempsey Hospital</t>
  </si>
  <si>
    <t>Heather L. Spear / Carolyn Guarino</t>
  </si>
  <si>
    <t>263 Farmington Ave; Farmington, CT 06030</t>
  </si>
  <si>
    <t>06030</t>
  </si>
  <si>
    <t>860 679 4226 / (860) 679-1981</t>
  </si>
  <si>
    <t>hspear@uchc.edu / cguarino@uchc.edu</t>
  </si>
  <si>
    <t>Baptist Medical Center (TX)</t>
  </si>
  <si>
    <t>Mareyka Webb</t>
  </si>
  <si>
    <t>111 Dallas Street; San Antonio, TX 78205</t>
  </si>
  <si>
    <t>78205</t>
  </si>
  <si>
    <t>(210) 297-7000</t>
  </si>
  <si>
    <t>mareyka.webb@baptisthealthsystem.com</t>
  </si>
  <si>
    <t>Investor-owned; for-profit - Partnership</t>
  </si>
  <si>
    <t>Community Memorial Hospital (WI)</t>
  </si>
  <si>
    <t>Shelley Hart</t>
  </si>
  <si>
    <t>W180 N8085 Town Hall Road; Menomonee Falls, WI 53052</t>
  </si>
  <si>
    <t>53052</t>
  </si>
  <si>
    <t>262-257-3739</t>
  </si>
  <si>
    <t>shelley.hart@froedtert.com</t>
  </si>
  <si>
    <t>John Peter Smith Hospital</t>
  </si>
  <si>
    <t>Geneva Mugi</t>
  </si>
  <si>
    <t>1500 S. Main Street; Ft Worth, TX 76104</t>
  </si>
  <si>
    <t>76104</t>
  </si>
  <si>
    <t>817 702 3431</t>
  </si>
  <si>
    <t>GMugi@jpshealth.org</t>
  </si>
  <si>
    <t>Govt. (non federal) - Hospital district</t>
  </si>
  <si>
    <t>Mount Sinai St. Luke's</t>
  </si>
  <si>
    <t>Chikodiri Gibson</t>
  </si>
  <si>
    <t>1111 Amsterdam Avenue; New York, NY 10025</t>
  </si>
  <si>
    <t>10025</t>
  </si>
  <si>
    <t>(212) 523-4000</t>
  </si>
  <si>
    <t>chigibson@chpnet.org</t>
  </si>
  <si>
    <t>University Hospitals Parma Medical Center</t>
  </si>
  <si>
    <t>Laurie Melvin</t>
  </si>
  <si>
    <t>7007 Powers Boulevard; Parma, OH 44129</t>
  </si>
  <si>
    <t>44129</t>
  </si>
  <si>
    <t>(440) 743-3000</t>
  </si>
  <si>
    <t>laurie.melvin@uhhospitals.org</t>
  </si>
  <si>
    <t>Genesis Medical Center Silvis</t>
  </si>
  <si>
    <t>Amanda Wesson (System Coordinator)</t>
  </si>
  <si>
    <t>801 Illini Drive; Silvis, IL 61282</t>
  </si>
  <si>
    <t>61282</t>
  </si>
  <si>
    <t>(563) 421-7667</t>
  </si>
  <si>
    <t>wessona@genesishealth.com</t>
  </si>
  <si>
    <t>New York-Presbyterian- The Allen Hospital</t>
  </si>
  <si>
    <t>Jihan Asante</t>
  </si>
  <si>
    <t>5141 Broadway; new York, NY 10034</t>
  </si>
  <si>
    <t>10034</t>
  </si>
  <si>
    <t>(212) 932-4331</t>
  </si>
  <si>
    <t>jia9006@nyp.org</t>
  </si>
  <si>
    <t>Providence Little Company of Mary Medical Center San Pedro</t>
  </si>
  <si>
    <t>Tim Loughran &amp; Kathryn Webster</t>
  </si>
  <si>
    <t>1300 West 7th Street; San Pedro, CA 90732</t>
  </si>
  <si>
    <t>90732</t>
  </si>
  <si>
    <t>(310) 514-5424</t>
  </si>
  <si>
    <t>timothy.loughran@providence.org</t>
  </si>
  <si>
    <t>Washington DC VA Medical Center</t>
  </si>
  <si>
    <t>Leslie Rowan</t>
  </si>
  <si>
    <t>50 Irving Street NW; Washington, DC 20008</t>
  </si>
  <si>
    <t>20008</t>
  </si>
  <si>
    <t>202-745-8000 X58493</t>
  </si>
  <si>
    <t>leslie.rowan@va.gov</t>
  </si>
  <si>
    <t>Govt. (federal) - Veterans' Affairs</t>
  </si>
  <si>
    <t>Bellevue Hospital Center</t>
  </si>
  <si>
    <t>Beverly Craib-Ricketts ; Alma Pamandanan</t>
  </si>
  <si>
    <t>462 First Avenue
 New York, NY 10016</t>
  </si>
  <si>
    <t>10016</t>
  </si>
  <si>
    <t>(212) 562-4141 ; (212) 562-5472</t>
  </si>
  <si>
    <t>Beverly.Craib-Ricketts@bellevue.nychhc.org ; Alma.Pamandanan@bellevue.nychhc.org</t>
  </si>
  <si>
    <t>Govt. (non federal) - City</t>
  </si>
  <si>
    <t>Coney Island Hospital</t>
  </si>
  <si>
    <t>Ann Rummo</t>
  </si>
  <si>
    <t>2601 Ocean Parkway
 Brooklyn, NY 11235</t>
  </si>
  <si>
    <t>11235</t>
  </si>
  <si>
    <t>718-616-5780</t>
  </si>
  <si>
    <t>ann.rummo@nychhc.org</t>
  </si>
  <si>
    <t>Susan Domingo</t>
  </si>
  <si>
    <t>79-01 Broadway MS EDUCATION DIVISION ROOM E721
 Elmhurst, NY 11373</t>
  </si>
  <si>
    <t>11373</t>
  </si>
  <si>
    <t>718-334-2970</t>
  </si>
  <si>
    <t>susan.domingo@nychhc.org</t>
  </si>
  <si>
    <t>Christine Velarmino</t>
  </si>
  <si>
    <t>506 Lenox Avenue Room 6102 MLK Bldg
 New York, NY 10037</t>
  </si>
  <si>
    <t>10037</t>
  </si>
  <si>
    <t>(212) 939-1000</t>
  </si>
  <si>
    <t>christine.velarmino@nychhc.org</t>
  </si>
  <si>
    <t xml:space="preserve">Govt. (non federal) - City
</t>
  </si>
  <si>
    <t>Jacobi Medical Center</t>
  </si>
  <si>
    <t>Josephine Cerillo</t>
  </si>
  <si>
    <t>1400 Pelham Parkway South
 Bronx, NY 10461</t>
  </si>
  <si>
    <t>10461</t>
  </si>
  <si>
    <t>(718) 918-7742</t>
  </si>
  <si>
    <t>Josephine.Cerillo@nychhc.org</t>
  </si>
  <si>
    <t>Kings County Hospital Center</t>
  </si>
  <si>
    <t>Prashant Malviya</t>
  </si>
  <si>
    <t>451 Clarkson Avenue
 Brooklyn, NY 11203</t>
  </si>
  <si>
    <t>11203</t>
  </si>
  <si>
    <t>(718) 245-3131</t>
  </si>
  <si>
    <t>prashant.malviya@nychhc.org</t>
  </si>
  <si>
    <t>Lincoln Medical and Mental Health Center</t>
  </si>
  <si>
    <t>Anne Goonan</t>
  </si>
  <si>
    <t>234 Eugenio Maria De Hostos Blvd (East 149th Street)
 Bronx, NY 10451</t>
  </si>
  <si>
    <t>10451</t>
  </si>
  <si>
    <t>(718) 579-4846</t>
  </si>
  <si>
    <t>anne.goonan@nychhc.org</t>
  </si>
  <si>
    <t>Metropolitan Hospital Center</t>
  </si>
  <si>
    <t>Karen Laguerre ; Donna Pink</t>
  </si>
  <si>
    <t>1901 1st Avenue
 New York, NY 10029
 United States</t>
  </si>
  <si>
    <t>10029</t>
  </si>
  <si>
    <t>(212) 423-7275 ; 646 672-3080</t>
  </si>
  <si>
    <t>karen.laguerre@nychhc.org ; donna.pink@nychhc.org</t>
  </si>
  <si>
    <t>Woodhull Medical Center</t>
  </si>
  <si>
    <t>Georgina Howard ; Joan Eastmond</t>
  </si>
  <si>
    <t>760 Broadway
 Brooklyn, NY 11206</t>
  </si>
  <si>
    <t>11206</t>
  </si>
  <si>
    <t>(718) 963-8000 ; 718 723-1414</t>
  </si>
  <si>
    <t>georgina.howard@woodhullhc.nychhc.org ; Joan.Eastmond@woodhullhc.nychhc.org</t>
  </si>
  <si>
    <t>Govt. (non federal) - City-county</t>
  </si>
  <si>
    <t>Queens Hospital</t>
  </si>
  <si>
    <t>Carolyn Harvey ; Zenaida Magnaye - Banzon</t>
  </si>
  <si>
    <t>82-68 164th Street
 Queens, NY 11432</t>
  </si>
  <si>
    <t>11432</t>
  </si>
  <si>
    <t>718 883-3493 ; 718 883-3394</t>
  </si>
  <si>
    <t>HARVEYCA@nychhc.org ; MAGNAYEZ@nychhc.org</t>
  </si>
  <si>
    <t>Margie Romanoski</t>
  </si>
  <si>
    <t>22101 Moross Road, Detroit MI</t>
  </si>
  <si>
    <t>(313) 343-4000</t>
  </si>
  <si>
    <t>margaret.romanoski@ascension.org</t>
  </si>
  <si>
    <t>New York-Presbyterian- Lawrence</t>
  </si>
  <si>
    <t>Kelly Maydon; Missy Paoicelli</t>
  </si>
  <si>
    <t>55 Palmer Avenue, Bronxville NY</t>
  </si>
  <si>
    <t>10708</t>
  </si>
  <si>
    <t>304-504-4274</t>
  </si>
  <si>
    <t>kmaydon@lawrencehealth.org; mpaolicelli@lawrencehealth.org</t>
  </si>
  <si>
    <t>Kaiser Permanente, West Los Angeles</t>
  </si>
  <si>
    <t>Maria A Masangkay</t>
  </si>
  <si>
    <t>6041 Cadillac Ave, Los Angeles CA</t>
  </si>
  <si>
    <t>90034</t>
  </si>
  <si>
    <t>323-857-3339</t>
  </si>
  <si>
    <t>Maria.A.Masankay@kp.org</t>
  </si>
  <si>
    <t>Hospital Name (Cleaned, Revised to Match)</t>
  </si>
  <si>
    <t>Email</t>
  </si>
  <si>
    <t>Nurse Manager</t>
  </si>
  <si>
    <t>Day</t>
  </si>
  <si>
    <t>Nurse Manager - Interm</t>
  </si>
  <si>
    <t>CNS - Gerontology</t>
  </si>
  <si>
    <t>Assistant Clinical Leader</t>
  </si>
  <si>
    <t>Staff Nurse</t>
  </si>
  <si>
    <t>Staff Nurse/Lead Preceptor</t>
  </si>
  <si>
    <t xml:space="preserve">NIGHT </t>
  </si>
  <si>
    <t>Patient Care Technician</t>
  </si>
  <si>
    <t>Nurse Tech</t>
  </si>
  <si>
    <t>Health Unit Coordinator</t>
  </si>
  <si>
    <t>Cinda.Lewright@froedtert.com</t>
  </si>
  <si>
    <t>RN</t>
  </si>
  <si>
    <t xml:space="preserve">Night </t>
  </si>
  <si>
    <t>Rebecca.Lemke2@froedtert.com</t>
  </si>
  <si>
    <t>Julie.Christian@froedtert.com</t>
  </si>
  <si>
    <t>krystal.norrise@froedtert.com</t>
  </si>
  <si>
    <t>angela.krewald2@froedtert.com</t>
  </si>
  <si>
    <t>Dana.Hill@froedtert.com</t>
  </si>
  <si>
    <t>katherine.peterman@froedtert.com</t>
  </si>
  <si>
    <t>Kristine.Sandberg@froedtert.com</t>
  </si>
  <si>
    <t>Megan.Shanahan@froedtert.com</t>
  </si>
  <si>
    <t>dylan.apuli@froedtert.com</t>
  </si>
  <si>
    <t>JESSICA.ENGELBERT2@froedtert.com</t>
  </si>
  <si>
    <t>dawn.wilkins@froedtert.com</t>
  </si>
  <si>
    <t>Brenda.Vandemark2@froedtert.com</t>
  </si>
  <si>
    <t>Lindsey.Hodges@froedtert.com</t>
  </si>
  <si>
    <t>angela.kelch@froedtert.com</t>
  </si>
  <si>
    <t>kristen.lohr@froedtert.com</t>
  </si>
  <si>
    <t>Stephanie.Olson@froedtert.com</t>
  </si>
  <si>
    <t>Claire.Silkaitis@froedtert.com</t>
  </si>
  <si>
    <t>Christine.Burg@froedtert.com</t>
  </si>
  <si>
    <t>Amra.Sadikovic@Froedtert.com</t>
  </si>
  <si>
    <t>tana.jahangier@froedtert.com</t>
  </si>
  <si>
    <t>Janelle.Fugiel@froedtert.com</t>
  </si>
  <si>
    <t>Kayla.Scheid@Froedtert.com</t>
  </si>
  <si>
    <t>Kelsey.Perthel@froedtert.com</t>
  </si>
  <si>
    <t>Danielle.Kussard@froedtert.com</t>
  </si>
  <si>
    <t>roxanne.kresmer@froedtert.com</t>
  </si>
  <si>
    <t>jessica.beisbier@froedtert.com</t>
  </si>
  <si>
    <t>Shelley.Hart@froedtert.com</t>
  </si>
  <si>
    <t>CNS</t>
  </si>
  <si>
    <t>Linda.Kysely@froedtert.com</t>
  </si>
  <si>
    <t>RN Manager</t>
  </si>
  <si>
    <t>Jennifer.Marshall@froedtert.com</t>
  </si>
  <si>
    <t>RN Supervisor</t>
  </si>
  <si>
    <t>sheri.katzer@froedtert.com</t>
  </si>
  <si>
    <t>RN Director</t>
  </si>
  <si>
    <t xml:space="preserve">C N A </t>
  </si>
  <si>
    <t>patrice.cross@froedtert.com</t>
  </si>
  <si>
    <t>madeline.johnson@froedtert.com</t>
  </si>
  <si>
    <t>Day/PM</t>
  </si>
  <si>
    <t>danielle.lawson@froedtert.com</t>
  </si>
  <si>
    <t>PM</t>
  </si>
  <si>
    <t>weiping.ma@froedtert.com</t>
  </si>
  <si>
    <t>Night</t>
  </si>
  <si>
    <t>reilly.paine@froedtert.com</t>
  </si>
  <si>
    <t>Patient Care Tech</t>
  </si>
  <si>
    <t>Jennifer.Reindl@froedtert.com</t>
  </si>
  <si>
    <t>morgan.schmitt@froedtert.com</t>
  </si>
  <si>
    <t>carmyn.smith-washington@froedtert.com</t>
  </si>
  <si>
    <t>zakiya.wilson@froedtert.com</t>
  </si>
  <si>
    <t>alexandra.perleberg@froedtert.com</t>
  </si>
  <si>
    <t>ABRAMSD1@nychhc.org</t>
  </si>
  <si>
    <t>R</t>
  </si>
  <si>
    <t>Tour 2</t>
  </si>
  <si>
    <t>ALAGU@nychhc.org</t>
  </si>
  <si>
    <t>AMINOVL1@nychhc.org</t>
  </si>
  <si>
    <t>BAILEYD3@nychhc.org</t>
  </si>
  <si>
    <t>PCA</t>
  </si>
  <si>
    <t>Tour 1</t>
  </si>
  <si>
    <t>BANGIEVM@nychhc.org</t>
  </si>
  <si>
    <t>BERANTUH@nychhc.org</t>
  </si>
  <si>
    <t>BERMUDME@nychhc.org</t>
  </si>
  <si>
    <t>BLASSEVM@nychhc.org</t>
  </si>
  <si>
    <t>CALAMANE@nychhc.org</t>
  </si>
  <si>
    <t>CASIMBOH@nychhc.org</t>
  </si>
  <si>
    <t>CASTROK7@nychhc.org</t>
  </si>
  <si>
    <t>CAYANAC1@nychhc.org</t>
  </si>
  <si>
    <t>CHARLES11@nychhc.org</t>
  </si>
  <si>
    <t>CHIWBEG@nychhc.org</t>
  </si>
  <si>
    <t>CHRISTOA@nychhc.org</t>
  </si>
  <si>
    <t>DANGOLM@nychhc.org</t>
  </si>
  <si>
    <t>Tour 3</t>
  </si>
  <si>
    <t>DUANJ@nychhc.org</t>
  </si>
  <si>
    <t>DUBROJAI@nychhc.org</t>
  </si>
  <si>
    <t>NS</t>
  </si>
  <si>
    <t>EKWEBELE@nychhc.org</t>
  </si>
  <si>
    <t>LPN</t>
  </si>
  <si>
    <t>ESPIRITM@nychhc.org</t>
  </si>
  <si>
    <t>FLOYDR1@nychhc.org</t>
  </si>
  <si>
    <t>GUILLAL@nychhc.org</t>
  </si>
  <si>
    <t>JINGCOS@nychhc.org</t>
  </si>
  <si>
    <t>KOZIOLJ1@nychhc.org</t>
  </si>
  <si>
    <t>LEWISV3@nychhc.org</t>
  </si>
  <si>
    <t>LOPEZD9@nychhc.org</t>
  </si>
  <si>
    <t>MANGRAA@nychhc.org</t>
  </si>
  <si>
    <t>MUSHIYEY@nychhc.org</t>
  </si>
  <si>
    <t>NNABUOGE@nychhc.org</t>
  </si>
  <si>
    <t>NWEZEE@nychhc.org</t>
  </si>
  <si>
    <t>PALINGT@nychhc.org</t>
  </si>
  <si>
    <t>SALEEMA1@nychhc.org</t>
  </si>
  <si>
    <t>SINCHEK@nychhc.org</t>
  </si>
  <si>
    <t>SUEROX@nychhc.org</t>
  </si>
  <si>
    <t>THADATLI@nychhc.org</t>
  </si>
  <si>
    <t>VARONAL@nychhc.org</t>
  </si>
  <si>
    <t>VOGELT@nychhc.org</t>
  </si>
  <si>
    <t>RHN</t>
  </si>
  <si>
    <t>AHSAFN@nychhc.org</t>
  </si>
  <si>
    <t>ALOJ@nychhc.org</t>
  </si>
  <si>
    <t>ALVAREN1@nychhc.org</t>
  </si>
  <si>
    <t>arellanc@nychhc.org</t>
  </si>
  <si>
    <t>ARANOVAA@nychhc.org</t>
  </si>
  <si>
    <t>KHYWAHA@nychhc.org</t>
  </si>
  <si>
    <t>BHUIYAM1@nychhc.org</t>
  </si>
  <si>
    <t>BLAKECOD@nychhc.org</t>
  </si>
  <si>
    <t>BUCSITHE@nychhc.org</t>
  </si>
  <si>
    <t>CARISKON@nychhc.org</t>
  </si>
  <si>
    <t>CASTROSJ@nychhc.org</t>
  </si>
  <si>
    <t>CHANCET1@nychhc.org</t>
  </si>
  <si>
    <t>CRUZV1@nychhc.org</t>
  </si>
  <si>
    <t>ELEFTERB@nychhc.org</t>
  </si>
  <si>
    <t>EUDOXIES@nychhc.org</t>
  </si>
  <si>
    <t>GELAYJ@nychhc.org</t>
  </si>
  <si>
    <t>11/1/7/2014</t>
  </si>
  <si>
    <t>GREENELA@nychhc.org</t>
  </si>
  <si>
    <t>RM</t>
  </si>
  <si>
    <t>HUDSONA@nychhc.org</t>
  </si>
  <si>
    <t>ISAACSG@nychhc.org</t>
  </si>
  <si>
    <t>JAHOORF@nychhc.org</t>
  </si>
  <si>
    <t>JOSEPHJ18@nychhc.org</t>
  </si>
  <si>
    <t>LAUROREE@nychhc.org</t>
  </si>
  <si>
    <t>CNA</t>
  </si>
  <si>
    <t>LEWISM8@nychhc.org</t>
  </si>
  <si>
    <t>mcdonama@nychhc.org</t>
  </si>
  <si>
    <t>MADHID@nychhc.org</t>
  </si>
  <si>
    <t>MASSEYM@nychhc.org</t>
  </si>
  <si>
    <t>sindhu.jacob@nychhc.org</t>
  </si>
  <si>
    <t>MOHAMEDA1@nychhc.org</t>
  </si>
  <si>
    <t>NAMGYALT@nychhc.org</t>
  </si>
  <si>
    <t>NIEWISM@nychhc.org</t>
  </si>
  <si>
    <t>PHILIPOS@nychhc.org</t>
  </si>
  <si>
    <t>RICHARDKA@nychhc.org</t>
  </si>
  <si>
    <t>SHIKANAT@nychhc.org</t>
  </si>
  <si>
    <t>THOMPSAS@nychhc.org</t>
  </si>
  <si>
    <t>7/1/42014</t>
  </si>
  <si>
    <t>WANOHARX@nychhc.org</t>
  </si>
  <si>
    <t>YOUDONC@nychhc.org</t>
  </si>
  <si>
    <t>seamerman@geisinger.edu</t>
  </si>
  <si>
    <t>klbarrett2@geisinger.edu</t>
  </si>
  <si>
    <t>aeboudeman@geisinger.edu</t>
  </si>
  <si>
    <t>kabranz@geisinger.edu</t>
  </si>
  <si>
    <t>abower@geisinger.edu</t>
  </si>
  <si>
    <t>lsconrad@geisinger.edu</t>
  </si>
  <si>
    <t>knduceman@geisinger.edu</t>
  </si>
  <si>
    <t>sfelici@geisinger.edu</t>
  </si>
  <si>
    <t>magerringer@geisinger.edu</t>
  </si>
  <si>
    <t>caheckman1@geisinger.edu</t>
  </si>
  <si>
    <t>jhill4@geisinger.edu</t>
  </si>
  <si>
    <t>njkarnes@geisinger.edu</t>
  </si>
  <si>
    <t>sespallone@geisinger.edu</t>
  </si>
  <si>
    <t>mwlahr@geisinger.edu</t>
  </si>
  <si>
    <t>lmarino1@geisinger.edu</t>
  </si>
  <si>
    <t>jnreed@geisinger.edu</t>
  </si>
  <si>
    <t>misawyer@geisinger.edu</t>
  </si>
  <si>
    <t>dfsharpless@geisinger.edu</t>
  </si>
  <si>
    <t>srwagner@geisinger.edu</t>
  </si>
  <si>
    <t>swilliamson@geisinger.edu</t>
  </si>
  <si>
    <t>cekenenitz@geisinger.edu</t>
  </si>
  <si>
    <t>dalong@geisinger.edu</t>
  </si>
  <si>
    <t>lasewalk@geisinger.edu</t>
  </si>
  <si>
    <t>zmcain@geisinger.edu</t>
  </si>
  <si>
    <t>Unlicensed staff</t>
  </si>
  <si>
    <t>allee1@geisinger.edu</t>
  </si>
  <si>
    <t>klmathias@geisinger.edu</t>
  </si>
  <si>
    <t>daschlauch@geisinger.edu</t>
  </si>
  <si>
    <t>wjsnyder@geisinger.edu</t>
  </si>
  <si>
    <t>aastabinski@geisinger.edu</t>
  </si>
  <si>
    <t>mlnogle@geisinger.edu</t>
  </si>
  <si>
    <t>arhommel@geisinger.edu</t>
  </si>
  <si>
    <t>Team Coordinator</t>
  </si>
  <si>
    <t>kllatsha@geisinger.edu</t>
  </si>
  <si>
    <t>jsalbertson@geisinger.edu</t>
  </si>
  <si>
    <t>encataldo@geisinger.edu</t>
  </si>
  <si>
    <t>cmdevine1@geisinger.edu</t>
  </si>
  <si>
    <t>aageorge@geisinger.edu</t>
  </si>
  <si>
    <t>jmhardman@geisinger.edu</t>
  </si>
  <si>
    <t>mshause1@geisinger.edu</t>
  </si>
  <si>
    <t>sdrobinette@geisinger.edu</t>
  </si>
  <si>
    <t>ssurdy1@geisinger.edu</t>
  </si>
  <si>
    <t>retoter@geisinger.edu</t>
  </si>
  <si>
    <t>jltyson@geisinger.edu</t>
  </si>
  <si>
    <t>kjterryah@geisinger.edu</t>
  </si>
  <si>
    <t>lmwatkins@geisinger.edu</t>
  </si>
  <si>
    <t>srweir@geisinger.edu</t>
  </si>
  <si>
    <t>smzanella@geisinger.edu</t>
  </si>
  <si>
    <t>kacronin1@geisinger.edu</t>
  </si>
  <si>
    <t>bjfertig@geisinger.edu</t>
  </si>
  <si>
    <t>gbhans@geisinger.edu</t>
  </si>
  <si>
    <t>jmhoover@geisinger.edu</t>
  </si>
  <si>
    <t>smjones2@geisinger.edu</t>
  </si>
  <si>
    <t>nakimble@geisinger.edu</t>
  </si>
  <si>
    <t>ejlynch2@geisinger.edu</t>
  </si>
  <si>
    <t>kjshalongo@geisinger.edu</t>
  </si>
  <si>
    <t>jlmiller7@geisinger.edu</t>
  </si>
  <si>
    <t>team coordinator</t>
  </si>
  <si>
    <t>BABBS@nychhc.org</t>
  </si>
  <si>
    <t>Assoc. Director</t>
  </si>
  <si>
    <t>Marie.Benoit@nychhc.org</t>
  </si>
  <si>
    <t>Nurse Educator</t>
  </si>
  <si>
    <t>victoria.egemole@nychhc.org</t>
  </si>
  <si>
    <t>Head Nurse</t>
  </si>
  <si>
    <t>africanjade1@gmail.com</t>
  </si>
  <si>
    <t>michelineamazan@gmail.com</t>
  </si>
  <si>
    <t>NIGHt</t>
  </si>
  <si>
    <t>hawaou.balde@nychhc.org</t>
  </si>
  <si>
    <t>chilaz5@aol.com</t>
  </si>
  <si>
    <t>pchin@sunyrockland.edu</t>
  </si>
  <si>
    <t>lucywanbe@aol.com</t>
  </si>
  <si>
    <t>brendadore11@gmail.com</t>
  </si>
  <si>
    <t>sperantaduliepre@gmail.com</t>
  </si>
  <si>
    <t>ndubuisi.ezeigbo@nychhc.org</t>
  </si>
  <si>
    <t>foluke.fashakin@gmail.com</t>
  </si>
  <si>
    <t>helenflorescio72@hotmail.com</t>
  </si>
  <si>
    <t>dhugiestudent@mountsaintvincent.edu</t>
  </si>
  <si>
    <t>kemi123098@yahoo.com</t>
  </si>
  <si>
    <t xml:space="preserve">Day </t>
  </si>
  <si>
    <t>micahtrowers@gmail.com</t>
  </si>
  <si>
    <t>wouldlynes@yahoo.com</t>
  </si>
  <si>
    <t>deeadeleye@yahoo.com</t>
  </si>
  <si>
    <t>sadiat467@yahoo.com</t>
  </si>
  <si>
    <t>veedawidow@gmail.com</t>
  </si>
  <si>
    <t>konded1@nychhc.org</t>
  </si>
  <si>
    <t>Evening</t>
  </si>
  <si>
    <t>gladys.manajor@nychhc.org</t>
  </si>
  <si>
    <t>day</t>
  </si>
  <si>
    <t>mawuejole@yahoo.com</t>
  </si>
  <si>
    <t>maud.roger@nychhc.org</t>
  </si>
  <si>
    <t>viossimevrard@yahoo.com</t>
  </si>
  <si>
    <t>icilma.1.dyer@gmail.com</t>
  </si>
  <si>
    <t>MST</t>
  </si>
  <si>
    <t>felders1@nychhc.org</t>
  </si>
  <si>
    <t>millicent.duke@nychhc.org</t>
  </si>
  <si>
    <t>C N A</t>
  </si>
  <si>
    <t>elizabeth.dupigny@nychhc.org</t>
  </si>
  <si>
    <t>cynthia.greenaway@nychhc.org</t>
  </si>
  <si>
    <t>nellygm16205@gmail.com</t>
  </si>
  <si>
    <t>JeanLatour725@yahoo.com</t>
  </si>
  <si>
    <t>noelc3@nychhc.org</t>
  </si>
  <si>
    <t>donna.powell@nychhc.org</t>
  </si>
  <si>
    <t>lesliesydney@yahoo.com</t>
  </si>
  <si>
    <t>murrayc@nychhc.org</t>
  </si>
  <si>
    <t>ruthvernj@yahoo.com</t>
  </si>
  <si>
    <t>Concierge</t>
  </si>
  <si>
    <t>Dis/Adm Nurse</t>
  </si>
  <si>
    <t>sandra.lemon@nychhc.org</t>
  </si>
  <si>
    <t>Clerical Assoc.</t>
  </si>
  <si>
    <t>DAY</t>
  </si>
  <si>
    <t>C.N.A.</t>
  </si>
  <si>
    <t>EVE</t>
  </si>
  <si>
    <t>NIGHT</t>
  </si>
  <si>
    <t xml:space="preserve">  3/1/2010</t>
  </si>
  <si>
    <t xml:space="preserve">	11/11/2002</t>
  </si>
  <si>
    <t>C.N.A</t>
  </si>
  <si>
    <t>Assistant Dir of Nursing</t>
  </si>
  <si>
    <t>Asst Dir Nsg</t>
  </si>
  <si>
    <t>12/202016</t>
  </si>
  <si>
    <t>Asst. Dir. Nsg</t>
  </si>
  <si>
    <t>Asst. Head Nurse</t>
  </si>
  <si>
    <t>STAFF NURSE</t>
  </si>
  <si>
    <t>HEAD NURSE</t>
  </si>
  <si>
    <t>Debra. Archer @nychhc.org</t>
  </si>
  <si>
    <t>GOODENVA@nychhc.org</t>
  </si>
  <si>
    <t>mcintoshm@nychhc.org</t>
  </si>
  <si>
    <t>Kyoung.Park@nychhc.org</t>
  </si>
  <si>
    <t>Bernice.Pascall@nychhc.org</t>
  </si>
  <si>
    <t>Beverly.Paulbrown@nychhc.org</t>
  </si>
  <si>
    <t>PAULC2@nychhc.org</t>
  </si>
  <si>
    <t>PIERREMAC@nychhc.org</t>
  </si>
  <si>
    <t>Margaret.Fermin@nychhc.org</t>
  </si>
  <si>
    <t>Diana.Warmington@nychhc.org</t>
  </si>
  <si>
    <t>JARUMPOV@NYCHHC.ORG</t>
  </si>
  <si>
    <t>ravald1@nychhc.org</t>
  </si>
  <si>
    <t>Nicola.Marshall@nychhc.org</t>
  </si>
  <si>
    <t>Andrew.Santos@nychhc.org</t>
  </si>
  <si>
    <t>Rosette.Jean@nychhc.org</t>
  </si>
  <si>
    <t>KAJALGC@nychhc.org</t>
  </si>
  <si>
    <t>Bertilda.Superville@nychhc.org</t>
  </si>
  <si>
    <t>Joanna.Rogers-Hopkins@nychhc.org</t>
  </si>
  <si>
    <t>Ihuoma.nwankwo@nychhc.org</t>
  </si>
  <si>
    <t xml:space="preserve">Head Nurse </t>
  </si>
  <si>
    <t>DAYS</t>
  </si>
  <si>
    <t>christiana.obi@nychhc.org</t>
  </si>
  <si>
    <t xml:space="preserve">Staff nurse </t>
  </si>
  <si>
    <t>lillian.alomar@nychhc.org</t>
  </si>
  <si>
    <t>quisth@nychhc.org</t>
  </si>
  <si>
    <t>hernandy5@nychhc.org</t>
  </si>
  <si>
    <t>osobayem@nychhc.org</t>
  </si>
  <si>
    <t>moores4@nychhc.org</t>
  </si>
  <si>
    <t>nzev@nychhc.org</t>
  </si>
  <si>
    <t>ellen.lawrence@nychhc.org</t>
  </si>
  <si>
    <t>eddunc@nychhc.org</t>
  </si>
  <si>
    <t>mercedes.guerrido@nychhc.org</t>
  </si>
  <si>
    <t>rossana.paglinawan@nychhc.org</t>
  </si>
  <si>
    <t xml:space="preserve">DAYS </t>
  </si>
  <si>
    <t>roland.larose@nychhc.org</t>
  </si>
  <si>
    <t>stewarc4@nychhc.org</t>
  </si>
  <si>
    <t>marvin.malapit@nychhc.org</t>
  </si>
  <si>
    <t>addeic@nychhc.org</t>
  </si>
  <si>
    <t>selina.sarfo@nychhc.org</t>
  </si>
  <si>
    <t>perezm7@nychhc.org</t>
  </si>
  <si>
    <t>baen@nychhc.org</t>
  </si>
  <si>
    <t>hank3@nychhc.org</t>
  </si>
  <si>
    <t>mounkais@nychhc.org</t>
  </si>
  <si>
    <t>adetunjo@nychhc.org</t>
  </si>
  <si>
    <t>NIGHTS</t>
  </si>
  <si>
    <t>Mariajinky.cayetano@nychhc.org</t>
  </si>
  <si>
    <t>chandirm@nychhc.org</t>
  </si>
  <si>
    <t>tugader@nychhc.org</t>
  </si>
  <si>
    <t>Nazish.iqbal@nychhc.org</t>
  </si>
  <si>
    <t>obioham@nychhc.org</t>
  </si>
  <si>
    <t>orlikn@nychhc.org</t>
  </si>
  <si>
    <t>Osagiep1@nychhc.org</t>
  </si>
  <si>
    <t>priasg@nychhc.org</t>
  </si>
  <si>
    <t>rahamani@nychhc.org</t>
  </si>
  <si>
    <t>Suarezj8@nychhc.org</t>
  </si>
  <si>
    <t>Nneabia.amobi@nychhc.org</t>
  </si>
  <si>
    <t>Jinah.choi@nychhc.org</t>
  </si>
  <si>
    <t>jameshas@nychhc.org</t>
  </si>
  <si>
    <t>Mun-hee.jang@nychhc.org</t>
  </si>
  <si>
    <t>junk@nychhc.org</t>
  </si>
  <si>
    <t>Lyudmyla.melnyk@nychhc.org</t>
  </si>
  <si>
    <t>Nuneza8@nychhc.org</t>
  </si>
  <si>
    <t>sakaa@nychhc.org</t>
  </si>
  <si>
    <t>In-cha.yoon@nychhc.org</t>
  </si>
  <si>
    <t>hernandm13@nychhc.org</t>
  </si>
  <si>
    <t xml:space="preserve">PCA </t>
  </si>
  <si>
    <t>khatunj@nychhc.org</t>
  </si>
  <si>
    <t>ana.quezada@nychhc.org</t>
  </si>
  <si>
    <t>quinoneb@nychhc.org</t>
  </si>
  <si>
    <t>EVES</t>
  </si>
  <si>
    <t>garvinw2@nychhc.org</t>
  </si>
  <si>
    <t>asieduj2@nychhc.org</t>
  </si>
  <si>
    <t>marie.valentine@nychhc.org</t>
  </si>
  <si>
    <t>nwaigwea2@nychhc.org</t>
  </si>
  <si>
    <t>nwachukj1@nychhc.org</t>
  </si>
  <si>
    <t>darquahm@nychhc.org</t>
  </si>
  <si>
    <t>robin.laracuente@nychhc.org</t>
  </si>
  <si>
    <t>bretneym@nychhc.org</t>
  </si>
  <si>
    <t>mirlande.meristil@nychhc.org</t>
  </si>
  <si>
    <t>Frisnel.charles@nychhc.org</t>
  </si>
  <si>
    <t>gaudinm@nychhc.org</t>
  </si>
  <si>
    <t>boahena@nychhc.org</t>
  </si>
  <si>
    <t>Dominique.boyd@nychhc.org</t>
  </si>
  <si>
    <t>Barrie1@nychhc.org</t>
  </si>
  <si>
    <t>agageg@nychhc.org</t>
  </si>
  <si>
    <t>Nunezm11@nychhc.org</t>
  </si>
  <si>
    <t>kabres@nychhc.org</t>
  </si>
  <si>
    <t>Chineye.chimbo@nychhc.org</t>
  </si>
  <si>
    <t>remyv@nychhc.org</t>
  </si>
  <si>
    <t>leivafm@nychhc.org</t>
  </si>
  <si>
    <t>Thomasy8@nychhc.org</t>
  </si>
  <si>
    <t>sanyanga@nychhc.org</t>
  </si>
  <si>
    <t>Days</t>
  </si>
  <si>
    <t>CAN</t>
  </si>
  <si>
    <t>Evenings</t>
  </si>
  <si>
    <t>Patient Care Director/NICHE Coordinator</t>
  </si>
  <si>
    <t xml:space="preserve">cop9015@nyp.org </t>
  </si>
  <si>
    <t>574 - Clinical Nurse Manager</t>
  </si>
  <si>
    <t>mcs9006@nyp.org</t>
  </si>
  <si>
    <t>Director of Nursing</t>
  </si>
  <si>
    <t xml:space="preserve">fak9002@nyp.org </t>
  </si>
  <si>
    <t>E78 Unit Assistant</t>
  </si>
  <si>
    <t xml:space="preserve">mensahg@nyp.org </t>
  </si>
  <si>
    <t xml:space="preserve">mub9002@nyp.org </t>
  </si>
  <si>
    <t>228 Clinical Nurse I</t>
  </si>
  <si>
    <t xml:space="preserve">bip9012@nyp.org </t>
  </si>
  <si>
    <t xml:space="preserve">chd9100@nyp.org </t>
  </si>
  <si>
    <t xml:space="preserve">ebb9007@nyp.org </t>
  </si>
  <si>
    <t>717 - Staff Nurse</t>
  </si>
  <si>
    <t xml:space="preserve">hao9006@nyp.org </t>
  </si>
  <si>
    <t xml:space="preserve">beckfoh@nyp.org </t>
  </si>
  <si>
    <t xml:space="preserve">leehyan@nyp.org </t>
  </si>
  <si>
    <t xml:space="preserve">mal9016@nyp.org </t>
  </si>
  <si>
    <t>230 Clinical Nurse III</t>
  </si>
  <si>
    <t xml:space="preserve">meg9111@nyp.org </t>
  </si>
  <si>
    <t xml:space="preserve">rod9126@nyp.org </t>
  </si>
  <si>
    <t xml:space="preserve">chl9150@nyp.org </t>
  </si>
  <si>
    <t xml:space="preserve">stj9030@nyp.org </t>
  </si>
  <si>
    <t xml:space="preserve">willia3@nyp.org </t>
  </si>
  <si>
    <t>bes9009@nyp.org</t>
  </si>
  <si>
    <t>618 - Per Diem Staff Nurse</t>
  </si>
  <si>
    <t>bainmas@nyp.org</t>
  </si>
  <si>
    <t xml:space="preserve">cek9007@nyp.org </t>
  </si>
  <si>
    <t xml:space="preserve">cag9107@nyp.org </t>
  </si>
  <si>
    <t xml:space="preserve">dgc9005@nyp.org </t>
  </si>
  <si>
    <t xml:space="preserve">hinesel@nyp.org </t>
  </si>
  <si>
    <t xml:space="preserve">mau9007@nyp.org </t>
  </si>
  <si>
    <t xml:space="preserve">limmila@nyp.org </t>
  </si>
  <si>
    <t xml:space="preserve">mojicay@nyp.org </t>
  </si>
  <si>
    <t xml:space="preserve">reb9042@nyp.org </t>
  </si>
  <si>
    <t xml:space="preserve">rta9001@nyp.org </t>
  </si>
  <si>
    <t xml:space="preserve">rob9137@nyp.org </t>
  </si>
  <si>
    <t>tcf9004@nyp.org</t>
  </si>
  <si>
    <t xml:space="preserve">anc9095@nyp.org </t>
  </si>
  <si>
    <t>451 - Patient Care Associate</t>
  </si>
  <si>
    <t xml:space="preserve">frc9041@nyp.org </t>
  </si>
  <si>
    <t xml:space="preserve">frd9016@nyp.org </t>
  </si>
  <si>
    <t>maj9066@nyp.org</t>
  </si>
  <si>
    <t xml:space="preserve">men9012@nyp.org </t>
  </si>
  <si>
    <t xml:space="preserve">dld9005@nyp.org </t>
  </si>
  <si>
    <t xml:space="preserve">figuerj@nyp.org </t>
  </si>
  <si>
    <t xml:space="preserve">mem9034@nyp.org </t>
  </si>
  <si>
    <t xml:space="preserve">sas9181@nyp.org </t>
  </si>
  <si>
    <t xml:space="preserve">trr9022@nyp.org </t>
  </si>
  <si>
    <t>899 Nurse Practitioner</t>
  </si>
  <si>
    <t>jaltobelli@lawrencehealth.org</t>
  </si>
  <si>
    <t>CLINICAL LEADER</t>
  </si>
  <si>
    <t>EVENING</t>
  </si>
  <si>
    <t>mdeleon@lawrencehealth.org</t>
  </si>
  <si>
    <t>ElJohnson@lawrencehealth.org</t>
  </si>
  <si>
    <t>salfakhoury@lawrencehealth.org</t>
  </si>
  <si>
    <t>ahall@lawrencehealth.org</t>
  </si>
  <si>
    <t>Lparra@lawrencehealth.org</t>
  </si>
  <si>
    <t>Jfuentes@lawrencehealth.org</t>
  </si>
  <si>
    <t>aparisi@lawrencehealth.org</t>
  </si>
  <si>
    <t>Cdarini@lawrencehealth.org</t>
  </si>
  <si>
    <t>JAltman@lawrencehealth.org</t>
  </si>
  <si>
    <t>aquinones@lawrencehealth.org</t>
  </si>
  <si>
    <t>NURSE PRACTITIONER</t>
  </si>
  <si>
    <t>cmurray1@lawrencehealth.org</t>
  </si>
  <si>
    <t>LMitchell4@lawrencehealth.org</t>
  </si>
  <si>
    <t>nballinger@lawrencehealth.org</t>
  </si>
  <si>
    <t>amonteverde@lawrencehealth.org</t>
  </si>
  <si>
    <t>Ckay@lawrencehealth.org</t>
  </si>
  <si>
    <t>SFrey1@lawrencehealth.org</t>
  </si>
  <si>
    <t>Eduran@lawrencehealth.org</t>
  </si>
  <si>
    <t>DRose2@lawrencehealthl.org</t>
  </si>
  <si>
    <t>kcambe@lawrencehealth.org</t>
  </si>
  <si>
    <t>LHolsgrov1@lawrencehealth.org</t>
  </si>
  <si>
    <t>Wmaikkul@lawrencehealth.org</t>
  </si>
  <si>
    <t>pabohwo@lawrencehealth.org</t>
  </si>
  <si>
    <t>LQaabidh1@lawrencehealth.org</t>
  </si>
  <si>
    <t>Nlatchman@lawrencehealth.org</t>
  </si>
  <si>
    <t>CDavis5@lawrencehealth.org</t>
  </si>
  <si>
    <t>GTaylor3@lawrence.org</t>
  </si>
  <si>
    <t>MTorres4@lawrencehealth.og</t>
  </si>
  <si>
    <t>Pquintero@lawrencehealth.org</t>
  </si>
  <si>
    <t>Ctovar@lawrencehealth.org</t>
  </si>
  <si>
    <t>KGallo1@lawrencehealth.org</t>
  </si>
  <si>
    <t>PJoseph@lawrencehealth.org</t>
  </si>
  <si>
    <t>RPalmer@lawrencehealth.org</t>
  </si>
  <si>
    <t>TBagtas@lawrencehealth.org</t>
  </si>
  <si>
    <t>RSharma2@lawrencehealth.org</t>
  </si>
  <si>
    <t>twerkhoven@lawrencehealth.org</t>
  </si>
  <si>
    <t>night</t>
  </si>
  <si>
    <t>ascottbonaparte@lawrencehealth.org</t>
  </si>
  <si>
    <t>scherian2@lawrencehealth.org</t>
  </si>
  <si>
    <t>JWILLIAMS2@lawrencehealth.org</t>
  </si>
  <si>
    <t>CMCGOVERN@lawrencehealth.org</t>
  </si>
  <si>
    <t>sbailey@lawrencehealth.org</t>
  </si>
  <si>
    <t>NSEWAH@lawrencehealth.org</t>
  </si>
  <si>
    <t>Lmathai@lawrencehealth.org</t>
  </si>
  <si>
    <t>Lrefol@lawrencehealth.org</t>
  </si>
  <si>
    <t>Dtetteh@lawrencehealth.org</t>
  </si>
  <si>
    <t>mdavis4@lawrencehealth.org</t>
  </si>
  <si>
    <t>Mkuriakose@lawrencehealth.org</t>
  </si>
  <si>
    <t>jdeleon@lawrencehealth.org</t>
  </si>
  <si>
    <t>amccarthy1@lawrencehealth.org</t>
  </si>
  <si>
    <t>TThomas4@lawrencehealth.org</t>
  </si>
  <si>
    <t>mabraham1@lawrencehealth.org</t>
  </si>
  <si>
    <t>CSoliman1@lawrencehealth.org</t>
  </si>
  <si>
    <t>velliott@lawrencehealth.org</t>
  </si>
  <si>
    <t>vcampbell@lawrencehealth.org</t>
  </si>
  <si>
    <t>Dhunt@lawrencehealth.org</t>
  </si>
  <si>
    <t>rapperman@lawrencehealth.org</t>
  </si>
  <si>
    <t>ABarnes1@lawrencehealth.org</t>
  </si>
  <si>
    <t>EHuganas@lawrencehealth.org</t>
  </si>
  <si>
    <t>sgomes@lawrencehealth.org</t>
  </si>
  <si>
    <t>days</t>
  </si>
  <si>
    <t>jlugtu@lawrencehealth.org</t>
  </si>
  <si>
    <t>mdumalag@lawrencehealth.org</t>
  </si>
  <si>
    <t>nights</t>
  </si>
  <si>
    <t>jgranville@lawrencehealth.org</t>
  </si>
  <si>
    <t>sreny@lawrencehealth.org</t>
  </si>
  <si>
    <t>arichardson@lawrencehealth.org</t>
  </si>
  <si>
    <t>vayewah@lawrencehealth.org</t>
  </si>
  <si>
    <t>ssmith5@lawrencehealth.org</t>
  </si>
  <si>
    <t>Equintana@lawrencehealth.org</t>
  </si>
  <si>
    <t>swashingt1@lawrencehealth.org</t>
  </si>
  <si>
    <t>brobinson1@lawrencehealth.org</t>
  </si>
  <si>
    <t>jchavez@lawrencehealth.org</t>
  </si>
  <si>
    <t>ebeck@lawrencehealth.org</t>
  </si>
  <si>
    <t>Aukaj@lawrencehealth.org</t>
  </si>
  <si>
    <t>Kkrajewski@lawrencehealth.org</t>
  </si>
  <si>
    <t>Abatirbek@lawrencehealth.org</t>
  </si>
  <si>
    <t>Ntijani@lawrencehealth.org</t>
  </si>
  <si>
    <t>DAfoakwah@lawrencehealth.org</t>
  </si>
  <si>
    <t>SJosiah1@lawrencehealth.org</t>
  </si>
  <si>
    <t>RVioletti@lawrencehealth.org</t>
  </si>
  <si>
    <t>SAsrar@lawrencehealth.org</t>
  </si>
  <si>
    <t>DHoward@lawrencehealth.org</t>
  </si>
  <si>
    <t>JDamiano@lawrencehealth.org</t>
  </si>
  <si>
    <t>gcollins@lawrencehealth.org</t>
  </si>
  <si>
    <t>Pstewart@lawrencehealth.org</t>
  </si>
  <si>
    <t>dclarke@lawrencehealth.org</t>
  </si>
  <si>
    <t>Mmatias@lawrencehealth.org</t>
  </si>
  <si>
    <t>Mkelanthara@lawrencehealth.org</t>
  </si>
  <si>
    <t>Jgunan@lawrencehealth.org</t>
  </si>
  <si>
    <t>Mredondo@lawrencehealth.org</t>
  </si>
  <si>
    <t>Fpizarro@lawrencehealth.org</t>
  </si>
  <si>
    <t>malcantara@lawrencehealth.org</t>
  </si>
  <si>
    <t>Lczajko@lawrencehealth.org</t>
  </si>
  <si>
    <t>DRichards1@lawrencehealth.org</t>
  </si>
  <si>
    <t>YTrotman1@lawrencehealth.org</t>
  </si>
  <si>
    <t>Tpowell1@lawrencehealth.org</t>
  </si>
  <si>
    <t>bbaksh@lawrencehealth.org</t>
  </si>
  <si>
    <t>adaba@lawrencehealth.org</t>
  </si>
  <si>
    <t>jcarasco@lawrencehealth.org</t>
  </si>
  <si>
    <t>SJenkins2@lawrencehealth.org</t>
  </si>
  <si>
    <t>Praigosa@lawrencehealth.org</t>
  </si>
  <si>
    <t>Dlivermore@lawrencehealth.org</t>
  </si>
  <si>
    <t>Cgayle@lawrencehealth.org</t>
  </si>
  <si>
    <t>Rboirond@lawrencehealth.org</t>
  </si>
  <si>
    <t>NEdwards1@lawrencehealth.org</t>
  </si>
  <si>
    <t>AVasquez1@lawrencehealth.org</t>
  </si>
  <si>
    <t>rfallon@lawrencehealth.org</t>
  </si>
  <si>
    <t> Nights</t>
  </si>
  <si>
    <t>llamont@lawrencehealth.org</t>
  </si>
  <si>
    <t> Days</t>
  </si>
  <si>
    <t>philipsfn@gmail.com</t>
  </si>
  <si>
    <t>jciofalo@lawrencehealth.org</t>
  </si>
  <si>
    <t>mandrews@lawrencehealth.org</t>
  </si>
  <si>
    <t>fsokoli@lawrencehealth.org</t>
  </si>
  <si>
    <t>dmauring@lawrencehealth.org</t>
  </si>
  <si>
    <t>anikolaris@lawrencehealth.org</t>
  </si>
  <si>
    <t>mathomas@lawrencehealth.org</t>
  </si>
  <si>
    <t>tthomas2@lawrencehealth.org</t>
  </si>
  <si>
    <t>lguglielmo@lawrencehealth.org</t>
  </si>
  <si>
    <t>Msiragusa@lawrencehealth.org</t>
  </si>
  <si>
    <t>dreid@lawrencehealth.org</t>
  </si>
  <si>
    <t>sdatsomor@lawrencehealth.org</t>
  </si>
  <si>
    <t>AMouro1@lawrencehealth.org</t>
  </si>
  <si>
    <t>dtroseth@lawrencehealth.org</t>
  </si>
  <si>
    <t>FT Nights</t>
  </si>
  <si>
    <t>twalsh2@lawrencehealth.org</t>
  </si>
  <si>
    <t>FT Days</t>
  </si>
  <si>
    <t>ccunanan@lawrencehealth.org</t>
  </si>
  <si>
    <t>mbabcock@lawrencehealth.org</t>
  </si>
  <si>
    <t>itamparong@lawrencehealth.org</t>
  </si>
  <si>
    <t>Aalcober@stellarishealth.org</t>
  </si>
  <si>
    <t>rnair@lawrencehealth.org</t>
  </si>
  <si>
    <t>FT DAYS</t>
  </si>
  <si>
    <t>dgeorge@lawrencehealth.org</t>
  </si>
  <si>
    <t>vgradica@lawrencehealth.org</t>
  </si>
  <si>
    <t>bbaby@lawrencehealth.org</t>
  </si>
  <si>
    <t>PT DAYS</t>
  </si>
  <si>
    <t>schennikara@lawrencehealth.org</t>
  </si>
  <si>
    <t>kmckay@lawrencehealth.org</t>
  </si>
  <si>
    <t>mejosephs@lawrencehealth.org</t>
  </si>
  <si>
    <t>jfranklin@lawrencehealth.org</t>
  </si>
  <si>
    <t>tcharles@lawrencehealth.org</t>
  </si>
  <si>
    <t>rmejia@lawrencehealth.org</t>
  </si>
  <si>
    <t>sgraham1@lawrencehealth.org</t>
  </si>
  <si>
    <t>mtecson@lawrencehealth.org</t>
  </si>
  <si>
    <t>FT Night</t>
  </si>
  <si>
    <t>bdidden@lawrencehealth.org</t>
  </si>
  <si>
    <t>mdua@lawrencehealth.org</t>
  </si>
  <si>
    <t>smangoaoil@lawrencehealth.org</t>
  </si>
  <si>
    <t>aforbes1@lawrencehealth.org</t>
  </si>
  <si>
    <t>lnaccarato@lawrencehealth.org</t>
  </si>
  <si>
    <t>tlumsden1@lawrencehealth.org</t>
  </si>
  <si>
    <t>ohammond@lawrencehealth.org</t>
  </si>
  <si>
    <t>dnakalema@lawrencehealth.org</t>
  </si>
  <si>
    <t>lburton@lawrencehealth.org</t>
  </si>
  <si>
    <t>ENunez@lawrencehealth.org</t>
  </si>
  <si>
    <t>afinkelstein@lawrencehealth.org</t>
  </si>
  <si>
    <t>Nights</t>
  </si>
  <si>
    <t>afinnegan@lawrencehealth.org</t>
  </si>
  <si>
    <t>Dbroderick@lawrencehealth.org</t>
  </si>
  <si>
    <t>mbenson@lawrencehealth.org</t>
  </si>
  <si>
    <t>Ffox@lawrencehealth.org</t>
  </si>
  <si>
    <t>lchuguevskaya@lawrencehealth.org</t>
  </si>
  <si>
    <t>Jmetz@lawrencehealth.org</t>
  </si>
  <si>
    <t>Wdaluyen@lawrencehealth.org</t>
  </si>
  <si>
    <t>Psciarrillo@lawrencehealth.org</t>
  </si>
  <si>
    <t>Dvisconti@lawrencehealth.org</t>
  </si>
  <si>
    <t>aruda@lawrencehealth.org</t>
  </si>
  <si>
    <t>Czenarosa@lawrencehealth.org</t>
  </si>
  <si>
    <t>Ssookraj@lawrencehealth.org</t>
  </si>
  <si>
    <t>YoPark@lawrencehealth.org</t>
  </si>
  <si>
    <t>Ebatoon@lawrencehealth.org</t>
  </si>
  <si>
    <t>Vscott@lawrencehealth.org</t>
  </si>
  <si>
    <t>Ohay@lawrencehealth.org</t>
  </si>
  <si>
    <t>ldadzie@lawrencehealth.org</t>
  </si>
  <si>
    <t>mberbano@lawrencehealth.org</t>
  </si>
  <si>
    <t>VGeorge1@lawrencehealth.org</t>
  </si>
  <si>
    <t>ecellis@lawrencehealth.org</t>
  </si>
  <si>
    <t>sgeorge4@lawrencehealth.org</t>
  </si>
  <si>
    <t>JJoseph3@lawrencehealth.org</t>
  </si>
  <si>
    <t>Slare@lawrencehealth.org</t>
  </si>
  <si>
    <t>JKim7@lawrencehealth.org</t>
  </si>
  <si>
    <t>GGuerrier@lawrencehealth.org</t>
  </si>
  <si>
    <t>LMenye@lawrencehealth.org</t>
  </si>
  <si>
    <t>SRaj1@lawrencehealth.org</t>
  </si>
  <si>
    <t>NNinan@lawrencehealth.org</t>
  </si>
  <si>
    <t>bonnie.adjei@oconnorhosp.org</t>
  </si>
  <si>
    <t>daniel.endress@oconnorhosp.org</t>
  </si>
  <si>
    <t>Supervisor/Educator</t>
  </si>
  <si>
    <t>brenda.fox@oconnorhosp.org</t>
  </si>
  <si>
    <t>antonia.jetter@oconnorhosp.org</t>
  </si>
  <si>
    <t>joshua.krzyston@oconnorhosp.org</t>
  </si>
  <si>
    <t>edie.lanner@oconnorhosp.org</t>
  </si>
  <si>
    <t>samantha.meola@oconnorhosp.org</t>
  </si>
  <si>
    <t>audra.moodley@oconnorhosp.org</t>
  </si>
  <si>
    <t>ashley.scobie@oconnorhosp.org</t>
  </si>
  <si>
    <t>Staff Nusrse/Educator</t>
  </si>
  <si>
    <t>sarah.scobie@oconnorhosp.org</t>
  </si>
  <si>
    <t>gertrude.strain@oconnorhosp.org</t>
  </si>
  <si>
    <t>annmarie.thurgood@oconnorhosp.org</t>
  </si>
  <si>
    <t>kacie.walley@oconnorhosp.org</t>
  </si>
  <si>
    <t>tressa.weaver@oconnorhosp.org</t>
  </si>
  <si>
    <t>mary.wellington@oconnorhosp.org</t>
  </si>
  <si>
    <t>shawn.clement@oconnorhosp.org</t>
  </si>
  <si>
    <t>sarah.fairchild@oconnorhosp.org</t>
  </si>
  <si>
    <t>rosemary.lees@oconnorhosp.org</t>
  </si>
  <si>
    <t>jessica.watson@oconnorhosp.org</t>
  </si>
  <si>
    <t>lorah.whitbeck@oconnorhosp.org</t>
  </si>
  <si>
    <t>melbourne.depierro@oconnorhosp.org</t>
  </si>
  <si>
    <t>Certified Nursing Assistant</t>
  </si>
  <si>
    <t>katherine.gracey@oconnorhosp.org</t>
  </si>
  <si>
    <t>jennifer.howard@oconnorhosp.org</t>
  </si>
  <si>
    <t>jackie.pernice@oconnorhosp.org</t>
  </si>
  <si>
    <t>jenna.pettit@oconnorhosp.org</t>
  </si>
  <si>
    <t>betsy.ancheta@providence.org</t>
  </si>
  <si>
    <t>Nurse Assistant</t>
  </si>
  <si>
    <t>hermes.arriola@providence.org</t>
  </si>
  <si>
    <t>victoria.ascencio@providence.org</t>
  </si>
  <si>
    <t>edgar.bacallo@providence.org</t>
  </si>
  <si>
    <t>lisa.balesteri@providence.org</t>
  </si>
  <si>
    <t>fatima.basto@providence.org</t>
  </si>
  <si>
    <t>judith.bocanegra@providence.org</t>
  </si>
  <si>
    <t>alaska.bundoc@providence.org</t>
  </si>
  <si>
    <t>maria.moracastillo@providenc.org</t>
  </si>
  <si>
    <t>ashley.coates@providence.org</t>
  </si>
  <si>
    <t>nicole.colletto@providence.org</t>
  </si>
  <si>
    <t>kimberly.collis@providence.org</t>
  </si>
  <si>
    <t>daisy.crespo gonzalez@providence.org</t>
  </si>
  <si>
    <t>monica.d’onofrio@providence.org</t>
  </si>
  <si>
    <t>jennifer.estrada@providence.org</t>
  </si>
  <si>
    <t>ian.flores@providence.org</t>
  </si>
  <si>
    <t>elsa.freeman@providence.org</t>
  </si>
  <si>
    <t>rosa.hernandez@providence.org</t>
  </si>
  <si>
    <t>ola.ibitola@providence.org</t>
  </si>
  <si>
    <t>emilee.johnson@providence.org</t>
  </si>
  <si>
    <t>karen.kao@providence.org</t>
  </si>
  <si>
    <t>kurt.kuizon@providence.org</t>
  </si>
  <si>
    <t>michael.leon@providence.org</t>
  </si>
  <si>
    <t>tina.lestelle@providence.org</t>
  </si>
  <si>
    <t>yenna.liu-sakamoto@providence.org</t>
  </si>
  <si>
    <t>andria.lo grande@providence.org</t>
  </si>
  <si>
    <t>apollo.lumitap@providence.org</t>
  </si>
  <si>
    <t>ana lourdes.maravilla@providence.org</t>
  </si>
  <si>
    <t>smiljana.meic@providence.org</t>
  </si>
  <si>
    <t>soyoung.nam@providence.org</t>
  </si>
  <si>
    <t>ronald.negrillo@providence.org</t>
  </si>
  <si>
    <t>caitlin.o’rourke@providence.org</t>
  </si>
  <si>
    <t>gina.onorato@providence.org</t>
  </si>
  <si>
    <t>melissa.pena@providence.org</t>
  </si>
  <si>
    <t>nancy.poncedeleon@providence.org</t>
  </si>
  <si>
    <t>allison.purcell@providence.org</t>
  </si>
  <si>
    <t>martha.rios@providence.org</t>
  </si>
  <si>
    <t>amber.ruge@providence.org</t>
  </si>
  <si>
    <t>loni.samaan@providence.org</t>
  </si>
  <si>
    <t>cesar.sta-maria@providence.org</t>
  </si>
  <si>
    <t>dustin.vanzant@providence.org</t>
  </si>
  <si>
    <t>yadira.verdugo@providence.org</t>
  </si>
  <si>
    <t>andrea.wilson@providence.org</t>
  </si>
  <si>
    <t>aziz.zaouadi@providence.org</t>
  </si>
  <si>
    <t>narcisa.angel@providence.org</t>
  </si>
  <si>
    <t xml:space="preserve">aleah.baklendo@providence.org </t>
  </si>
  <si>
    <t>angela.brown@providence.org</t>
  </si>
  <si>
    <t>ricky.chen@providence.org</t>
  </si>
  <si>
    <t>sonya.cisneros@providence.org</t>
  </si>
  <si>
    <t>taylor.clark@providence.org</t>
  </si>
  <si>
    <t>julie.cullen@providence.org</t>
  </si>
  <si>
    <t>fernanda.evans@providence.org</t>
  </si>
  <si>
    <t xml:space="preserve">hazel.fernandes@providence.org </t>
  </si>
  <si>
    <t>lovella.fernandez@providence.org</t>
  </si>
  <si>
    <t>Concepcion.GarciaDeGuia@providence.org</t>
  </si>
  <si>
    <t>judith.hernandez@providence.org</t>
  </si>
  <si>
    <t>jennifer.jarvis@providence.org</t>
  </si>
  <si>
    <t>denise.jefferson@providence.org</t>
  </si>
  <si>
    <t>betel.kebere@providence.org</t>
  </si>
  <si>
    <t>evelyn.lahip@providence.org</t>
  </si>
  <si>
    <t>albena.lorentz@providence.org</t>
  </si>
  <si>
    <t>lucius.lucas@providence.org</t>
  </si>
  <si>
    <t>daniel.mackie@providence.org</t>
  </si>
  <si>
    <t>michele.maher@providence.org</t>
  </si>
  <si>
    <t>harmony.mcgehean@providence.org</t>
  </si>
  <si>
    <t>clifford.mcreynolds@providence.org</t>
  </si>
  <si>
    <t>jennifer.mera@providence.org</t>
  </si>
  <si>
    <t>noemi.mina@providence.org</t>
  </si>
  <si>
    <t>joseph.misal@providence.org</t>
  </si>
  <si>
    <t>maria.mora@providence.org</t>
  </si>
  <si>
    <t>dora.peacock@providence.org</t>
  </si>
  <si>
    <t>luz.pineda@providence.org</t>
  </si>
  <si>
    <t>cindy.ralda@providence.org</t>
  </si>
  <si>
    <t>cynthia.ramirez@providence.org</t>
  </si>
  <si>
    <t>erica.roknian@providence.org</t>
  </si>
  <si>
    <t>veronica.tapia@providence.org</t>
  </si>
  <si>
    <t>marijane.tran@providence.org</t>
  </si>
  <si>
    <t>andrea.valasquez@providence.org</t>
  </si>
  <si>
    <t>rosie.white@providence.org</t>
  </si>
  <si>
    <t>rachele.abella@providence.org</t>
  </si>
  <si>
    <t>Float Nurse</t>
  </si>
  <si>
    <t>wanda.adell@providence.org</t>
  </si>
  <si>
    <t>jennifer.aligo@providence.org</t>
  </si>
  <si>
    <t>peguyemmanuell.alva@providence.org</t>
  </si>
  <si>
    <t>nada.breznikar@providence.org</t>
  </si>
  <si>
    <t>alcia.carter2@providence.org</t>
  </si>
  <si>
    <t>barbarajane.chavez@providence.org</t>
  </si>
  <si>
    <t>grace.fidel@providence.org</t>
  </si>
  <si>
    <t>carlota.gaerlan@providenc.org</t>
  </si>
  <si>
    <t>jorge.garcia2@providence.org</t>
  </si>
  <si>
    <t>eugene.godepski@providence.org</t>
  </si>
  <si>
    <t>esther.guivara@providence.org</t>
  </si>
  <si>
    <t>salina.hirales@providence.org</t>
  </si>
  <si>
    <t>raydene.ilagan@providence.org</t>
  </si>
  <si>
    <t>paul.lazenby@providence.org</t>
  </si>
  <si>
    <t>marlin.madrigal@providence.org</t>
  </si>
  <si>
    <t>zamantha.medina@providence.org</t>
  </si>
  <si>
    <t>ashley.mowatt@providence.org</t>
  </si>
  <si>
    <t>tysheuna.murphy@providence.org</t>
  </si>
  <si>
    <t>priscella.negron@providence.org</t>
  </si>
  <si>
    <t>annemartin.nguyen@providence.org</t>
  </si>
  <si>
    <t>uche.ochia@providence.org</t>
  </si>
  <si>
    <t>samantha.pierluissi@providence.org</t>
  </si>
  <si>
    <t>maisha.prejean@providence.org</t>
  </si>
  <si>
    <t>sheila.redlew@providence.org</t>
  </si>
  <si>
    <t>delva.reyes@providence.org</t>
  </si>
  <si>
    <t>materesa.rivera@providence.org</t>
  </si>
  <si>
    <t>leelin.romero@providence.org</t>
  </si>
  <si>
    <t>elena.rosales@providence.org</t>
  </si>
  <si>
    <t>linda.schneier@providence.org</t>
  </si>
  <si>
    <t>lisa.simich@providence.org</t>
  </si>
  <si>
    <t>bryan.vazquez@providence.org</t>
  </si>
  <si>
    <t>kiyan.williams@providence.org</t>
  </si>
  <si>
    <t>shari.morin@fmolhs.org</t>
  </si>
  <si>
    <t>Charge Nurse</t>
  </si>
  <si>
    <t>patricia.little@fmolhs.org</t>
  </si>
  <si>
    <t>crystal.perry@fmolhs.org</t>
  </si>
  <si>
    <t>brandon.griffin@fmolhs.org</t>
  </si>
  <si>
    <t>kate.frederic@fmolhs.org</t>
  </si>
  <si>
    <t>patrick.petite@fmolhs.org</t>
  </si>
  <si>
    <t>angela.authement@fmolhs.org</t>
  </si>
  <si>
    <t>morgan.babin@fmolhs.org</t>
  </si>
  <si>
    <t>tiffany.robbins@fmolhs.org</t>
  </si>
  <si>
    <t>echezona.williams@fmolhs.org</t>
  </si>
  <si>
    <t>joanie.durgapersad@fmolhs.org</t>
  </si>
  <si>
    <t>barbara.cutno@fmolhs.org</t>
  </si>
  <si>
    <t>pamela.batiste@fmolhs.org</t>
  </si>
  <si>
    <t>tia.brackens@fmolhs.org</t>
  </si>
  <si>
    <t>gloria.brown@fmolhs.org</t>
  </si>
  <si>
    <t>angela.lebouef@fmolhs.org</t>
  </si>
  <si>
    <t>yolanda.peters@fmolhs.org</t>
  </si>
  <si>
    <t>vicki.garcich@fmolhs.org</t>
  </si>
  <si>
    <t>sarah.plaisance@fmolhs.org</t>
  </si>
  <si>
    <t>dennis.perrin@fmolhs.org</t>
  </si>
  <si>
    <t>deisy.olivas@fmolhs.org</t>
  </si>
  <si>
    <t>margot.ndosseu@fmolhs.org</t>
  </si>
  <si>
    <t xml:space="preserve">patrick.largey@fmolhs.org </t>
  </si>
  <si>
    <t xml:space="preserve">joshline.lemoinedavis@fmolhs.org </t>
  </si>
  <si>
    <t xml:space="preserve">tasia.clayton@fmolhs.org </t>
  </si>
  <si>
    <t xml:space="preserve">raytrista.claiborne@fmolhs.org </t>
  </si>
  <si>
    <t xml:space="preserve">joan.allen@fmolhs.org </t>
  </si>
  <si>
    <t xml:space="preserve">carly.smith@fmolhs.org </t>
  </si>
  <si>
    <t>taylor.thompson@fmolhs.org</t>
  </si>
  <si>
    <t>shantell.duplessis@fmolhs.org</t>
  </si>
  <si>
    <t>eloise.jarvis@fmolhs.org</t>
  </si>
  <si>
    <t>wynette.woods@fmolhs.org</t>
  </si>
  <si>
    <t>ericka.geason@fmolhs.org</t>
  </si>
  <si>
    <t>stacy.williams@fmolhs.org</t>
  </si>
  <si>
    <t>breshanae.pikes@fmolhs.org</t>
  </si>
  <si>
    <t>shiwana.verrett@fmolhs.org</t>
  </si>
  <si>
    <t>brad.richardson@fmolhs.org</t>
  </si>
  <si>
    <t>julia.childers@fmolhs.org</t>
  </si>
  <si>
    <t>makeia.bergeron@fmolhs.org</t>
  </si>
  <si>
    <t>kayla.cannon@fmolhs.org</t>
  </si>
  <si>
    <t>anna.bodi@fmolhs.org</t>
  </si>
  <si>
    <t>hien.bui@fmolhs.org</t>
  </si>
  <si>
    <t>anitra.leban@fmolhs.org</t>
  </si>
  <si>
    <t>Daniel.Moore@fmolhs.org</t>
  </si>
  <si>
    <t>Kevin.Smith@fmolhs.org</t>
  </si>
  <si>
    <t>Lynn.Ross@fmolhs.org</t>
  </si>
  <si>
    <t>Brittany.Delaneuville@fmolhs.org</t>
  </si>
  <si>
    <t>Sian.Poirrier@fmolhs.org</t>
  </si>
  <si>
    <t>Myrna.Joyeux@fmolhs.org</t>
  </si>
  <si>
    <t>Margaret.Osiagwu@fmolhs.org</t>
  </si>
  <si>
    <t>antonia.frazierevans@fmolhs.org</t>
  </si>
  <si>
    <t>Ana.Jackson@fmolhs.org</t>
  </si>
  <si>
    <t>Teta.Nevers@fmolhs.org</t>
  </si>
  <si>
    <t>Maxine.Villavaso@fmolhs.org</t>
  </si>
  <si>
    <t>Treniece.Holmes@fmolhs.org</t>
  </si>
  <si>
    <t>Chasity.Miles@fmolhs.org</t>
  </si>
  <si>
    <t>Samekio.JacksonWells@fmolhs.org</t>
  </si>
  <si>
    <t>Samantha.Robinson1@fmolhs.org</t>
  </si>
  <si>
    <t>Judy.Christian@fmolhs.org</t>
  </si>
  <si>
    <t>Vanisha.Thomas@fmolhs.org</t>
  </si>
  <si>
    <t>Ashley.Desbordes@fmolhs.org</t>
  </si>
  <si>
    <t>Josette.Aube@steh.com</t>
  </si>
  <si>
    <t>Elizabeth.Braud@steh.com</t>
  </si>
  <si>
    <t>Rachel.Brooks@steh.com</t>
  </si>
  <si>
    <t>Samantha.Delatte@fmolhs.org</t>
  </si>
  <si>
    <t>Tierstene.Dandridge@fmolhs.org</t>
  </si>
  <si>
    <t>Clinton.Mallory@fmolhs.org</t>
  </si>
  <si>
    <t>Amanda.Wallner@fmolhs.org</t>
  </si>
  <si>
    <t>Ashley.Carpenter@fmolhs.org</t>
  </si>
  <si>
    <t>Sandy.Whittington@fmolhs.org</t>
  </si>
  <si>
    <t>Erin.Breaux@steh.com</t>
  </si>
  <si>
    <t>Alicia.Delatte@ololcollege.edu</t>
  </si>
  <si>
    <t>Antonia.Dupree@ololrmc.com</t>
  </si>
  <si>
    <t>kandice.kelson@fmolhs.org</t>
  </si>
  <si>
    <t>Amanda.Chiu@stjoeshealth.org</t>
  </si>
  <si>
    <t>Brittany.Hepburn@stjoeshealth.org</t>
  </si>
  <si>
    <t>Brittany.Dietrich@stjoeshealth.org</t>
  </si>
  <si>
    <t>Brooke.A.Johnson@stjoeshealth.org</t>
  </si>
  <si>
    <t>Chandra.Berger@stjoeshealth.org</t>
  </si>
  <si>
    <t>Jane.Baker@stjoeshealth.org</t>
  </si>
  <si>
    <t>Julia.Baker@stjoeshealth.org</t>
  </si>
  <si>
    <t>Katie-Lynn.Fisher-Nilson@stjoeshealth.org</t>
  </si>
  <si>
    <t>Laura.Fisher@stjoeshealth.org</t>
  </si>
  <si>
    <t>Lauren.Johnson@stjoeshealth.org</t>
  </si>
  <si>
    <t>MaryEllen.Fairbrother001@stjoeshealth.org</t>
  </si>
  <si>
    <t>Mary.Krstevski@stjoeshealth.org</t>
  </si>
  <si>
    <t>Megan.Downes@stjoeshealth.org</t>
  </si>
  <si>
    <t>Megan.Clemence@stjoeshealth.org</t>
  </si>
  <si>
    <t>Megan.Sulpizio@stjoeshealth.org</t>
  </si>
  <si>
    <t>Megan.Tarket@stjoeshealth.org</t>
  </si>
  <si>
    <t>Melissa.Doyle@stjoeshealth.org</t>
  </si>
  <si>
    <t>Michael.DiNardo@stjoeshealth.org</t>
  </si>
  <si>
    <t>Michelle.Owen@stjoeshealth.org</t>
  </si>
  <si>
    <t>Molly.Streeter@stjoeshealth.org</t>
  </si>
  <si>
    <t>Nicole.Andreycak@stjoeshealth.org</t>
  </si>
  <si>
    <t>Stacey.Webb@stjoeshealth.org</t>
  </si>
  <si>
    <t>Thomas.A.Lewis@stjoeshealth.org</t>
  </si>
  <si>
    <t>Tierra.Gamble@stjoeshealth.org</t>
  </si>
  <si>
    <t>Tiffany.Moe@stjoeshealth.org</t>
  </si>
  <si>
    <t>Christina.Golding-Jewett@stjoeshealth.org</t>
  </si>
  <si>
    <t>Amber.Bruce@stjoeshealth.org</t>
  </si>
  <si>
    <t>Angela.M.Marshall@stjoeshealth.org</t>
  </si>
  <si>
    <t>Arica.Spencer@stjoeshealth.org</t>
  </si>
  <si>
    <t>Brenda.Holloman@stjoeshealth.org</t>
  </si>
  <si>
    <t>DeJohney.Cody@stjoeshealth.org</t>
  </si>
  <si>
    <t>Denice.Hurtado@stjoeshealth.org</t>
  </si>
  <si>
    <t>George.Jensen@stjoeshealth.org</t>
  </si>
  <si>
    <t>Jasmine.Mabe@stjoeshealth.org</t>
  </si>
  <si>
    <t>Kaylyn.Sanford@stjoeshealth.org</t>
  </si>
  <si>
    <t>Kody.Harthun@stjoeshealth.org</t>
  </si>
  <si>
    <t>Lisa.Hart@stjoeshealth.org</t>
  </si>
  <si>
    <t>Melissa.Holman@stjoeshealth.org</t>
  </si>
  <si>
    <t>Momodou.Njie@stjoeshealth.org</t>
  </si>
  <si>
    <t>Paul.Bingham@stjoeshealth.org</t>
  </si>
  <si>
    <t>Penny.Rybarczyk@stjoeshealth.org</t>
  </si>
  <si>
    <t>Rachel.Hockey@stjoeshealth.org</t>
  </si>
  <si>
    <t>Sha-Kiya.Hill@stjoeshealth.org</t>
  </si>
  <si>
    <t>Stacey.Amega@stjoeshealth.org</t>
  </si>
  <si>
    <t>Zachary.Roberts@stjoeshealth.org</t>
  </si>
  <si>
    <t>juarellano@Stanfordhealthcare.org</t>
  </si>
  <si>
    <t>abarias@Stanfordhealthcare.org</t>
  </si>
  <si>
    <t>sberman@Stanfordhealthcare.org</t>
  </si>
  <si>
    <t>kbrandt@Stanfordhealthcare.org</t>
  </si>
  <si>
    <t>Cberkvam@Stanfordhealthcare.org</t>
  </si>
  <si>
    <t>kbonenfant@Stanfordhealthcare.org</t>
  </si>
  <si>
    <t>liturner@Stanfordhealthcare.org</t>
  </si>
  <si>
    <t>marinwahl@Stanfordhealthcare.org</t>
  </si>
  <si>
    <t>Acontreras@Stanfordhealthcare.org</t>
  </si>
  <si>
    <t>Stephaniecrawford@Stanfordhealthcare.org</t>
  </si>
  <si>
    <t>Rachelfivis@Stanfordhealthcare.org</t>
  </si>
  <si>
    <t>Kgerard@Stanfordhealthcare.org</t>
  </si>
  <si>
    <t>mGerlach@Stanfordhealthcare.org</t>
  </si>
  <si>
    <t>lgleason@Stanfordhealthcare.org</t>
  </si>
  <si>
    <t>jhellman@Stanfordhealthcare.org</t>
  </si>
  <si>
    <t>jEustaquio@Stanfordhealthcare.org</t>
  </si>
  <si>
    <t>Dajones@Stanfordhealthcare.org</t>
  </si>
  <si>
    <t>Akautz@Stanfordhealthcare.org</t>
  </si>
  <si>
    <t>Hkelly@Stanfordhealthcare.org</t>
  </si>
  <si>
    <t>Dking@Stanfordhealthcare.org</t>
  </si>
  <si>
    <t>Mkuznia@Stanfordhealthcare.org</t>
  </si>
  <si>
    <t>BrLee@Stanfordhealthcare.org</t>
  </si>
  <si>
    <t>Nlinebarger@Stanfordhealthcare.org</t>
  </si>
  <si>
    <t>Nlynch@Stanfordhealthcare.org</t>
  </si>
  <si>
    <t>Nma@Stanfordhealthcare.org</t>
  </si>
  <si>
    <t>Qma@Stanfordhealthcare.org</t>
  </si>
  <si>
    <t>Lmarque@Stanfordhealthcare.org</t>
  </si>
  <si>
    <t>Knorris@Stanfordhealthcare.org</t>
  </si>
  <si>
    <t>Aolea@Stanfordhealthcare.org</t>
  </si>
  <si>
    <t>Kpedretti@Stanfordhealthcare.org</t>
  </si>
  <si>
    <t>Cperez@Stanfordhealthcare.org</t>
  </si>
  <si>
    <t>Jcoleman@Stanfordhealthcare.org</t>
  </si>
  <si>
    <t>Estolle@Stanfordhealthcare.org</t>
  </si>
  <si>
    <t>Jtsang@Stanfordhealthcare.org</t>
  </si>
  <si>
    <t>Twisecarver@Stanfordhealthcare.org</t>
  </si>
  <si>
    <t>ArFernandez@Stanfordhealthcare.org</t>
  </si>
  <si>
    <t>Mlao@Stanfordhealthcare.org</t>
  </si>
  <si>
    <t>Anliu@Stanfordhealthcare.org</t>
  </si>
  <si>
    <t>Msaavedra@Stanfordhealthcare.org</t>
  </si>
  <si>
    <t>Jzabala@Stanfordhealthcare.org</t>
  </si>
  <si>
    <t>jbeltran@Lifespan.org</t>
  </si>
  <si>
    <t>aevans2@Lifespan.org</t>
  </si>
  <si>
    <t>sgomes6@Lifespan.org</t>
  </si>
  <si>
    <t>rkandzerski@lifespan.org</t>
  </si>
  <si>
    <t>mlopes3@Lifespan.org</t>
  </si>
  <si>
    <t>vlopes@Lifespan.org</t>
  </si>
  <si>
    <t>lpaye@lifespan.org</t>
  </si>
  <si>
    <t>jsanchez@lifespan.org</t>
  </si>
  <si>
    <t>awelch@lifespan.org</t>
  </si>
  <si>
    <t>gbruzzi@lifespan.org</t>
  </si>
  <si>
    <t>ldesousa2@Lifespan.org</t>
  </si>
  <si>
    <t>danielle.dutra@lifepsan.org</t>
  </si>
  <si>
    <t>PEvans@Lifespan.org</t>
  </si>
  <si>
    <t>alexandria.garofano@lifespan.org</t>
  </si>
  <si>
    <t>aizquierdo@lifespan.org</t>
  </si>
  <si>
    <t>rjohnson3@Lifespan.org</t>
  </si>
  <si>
    <t>slopez1@Lifespan.org</t>
  </si>
  <si>
    <t>David.Marcello@Lifespan.org</t>
  </si>
  <si>
    <t>amella@lifespan.org</t>
  </si>
  <si>
    <t>kquinlan@lifespan.org</t>
  </si>
  <si>
    <t>srocabado@lifespan.org</t>
  </si>
  <si>
    <t>mtangui@lifespan.org</t>
  </si>
  <si>
    <t>rwalker@lifespan.org</t>
  </si>
  <si>
    <t>ashley.turner@lifespan.org</t>
  </si>
  <si>
    <t>aboyd@lifespan.org</t>
  </si>
  <si>
    <t>ccorreia3@Lifespan.org</t>
  </si>
  <si>
    <t>Jacquelina.Dossantos@Lifespan.org</t>
  </si>
  <si>
    <t>tanya.durand@lifespan.org</t>
  </si>
  <si>
    <t>MFrancisco1@Lifespan.org</t>
  </si>
  <si>
    <t>LGarcia1@Lifespan.org</t>
  </si>
  <si>
    <t>hgorton@Lifespan.org</t>
  </si>
  <si>
    <t>ikania@Lifespan.org</t>
  </si>
  <si>
    <t>nperez1@Lifespan.org</t>
  </si>
  <si>
    <t>bpimentel@lifespan.org</t>
  </si>
  <si>
    <t>tsiwy@lifespan.org</t>
  </si>
  <si>
    <t>janie.wyatt@lifespan.org</t>
  </si>
  <si>
    <t>lagudelo@lifespan.org</t>
  </si>
  <si>
    <t>sierra.boucher@lifespan.org</t>
  </si>
  <si>
    <t>Keaundra.Brown@Lifespan.org</t>
  </si>
  <si>
    <t>adelgado@Lifespan.org</t>
  </si>
  <si>
    <t>Maria.Dos@Lifespan.org</t>
  </si>
  <si>
    <t>andrea.flores@lifespan.org</t>
  </si>
  <si>
    <t>alee7@Lifespan.org</t>
  </si>
  <si>
    <t>rlorraine@Lifespan.org</t>
  </si>
  <si>
    <t>jsaldua@Lifespan.org</t>
  </si>
  <si>
    <t>ztorres1@Lifespan.org</t>
  </si>
  <si>
    <t>AnnMarie.Vona@Lifespan.org</t>
  </si>
  <si>
    <t>Jasmine.Williams@Lifespan.org</t>
  </si>
  <si>
    <t>abatista@Lifespan.org</t>
  </si>
  <si>
    <t>Vanessa.Cuervo@Lifespan.org</t>
  </si>
  <si>
    <t>Feelta.Dennis@Lifespan.org</t>
  </si>
  <si>
    <t>rgomes@Lifespan.org</t>
  </si>
  <si>
    <t>khun@Lifespan.org</t>
  </si>
  <si>
    <t>nleigh@Lifespan.org</t>
  </si>
  <si>
    <t>Allia.Lima@Lifespan.org</t>
  </si>
  <si>
    <t>Megan.Rock@Lifespan.org</t>
  </si>
  <si>
    <t>Comfort.Washington@Lifespan.org</t>
  </si>
  <si>
    <t>kwilliams11@Lifespan.org</t>
  </si>
  <si>
    <t>oyalartai@lifespan.org</t>
  </si>
  <si>
    <t>gbazirgan@lifespan.org</t>
  </si>
  <si>
    <t>sarah.carvell@lifespan.org</t>
  </si>
  <si>
    <t>cdesimone@Lifespan.org</t>
  </si>
  <si>
    <t>Kathryn.Dufresne@Lifespan.org</t>
  </si>
  <si>
    <t>wfaria@lifespan.org</t>
  </si>
  <si>
    <t>Haley.Gauthier@Lifespan.org</t>
  </si>
  <si>
    <t>JHelger@Lifespan.org</t>
  </si>
  <si>
    <t>jmanfredi@lifespan.org</t>
  </si>
  <si>
    <t>smolina@Lifespan.org</t>
  </si>
  <si>
    <t>aperron@Lifespan.org</t>
  </si>
  <si>
    <t>aromano@Lifespan.org</t>
  </si>
  <si>
    <t>samantha.silvia@lifespan.org</t>
  </si>
  <si>
    <t>arthur.vezikov@lifespan.org</t>
  </si>
  <si>
    <t>pwells@Lifespan.org</t>
  </si>
  <si>
    <t>PYang@Lifespan.org</t>
  </si>
  <si>
    <t>aamer@Lifespan.org</t>
  </si>
  <si>
    <t>dean.batteson@lifespan.org</t>
  </si>
  <si>
    <t>tbester@lifespan.org</t>
  </si>
  <si>
    <t>Julia.Bowen@Lifespan.org</t>
  </si>
  <si>
    <t>mbray@lifespan.org</t>
  </si>
  <si>
    <t>sburgess@lifespan.org</t>
  </si>
  <si>
    <t>Katherine.Butler@Lifespan.org</t>
  </si>
  <si>
    <t>ncarlton@lifespan.org</t>
  </si>
  <si>
    <t>gina.colao@lifespan.org</t>
  </si>
  <si>
    <t>samuel.collins@lifespan.org</t>
  </si>
  <si>
    <t>jcoyne@lifespan.org</t>
  </si>
  <si>
    <t>nicole.degnan@lifespan.org</t>
  </si>
  <si>
    <t>ldionne@lifespan.org</t>
  </si>
  <si>
    <t>ddumapias@Lifespan.org</t>
  </si>
  <si>
    <t>adriana.fiore@lifespan.org</t>
  </si>
  <si>
    <t>sfurtado3@Lifespan.org</t>
  </si>
  <si>
    <t>jenny.greene@lifespan.org</t>
  </si>
  <si>
    <t>hannah.hearn@lifespan.org</t>
  </si>
  <si>
    <t>Lhenriques@Lifespan.org</t>
  </si>
  <si>
    <t>Lauren.Johnson1@Lifespan.org</t>
  </si>
  <si>
    <t>BKlein@Lifespan.org</t>
  </si>
  <si>
    <t>mlessard@lifespan.org</t>
  </si>
  <si>
    <t>andee.manchester@lifespan.org</t>
  </si>
  <si>
    <t>janelle.montero@lifespan.org</t>
  </si>
  <si>
    <t>jenny.ngin@lifespan.org</t>
  </si>
  <si>
    <t>ncarvalho1@Lifespan.org</t>
  </si>
  <si>
    <t>James.Phillips@Lifespan.org</t>
  </si>
  <si>
    <t>Rachael.Poliquin@Lifespan.org</t>
  </si>
  <si>
    <t>monica.silvestre@lifespan.org</t>
  </si>
  <si>
    <t>alexa.steenbruggen@lifespan.org</t>
  </si>
  <si>
    <t>kunsworth@lifespan.org</t>
  </si>
  <si>
    <t>mcomo@lifespan.org</t>
  </si>
  <si>
    <t>dflynn1@lifespan.org</t>
  </si>
  <si>
    <t>brittni.lombardi@lifespan.org</t>
  </si>
  <si>
    <t>Kelly.Rosenbeck@Lifespan.org</t>
  </si>
  <si>
    <t>blia.yang@lifespan.org</t>
  </si>
  <si>
    <t>janelle.amoako@lifespan.org</t>
  </si>
  <si>
    <t>daubin2@Lifespan.org</t>
  </si>
  <si>
    <t>abenedetti@lifespan.org</t>
  </si>
  <si>
    <t>aperry4@Lifespan.org</t>
  </si>
  <si>
    <t>maggie.buell@lifespan.org</t>
  </si>
  <si>
    <t>mmailhot@Lifespan.org</t>
  </si>
  <si>
    <t>tessa.centracchio@lifespan.org</t>
  </si>
  <si>
    <t>sclemons@Lifespan.org</t>
  </si>
  <si>
    <t>hanna.correia@lifespan.org</t>
  </si>
  <si>
    <t>stephanie.dzialo@lifespan.org</t>
  </si>
  <si>
    <t>gspring@Lifespan.org</t>
  </si>
  <si>
    <t>darilina.firpo@lifespan.org</t>
  </si>
  <si>
    <t>bfirth@Lifespan.org</t>
  </si>
  <si>
    <t>sfleming@lifespan.org</t>
  </si>
  <si>
    <t>agiambo@Lifespan.org</t>
  </si>
  <si>
    <t>JGuerra@Lifespan.org</t>
  </si>
  <si>
    <t>lhawthorne@lifespan.org</t>
  </si>
  <si>
    <t>akrupa@lifespan.org</t>
  </si>
  <si>
    <t>shahnee.lagor@lifespan.org</t>
  </si>
  <si>
    <t>jessica.lawler@lifespan.org</t>
  </si>
  <si>
    <t>mliard@lifespan.org</t>
  </si>
  <si>
    <t>blima@Lifespan.org</t>
  </si>
  <si>
    <t>jay.lopes@lifespan.org</t>
  </si>
  <si>
    <t>KMoniz@Lifespan.org</t>
  </si>
  <si>
    <t>sperez1@Lifespan.org</t>
  </si>
  <si>
    <t>mpion@lifespan.org</t>
  </si>
  <si>
    <t>mroberge@lifespan.org</t>
  </si>
  <si>
    <t>bsaccoccio1@Lifespan.org</t>
  </si>
  <si>
    <t>kayla.solomon@lifespan.org</t>
  </si>
  <si>
    <t>eschiffer@lifespan.org</t>
  </si>
  <si>
    <t>dsilverman@lifespan.org</t>
  </si>
  <si>
    <t>ariana.bailey@lifespan.org</t>
  </si>
  <si>
    <t>eric.beaudoin@lifespan.org</t>
  </si>
  <si>
    <t>courtney.bricault@lifespan.org</t>
  </si>
  <si>
    <t>mariah.bosse@lifespan.org</t>
  </si>
  <si>
    <t>kelsey.brooks@lifespan.org</t>
  </si>
  <si>
    <t>kbutler@lifespan.org</t>
  </si>
  <si>
    <t>tcorreia@Lifespan.org</t>
  </si>
  <si>
    <t>ThuyTien.Dang@Lifespan.org</t>
  </si>
  <si>
    <t>adelande@Lifespan.org</t>
  </si>
  <si>
    <t>brianna.ferri@lifespan.org</t>
  </si>
  <si>
    <t>Maleny.Fitzpatrick@Lifespan.org</t>
  </si>
  <si>
    <t>jhurteau@Lifespan.org</t>
  </si>
  <si>
    <t>rjones@lifespan.org</t>
  </si>
  <si>
    <t>Julie.Lally@Lifespan.org</t>
  </si>
  <si>
    <t>michelle.matteis@lifespan.org</t>
  </si>
  <si>
    <t>laura.nicolas@lifespan.org</t>
  </si>
  <si>
    <t>Samantha.Normand@Lifespan.org</t>
  </si>
  <si>
    <t>Kelly.Robinson@Lifespan.org</t>
  </si>
  <si>
    <t>Morgan.Stewart@Lifespan.org</t>
  </si>
  <si>
    <t>ounhuryan@lifespan.org</t>
  </si>
  <si>
    <t>alicia.amato@lifespan.org</t>
  </si>
  <si>
    <t>Jenna.Antonio@Lifespan.org</t>
  </si>
  <si>
    <t>Nicole.Baribault@Lifespan.org</t>
  </si>
  <si>
    <t>meredith.chhay@lifespan.org</t>
  </si>
  <si>
    <t>MCosta10@Lifespan.org</t>
  </si>
  <si>
    <t>acostaviana@lifespan.org</t>
  </si>
  <si>
    <t>edellagrotta@lifespan.org</t>
  </si>
  <si>
    <t>jdibiasio@Lifespan.org</t>
  </si>
  <si>
    <t>mdonovan@lifespan.org</t>
  </si>
  <si>
    <t>Abigail.Dunne@Lifespan.org</t>
  </si>
  <si>
    <t>nescudero@Lifespan.org</t>
  </si>
  <si>
    <t>Renee.Fortinper@Lifespan.org</t>
  </si>
  <si>
    <t>jessie.freitas@lifepsan.org</t>
  </si>
  <si>
    <t>Sarah.Gamache@Lifespan.org</t>
  </si>
  <si>
    <t>Cecelia.HaffnerJatta@Lifespan.org</t>
  </si>
  <si>
    <t>ahathaway@lifespan.org</t>
  </si>
  <si>
    <t>Natalie.Hudson@Lifespan.org</t>
  </si>
  <si>
    <t>Jocelyn.Kearns@Lifespan.org</t>
  </si>
  <si>
    <t>hlaplume@lifespan.org</t>
  </si>
  <si>
    <t>kaleigh.lubera@lifepsan.org</t>
  </si>
  <si>
    <t>Jessica.Matchett@Lifespan.org</t>
  </si>
  <si>
    <t>Erin.Mccullough@Lifespan.org</t>
  </si>
  <si>
    <t>kmurray5@Lifespan.org</t>
  </si>
  <si>
    <t>Kendra.Norman@Lifespan.org</t>
  </si>
  <si>
    <t>kaley.paulo@lifespan.org</t>
  </si>
  <si>
    <t>sshirshac@Lifespan.org</t>
  </si>
  <si>
    <t>kara.stanley@lifespan.org</t>
  </si>
  <si>
    <t>david.allard@lifespan.org</t>
  </si>
  <si>
    <t>Rachael.Bartlett@Lifespan.org</t>
  </si>
  <si>
    <t>Charles.Boliek@Lifespan.org</t>
  </si>
  <si>
    <t>Lauryn.Breen@Lifespan.org</t>
  </si>
  <si>
    <t>MCardin1@Lifespan.org</t>
  </si>
  <si>
    <t>Eddie.Charles@Lifespan.org</t>
  </si>
  <si>
    <t>JChaves@Lifespan.org</t>
  </si>
  <si>
    <t>jared.cheves@lifespan.org</t>
  </si>
  <si>
    <t>katherine.fountain@lifespan.org</t>
  </si>
  <si>
    <t>kfurman@Lifespan.org</t>
  </si>
  <si>
    <t>Jessica.Gale@Lifespan.org</t>
  </si>
  <si>
    <t>DGonnelli@Lifespan.org</t>
  </si>
  <si>
    <t>ahammond@Lifespan.org</t>
  </si>
  <si>
    <t>dharrison@lifespan.org</t>
  </si>
  <si>
    <t>Sarah.Holt@Lifespan.org</t>
  </si>
  <si>
    <t>SJohnson1@Lifespan.org</t>
  </si>
  <si>
    <t>nicole.kulczyk@lifespan.org</t>
  </si>
  <si>
    <t>slemieux@lifespan.org</t>
  </si>
  <si>
    <t>jluiz@lifespan.org</t>
  </si>
  <si>
    <t>Theresa.Lynch@Lifespan.org</t>
  </si>
  <si>
    <t>SMakowski1@Lifespan.org</t>
  </si>
  <si>
    <t>laura.malone@lifespan.org</t>
  </si>
  <si>
    <t>gmanosh@lifespan.org</t>
  </si>
  <si>
    <t>jnelson3@Lifespan.org</t>
  </si>
  <si>
    <t>Theresa.Poirier@Lifespan.org</t>
  </si>
  <si>
    <t>arioles1@Lifespan.org</t>
  </si>
  <si>
    <t>sabrina.siciliano@lifespan.org</t>
  </si>
  <si>
    <t>ASmith6@Lifespan.org</t>
  </si>
  <si>
    <t>tabatha.ackerly@lifespan.org</t>
  </si>
  <si>
    <t>Maria.Duarte@Lifespan.org</t>
  </si>
  <si>
    <t>Katelyn.Ellinwood@Lifespan.org</t>
  </si>
  <si>
    <t>lflor@lifespan.org</t>
  </si>
  <si>
    <t>ifranco@lifespan.org</t>
  </si>
  <si>
    <t>Leony.Lopes@Lifespan.org</t>
  </si>
  <si>
    <t>DMcmahon@Lifespan.org</t>
  </si>
  <si>
    <t>csalomon@Lifespan.org</t>
  </si>
  <si>
    <t>athomas6@Lifespan.org</t>
  </si>
  <si>
    <t>kvarela@Lifespan.org</t>
  </si>
  <si>
    <t>MWaterman@Lifespan.org</t>
  </si>
  <si>
    <t>bbaker@uchc.edu</t>
  </si>
  <si>
    <t>Asst Nursing Manager</t>
  </si>
  <si>
    <t>egaston@uchc.edu</t>
  </si>
  <si>
    <t>aniziolek@uchc.edu</t>
  </si>
  <si>
    <t>palmeida@uchc.edu</t>
  </si>
  <si>
    <t>Nurse Practitioner</t>
  </si>
  <si>
    <t>bbaron@uchc.edu</t>
  </si>
  <si>
    <t>figueroa@uchc.edu</t>
  </si>
  <si>
    <t>barra2@uchc.edu</t>
  </si>
  <si>
    <t>Staff Nurse CN2</t>
  </si>
  <si>
    <t>bempong@uchc.edu</t>
  </si>
  <si>
    <t>dcandido@uchc.edu</t>
  </si>
  <si>
    <t>aciullo@uchc.edu</t>
  </si>
  <si>
    <t>donato@uchc.edu</t>
  </si>
  <si>
    <t>segan@uchc.edu</t>
  </si>
  <si>
    <t>fabiana@uchc.edu</t>
  </si>
  <si>
    <t>jfrimpong@uchc.edu</t>
  </si>
  <si>
    <t>gfusco@uchc.edu</t>
  </si>
  <si>
    <t>aganaros@uchc.edu</t>
  </si>
  <si>
    <t>hoyt@uchc.edu</t>
  </si>
  <si>
    <t>irmscher@uchc.edu</t>
  </si>
  <si>
    <t>jaszczolt@uchc.edu</t>
  </si>
  <si>
    <t>sreyes@uchc.edu</t>
  </si>
  <si>
    <t>snocera@uchc.edu</t>
  </si>
  <si>
    <t>mamczynski@uchc.edu</t>
  </si>
  <si>
    <t>mellon@uchc.edu</t>
  </si>
  <si>
    <t>ariley@uchc.edu</t>
  </si>
  <si>
    <t>strozynski@uchc.edu</t>
  </si>
  <si>
    <t>sajan@uchc.edu</t>
  </si>
  <si>
    <t>misantos@uchc.edu</t>
  </si>
  <si>
    <t>miga@uchc.edu</t>
  </si>
  <si>
    <t>lbishop@uchc.edu</t>
  </si>
  <si>
    <t>Staff Nurse CN3</t>
  </si>
  <si>
    <t>papandrea@uchc.edu</t>
  </si>
  <si>
    <t>burnett@uchc.edu</t>
  </si>
  <si>
    <t>Nurse Aide</t>
  </si>
  <si>
    <t>dedavis@uchc.edu</t>
  </si>
  <si>
    <t>rgoyzueta@uchc.edu</t>
  </si>
  <si>
    <t>tkelly@uchc.edu</t>
  </si>
  <si>
    <t>aklecha@uchc.edu</t>
  </si>
  <si>
    <t>akozlowska@uchc.edu</t>
  </si>
  <si>
    <t>nealey@uchc.edu</t>
  </si>
  <si>
    <t>pena@uchc.edu</t>
  </si>
  <si>
    <t>mysanchez@uchc.edu</t>
  </si>
  <si>
    <t>cservellon@uchc.edu</t>
  </si>
  <si>
    <t>williams@uchc.edu</t>
  </si>
  <si>
    <t>loehle@uchc.edu</t>
  </si>
  <si>
    <t>massicotte@uchc.edu</t>
  </si>
  <si>
    <t>dcratty@uchc.edu</t>
  </si>
  <si>
    <t>Clinical Educator</t>
  </si>
  <si>
    <t>adarcey@uchc.edu</t>
  </si>
  <si>
    <t>APRN</t>
  </si>
  <si>
    <t>hspear@uchc.edu</t>
  </si>
  <si>
    <t>Sarah.Boivin@UHhospitals.org</t>
  </si>
  <si>
    <t>3 Years 8 Months</t>
  </si>
  <si>
    <t>7p-730a</t>
  </si>
  <si>
    <t>Amanda.Battoglia@uhhospitals.org</t>
  </si>
  <si>
    <t>Patient Care Assistant</t>
  </si>
  <si>
    <t>1 Years 6 Months</t>
  </si>
  <si>
    <t>PRN</t>
  </si>
  <si>
    <t>Ashley.Brugmann@UHhospitals.org</t>
  </si>
  <si>
    <t>Administrative Support</t>
  </si>
  <si>
    <t>5 Years 8 Months</t>
  </si>
  <si>
    <t>Anna.Cate@UHhospitals.org</t>
  </si>
  <si>
    <t>2 Years 5 Months</t>
  </si>
  <si>
    <t>7a-730p</t>
  </si>
  <si>
    <t>Hannah.Chapple@uhhospitals.org</t>
  </si>
  <si>
    <t>0 Years 9 Months</t>
  </si>
  <si>
    <t>Beverly.Clark@UHhospitals.org</t>
  </si>
  <si>
    <t>29 Years 6 Months</t>
  </si>
  <si>
    <t>Ami.Curtin@UHhospitals.org</t>
  </si>
  <si>
    <t>Supervisor Patient Care</t>
  </si>
  <si>
    <t>23 Years 6 Months</t>
  </si>
  <si>
    <t>7a-330p</t>
  </si>
  <si>
    <t>Phyllis.Davis@UHhospitals.org</t>
  </si>
  <si>
    <t>13 Years 5 Months</t>
  </si>
  <si>
    <t>Catherine.Dull@UHhospitals.org</t>
  </si>
  <si>
    <t>3p-1130p</t>
  </si>
  <si>
    <t>Stefani.Esposito@UHhospitals.org</t>
  </si>
  <si>
    <t>9 Years 1 Months</t>
  </si>
  <si>
    <t>Shane.Ewing@UHhospitals.org</t>
  </si>
  <si>
    <t>2 Years 0 Months</t>
  </si>
  <si>
    <t>Carie.Garrett@UHhospitals.org</t>
  </si>
  <si>
    <t>8 Years 5 Months</t>
  </si>
  <si>
    <t>Gina.Gavozzi@UHhospitals.org</t>
  </si>
  <si>
    <t>14 Years 0 Months</t>
  </si>
  <si>
    <t>Annette.Gray@UHhospitals.org</t>
  </si>
  <si>
    <t>26 Years 2 Months</t>
  </si>
  <si>
    <t>Christina.Gutherie@UHhospitals.org</t>
  </si>
  <si>
    <t>6 Years 4 Months</t>
  </si>
  <si>
    <t>Rachel.Hausch@UHhospitals.org</t>
  </si>
  <si>
    <t>2 Years 10 Months</t>
  </si>
  <si>
    <t>Ashley.Hensley@UHhospitals.org</t>
  </si>
  <si>
    <t>1 Years 11 Months</t>
  </si>
  <si>
    <t>SABRINA.HOUGHTON@uhhospitals.org</t>
  </si>
  <si>
    <t>1 Years 0 Months</t>
  </si>
  <si>
    <t>630a-3p</t>
  </si>
  <si>
    <t>Chassidy.Jones@UHhospitals.org</t>
  </si>
  <si>
    <t>Manager Patient Care</t>
  </si>
  <si>
    <t>15 Years 1 Months</t>
  </si>
  <si>
    <t>Lauren.Lewis2@UHhospitals.org</t>
  </si>
  <si>
    <t>2 Years 7 Months</t>
  </si>
  <si>
    <t>Jason.Linn@uhhospitals.org</t>
  </si>
  <si>
    <t>0 Years 8 Months</t>
  </si>
  <si>
    <t>Taylor.Mafield@uhhospitals.org</t>
  </si>
  <si>
    <t>0 Years 2 Months</t>
  </si>
  <si>
    <t>Kelly.Marsh@UHhospitals.org</t>
  </si>
  <si>
    <t>Allison.Martinez@UHhospitals.org</t>
  </si>
  <si>
    <t>2 Years 9 Months</t>
  </si>
  <si>
    <t>Dana.Michniak@UHhospitals.org</t>
  </si>
  <si>
    <t>19 Years 3 Months</t>
  </si>
  <si>
    <t>Chelsey.Miller@UHhospitals.org</t>
  </si>
  <si>
    <t>5 Years 2 Months</t>
  </si>
  <si>
    <t>Veronica.Mima@UHhospitals.org</t>
  </si>
  <si>
    <t>16 Years 4 Months</t>
  </si>
  <si>
    <t>Joan.Morris@UHhospitals.org</t>
  </si>
  <si>
    <t>22 Years 7 Months</t>
  </si>
  <si>
    <t>5a-330p</t>
  </si>
  <si>
    <t>Cathy.Nemitz@UHhospitals.org</t>
  </si>
  <si>
    <t>10 Years 8 Months</t>
  </si>
  <si>
    <t>11p-730a</t>
  </si>
  <si>
    <t>Karen.Oberlin@UHhospitals.org</t>
  </si>
  <si>
    <t>27 Years 5 Months</t>
  </si>
  <si>
    <t>Clarissa.Pereces@UHhospitals.org</t>
  </si>
  <si>
    <t>1 Years 1 Months</t>
  </si>
  <si>
    <t>Jennifer.Phillips2@UHhospitals.org</t>
  </si>
  <si>
    <t>23 Years 7 Months</t>
  </si>
  <si>
    <t>13 Years 7 Months</t>
  </si>
  <si>
    <t>Christopher.Pitzer@UHhospitals.org</t>
  </si>
  <si>
    <t>Betty.Rogers@UHhospitals.org</t>
  </si>
  <si>
    <t>23 Years 1 Months</t>
  </si>
  <si>
    <t>carol.scarl@uhhospitals.org</t>
  </si>
  <si>
    <t>21 Years 4 Months</t>
  </si>
  <si>
    <t>0 Years 11 Months</t>
  </si>
  <si>
    <t>Kimberly.Shumaker@UHhospitals.org</t>
  </si>
  <si>
    <t>19 Years 10 Months</t>
  </si>
  <si>
    <t>Renae.Thompson@UHhospitals.org</t>
  </si>
  <si>
    <t>32 Years 1 Months</t>
  </si>
  <si>
    <t>2 Years 3 Months</t>
  </si>
  <si>
    <t>Judy.Ulics@UHhospitals.org</t>
  </si>
  <si>
    <t>16 Years 0 Months</t>
  </si>
  <si>
    <t>Regina.Williams2@UHhospitals.org</t>
  </si>
  <si>
    <t>14 Years 8 Months</t>
  </si>
  <si>
    <t>1 Years 10 Months</t>
  </si>
  <si>
    <t>Stacey.Wilson@UHhospitals.org</t>
  </si>
  <si>
    <t>Participant Name (Formatted)</t>
  </si>
  <si>
    <t>first</t>
  </si>
  <si>
    <t>last</t>
  </si>
  <si>
    <t xml:space="preserve"> SHAE-QUELL</t>
  </si>
  <si>
    <t>Scott</t>
  </si>
  <si>
    <t>Aimee</t>
  </si>
  <si>
    <t>Green</t>
  </si>
  <si>
    <t>Ononiwu</t>
  </si>
  <si>
    <t>Wood</t>
  </si>
  <si>
    <t>Quinlyn</t>
  </si>
  <si>
    <t>Lemuz</t>
  </si>
  <si>
    <t>Kuchman</t>
  </si>
  <si>
    <t>Lewis</t>
  </si>
  <si>
    <t>Moranchel</t>
  </si>
  <si>
    <t>Paulsen</t>
  </si>
  <si>
    <t>Rafferty</t>
  </si>
  <si>
    <t>Rafols</t>
  </si>
  <si>
    <t>Florina</t>
  </si>
  <si>
    <t>Garcia</t>
  </si>
  <si>
    <t>Valdovinos-Godinez</t>
  </si>
  <si>
    <t>Hutson</t>
  </si>
  <si>
    <t>Koji</t>
  </si>
  <si>
    <t>Swisher</t>
  </si>
  <si>
    <t>Tower</t>
  </si>
  <si>
    <t>Chandiramani</t>
  </si>
  <si>
    <t>Comfort</t>
  </si>
  <si>
    <t>Uy</t>
  </si>
  <si>
    <t>Maria Pilar</t>
  </si>
  <si>
    <t>Gonzalez</t>
  </si>
  <si>
    <t>Daisy Crespo</t>
  </si>
  <si>
    <t>Ponce de Leon</t>
  </si>
  <si>
    <t>Nancy</t>
  </si>
  <si>
    <t>Garcia de Guia</t>
  </si>
  <si>
    <t>Concepcion</t>
  </si>
  <si>
    <t>Lo Grande</t>
  </si>
  <si>
    <t>Andria</t>
  </si>
  <si>
    <t>Des Bordes</t>
  </si>
  <si>
    <t>Ashley</t>
  </si>
  <si>
    <t>Taylor Thompson</t>
  </si>
  <si>
    <t>HAFFNER JATTA</t>
  </si>
  <si>
    <t>CECELIA</t>
  </si>
  <si>
    <t>Donato Dabady</t>
  </si>
  <si>
    <t>Sabine</t>
  </si>
  <si>
    <t>Sophia</t>
  </si>
  <si>
    <t>St. Louis</t>
  </si>
  <si>
    <t>SHIFT</t>
  </si>
  <si>
    <t>#</t>
  </si>
  <si>
    <t>Last Name</t>
  </si>
  <si>
    <t>First Name</t>
  </si>
  <si>
    <t>Anderson</t>
  </si>
  <si>
    <t>Dawn</t>
  </si>
  <si>
    <t>x</t>
  </si>
  <si>
    <t>Bennett</t>
  </si>
  <si>
    <t>Chan</t>
  </si>
  <si>
    <t>Lisa</t>
  </si>
  <si>
    <t>Gretchen</t>
  </si>
  <si>
    <t>Renee</t>
  </si>
  <si>
    <t>Dozier</t>
  </si>
  <si>
    <t>Rocio</t>
  </si>
  <si>
    <t>Heather</t>
  </si>
  <si>
    <t>Lori</t>
  </si>
  <si>
    <t>Amanda</t>
  </si>
  <si>
    <t>McCormick</t>
  </si>
  <si>
    <t>Anna</t>
  </si>
  <si>
    <t>Samantha</t>
  </si>
  <si>
    <t>Angela</t>
  </si>
  <si>
    <t>Julie</t>
  </si>
  <si>
    <t>Margaret</t>
  </si>
  <si>
    <t>Patricia</t>
  </si>
  <si>
    <t>Williams</t>
  </si>
  <si>
    <t>APULI</t>
  </si>
  <si>
    <t>Dylan</t>
  </si>
  <si>
    <t>BEISBIER</t>
  </si>
  <si>
    <t>Jessica</t>
  </si>
  <si>
    <t>BURG</t>
  </si>
  <si>
    <t>Chris</t>
  </si>
  <si>
    <t>CHRISTIAN</t>
  </si>
  <si>
    <t>ENGELBERT</t>
  </si>
  <si>
    <t>Jess</t>
  </si>
  <si>
    <t>FRITZ</t>
  </si>
  <si>
    <t>Kayla</t>
  </si>
  <si>
    <t>FUGIEL</t>
  </si>
  <si>
    <t>Janelle</t>
  </si>
  <si>
    <t>Hart</t>
  </si>
  <si>
    <t>Shelley</t>
  </si>
  <si>
    <t>HILL</t>
  </si>
  <si>
    <t>Dana</t>
  </si>
  <si>
    <t>HODGES</t>
  </si>
  <si>
    <t>Lindsey</t>
  </si>
  <si>
    <t>Jahangier</t>
  </si>
  <si>
    <t>Tana</t>
  </si>
  <si>
    <t>Katzer</t>
  </si>
  <si>
    <t>Sherri</t>
  </si>
  <si>
    <t>KELCH</t>
  </si>
  <si>
    <t>KREWALD</t>
  </si>
  <si>
    <t>KUSSARD</t>
  </si>
  <si>
    <t>Danielle</t>
  </si>
  <si>
    <t>Kysely</t>
  </si>
  <si>
    <t>Linda</t>
  </si>
  <si>
    <t>LEMKE</t>
  </si>
  <si>
    <t>Becky</t>
  </si>
  <si>
    <t>LEWRIGHT</t>
  </si>
  <si>
    <t>Cinda</t>
  </si>
  <si>
    <t>LOHR</t>
  </si>
  <si>
    <t>Kristen</t>
  </si>
  <si>
    <t>LORD</t>
  </si>
  <si>
    <t>Amra</t>
  </si>
  <si>
    <t>Marshall</t>
  </si>
  <si>
    <t>Jen</t>
  </si>
  <si>
    <t>NORRISE</t>
  </si>
  <si>
    <t>Krystal</t>
  </si>
  <si>
    <t>OLLINGER.9</t>
  </si>
  <si>
    <t>Roxanne</t>
  </si>
  <si>
    <t>OLSON</t>
  </si>
  <si>
    <t>Steph</t>
  </si>
  <si>
    <t>PERTHEL</t>
  </si>
  <si>
    <t>Kelsey</t>
  </si>
  <si>
    <t>PETERMAN</t>
  </si>
  <si>
    <t>Kate</t>
  </si>
  <si>
    <t>SANDBERG</t>
  </si>
  <si>
    <t>Kris</t>
  </si>
  <si>
    <t>SHANAHAN</t>
  </si>
  <si>
    <t>Megan</t>
  </si>
  <si>
    <t>SILKAITIS</t>
  </si>
  <si>
    <t>Claire</t>
  </si>
  <si>
    <t>VANDEMARK</t>
  </si>
  <si>
    <t>Brenda</t>
  </si>
  <si>
    <t>WILKINS</t>
  </si>
  <si>
    <t>Patrice</t>
  </si>
  <si>
    <t>Cross,</t>
  </si>
  <si>
    <t>Madaline</t>
  </si>
  <si>
    <t>Johnson,</t>
  </si>
  <si>
    <t>Lawson,</t>
  </si>
  <si>
    <t>Larry</t>
  </si>
  <si>
    <t>Ma,</t>
  </si>
  <si>
    <t>Reily</t>
  </si>
  <si>
    <t>Paine,</t>
  </si>
  <si>
    <t>Jenny</t>
  </si>
  <si>
    <t>Reindl,</t>
  </si>
  <si>
    <t>Morgan</t>
  </si>
  <si>
    <t>Schmitt,</t>
  </si>
  <si>
    <t>Carmyn</t>
  </si>
  <si>
    <t>Smith-Washington,</t>
  </si>
  <si>
    <t>Zakiya</t>
  </si>
  <si>
    <t>Wilson,</t>
  </si>
  <si>
    <t>Perleberg</t>
  </si>
  <si>
    <t>Alexandra</t>
  </si>
  <si>
    <t>ABRAMS</t>
  </si>
  <si>
    <t xml:space="preserve"> DANSIER</t>
  </si>
  <si>
    <t>ALAG</t>
  </si>
  <si>
    <t xml:space="preserve"> URVINDER K.</t>
  </si>
  <si>
    <t>AMINOVA</t>
  </si>
  <si>
    <t xml:space="preserve"> LYUDMILA</t>
  </si>
  <si>
    <t>BAILEY</t>
  </si>
  <si>
    <t xml:space="preserve"> DAYNE</t>
  </si>
  <si>
    <t>BANGIEVA</t>
  </si>
  <si>
    <t xml:space="preserve"> MARIA</t>
  </si>
  <si>
    <t>BERANTUO</t>
  </si>
  <si>
    <t xml:space="preserve"> HARRIET</t>
  </si>
  <si>
    <t>BERMUDEZ</t>
  </si>
  <si>
    <t xml:space="preserve"> MERY</t>
  </si>
  <si>
    <t>BLAS-SEVILLANO</t>
  </si>
  <si>
    <t xml:space="preserve"> MARINA</t>
  </si>
  <si>
    <t>CALAMANAN</t>
  </si>
  <si>
    <t xml:space="preserve"> EDILBERTO J.</t>
  </si>
  <si>
    <t>CASIMBON</t>
  </si>
  <si>
    <t xml:space="preserve"> HELEN</t>
  </si>
  <si>
    <t>CASTRO</t>
  </si>
  <si>
    <t xml:space="preserve"> KAREN</t>
  </si>
  <si>
    <t>CAYANAN</t>
  </si>
  <si>
    <t xml:space="preserve"> CHARI A.</t>
  </si>
  <si>
    <t>CHARLES</t>
  </si>
  <si>
    <t xml:space="preserve"> SONIA</t>
  </si>
  <si>
    <t>CHIBWE</t>
  </si>
  <si>
    <t xml:space="preserve"> GLADYS</t>
  </si>
  <si>
    <t>CHRISTODOULOU</t>
  </si>
  <si>
    <t xml:space="preserve"> AVGI</t>
  </si>
  <si>
    <t>DANGOL</t>
  </si>
  <si>
    <t>DUAN</t>
  </si>
  <si>
    <t xml:space="preserve"> JINPING</t>
  </si>
  <si>
    <t>DUBROJA</t>
  </si>
  <si>
    <t xml:space="preserve"> IRENA</t>
  </si>
  <si>
    <t>EKWEBELEM</t>
  </si>
  <si>
    <t xml:space="preserve"> EDITH</t>
  </si>
  <si>
    <t>ESPIRITU</t>
  </si>
  <si>
    <t xml:space="preserve"> MARY JANE H.</t>
  </si>
  <si>
    <t>FLOYD</t>
  </si>
  <si>
    <t xml:space="preserve"> ROSALIND</t>
  </si>
  <si>
    <t>GUILLAUME</t>
  </si>
  <si>
    <t xml:space="preserve"> ALEGRET</t>
  </si>
  <si>
    <t>JINGCO</t>
  </si>
  <si>
    <t xml:space="preserve"> SHALIMAR</t>
  </si>
  <si>
    <t>KOZIOL</t>
  </si>
  <si>
    <t xml:space="preserve"> JOLANTA</t>
  </si>
  <si>
    <t>LEWIS</t>
  </si>
  <si>
    <t xml:space="preserve"> VANESSA</t>
  </si>
  <si>
    <t>LOPEZ</t>
  </si>
  <si>
    <t xml:space="preserve"> DIANE</t>
  </si>
  <si>
    <t>MANGRA</t>
  </si>
  <si>
    <t xml:space="preserve"> ANITA</t>
  </si>
  <si>
    <t>MUSHIYSEVA</t>
  </si>
  <si>
    <t xml:space="preserve"> YALTO</t>
  </si>
  <si>
    <t>NNABUOGOR</t>
  </si>
  <si>
    <t xml:space="preserve"> ERNEST</t>
  </si>
  <si>
    <t>NWEZE</t>
  </si>
  <si>
    <t xml:space="preserve"> EKWUTOS</t>
  </si>
  <si>
    <t>PALING</t>
  </si>
  <si>
    <t xml:space="preserve"> TENZIN</t>
  </si>
  <si>
    <t>SALEEM</t>
  </si>
  <si>
    <t xml:space="preserve"> AHMAD</t>
  </si>
  <si>
    <t>SINCHE</t>
  </si>
  <si>
    <t xml:space="preserve"> KARINA V.</t>
  </si>
  <si>
    <t>SUERO</t>
  </si>
  <si>
    <t xml:space="preserve"> XIOMARA</t>
  </si>
  <si>
    <t>THADATHIL</t>
  </si>
  <si>
    <t xml:space="preserve"> LIZIAMA</t>
  </si>
  <si>
    <t>VARONA</t>
  </si>
  <si>
    <t xml:space="preserve"> LIGIA</t>
  </si>
  <si>
    <t>VOGEL</t>
  </si>
  <si>
    <t xml:space="preserve"> TANYA</t>
  </si>
  <si>
    <t>AHSAF</t>
  </si>
  <si>
    <t xml:space="preserve"> NINETTE A.</t>
  </si>
  <si>
    <t>ALO</t>
  </si>
  <si>
    <t xml:space="preserve"> JADE</t>
  </si>
  <si>
    <t>ALVAREZ</t>
  </si>
  <si>
    <t xml:space="preserve"> NORMA Y.</t>
  </si>
  <si>
    <t>ARELLANO</t>
  </si>
  <si>
    <t xml:space="preserve"> CHRISTIAN</t>
  </si>
  <si>
    <t>ARONOVA</t>
  </si>
  <si>
    <t xml:space="preserve"> ANZHELIKA</t>
  </si>
  <si>
    <t>BAKSH</t>
  </si>
  <si>
    <t xml:space="preserve"> ANGELA</t>
  </si>
  <si>
    <t>BHUIYAN</t>
  </si>
  <si>
    <t xml:space="preserve"> MARIAM</t>
  </si>
  <si>
    <t>BLAKE-COOPER</t>
  </si>
  <si>
    <t xml:space="preserve"> DIANA</t>
  </si>
  <si>
    <t>BUCSIT</t>
  </si>
  <si>
    <t>CARIS</t>
  </si>
  <si>
    <t xml:space="preserve"> KONSTANTINA</t>
  </si>
  <si>
    <t>CASTRO-SAAVEDRA</t>
  </si>
  <si>
    <t xml:space="preserve"> JORGE LUIS</t>
  </si>
  <si>
    <t>CHANCE</t>
  </si>
  <si>
    <t xml:space="preserve"> TANEIKA</t>
  </si>
  <si>
    <t>CRUZ</t>
  </si>
  <si>
    <t>ELEFTERION</t>
  </si>
  <si>
    <t xml:space="preserve"> BENEDETTA</t>
  </si>
  <si>
    <t>EUDOXIE</t>
  </si>
  <si>
    <t xml:space="preserve"> SHERRILYN</t>
  </si>
  <si>
    <t>GELAY</t>
  </si>
  <si>
    <t xml:space="preserve"> JESSAMINE</t>
  </si>
  <si>
    <t>GREENE</t>
  </si>
  <si>
    <t xml:space="preserve"> LAVERN</t>
  </si>
  <si>
    <t>HUDSON</t>
  </si>
  <si>
    <t xml:space="preserve"> ARLENE</t>
  </si>
  <si>
    <t>ISAACS</t>
  </si>
  <si>
    <t xml:space="preserve"> GAIL</t>
  </si>
  <si>
    <t>JAHOOR</t>
  </si>
  <si>
    <t xml:space="preserve"> FAZIA</t>
  </si>
  <si>
    <t>JOSEPH</t>
  </si>
  <si>
    <t xml:space="preserve"> JIBY</t>
  </si>
  <si>
    <t>LAURORE-THOMAS</t>
  </si>
  <si>
    <t xml:space="preserve"> EVELYN</t>
  </si>
  <si>
    <t xml:space="preserve"> MARIE THERESE</t>
  </si>
  <si>
    <t>McDONALD</t>
  </si>
  <si>
    <t xml:space="preserve"> MARCIA</t>
  </si>
  <si>
    <t>MADHI</t>
  </si>
  <si>
    <t xml:space="preserve"> DHURATA</t>
  </si>
  <si>
    <t>MASSEY</t>
  </si>
  <si>
    <t xml:space="preserve"> MADHU</t>
  </si>
  <si>
    <t>MATHEW</t>
  </si>
  <si>
    <t xml:space="preserve"> SINDHU</t>
  </si>
  <si>
    <t>MOHAMED</t>
  </si>
  <si>
    <t xml:space="preserve"> ALICIA</t>
  </si>
  <si>
    <t>NAMGYAL</t>
  </si>
  <si>
    <t xml:space="preserve"> TASHI</t>
  </si>
  <si>
    <t>NIEWINSKI</t>
  </si>
  <si>
    <t xml:space="preserve"> MARIE</t>
  </si>
  <si>
    <t>PHILIPOSE</t>
  </si>
  <si>
    <t xml:space="preserve"> SHINY ANIL</t>
  </si>
  <si>
    <t>RICHARD</t>
  </si>
  <si>
    <t xml:space="preserve"> KATIE</t>
  </si>
  <si>
    <t>SHIKANUB</t>
  </si>
  <si>
    <t xml:space="preserve"> TSERING</t>
  </si>
  <si>
    <t>THOMPSON</t>
  </si>
  <si>
    <t xml:space="preserve"> ASHMA</t>
  </si>
  <si>
    <t>WAN O'HARA</t>
  </si>
  <si>
    <t xml:space="preserve"> XIUXIA</t>
  </si>
  <si>
    <t>YOUDON</t>
  </si>
  <si>
    <t xml:space="preserve"> CHIME</t>
  </si>
  <si>
    <t>Amerman</t>
  </si>
  <si>
    <t>Susan</t>
  </si>
  <si>
    <t>Barrett</t>
  </si>
  <si>
    <t>Kaitlin</t>
  </si>
  <si>
    <t>Boudeman</t>
  </si>
  <si>
    <t>Amy</t>
  </si>
  <si>
    <t>Bower</t>
  </si>
  <si>
    <t>Ann</t>
  </si>
  <si>
    <t>Branz</t>
  </si>
  <si>
    <t>Keri</t>
  </si>
  <si>
    <t>cain</t>
  </si>
  <si>
    <t>zina</t>
  </si>
  <si>
    <t>Conrad</t>
  </si>
  <si>
    <t>Lizabeth</t>
  </si>
  <si>
    <t>Duceman</t>
  </si>
  <si>
    <t>Felici</t>
  </si>
  <si>
    <t>Sara</t>
  </si>
  <si>
    <t>Gerringer</t>
  </si>
  <si>
    <t>Melanie</t>
  </si>
  <si>
    <t>Heckman</t>
  </si>
  <si>
    <t>Hill</t>
  </si>
  <si>
    <t>Julia</t>
  </si>
  <si>
    <t>hommel</t>
  </si>
  <si>
    <t>alyse</t>
  </si>
  <si>
    <t>Karnes</t>
  </si>
  <si>
    <t>Kenenitz</t>
  </si>
  <si>
    <t>Christine</t>
  </si>
  <si>
    <t>Lahr</t>
  </si>
  <si>
    <t>Matthew</t>
  </si>
  <si>
    <t>latsha</t>
  </si>
  <si>
    <t>kathy</t>
  </si>
  <si>
    <t>lee</t>
  </si>
  <si>
    <t>amber</t>
  </si>
  <si>
    <t>Long</t>
  </si>
  <si>
    <t>Debra</t>
  </si>
  <si>
    <t>Marino</t>
  </si>
  <si>
    <t>Lindsay</t>
  </si>
  <si>
    <t>mathias</t>
  </si>
  <si>
    <t>kassandra</t>
  </si>
  <si>
    <t>nogle</t>
  </si>
  <si>
    <t>molly</t>
  </si>
  <si>
    <t>Reed</t>
  </si>
  <si>
    <t>Julissa</t>
  </si>
  <si>
    <t>Sawyer</t>
  </si>
  <si>
    <t>Maria</t>
  </si>
  <si>
    <t>schlauch</t>
  </si>
  <si>
    <t>denise</t>
  </si>
  <si>
    <t>Sewalk</t>
  </si>
  <si>
    <t>Lesley</t>
  </si>
  <si>
    <t>Sharpless</t>
  </si>
  <si>
    <t>Dennis</t>
  </si>
  <si>
    <t>snyder</t>
  </si>
  <si>
    <t>william</t>
  </si>
  <si>
    <t>Spallone</t>
  </si>
  <si>
    <t>stabinski</t>
  </si>
  <si>
    <t>alicia</t>
  </si>
  <si>
    <t>wagner</t>
  </si>
  <si>
    <t>sarah</t>
  </si>
  <si>
    <t>williamson</t>
  </si>
  <si>
    <t>sherri</t>
  </si>
  <si>
    <t>albertson</t>
  </si>
  <si>
    <t>jennifer</t>
  </si>
  <si>
    <t>cataldo</t>
  </si>
  <si>
    <t>erin</t>
  </si>
  <si>
    <t>cronin</t>
  </si>
  <si>
    <t>kaitlyn</t>
  </si>
  <si>
    <t>devine</t>
  </si>
  <si>
    <t>courtney</t>
  </si>
  <si>
    <t>fertig</t>
  </si>
  <si>
    <t>brenda</t>
  </si>
  <si>
    <t>george</t>
  </si>
  <si>
    <t>angelica</t>
  </si>
  <si>
    <t>hans</t>
  </si>
  <si>
    <t>gabrielle</t>
  </si>
  <si>
    <t>hardman</t>
  </si>
  <si>
    <t>jeannine</t>
  </si>
  <si>
    <t>hause</t>
  </si>
  <si>
    <t>mikael</t>
  </si>
  <si>
    <t>hoover</t>
  </si>
  <si>
    <t>jasmine</t>
  </si>
  <si>
    <t>jones</t>
  </si>
  <si>
    <t>stephanie</t>
  </si>
  <si>
    <t>kimble</t>
  </si>
  <si>
    <t>nicole</t>
  </si>
  <si>
    <t>lynch</t>
  </si>
  <si>
    <t>elizabeth</t>
  </si>
  <si>
    <t>miller</t>
  </si>
  <si>
    <t>jaime</t>
  </si>
  <si>
    <t>robinette</t>
  </si>
  <si>
    <t>steven</t>
  </si>
  <si>
    <t>shalongo</t>
  </si>
  <si>
    <t>kyle</t>
  </si>
  <si>
    <t>surdi</t>
  </si>
  <si>
    <t>samantha</t>
  </si>
  <si>
    <t>terryah</t>
  </si>
  <si>
    <t>toter</t>
  </si>
  <si>
    <t>rachel</t>
  </si>
  <si>
    <t>tyson</t>
  </si>
  <si>
    <t>watkins</t>
  </si>
  <si>
    <t>leann</t>
  </si>
  <si>
    <t>weir</t>
  </si>
  <si>
    <t>zanella</t>
  </si>
  <si>
    <t>sheila</t>
  </si>
  <si>
    <t>Adeleye</t>
  </si>
  <si>
    <t xml:space="preserve"> Dele</t>
  </si>
  <si>
    <t>Aderemi</t>
  </si>
  <si>
    <t xml:space="preserve"> sadiat</t>
  </si>
  <si>
    <t>Akrong</t>
  </si>
  <si>
    <t xml:space="preserve"> Susie</t>
  </si>
  <si>
    <t>Amazan</t>
  </si>
  <si>
    <t xml:space="preserve"> Micheline</t>
  </si>
  <si>
    <t>Babb</t>
  </si>
  <si>
    <t xml:space="preserve"> Suzanne</t>
  </si>
  <si>
    <t>Balde</t>
  </si>
  <si>
    <t xml:space="preserve"> Hawaou</t>
  </si>
  <si>
    <t>Benoit</t>
  </si>
  <si>
    <t xml:space="preserve"> Marie</t>
  </si>
  <si>
    <t>Chigewe</t>
  </si>
  <si>
    <t xml:space="preserve"> Chinyere</t>
  </si>
  <si>
    <t>Chin</t>
  </si>
  <si>
    <t xml:space="preserve"> Peter</t>
  </si>
  <si>
    <t>Deutou</t>
  </si>
  <si>
    <t xml:space="preserve"> Duremelle</t>
  </si>
  <si>
    <t>Dore</t>
  </si>
  <si>
    <t xml:space="preserve"> Brenda</t>
  </si>
  <si>
    <t>Duke</t>
  </si>
  <si>
    <t xml:space="preserve"> Millicient</t>
  </si>
  <si>
    <t>Duliepre</t>
  </si>
  <si>
    <t xml:space="preserve"> Speranta</t>
  </si>
  <si>
    <t>Dupigny</t>
  </si>
  <si>
    <t xml:space="preserve"> Elizabeth</t>
  </si>
  <si>
    <t>Dyer</t>
  </si>
  <si>
    <t xml:space="preserve"> Icilma</t>
  </si>
  <si>
    <t>Egemole</t>
  </si>
  <si>
    <t xml:space="preserve"> Victoria</t>
  </si>
  <si>
    <t>Ezeigbo</t>
  </si>
  <si>
    <t xml:space="preserve"> Ndubuisi</t>
  </si>
  <si>
    <t>Fashakin</t>
  </si>
  <si>
    <t xml:space="preserve"> Foluke</t>
  </si>
  <si>
    <t>Felder</t>
  </si>
  <si>
    <t xml:space="preserve"> Synthia</t>
  </si>
  <si>
    <t>Florescio</t>
  </si>
  <si>
    <t xml:space="preserve"> Helen</t>
  </si>
  <si>
    <t>Graham</t>
  </si>
  <si>
    <t xml:space="preserve"> Verna</t>
  </si>
  <si>
    <t>Greenaway</t>
  </si>
  <si>
    <t xml:space="preserve"> Cynthia</t>
  </si>
  <si>
    <t>Guillermo</t>
  </si>
  <si>
    <t xml:space="preserve"> Nelly</t>
  </si>
  <si>
    <t>Hugie</t>
  </si>
  <si>
    <t xml:space="preserve"> Dionne</t>
  </si>
  <si>
    <t>Jean-Pierre</t>
  </si>
  <si>
    <t xml:space="preserve"> Wouidlynes</t>
  </si>
  <si>
    <t>John-Wilkerson</t>
  </si>
  <si>
    <t xml:space="preserve"> Ruth</t>
  </si>
  <si>
    <t>Konde</t>
  </si>
  <si>
    <t xml:space="preserve"> Demba</t>
  </si>
  <si>
    <t>Latour</t>
  </si>
  <si>
    <t xml:space="preserve"> Jean</t>
  </si>
  <si>
    <t>Lemon</t>
  </si>
  <si>
    <t xml:space="preserve"> Sandra</t>
  </si>
  <si>
    <t>Longe</t>
  </si>
  <si>
    <t xml:space="preserve"> Olukemi</t>
  </si>
  <si>
    <t>Manyo-Senajor</t>
  </si>
  <si>
    <t xml:space="preserve"> Gladys</t>
  </si>
  <si>
    <t>Murray</t>
  </si>
  <si>
    <t xml:space="preserve"> Cislyn</t>
  </si>
  <si>
    <t>Noel</t>
  </si>
  <si>
    <t xml:space="preserve"> Camille</t>
  </si>
  <si>
    <t>Odai-Lamptey</t>
  </si>
  <si>
    <t xml:space="preserve"> Evelyn</t>
  </si>
  <si>
    <t>Powell</t>
  </si>
  <si>
    <t xml:space="preserve"> Donna</t>
  </si>
  <si>
    <t>Roger</t>
  </si>
  <si>
    <t xml:space="preserve"> Maude</t>
  </si>
  <si>
    <t>Sidney</t>
  </si>
  <si>
    <t xml:space="preserve"> Leslie</t>
  </si>
  <si>
    <t>Trowers</t>
  </si>
  <si>
    <t xml:space="preserve"> Mican</t>
  </si>
  <si>
    <t>Viossim</t>
  </si>
  <si>
    <t xml:space="preserve"> Evrard</t>
  </si>
  <si>
    <t>Archer</t>
  </si>
  <si>
    <t xml:space="preserve"> Debra</t>
  </si>
  <si>
    <t>Fermin</t>
  </si>
  <si>
    <t xml:space="preserve"> Margaret</t>
  </si>
  <si>
    <t>GC</t>
  </si>
  <si>
    <t xml:space="preserve"> Kajal</t>
  </si>
  <si>
    <t>Gooden</t>
  </si>
  <si>
    <t xml:space="preserve"> Andriene B.</t>
  </si>
  <si>
    <t>Jarumporsakul</t>
  </si>
  <si>
    <t xml:space="preserve"> Varangkana</t>
  </si>
  <si>
    <t>Jean</t>
  </si>
  <si>
    <t xml:space="preserve"> Rosette</t>
  </si>
  <si>
    <t xml:space="preserve"> Nicola</t>
  </si>
  <si>
    <t>McIntosh</t>
  </si>
  <si>
    <t>Park</t>
  </si>
  <si>
    <t xml:space="preserve"> K Young </t>
  </si>
  <si>
    <t>Pascall</t>
  </si>
  <si>
    <t xml:space="preserve"> Bernice</t>
  </si>
  <si>
    <t>Paul</t>
  </si>
  <si>
    <t xml:space="preserve"> Beverly</t>
  </si>
  <si>
    <t xml:space="preserve"> Cecelia</t>
  </si>
  <si>
    <t>Pierre</t>
  </si>
  <si>
    <t>Raval</t>
  </si>
  <si>
    <t xml:space="preserve"> Darshita M.</t>
  </si>
  <si>
    <t>Rogers-Hopkins</t>
  </si>
  <si>
    <t xml:space="preserve"> Joanna</t>
  </si>
  <si>
    <t>Santos</t>
  </si>
  <si>
    <t xml:space="preserve"> Andrew</t>
  </si>
  <si>
    <t>Superville</t>
  </si>
  <si>
    <t xml:space="preserve"> Bertilda</t>
  </si>
  <si>
    <t>Warmington</t>
  </si>
  <si>
    <t xml:space="preserve"> Diana</t>
  </si>
  <si>
    <t>Adetunji</t>
  </si>
  <si>
    <t>Oluwakemi</t>
  </si>
  <si>
    <t>Agage</t>
  </si>
  <si>
    <t>Gladys</t>
  </si>
  <si>
    <t>Amobi</t>
  </si>
  <si>
    <t>Nneabia</t>
  </si>
  <si>
    <t>Barrie</t>
  </si>
  <si>
    <t>Isatu</t>
  </si>
  <si>
    <t>Boahen</t>
  </si>
  <si>
    <t>Abigail</t>
  </si>
  <si>
    <t>Boyd</t>
  </si>
  <si>
    <t>Dominique</t>
  </si>
  <si>
    <t>Cayetano</t>
  </si>
  <si>
    <t>Mariajinky</t>
  </si>
  <si>
    <t>Charles</t>
  </si>
  <si>
    <t>Frisnel</t>
  </si>
  <si>
    <t>Chimbo</t>
  </si>
  <si>
    <t>Chinenye</t>
  </si>
  <si>
    <t>Choi</t>
  </si>
  <si>
    <t>Jinah</t>
  </si>
  <si>
    <t>Dulce Chandiramani</t>
  </si>
  <si>
    <t>Gaudin</t>
  </si>
  <si>
    <t>Marie</t>
  </si>
  <si>
    <t>Iqbal</t>
  </si>
  <si>
    <t>Nazish</t>
  </si>
  <si>
    <t>James-Hamilton</t>
  </si>
  <si>
    <t>Simmone</t>
  </si>
  <si>
    <t>Jang</t>
  </si>
  <si>
    <t>Mun-Hee</t>
  </si>
  <si>
    <t>Jun</t>
  </si>
  <si>
    <t>Kyung</t>
  </si>
  <si>
    <t>Kabre</t>
  </si>
  <si>
    <t>Salamata</t>
  </si>
  <si>
    <t>Leiva</t>
  </si>
  <si>
    <t>Francisca</t>
  </si>
  <si>
    <t>Melnyk</t>
  </si>
  <si>
    <t>Lyudmyla</t>
  </si>
  <si>
    <t>Mounkaila</t>
  </si>
  <si>
    <t>Soumana</t>
  </si>
  <si>
    <t>Nunez</t>
  </si>
  <si>
    <t>Obioha</t>
  </si>
  <si>
    <t>Michael</t>
  </si>
  <si>
    <t>Orlik</t>
  </si>
  <si>
    <t>Nadezhda</t>
  </si>
  <si>
    <t>Osagie</t>
  </si>
  <si>
    <t>Patrick</t>
  </si>
  <si>
    <t>Prias</t>
  </si>
  <si>
    <t>Gregorio</t>
  </si>
  <si>
    <t>Rahaman</t>
  </si>
  <si>
    <t>Indrani</t>
  </si>
  <si>
    <t>Remy</t>
  </si>
  <si>
    <t>Vevinne</t>
  </si>
  <si>
    <t>Saka</t>
  </si>
  <si>
    <t>Adekunka</t>
  </si>
  <si>
    <t>Sanyang-Sarr</t>
  </si>
  <si>
    <t>Aminata</t>
  </si>
  <si>
    <t>Suarez</t>
  </si>
  <si>
    <t>Jasmin</t>
  </si>
  <si>
    <t>Thomas</t>
  </si>
  <si>
    <t>Yvonne</t>
  </si>
  <si>
    <t>Tugade</t>
  </si>
  <si>
    <t>Renelda</t>
  </si>
  <si>
    <t>Yoon</t>
  </si>
  <si>
    <t>In-Cha</t>
  </si>
  <si>
    <t>Addei</t>
  </si>
  <si>
    <t>Catherine</t>
  </si>
  <si>
    <t>Alomar</t>
  </si>
  <si>
    <t>Lillian</t>
  </si>
  <si>
    <t>Asiedu</t>
  </si>
  <si>
    <t>Joyce</t>
  </si>
  <si>
    <t>Bae</t>
  </si>
  <si>
    <t>Nan Kyoung</t>
  </si>
  <si>
    <t>Bretney</t>
  </si>
  <si>
    <t>Mary</t>
  </si>
  <si>
    <t>Darquah</t>
  </si>
  <si>
    <t>Eddun</t>
  </si>
  <si>
    <t>Christopher</t>
  </si>
  <si>
    <t>Garvin</t>
  </si>
  <si>
    <t>Wanda</t>
  </si>
  <si>
    <t>Guerrido</t>
  </si>
  <si>
    <t>Mercedes</t>
  </si>
  <si>
    <t>Han</t>
  </si>
  <si>
    <t>Keum</t>
  </si>
  <si>
    <t>Hernandez</t>
  </si>
  <si>
    <t>Yasbara</t>
  </si>
  <si>
    <t>Michelle</t>
  </si>
  <si>
    <t>Khatun</t>
  </si>
  <si>
    <t>Jakiya</t>
  </si>
  <si>
    <t>Laracuente</t>
  </si>
  <si>
    <t>Robin</t>
  </si>
  <si>
    <t>Larose</t>
  </si>
  <si>
    <t>Roland</t>
  </si>
  <si>
    <t>Lawrence</t>
  </si>
  <si>
    <t>Ellen</t>
  </si>
  <si>
    <t>Malapit</t>
  </si>
  <si>
    <t>Marvin</t>
  </si>
  <si>
    <t>Meristil</t>
  </si>
  <si>
    <t>Mirlande</t>
  </si>
  <si>
    <t>Moore</t>
  </si>
  <si>
    <t>Seerani</t>
  </si>
  <si>
    <t>Nwachukwu</t>
  </si>
  <si>
    <t>Jennifer</t>
  </si>
  <si>
    <t>Nwaigwe</t>
  </si>
  <si>
    <t>Antonia</t>
  </si>
  <si>
    <t>Nwankwo</t>
  </si>
  <si>
    <t>Vivian</t>
  </si>
  <si>
    <t>Nze</t>
  </si>
  <si>
    <t>Vincent</t>
  </si>
  <si>
    <t>Obi</t>
  </si>
  <si>
    <t>Christiana</t>
  </si>
  <si>
    <t>Osobaye</t>
  </si>
  <si>
    <t>Paglinawan</t>
  </si>
  <si>
    <t>Rossana</t>
  </si>
  <si>
    <t>Perez</t>
  </si>
  <si>
    <t>Maria Angelica</t>
  </si>
  <si>
    <t>Quezada</t>
  </si>
  <si>
    <t>Ana</t>
  </si>
  <si>
    <t>Quinones</t>
  </si>
  <si>
    <t>Quist</t>
  </si>
  <si>
    <t>Helen</t>
  </si>
  <si>
    <t>Sarfo</t>
  </si>
  <si>
    <t>Selina</t>
  </si>
  <si>
    <t>Stewart</t>
  </si>
  <si>
    <t>Charmaine</t>
  </si>
  <si>
    <t>Valentine</t>
  </si>
  <si>
    <t>Castro</t>
  </si>
  <si>
    <t>Cole</t>
  </si>
  <si>
    <t>Judith</t>
  </si>
  <si>
    <t>Martinez</t>
  </si>
  <si>
    <t>Agokeng</t>
  </si>
  <si>
    <t>Regine</t>
  </si>
  <si>
    <t>Asante</t>
  </si>
  <si>
    <t>Jihan</t>
  </si>
  <si>
    <t>Bain Masiku</t>
  </si>
  <si>
    <t>Janet</t>
  </si>
  <si>
    <t>Baldevieso</t>
  </si>
  <si>
    <t>Roselyn</t>
  </si>
  <si>
    <t>Beato</t>
  </si>
  <si>
    <t>Maritza</t>
  </si>
  <si>
    <t>Beckford</t>
  </si>
  <si>
    <t>Benjamin-Gardner</t>
  </si>
  <si>
    <t>Ebele</t>
  </si>
  <si>
    <t>Boateng</t>
  </si>
  <si>
    <t>Regina</t>
  </si>
  <si>
    <t>Braimah</t>
  </si>
  <si>
    <t>Mustapha</t>
  </si>
  <si>
    <t>Carrena</t>
  </si>
  <si>
    <t>Chiemena</t>
  </si>
  <si>
    <t>Framercy</t>
  </si>
  <si>
    <t>Clarke</t>
  </si>
  <si>
    <t>Daye</t>
  </si>
  <si>
    <t>Roshane</t>
  </si>
  <si>
    <t>Dixon</t>
  </si>
  <si>
    <t>Deniqua</t>
  </si>
  <si>
    <t>Feliciano</t>
  </si>
  <si>
    <t>Toni Anne</t>
  </si>
  <si>
    <t>Figueroa</t>
  </si>
  <si>
    <t>Jeannette</t>
  </si>
  <si>
    <t>Gancayco</t>
  </si>
  <si>
    <t>Cristian</t>
  </si>
  <si>
    <t>Gay Campbell</t>
  </si>
  <si>
    <t>Danya</t>
  </si>
  <si>
    <t>Monique</t>
  </si>
  <si>
    <t>Hines</t>
  </si>
  <si>
    <t>Elcy</t>
  </si>
  <si>
    <t>Jackson</t>
  </si>
  <si>
    <t>Marvalyn</t>
  </si>
  <si>
    <t>Jean-Baptiste</t>
  </si>
  <si>
    <t>Steffy</t>
  </si>
  <si>
    <t>Khan</t>
  </si>
  <si>
    <t>Farida</t>
  </si>
  <si>
    <t>Koyithara</t>
  </si>
  <si>
    <t>Kudzo Dumevi</t>
  </si>
  <si>
    <t>Frank</t>
  </si>
  <si>
    <t>Lee</t>
  </si>
  <si>
    <t>Hyangran</t>
  </si>
  <si>
    <t>Shannon</t>
  </si>
  <si>
    <t>Lim</t>
  </si>
  <si>
    <t>Milagros</t>
  </si>
  <si>
    <t>Linton</t>
  </si>
  <si>
    <t>Mensah</t>
  </si>
  <si>
    <t>Grace</t>
  </si>
  <si>
    <t>Mojica</t>
  </si>
  <si>
    <t>Ms.</t>
  </si>
  <si>
    <t>Ntiamoah</t>
  </si>
  <si>
    <t>Mercy</t>
  </si>
  <si>
    <t>Ouedraogo</t>
  </si>
  <si>
    <t>Hamed</t>
  </si>
  <si>
    <t>Parrett</t>
  </si>
  <si>
    <t>Courtney</t>
  </si>
  <si>
    <t>Bianca</t>
  </si>
  <si>
    <t>Ross</t>
  </si>
  <si>
    <t>Trudy</t>
  </si>
  <si>
    <t>Serwaa</t>
  </si>
  <si>
    <t>Sandra</t>
  </si>
  <si>
    <t>Sinanan-Vasishta</t>
  </si>
  <si>
    <t>Marsha</t>
  </si>
  <si>
    <t>Bernita</t>
  </si>
  <si>
    <t>Pilar Uy</t>
  </si>
  <si>
    <t>Tosca</t>
  </si>
  <si>
    <t>ABOHWO</t>
  </si>
  <si>
    <t>ESE P.</t>
  </si>
  <si>
    <t>ALFAKHOURY</t>
  </si>
  <si>
    <t>SUHIELA</t>
  </si>
  <si>
    <t>ALTOBELLI</t>
  </si>
  <si>
    <t>JOANNE</t>
  </si>
  <si>
    <t>BAGTAS</t>
  </si>
  <si>
    <t>TROEL L.</t>
  </si>
  <si>
    <t>BALLINGER</t>
  </si>
  <si>
    <t>NICHOLAS</t>
  </si>
  <si>
    <t>CAMBE</t>
  </si>
  <si>
    <t>KEITH</t>
  </si>
  <si>
    <t>DARINI</t>
  </si>
  <si>
    <t>CYNTHIA</t>
  </si>
  <si>
    <t>DAVIS</t>
  </si>
  <si>
    <t>CANDICE E.</t>
  </si>
  <si>
    <t>DELEON</t>
  </si>
  <si>
    <t>MARIA</t>
  </si>
  <si>
    <t>DURAN</t>
  </si>
  <si>
    <t>EDWIN D.</t>
  </si>
  <si>
    <t>EARLE-MURRAY</t>
  </si>
  <si>
    <t>CARLYN</t>
  </si>
  <si>
    <t>FREY</t>
  </si>
  <si>
    <t>SIOBHAN</t>
  </si>
  <si>
    <t>FUENTES</t>
  </si>
  <si>
    <t>GALLO</t>
  </si>
  <si>
    <t>KAICEE</t>
  </si>
  <si>
    <t>GREENO</t>
  </si>
  <si>
    <t>JESSICA L.</t>
  </si>
  <si>
    <t>HALL</t>
  </si>
  <si>
    <t>ANDREA J.</t>
  </si>
  <si>
    <t>HOLSGROVE</t>
  </si>
  <si>
    <t>LISA</t>
  </si>
  <si>
    <t>JOHNSON</t>
  </si>
  <si>
    <t>ERIKA</t>
  </si>
  <si>
    <t>PAUL R.</t>
  </si>
  <si>
    <t>KAY</t>
  </si>
  <si>
    <t>CRYSTAL</t>
  </si>
  <si>
    <t>LATCHMAN</t>
  </si>
  <si>
    <t>NIRVANA</t>
  </si>
  <si>
    <t>MAIKKULA</t>
  </si>
  <si>
    <t>WHITNEY E.</t>
  </si>
  <si>
    <t>MITCHELL</t>
  </si>
  <si>
    <t>LORIANA C.</t>
  </si>
  <si>
    <t>MONTEVERDE</t>
  </si>
  <si>
    <t>ALEXIS D.</t>
  </si>
  <si>
    <t>PALMER</t>
  </si>
  <si>
    <t>RAMON</t>
  </si>
  <si>
    <t>PARISI</t>
  </si>
  <si>
    <t>AMANDA</t>
  </si>
  <si>
    <t>PARRA</t>
  </si>
  <si>
    <t>LAWRENCE D.</t>
  </si>
  <si>
    <t>QAABIDH</t>
  </si>
  <si>
    <t>LAYLA</t>
  </si>
  <si>
    <t>QUINONES</t>
  </si>
  <si>
    <t>ANGELINE</t>
  </si>
  <si>
    <t>QUINTERO</t>
  </si>
  <si>
    <t>PATRICIA</t>
  </si>
  <si>
    <t>ROSE</t>
  </si>
  <si>
    <t>DEBRANAYE</t>
  </si>
  <si>
    <t>SHARMA</t>
  </si>
  <si>
    <t>RAMAN</t>
  </si>
  <si>
    <t>TAYLOR</t>
  </si>
  <si>
    <t>GEORGETTE A.</t>
  </si>
  <si>
    <t>TORRES</t>
  </si>
  <si>
    <t>MOIRA</t>
  </si>
  <si>
    <t>TOVAR</t>
  </si>
  <si>
    <t>CHRISTINA</t>
  </si>
  <si>
    <t>ABRAHAM</t>
  </si>
  <si>
    <t>MINTA</t>
  </si>
  <si>
    <t>APPERMAN</t>
  </si>
  <si>
    <t>ROBYN</t>
  </si>
  <si>
    <t>SUERETTE</t>
  </si>
  <si>
    <t>BARNES</t>
  </si>
  <si>
    <t>ASHLEY K.</t>
  </si>
  <si>
    <t>CAMPBELL</t>
  </si>
  <si>
    <t>VELMA</t>
  </si>
  <si>
    <t>CHERIAN</t>
  </si>
  <si>
    <t>SISY BIGI</t>
  </si>
  <si>
    <t>MARJORIE E.</t>
  </si>
  <si>
    <t>DE LEON</t>
  </si>
  <si>
    <t>JASMINE M.</t>
  </si>
  <si>
    <t>ELLIOTT</t>
  </si>
  <si>
    <t>VENESSA</t>
  </si>
  <si>
    <t>HUGANAS</t>
  </si>
  <si>
    <t>ERINCAR</t>
  </si>
  <si>
    <t>HUNT</t>
  </si>
  <si>
    <t>DAVID</t>
  </si>
  <si>
    <t>KURIAKOSE</t>
  </si>
  <si>
    <t>MINTU</t>
  </si>
  <si>
    <t>MATHAI</t>
  </si>
  <si>
    <t>LIZA</t>
  </si>
  <si>
    <t>MC GOVERN</t>
  </si>
  <si>
    <t>MCCARTHY</t>
  </si>
  <si>
    <t>REFOL</t>
  </si>
  <si>
    <t>LOUELLA J.</t>
  </si>
  <si>
    <t>SCOTT-BONAPARTE</t>
  </si>
  <si>
    <t>ALTHEA</t>
  </si>
  <si>
    <t>SEEWAH</t>
  </si>
  <si>
    <t>NADIA</t>
  </si>
  <si>
    <t>SOLIMAN</t>
  </si>
  <si>
    <t>TETTEH</t>
  </si>
  <si>
    <t>DESIRE</t>
  </si>
  <si>
    <t>THOMAS</t>
  </si>
  <si>
    <t>TISHA A.</t>
  </si>
  <si>
    <t>WERKHOVEN</t>
  </si>
  <si>
    <t>TERESA</t>
  </si>
  <si>
    <t>WILLIAMS</t>
  </si>
  <si>
    <t>JULIET</t>
  </si>
  <si>
    <t>AFOAKWAH</t>
  </si>
  <si>
    <t>DANIEL</t>
  </si>
  <si>
    <t>ASRAR</t>
  </si>
  <si>
    <t>SUBHANNA J.</t>
  </si>
  <si>
    <t>AYEWAH</t>
  </si>
  <si>
    <t>VIOLET</t>
  </si>
  <si>
    <t>BATIRBEK</t>
  </si>
  <si>
    <t>AZNEHAN</t>
  </si>
  <si>
    <t>BECK</t>
  </si>
  <si>
    <t>EILEEN</t>
  </si>
  <si>
    <t>CHAVEZ</t>
  </si>
  <si>
    <t>JESSICA</t>
  </si>
  <si>
    <t>DAMIANO</t>
  </si>
  <si>
    <t>DUMALAG</t>
  </si>
  <si>
    <t>MARIE A.</t>
  </si>
  <si>
    <t>GOMES</t>
  </si>
  <si>
    <t>SHARLENE</t>
  </si>
  <si>
    <t>GRANVILLE</t>
  </si>
  <si>
    <t>JEAN M.</t>
  </si>
  <si>
    <t>HOWARD</t>
  </si>
  <si>
    <t>DARIA</t>
  </si>
  <si>
    <t>JOSIAH</t>
  </si>
  <si>
    <t>SHANE E.</t>
  </si>
  <si>
    <t>LUGTU</t>
  </si>
  <si>
    <t>JADE B.</t>
  </si>
  <si>
    <t>OROFINO</t>
  </si>
  <si>
    <t>GABRIELLA</t>
  </si>
  <si>
    <t>QUINTANA</t>
  </si>
  <si>
    <t>ELIZABETH M.</t>
  </si>
  <si>
    <t>RENY</t>
  </si>
  <si>
    <t>SUMA</t>
  </si>
  <si>
    <t>RICHARDSON</t>
  </si>
  <si>
    <t>ROBINSON</t>
  </si>
  <si>
    <t>BERNADETT</t>
  </si>
  <si>
    <t>SABOT-KRAJEWSKI</t>
  </si>
  <si>
    <t>KRYSTAL</t>
  </si>
  <si>
    <t>SMITH</t>
  </si>
  <si>
    <t>SHIAN C.</t>
  </si>
  <si>
    <t>TIJANI</t>
  </si>
  <si>
    <t>UKAJ</t>
  </si>
  <si>
    <t>ARTA</t>
  </si>
  <si>
    <t>VIOLETTI</t>
  </si>
  <si>
    <t>ROSETTA</t>
  </si>
  <si>
    <t>WASHINGTON</t>
  </si>
  <si>
    <t>SHARISSE E.</t>
  </si>
  <si>
    <t>ALCANTARA</t>
  </si>
  <si>
    <t>MARISSA</t>
  </si>
  <si>
    <t>BIBI F.</t>
  </si>
  <si>
    <t>BOIROND</t>
  </si>
  <si>
    <t>ROWSON</t>
  </si>
  <si>
    <t>CARASCO</t>
  </si>
  <si>
    <t>JASPER JONATHAN A.</t>
  </si>
  <si>
    <t>CLARKE</t>
  </si>
  <si>
    <t>DONNA</t>
  </si>
  <si>
    <t>COLLINS</t>
  </si>
  <si>
    <t>GWENDOLYN E.</t>
  </si>
  <si>
    <t>CZAJKO</t>
  </si>
  <si>
    <t>DABA</t>
  </si>
  <si>
    <t>ANTONETTE</t>
  </si>
  <si>
    <t>EDWARDS</t>
  </si>
  <si>
    <t>NORDIA</t>
  </si>
  <si>
    <t>GAYLE</t>
  </si>
  <si>
    <t>CHRISTINA A.</t>
  </si>
  <si>
    <t>GUNAN</t>
  </si>
  <si>
    <t>JOSEPHINE</t>
  </si>
  <si>
    <t>JENKINS</t>
  </si>
  <si>
    <t>SHAARI J.</t>
  </si>
  <si>
    <t>KELANTHARA</t>
  </si>
  <si>
    <t>MARYSHINE</t>
  </si>
  <si>
    <t>LIVERMORE</t>
  </si>
  <si>
    <t>DENISE</t>
  </si>
  <si>
    <t>MATIAS</t>
  </si>
  <si>
    <t>MARYANN</t>
  </si>
  <si>
    <t>PIZARRO</t>
  </si>
  <si>
    <t>FLORIAN</t>
  </si>
  <si>
    <t>POWELL</t>
  </si>
  <si>
    <t>TENISHA</t>
  </si>
  <si>
    <t>RAIGOSA</t>
  </si>
  <si>
    <t>PAOLA A.</t>
  </si>
  <si>
    <t>REDONDO</t>
  </si>
  <si>
    <t>MONINA</t>
  </si>
  <si>
    <t>RICHARDS</t>
  </si>
  <si>
    <t>DIANA N.</t>
  </si>
  <si>
    <t>STEWART</t>
  </si>
  <si>
    <t>PELINDA F.</t>
  </si>
  <si>
    <t>TROTMAN</t>
  </si>
  <si>
    <t>YVETTE</t>
  </si>
  <si>
    <t>VAZQUEZ</t>
  </si>
  <si>
    <t>ARIEL</t>
  </si>
  <si>
    <t>ANDREWS</t>
  </si>
  <si>
    <t>MERINA C.</t>
  </si>
  <si>
    <t>CIOFALO</t>
  </si>
  <si>
    <t>JOANN</t>
  </si>
  <si>
    <t>DATSOMOR</t>
  </si>
  <si>
    <t>SAVIOUR K.</t>
  </si>
  <si>
    <t>FALLON</t>
  </si>
  <si>
    <t>REGINA M.</t>
  </si>
  <si>
    <t>GUGLIELMO</t>
  </si>
  <si>
    <t>LAURA</t>
  </si>
  <si>
    <t>LAMONT-GENTILE</t>
  </si>
  <si>
    <t>LINDA</t>
  </si>
  <si>
    <t>MAURING</t>
  </si>
  <si>
    <t>DINAH</t>
  </si>
  <si>
    <t>MOURO</t>
  </si>
  <si>
    <t>ALYSSA</t>
  </si>
  <si>
    <t>NIKOLARAKIS</t>
  </si>
  <si>
    <t>ANASTASIA</t>
  </si>
  <si>
    <t>PHILIP</t>
  </si>
  <si>
    <t>FLOWERLET</t>
  </si>
  <si>
    <t>REID</t>
  </si>
  <si>
    <t>DEBBIAN</t>
  </si>
  <si>
    <t>SIRAGUSA</t>
  </si>
  <si>
    <t>MARIO</t>
  </si>
  <si>
    <t>SOKOLI</t>
  </si>
  <si>
    <t>FERIDE</t>
  </si>
  <si>
    <t>MARIE J.</t>
  </si>
  <si>
    <t>TESSYMOL</t>
  </si>
  <si>
    <t>ALCOBER</t>
  </si>
  <si>
    <t>ANGELICA PALAAD</t>
  </si>
  <si>
    <t>BABCOCK</t>
  </si>
  <si>
    <t>MARY BETH</t>
  </si>
  <si>
    <t>BABY</t>
  </si>
  <si>
    <t>BINCY</t>
  </si>
  <si>
    <t>BURTON</t>
  </si>
  <si>
    <t>LAVALEE</t>
  </si>
  <si>
    <t>TURKESSA</t>
  </si>
  <si>
    <t>CHENNIKARA</t>
  </si>
  <si>
    <t>SIBBY</t>
  </si>
  <si>
    <t>CUNANAN</t>
  </si>
  <si>
    <t>CECILIA</t>
  </si>
  <si>
    <t>DIDDEN</t>
  </si>
  <si>
    <t>BRIGID A.</t>
  </si>
  <si>
    <t>DUA</t>
  </si>
  <si>
    <t>MARITES</t>
  </si>
  <si>
    <t>FORBES</t>
  </si>
  <si>
    <t>AVA</t>
  </si>
  <si>
    <t>FRANKLIN</t>
  </si>
  <si>
    <t>JANICE L.</t>
  </si>
  <si>
    <t>GEORGE</t>
  </si>
  <si>
    <t>DEEPA</t>
  </si>
  <si>
    <t>GRADICA</t>
  </si>
  <si>
    <t>VIOLETA</t>
  </si>
  <si>
    <t>GRAHAM</t>
  </si>
  <si>
    <t>SHEVONBA M.</t>
  </si>
  <si>
    <t>HAMMOND</t>
  </si>
  <si>
    <t>ODENE N.</t>
  </si>
  <si>
    <t>JOSEPHS</t>
  </si>
  <si>
    <t>MELISSA</t>
  </si>
  <si>
    <t>LUMSDEN</t>
  </si>
  <si>
    <t>TAMIKA M.</t>
  </si>
  <si>
    <t>MANGAOIL</t>
  </si>
  <si>
    <t>STACY</t>
  </si>
  <si>
    <t>MCKAY</t>
  </si>
  <si>
    <t>KIMBERLYN</t>
  </si>
  <si>
    <t>MEJIA</t>
  </si>
  <si>
    <t>RYANN</t>
  </si>
  <si>
    <t>NACCARATO</t>
  </si>
  <si>
    <t>LAUREN</t>
  </si>
  <si>
    <t>NAIR</t>
  </si>
  <si>
    <t>REMYA B.</t>
  </si>
  <si>
    <t>NAKALEMA</t>
  </si>
  <si>
    <t>DOROTHY</t>
  </si>
  <si>
    <t>NUNEZ MEDINA</t>
  </si>
  <si>
    <t>ELI</t>
  </si>
  <si>
    <t>OCAMPO</t>
  </si>
  <si>
    <t>ILDEFONSA</t>
  </si>
  <si>
    <t>TECSON</t>
  </si>
  <si>
    <t>MA JENNIFER</t>
  </si>
  <si>
    <t>TROSETH</t>
  </si>
  <si>
    <t>DEBORAH</t>
  </si>
  <si>
    <t>WALSH</t>
  </si>
  <si>
    <t>BATOON</t>
  </si>
  <si>
    <t>ETHEL E.</t>
  </si>
  <si>
    <t>BENSON</t>
  </si>
  <si>
    <t>MARGARET</t>
  </si>
  <si>
    <t>BERBANO</t>
  </si>
  <si>
    <t>ELMER</t>
  </si>
  <si>
    <t>BRODERICK</t>
  </si>
  <si>
    <t>DEIRDRE</t>
  </si>
  <si>
    <t>CELIS</t>
  </si>
  <si>
    <t>EVELYNE LIMAYO</t>
  </si>
  <si>
    <t>CHUGUEVSKAYA</t>
  </si>
  <si>
    <t>LARISA</t>
  </si>
  <si>
    <t>DADZIE</t>
  </si>
  <si>
    <t>LAURA E.</t>
  </si>
  <si>
    <t>DALEY</t>
  </si>
  <si>
    <t>NADENE</t>
  </si>
  <si>
    <t>DALUYEN</t>
  </si>
  <si>
    <t>WILLABELLE J.</t>
  </si>
  <si>
    <t>FINKELSTEIN</t>
  </si>
  <si>
    <t>ANNETTE</t>
  </si>
  <si>
    <t>FINNEGAN</t>
  </si>
  <si>
    <t>ANN M.</t>
  </si>
  <si>
    <t>FOX</t>
  </si>
  <si>
    <t>FLORENCE</t>
  </si>
  <si>
    <t>VENU</t>
  </si>
  <si>
    <t>SHARON</t>
  </si>
  <si>
    <t>GUERRIER</t>
  </si>
  <si>
    <t>GARRY</t>
  </si>
  <si>
    <t>HAY</t>
  </si>
  <si>
    <t>ORANE</t>
  </si>
  <si>
    <t>JESSY</t>
  </si>
  <si>
    <t>KIM</t>
  </si>
  <si>
    <t>JENNY</t>
  </si>
  <si>
    <t>MENYE</t>
  </si>
  <si>
    <t>LENNY</t>
  </si>
  <si>
    <t>METZ</t>
  </si>
  <si>
    <t>JORJA</t>
  </si>
  <si>
    <t>NINAN</t>
  </si>
  <si>
    <t>NISHA</t>
  </si>
  <si>
    <t>PARK</t>
  </si>
  <si>
    <t>YOUNG HYE</t>
  </si>
  <si>
    <t>RAJ</t>
  </si>
  <si>
    <t>SUMI</t>
  </si>
  <si>
    <t>RUDA</t>
  </si>
  <si>
    <t>ADDOYE</t>
  </si>
  <si>
    <t>SCIARRILLO</t>
  </si>
  <si>
    <t>POLINA T.</t>
  </si>
  <si>
    <t>SCOTT</t>
  </si>
  <si>
    <t>VALERIE</t>
  </si>
  <si>
    <t>SOOKRAJ</t>
  </si>
  <si>
    <t>SHARRAN</t>
  </si>
  <si>
    <t>VAN-LARE</t>
  </si>
  <si>
    <t>SHILA</t>
  </si>
  <si>
    <t>VISCONTI</t>
  </si>
  <si>
    <t>DAWN</t>
  </si>
  <si>
    <t>ZENAROSA</t>
  </si>
  <si>
    <t>CARLO</t>
  </si>
  <si>
    <t>Adjei</t>
  </si>
  <si>
    <t>Bonnie</t>
  </si>
  <si>
    <t>Endress</t>
  </si>
  <si>
    <t>Daniel</t>
  </si>
  <si>
    <t>Fox</t>
  </si>
  <si>
    <t>Barbara</t>
  </si>
  <si>
    <t>Jetter</t>
  </si>
  <si>
    <t>Krzyston</t>
  </si>
  <si>
    <t>Joshua</t>
  </si>
  <si>
    <t>Lanner</t>
  </si>
  <si>
    <t>Edie</t>
  </si>
  <si>
    <t>Meola</t>
  </si>
  <si>
    <t>Moodley</t>
  </si>
  <si>
    <t>Audra</t>
  </si>
  <si>
    <t>Scobie</t>
  </si>
  <si>
    <t>Sarah</t>
  </si>
  <si>
    <t>Strain</t>
  </si>
  <si>
    <t>Gertrude</t>
  </si>
  <si>
    <t>Thurgood</t>
  </si>
  <si>
    <t>AnnMarie</t>
  </si>
  <si>
    <t>Walley</t>
  </si>
  <si>
    <t>Kacie</t>
  </si>
  <si>
    <t>Weaver</t>
  </si>
  <si>
    <t>Tressa</t>
  </si>
  <si>
    <t>Wellington</t>
  </si>
  <si>
    <t>Clement</t>
  </si>
  <si>
    <t>Shawn</t>
  </si>
  <si>
    <t>Fairchild</t>
  </si>
  <si>
    <t>Lees</t>
  </si>
  <si>
    <t>Rosemary</t>
  </si>
  <si>
    <t>Watson</t>
  </si>
  <si>
    <t>Whitbeck</t>
  </si>
  <si>
    <t>Lorah</t>
  </si>
  <si>
    <t>DePierro</t>
  </si>
  <si>
    <t>Melbourne</t>
  </si>
  <si>
    <t>Gracey</t>
  </si>
  <si>
    <t>Kathrine</t>
  </si>
  <si>
    <t>Howard</t>
  </si>
  <si>
    <t>Pernice</t>
  </si>
  <si>
    <t>Jackie</t>
  </si>
  <si>
    <t>Pettit</t>
  </si>
  <si>
    <t>Jenna</t>
  </si>
  <si>
    <t>Ancheta</t>
  </si>
  <si>
    <t xml:space="preserve"> Betsy</t>
  </si>
  <si>
    <t>Arriola</t>
  </si>
  <si>
    <t xml:space="preserve"> Hermes</t>
  </si>
  <si>
    <t>Ascencio</t>
  </si>
  <si>
    <t>Bacallo</t>
  </si>
  <si>
    <t xml:space="preserve"> Edgar</t>
  </si>
  <si>
    <t>Balesteri</t>
  </si>
  <si>
    <t xml:space="preserve"> Lisa</t>
  </si>
  <si>
    <t>Basto</t>
  </si>
  <si>
    <t xml:space="preserve"> Fatima</t>
  </si>
  <si>
    <t>Bocanegra</t>
  </si>
  <si>
    <t xml:space="preserve"> Judith</t>
  </si>
  <si>
    <t>Bundoc</t>
  </si>
  <si>
    <t xml:space="preserve"> Alaska</t>
  </si>
  <si>
    <t>Castillo</t>
  </si>
  <si>
    <t xml:space="preserve"> Maria</t>
  </si>
  <si>
    <t>Coates</t>
  </si>
  <si>
    <t xml:space="preserve"> Ashley</t>
  </si>
  <si>
    <t>Colletto</t>
  </si>
  <si>
    <t xml:space="preserve"> Nicole</t>
  </si>
  <si>
    <t>Collis</t>
  </si>
  <si>
    <t xml:space="preserve"> Kimberly</t>
  </si>
  <si>
    <t>Crespo Gonzalez</t>
  </si>
  <si>
    <t xml:space="preserve"> Daisy</t>
  </si>
  <si>
    <t>D’Onofrio</t>
  </si>
  <si>
    <t xml:space="preserve"> Monica</t>
  </si>
  <si>
    <t>Estrada</t>
  </si>
  <si>
    <t xml:space="preserve"> Jennifer</t>
  </si>
  <si>
    <t>Flores</t>
  </si>
  <si>
    <t xml:space="preserve"> Ian</t>
  </si>
  <si>
    <t>Freeman</t>
  </si>
  <si>
    <t xml:space="preserve"> Elsa</t>
  </si>
  <si>
    <t xml:space="preserve"> Rosa</t>
  </si>
  <si>
    <t>Ibitola</t>
  </si>
  <si>
    <t xml:space="preserve"> Ola</t>
  </si>
  <si>
    <t>Johnson</t>
  </si>
  <si>
    <t xml:space="preserve"> Emilee</t>
  </si>
  <si>
    <t>Kao</t>
  </si>
  <si>
    <t xml:space="preserve"> Karen</t>
  </si>
  <si>
    <t>Kuizon</t>
  </si>
  <si>
    <t xml:space="preserve"> Kurt</t>
  </si>
  <si>
    <t>Leon</t>
  </si>
  <si>
    <t xml:space="preserve"> Michael</t>
  </si>
  <si>
    <t>Lestelle</t>
  </si>
  <si>
    <t xml:space="preserve"> Tina</t>
  </si>
  <si>
    <t>Liu-Sakamoto</t>
  </si>
  <si>
    <t xml:space="preserve"> Yenna</t>
  </si>
  <si>
    <t xml:space="preserve"> Andria</t>
  </si>
  <si>
    <t>Lumitap</t>
  </si>
  <si>
    <t xml:space="preserve"> Apollo</t>
  </si>
  <si>
    <t>Maravilla</t>
  </si>
  <si>
    <t xml:space="preserve"> Ana Lourdes</t>
  </si>
  <si>
    <t>Meic</t>
  </si>
  <si>
    <t xml:space="preserve"> Smiljana</t>
  </si>
  <si>
    <t>Nam</t>
  </si>
  <si>
    <t xml:space="preserve"> Soyoung</t>
  </si>
  <si>
    <t>Negrillo</t>
  </si>
  <si>
    <t xml:space="preserve"> Ronald</t>
  </si>
  <si>
    <t>O’Rourke</t>
  </si>
  <si>
    <t xml:space="preserve"> Caitlin</t>
  </si>
  <si>
    <t>Onorato</t>
  </si>
  <si>
    <t xml:space="preserve"> Gina</t>
  </si>
  <si>
    <t>Pena</t>
  </si>
  <si>
    <t xml:space="preserve"> Melissa</t>
  </si>
  <si>
    <t xml:space="preserve"> Nancy</t>
  </si>
  <si>
    <t>Purcell</t>
  </si>
  <si>
    <t xml:space="preserve"> Allison</t>
  </si>
  <si>
    <t>Rios</t>
  </si>
  <si>
    <t xml:space="preserve"> Martha </t>
  </si>
  <si>
    <t>Ruge</t>
  </si>
  <si>
    <t xml:space="preserve"> Amber</t>
  </si>
  <si>
    <t>Samaan</t>
  </si>
  <si>
    <t xml:space="preserve"> Loni</t>
  </si>
  <si>
    <t>Sta-Maria</t>
  </si>
  <si>
    <t xml:space="preserve"> Cesar</t>
  </si>
  <si>
    <t>Vanzant</t>
  </si>
  <si>
    <t xml:space="preserve"> Dustin</t>
  </si>
  <si>
    <t>Verdugo</t>
  </si>
  <si>
    <t xml:space="preserve"> Yadira</t>
  </si>
  <si>
    <t>Wilson</t>
  </si>
  <si>
    <t xml:space="preserve"> Andrea</t>
  </si>
  <si>
    <t>Zaouadi</t>
  </si>
  <si>
    <t xml:space="preserve"> Aziz</t>
  </si>
  <si>
    <t>Angel</t>
  </si>
  <si>
    <t xml:space="preserve"> Narcisa</t>
  </si>
  <si>
    <t>Baklenko</t>
  </si>
  <si>
    <t xml:space="preserve"> Aleah</t>
  </si>
  <si>
    <t>Brown</t>
  </si>
  <si>
    <t xml:space="preserve"> Angela</t>
  </si>
  <si>
    <t>Chen</t>
  </si>
  <si>
    <t xml:space="preserve"> Ricky</t>
  </si>
  <si>
    <t>Cisneros</t>
  </si>
  <si>
    <t xml:space="preserve"> Sonya</t>
  </si>
  <si>
    <t>Clark</t>
  </si>
  <si>
    <t xml:space="preserve"> Taylor</t>
  </si>
  <si>
    <t>Cullen</t>
  </si>
  <si>
    <t xml:space="preserve"> Julie</t>
  </si>
  <si>
    <t>Evans</t>
  </si>
  <si>
    <t xml:space="preserve"> Fernanda</t>
  </si>
  <si>
    <t>Fernandes</t>
  </si>
  <si>
    <t xml:space="preserve"> Hazel</t>
  </si>
  <si>
    <t>Fernandez</t>
  </si>
  <si>
    <t xml:space="preserve"> Lovella</t>
  </si>
  <si>
    <t xml:space="preserve"> Concepcion</t>
  </si>
  <si>
    <t>Jarvis</t>
  </si>
  <si>
    <t>Jefferson</t>
  </si>
  <si>
    <t xml:space="preserve"> Denise</t>
  </si>
  <si>
    <t>Kebere</t>
  </si>
  <si>
    <t xml:space="preserve"> Betel</t>
  </si>
  <si>
    <t>Lahip</t>
  </si>
  <si>
    <t>Lorentz</t>
  </si>
  <si>
    <t xml:space="preserve"> Albena</t>
  </si>
  <si>
    <t>Lucas</t>
  </si>
  <si>
    <t xml:space="preserve"> Lucius</t>
  </si>
  <si>
    <t>Mackie</t>
  </si>
  <si>
    <t xml:space="preserve"> Daniel</t>
  </si>
  <si>
    <t>Maher</t>
  </si>
  <si>
    <t xml:space="preserve"> Michele</t>
  </si>
  <si>
    <t>McGehean</t>
  </si>
  <si>
    <t xml:space="preserve"> Harmony</t>
  </si>
  <si>
    <t>McReynolds</t>
  </si>
  <si>
    <t xml:space="preserve"> Clifford</t>
  </si>
  <si>
    <t>Mera</t>
  </si>
  <si>
    <t>Mina</t>
  </si>
  <si>
    <t xml:space="preserve"> Noemi</t>
  </si>
  <si>
    <t>Misal</t>
  </si>
  <si>
    <t xml:space="preserve"> Joseph</t>
  </si>
  <si>
    <t>Mora</t>
  </si>
  <si>
    <t>Peacock</t>
  </si>
  <si>
    <t xml:space="preserve"> Dora</t>
  </si>
  <si>
    <t>Pineda</t>
  </si>
  <si>
    <t xml:space="preserve"> Luz</t>
  </si>
  <si>
    <t>Ralda</t>
  </si>
  <si>
    <t xml:space="preserve"> Cindy</t>
  </si>
  <si>
    <t>Ramirez</t>
  </si>
  <si>
    <t>Roknian</t>
  </si>
  <si>
    <t xml:space="preserve"> Erica</t>
  </si>
  <si>
    <t>Tapia</t>
  </si>
  <si>
    <t xml:space="preserve"> Veronica</t>
  </si>
  <si>
    <t>Tran</t>
  </si>
  <si>
    <t xml:space="preserve"> Marijane</t>
  </si>
  <si>
    <t>Velasquez</t>
  </si>
  <si>
    <t>White</t>
  </si>
  <si>
    <t xml:space="preserve"> Rosie</t>
  </si>
  <si>
    <t>Abella</t>
  </si>
  <si>
    <t xml:space="preserve"> Rachele</t>
  </si>
  <si>
    <t>Adell</t>
  </si>
  <si>
    <t xml:space="preserve"> Wanda</t>
  </si>
  <si>
    <t>Aligo</t>
  </si>
  <si>
    <t>Alva</t>
  </si>
  <si>
    <t xml:space="preserve"> Peguy-Emmanuell</t>
  </si>
  <si>
    <t>Breznikar</t>
  </si>
  <si>
    <t xml:space="preserve"> Nada</t>
  </si>
  <si>
    <t>Carter</t>
  </si>
  <si>
    <t xml:space="preserve"> Alcia</t>
  </si>
  <si>
    <t>Chavez</t>
  </si>
  <si>
    <t xml:space="preserve"> Barbara Jane</t>
  </si>
  <si>
    <t>Fidel</t>
  </si>
  <si>
    <t xml:space="preserve"> Grace</t>
  </si>
  <si>
    <t>Gaerlan</t>
  </si>
  <si>
    <t xml:space="preserve"> Carlota</t>
  </si>
  <si>
    <t xml:space="preserve"> Jorge Benjamin</t>
  </si>
  <si>
    <t>Godepski</t>
  </si>
  <si>
    <t xml:space="preserve"> Eugene</t>
  </si>
  <si>
    <t>Guivara</t>
  </si>
  <si>
    <t xml:space="preserve"> Esther</t>
  </si>
  <si>
    <t>Hirales</t>
  </si>
  <si>
    <t xml:space="preserve"> Salina</t>
  </si>
  <si>
    <t>Ilagan</t>
  </si>
  <si>
    <t xml:space="preserve"> Raydene</t>
  </si>
  <si>
    <t>Lazenby</t>
  </si>
  <si>
    <t xml:space="preserve"> Paul</t>
  </si>
  <si>
    <t>Madrigal</t>
  </si>
  <si>
    <t xml:space="preserve"> Marlin</t>
  </si>
  <si>
    <t>Medina</t>
  </si>
  <si>
    <t xml:space="preserve"> Zamantha</t>
  </si>
  <si>
    <t>Mowatt</t>
  </si>
  <si>
    <t>Murphy</t>
  </si>
  <si>
    <t xml:space="preserve"> Tysheuna</t>
  </si>
  <si>
    <t>Negron</t>
  </si>
  <si>
    <t xml:space="preserve"> Priscella</t>
  </si>
  <si>
    <t>Nguyen</t>
  </si>
  <si>
    <t xml:space="preserve"> Annemartin</t>
  </si>
  <si>
    <t>Ochia</t>
  </si>
  <si>
    <t xml:space="preserve"> Uche</t>
  </si>
  <si>
    <t>Pierluissi</t>
  </si>
  <si>
    <t xml:space="preserve"> Samantha</t>
  </si>
  <si>
    <t>Prejean</t>
  </si>
  <si>
    <t xml:space="preserve"> Maisha</t>
  </si>
  <si>
    <t>Redlew</t>
  </si>
  <si>
    <t xml:space="preserve"> Sheila</t>
  </si>
  <si>
    <t>Reyes</t>
  </si>
  <si>
    <t xml:space="preserve"> Delva</t>
  </si>
  <si>
    <t>Rivera</t>
  </si>
  <si>
    <t xml:space="preserve"> MaTeresa</t>
  </si>
  <si>
    <t>Romero</t>
  </si>
  <si>
    <t xml:space="preserve"> Leelin</t>
  </si>
  <si>
    <t>Rosales</t>
  </si>
  <si>
    <t xml:space="preserve"> Elena</t>
  </si>
  <si>
    <t>Schneier</t>
  </si>
  <si>
    <t xml:space="preserve"> Linda</t>
  </si>
  <si>
    <t>Simich</t>
  </si>
  <si>
    <t>Vazquez</t>
  </si>
  <si>
    <t xml:space="preserve"> Bryan</t>
  </si>
  <si>
    <t>Wafer</t>
  </si>
  <si>
    <t xml:space="preserve"> Kiyan</t>
  </si>
  <si>
    <t>Authement</t>
  </si>
  <si>
    <t>Babin</t>
  </si>
  <si>
    <t>Morgin</t>
  </si>
  <si>
    <t>Durgapersad</t>
  </si>
  <si>
    <t>Joanie</t>
  </si>
  <si>
    <t>Frederic</t>
  </si>
  <si>
    <t>Griffin</t>
  </si>
  <si>
    <t>Brandon</t>
  </si>
  <si>
    <t>Little</t>
  </si>
  <si>
    <t>Celeste</t>
  </si>
  <si>
    <t>Morin</t>
  </si>
  <si>
    <t>Shari</t>
  </si>
  <si>
    <t>Perry</t>
  </si>
  <si>
    <t>Crystal</t>
  </si>
  <si>
    <t>Petite</t>
  </si>
  <si>
    <t>Kahn</t>
  </si>
  <si>
    <t>Robbins</t>
  </si>
  <si>
    <t>Tiffany</t>
  </si>
  <si>
    <t>Zona</t>
  </si>
  <si>
    <t>Allen</t>
  </si>
  <si>
    <t>Joni</t>
  </si>
  <si>
    <t>Batiste</t>
  </si>
  <si>
    <t>Pamela</t>
  </si>
  <si>
    <t>Bracken</t>
  </si>
  <si>
    <t>Tia</t>
  </si>
  <si>
    <t>Breckenrige</t>
  </si>
  <si>
    <t>Gloria</t>
  </si>
  <si>
    <t>Claiborne</t>
  </si>
  <si>
    <t>Trish</t>
  </si>
  <si>
    <t>Clayton</t>
  </si>
  <si>
    <t>Tasia</t>
  </si>
  <si>
    <t>Cutno</t>
  </si>
  <si>
    <t>Garcich</t>
  </si>
  <si>
    <t>Vicki</t>
  </si>
  <si>
    <t>Largey</t>
  </si>
  <si>
    <t>Lebouef</t>
  </si>
  <si>
    <t>Lemoine</t>
  </si>
  <si>
    <t>Joshline</t>
  </si>
  <si>
    <t>Ndosseu</t>
  </si>
  <si>
    <t>Margot</t>
  </si>
  <si>
    <t>Olivas</t>
  </si>
  <si>
    <t>Deisy</t>
  </si>
  <si>
    <t>Perrin</t>
  </si>
  <si>
    <t>Peters</t>
  </si>
  <si>
    <t>Yolanda</t>
  </si>
  <si>
    <t>Smith</t>
  </si>
  <si>
    <t>Carly</t>
  </si>
  <si>
    <t>Taylor</t>
  </si>
  <si>
    <t>Thompson,</t>
  </si>
  <si>
    <t>Bergeron</t>
  </si>
  <si>
    <t>Makeia</t>
  </si>
  <si>
    <t>Bodi</t>
  </si>
  <si>
    <t>Bui</t>
  </si>
  <si>
    <t>Hien</t>
  </si>
  <si>
    <t>Cannon</t>
  </si>
  <si>
    <t>Childers</t>
  </si>
  <si>
    <t>Delaneuville</t>
  </si>
  <si>
    <t>Brittany</t>
  </si>
  <si>
    <t>Duplessis</t>
  </si>
  <si>
    <t>Shantell</t>
  </si>
  <si>
    <t>Geason</t>
  </si>
  <si>
    <t>Erika</t>
  </si>
  <si>
    <t>Eloise</t>
  </si>
  <si>
    <t>Joyeux</t>
  </si>
  <si>
    <t>Sandrina</t>
  </si>
  <si>
    <t>Leban</t>
  </si>
  <si>
    <t>Anitra</t>
  </si>
  <si>
    <t>Osiagwu</t>
  </si>
  <si>
    <t>Pikes</t>
  </si>
  <si>
    <t>Bre-Shanae</t>
  </si>
  <si>
    <t>Poirrier</t>
  </si>
  <si>
    <t>Sian</t>
  </si>
  <si>
    <t>Richardson</t>
  </si>
  <si>
    <t>Brad</t>
  </si>
  <si>
    <t>Lynn</t>
  </si>
  <si>
    <t>Kevin</t>
  </si>
  <si>
    <t>Verrett</t>
  </si>
  <si>
    <t>Shiwana</t>
  </si>
  <si>
    <t>Stacey</t>
  </si>
  <si>
    <t>Woods</t>
  </si>
  <si>
    <t>Wynette</t>
  </si>
  <si>
    <t>Aube</t>
  </si>
  <si>
    <t>Josette</t>
  </si>
  <si>
    <t>Braud</t>
  </si>
  <si>
    <t>Elizabeth</t>
  </si>
  <si>
    <t>Breaux</t>
  </si>
  <si>
    <t>Erin</t>
  </si>
  <si>
    <t>Brooks</t>
  </si>
  <si>
    <t>Rachel</t>
  </si>
  <si>
    <t>Carpenter</t>
  </si>
  <si>
    <t>Christain</t>
  </si>
  <si>
    <t>Judy</t>
  </si>
  <si>
    <t>Dandridge</t>
  </si>
  <si>
    <t>Tierstene</t>
  </si>
  <si>
    <t>Delatte</t>
  </si>
  <si>
    <t>Alicia</t>
  </si>
  <si>
    <t>Dupree</t>
  </si>
  <si>
    <t>Holmes</t>
  </si>
  <si>
    <t>Treniece</t>
  </si>
  <si>
    <t>Jackson-Wells</t>
  </si>
  <si>
    <t>Samekio</t>
  </si>
  <si>
    <t>Kelson</t>
  </si>
  <si>
    <t>Kandice</t>
  </si>
  <si>
    <t>Mallory</t>
  </si>
  <si>
    <t>Clinton</t>
  </si>
  <si>
    <t>Nevers</t>
  </si>
  <si>
    <t>Teta</t>
  </si>
  <si>
    <t>Robinson</t>
  </si>
  <si>
    <t>Stewart-Myles</t>
  </si>
  <si>
    <t>Chasity</t>
  </si>
  <si>
    <t>Vanesha</t>
  </si>
  <si>
    <t>Villavaso</t>
  </si>
  <si>
    <t>Maxine</t>
  </si>
  <si>
    <t>Wallner</t>
  </si>
  <si>
    <t>Whittington</t>
  </si>
  <si>
    <t>Sandy</t>
  </si>
  <si>
    <t>Amega </t>
  </si>
  <si>
    <t>Stacey L.</t>
  </si>
  <si>
    <t>Baker</t>
  </si>
  <si>
    <t>Jane P.</t>
  </si>
  <si>
    <t>Julia A.</t>
  </si>
  <si>
    <t>Berger</t>
  </si>
  <si>
    <t>Chandra N.</t>
  </si>
  <si>
    <t>Bingham</t>
  </si>
  <si>
    <t>Bruce</t>
  </si>
  <si>
    <t>Amber L.</t>
  </si>
  <si>
    <t>Chiu</t>
  </si>
  <si>
    <t>Clemence</t>
  </si>
  <si>
    <t>Cody</t>
  </si>
  <si>
    <t>De'Johney L.</t>
  </si>
  <si>
    <t>Dietrich</t>
  </si>
  <si>
    <t>Brittany M.</t>
  </si>
  <si>
    <t>DiNardo</t>
  </si>
  <si>
    <t>Downes</t>
  </si>
  <si>
    <t>Megan A.</t>
  </si>
  <si>
    <t>Doyle</t>
  </si>
  <si>
    <t>Melissa H.</t>
  </si>
  <si>
    <t>Fairbrother</t>
  </si>
  <si>
    <t>Mary Ellen</t>
  </si>
  <si>
    <t>Fisher</t>
  </si>
  <si>
    <t>Laura A.</t>
  </si>
  <si>
    <t>Fisher-Nilson</t>
  </si>
  <si>
    <t>Katie-Lynn</t>
  </si>
  <si>
    <t>Gamble</t>
  </si>
  <si>
    <t>Tierra</t>
  </si>
  <si>
    <t>Golding-Jewett</t>
  </si>
  <si>
    <t>Tina</t>
  </si>
  <si>
    <t>Harthun</t>
  </si>
  <si>
    <t>Kody G.</t>
  </si>
  <si>
    <t>Hepburn</t>
  </si>
  <si>
    <t>Sha-Kiya C.</t>
  </si>
  <si>
    <t>Hockey</t>
  </si>
  <si>
    <t>Rachel S.</t>
  </si>
  <si>
    <t>Holloman</t>
  </si>
  <si>
    <t>Holman</t>
  </si>
  <si>
    <t>Melissa D.</t>
  </si>
  <si>
    <t>Hurtado</t>
  </si>
  <si>
    <t>Denice</t>
  </si>
  <si>
    <t>Jensen</t>
  </si>
  <si>
    <t>George</t>
  </si>
  <si>
    <t>Brooke A.</t>
  </si>
  <si>
    <t>Lauren L.</t>
  </si>
  <si>
    <t>Krstevski</t>
  </si>
  <si>
    <t>Mabe</t>
  </si>
  <si>
    <t>Jasmine M.</t>
  </si>
  <si>
    <t>Angela M.</t>
  </si>
  <si>
    <t>Moe</t>
  </si>
  <si>
    <t>Njie</t>
  </si>
  <si>
    <t>Momodou</t>
  </si>
  <si>
    <t>Owen</t>
  </si>
  <si>
    <t>Michelle R.</t>
  </si>
  <si>
    <t>Pelton</t>
  </si>
  <si>
    <t>Nicole E.</t>
  </si>
  <si>
    <t>Roberts</t>
  </si>
  <si>
    <t>Zachary E.</t>
  </si>
  <si>
    <t>Rybarczyk</t>
  </si>
  <si>
    <t>Penny</t>
  </si>
  <si>
    <t>Sanford</t>
  </si>
  <si>
    <t>Kaylyn L.</t>
  </si>
  <si>
    <t>Spencer</t>
  </si>
  <si>
    <t>Arica D.</t>
  </si>
  <si>
    <t>Streeter</t>
  </si>
  <si>
    <t>Molly E.</t>
  </si>
  <si>
    <t>Sulpizio</t>
  </si>
  <si>
    <t>Megan D.</t>
  </si>
  <si>
    <t>Tarket</t>
  </si>
  <si>
    <t>Megan L.</t>
  </si>
  <si>
    <t>Webb</t>
  </si>
  <si>
    <t>Barias</t>
  </si>
  <si>
    <t>Berkvam</t>
  </si>
  <si>
    <t>Berman</t>
  </si>
  <si>
    <t>Bonenfant</t>
  </si>
  <si>
    <t>Brandt</t>
  </si>
  <si>
    <t>Karen</t>
  </si>
  <si>
    <t>Casey</t>
  </si>
  <si>
    <t>Marin</t>
  </si>
  <si>
    <t>Contreras</t>
  </si>
  <si>
    <t>Andrea</t>
  </si>
  <si>
    <t>Crawford</t>
  </si>
  <si>
    <t>Stephanie</t>
  </si>
  <si>
    <t>Ecabande</t>
  </si>
  <si>
    <t>Eustaquio</t>
  </si>
  <si>
    <t>Janine</t>
  </si>
  <si>
    <t>Jojo</t>
  </si>
  <si>
    <t>Fivis</t>
  </si>
  <si>
    <t>Gerard</t>
  </si>
  <si>
    <t>Kerri</t>
  </si>
  <si>
    <t>Gerlach</t>
  </si>
  <si>
    <t>MaryAnn</t>
  </si>
  <si>
    <t>Gleason</t>
  </si>
  <si>
    <t>Laura</t>
  </si>
  <si>
    <t>Hellman</t>
  </si>
  <si>
    <t>Jamie</t>
  </si>
  <si>
    <t>Jones</t>
  </si>
  <si>
    <t>Kautz</t>
  </si>
  <si>
    <t>Acacia</t>
  </si>
  <si>
    <t>Kelly</t>
  </si>
  <si>
    <t>Hazel</t>
  </si>
  <si>
    <t>King</t>
  </si>
  <si>
    <t>Diane</t>
  </si>
  <si>
    <t>Kuznia</t>
  </si>
  <si>
    <t>Maggie</t>
  </si>
  <si>
    <t>Lao</t>
  </si>
  <si>
    <t>May</t>
  </si>
  <si>
    <t>Brian</t>
  </si>
  <si>
    <t>Linebarger</t>
  </si>
  <si>
    <t>Nina</t>
  </si>
  <si>
    <t>Liu</t>
  </si>
  <si>
    <t>Lynch</t>
  </si>
  <si>
    <t>Nick</t>
  </si>
  <si>
    <t>Ma</t>
  </si>
  <si>
    <t>Qun</t>
  </si>
  <si>
    <t>Marque</t>
  </si>
  <si>
    <t>Lydia</t>
  </si>
  <si>
    <t>Norris</t>
  </si>
  <si>
    <t>Kristi</t>
  </si>
  <si>
    <t>Olea</t>
  </si>
  <si>
    <t>Ali</t>
  </si>
  <si>
    <t>Pedretti</t>
  </si>
  <si>
    <t>Kennedy</t>
  </si>
  <si>
    <t>Perrez</t>
  </si>
  <si>
    <t>Carolina</t>
  </si>
  <si>
    <t>Rollandi</t>
  </si>
  <si>
    <t>Saavedra</t>
  </si>
  <si>
    <t>Stolle</t>
  </si>
  <si>
    <t>Tsang</t>
  </si>
  <si>
    <t>Wisecarver</t>
  </si>
  <si>
    <t>Theresa</t>
  </si>
  <si>
    <t>Zabala</t>
  </si>
  <si>
    <t>Jeaneth</t>
  </si>
  <si>
    <t>BAZIRGAN</t>
  </si>
  <si>
    <t>GINA M</t>
  </si>
  <si>
    <t>BELTRAN</t>
  </si>
  <si>
    <t>JENNIFER M</t>
  </si>
  <si>
    <t>CARVELL</t>
  </si>
  <si>
    <t>SARAH E</t>
  </si>
  <si>
    <t>DESIMONE</t>
  </si>
  <si>
    <t>CASEY L</t>
  </si>
  <si>
    <t>DUFRESNE</t>
  </si>
  <si>
    <t>KATHRYN E</t>
  </si>
  <si>
    <t>EVANS</t>
  </si>
  <si>
    <t>ASHLEY E</t>
  </si>
  <si>
    <t>FARIA</t>
  </si>
  <si>
    <t>WENDY L</t>
  </si>
  <si>
    <t>GAUTHIER</t>
  </si>
  <si>
    <t>HALEY S</t>
  </si>
  <si>
    <t>HELGER</t>
  </si>
  <si>
    <t>JEAN A</t>
  </si>
  <si>
    <t>KANDZERSKI</t>
  </si>
  <si>
    <t>RONALD F</t>
  </si>
  <si>
    <t>LOPES</t>
  </si>
  <si>
    <t>MARIA A</t>
  </si>
  <si>
    <t>VIVIANE</t>
  </si>
  <si>
    <t>MANFREDI</t>
  </si>
  <si>
    <t>JANELLE E</t>
  </si>
  <si>
    <t>MOLINA</t>
  </si>
  <si>
    <t>SHANNA M</t>
  </si>
  <si>
    <t>PAYE</t>
  </si>
  <si>
    <t>LUCIA</t>
  </si>
  <si>
    <t>PERRON</t>
  </si>
  <si>
    <t>ANITA N</t>
  </si>
  <si>
    <t>ROMANO</t>
  </si>
  <si>
    <t>ANTHONY R</t>
  </si>
  <si>
    <t>SANCHEZ</t>
  </si>
  <si>
    <t>JESSENIA</t>
  </si>
  <si>
    <t>SILVIA</t>
  </si>
  <si>
    <t>SAMANTHA B</t>
  </si>
  <si>
    <t>VEZIKOV</t>
  </si>
  <si>
    <t>ARTHUR</t>
  </si>
  <si>
    <t>WELCH</t>
  </si>
  <si>
    <t>ANA</t>
  </si>
  <si>
    <t>WELLS</t>
  </si>
  <si>
    <t>PAMELA M</t>
  </si>
  <si>
    <t>YANG</t>
  </si>
  <si>
    <t>PAO</t>
  </si>
  <si>
    <t>AMER</t>
  </si>
  <si>
    <t>ALEXANDER M</t>
  </si>
  <si>
    <t>BATTESON</t>
  </si>
  <si>
    <t>DEAN J</t>
  </si>
  <si>
    <t>BESTER</t>
  </si>
  <si>
    <t>BOWEN</t>
  </si>
  <si>
    <t>JULIA M</t>
  </si>
  <si>
    <t>BRAY</t>
  </si>
  <si>
    <t>MARIE A</t>
  </si>
  <si>
    <t>BRUZZI</t>
  </si>
  <si>
    <t>GERALDINE</t>
  </si>
  <si>
    <t>BURGESS</t>
  </si>
  <si>
    <t>SHERRI L</t>
  </si>
  <si>
    <t>BUTLER</t>
  </si>
  <si>
    <t>KATHERINE</t>
  </si>
  <si>
    <t>CARLTON</t>
  </si>
  <si>
    <t>NORMA J</t>
  </si>
  <si>
    <t>COLAO</t>
  </si>
  <si>
    <t>GINA L</t>
  </si>
  <si>
    <t>SAMUEL P</t>
  </si>
  <si>
    <t>COYNE</t>
  </si>
  <si>
    <t>JENNIFER E</t>
  </si>
  <si>
    <t>DEGNAN</t>
  </si>
  <si>
    <t xml:space="preserve"> NICOLE</t>
  </si>
  <si>
    <t>DESOUSA</t>
  </si>
  <si>
    <t>LISA M</t>
  </si>
  <si>
    <t>DIONNE</t>
  </si>
  <si>
    <t>LORI MARIE</t>
  </si>
  <si>
    <t>DUMAPIAS</t>
  </si>
  <si>
    <t>DIJOANAH</t>
  </si>
  <si>
    <t>DUTRA</t>
  </si>
  <si>
    <t>DANIELLE J</t>
  </si>
  <si>
    <t>PRISCILLA</t>
  </si>
  <si>
    <t>FIORE</t>
  </si>
  <si>
    <t>ADRIANA</t>
  </si>
  <si>
    <t>FURTADO</t>
  </si>
  <si>
    <t>STEPHANIE C</t>
  </si>
  <si>
    <t>GAROFANO</t>
  </si>
  <si>
    <t xml:space="preserve"> ALEXANDRIA</t>
  </si>
  <si>
    <t>JENNY A</t>
  </si>
  <si>
    <t>HEARN</t>
  </si>
  <si>
    <t xml:space="preserve"> HANNAH</t>
  </si>
  <si>
    <t>HENRIQUES</t>
  </si>
  <si>
    <t>LIARA Z</t>
  </si>
  <si>
    <t>IZQUIERDO</t>
  </si>
  <si>
    <t>ANAYRA</t>
  </si>
  <si>
    <t>REBECCA C</t>
  </si>
  <si>
    <t>LAUREN N</t>
  </si>
  <si>
    <t>KLEIN</t>
  </si>
  <si>
    <t>BECKY J</t>
  </si>
  <si>
    <t>LESSARD</t>
  </si>
  <si>
    <t>MELISSA M</t>
  </si>
  <si>
    <t>STEPHANIE Y</t>
  </si>
  <si>
    <t>MANCHESTER</t>
  </si>
  <si>
    <t xml:space="preserve"> ANDEE</t>
  </si>
  <si>
    <t>MARCELLO</t>
  </si>
  <si>
    <t>DAVID J</t>
  </si>
  <si>
    <t>MELLA</t>
  </si>
  <si>
    <t>ARLENE</t>
  </si>
  <si>
    <t>MONTERO</t>
  </si>
  <si>
    <t>JANELLE A</t>
  </si>
  <si>
    <t>NGIN</t>
  </si>
  <si>
    <t xml:space="preserve"> JENNY</t>
  </si>
  <si>
    <t>PARASCANDOLO</t>
  </si>
  <si>
    <t>NICOLE A</t>
  </si>
  <si>
    <t>PHILLIPS</t>
  </si>
  <si>
    <t>JAMES D</t>
  </si>
  <si>
    <t>POLIQUIN</t>
  </si>
  <si>
    <t xml:space="preserve"> RACHAEL</t>
  </si>
  <si>
    <t>QUINLAN</t>
  </si>
  <si>
    <t>KAREN B</t>
  </si>
  <si>
    <t>ROCABADO</t>
  </si>
  <si>
    <t>SILVIA P</t>
  </si>
  <si>
    <t>SILVESTRE</t>
  </si>
  <si>
    <t>MONICA G</t>
  </si>
  <si>
    <t>STEENBRUGGEN</t>
  </si>
  <si>
    <t>ALEXA</t>
  </si>
  <si>
    <t>TANGUI</t>
  </si>
  <si>
    <t>UNSWORTH</t>
  </si>
  <si>
    <t>KERRI L</t>
  </si>
  <si>
    <t>WALKER</t>
  </si>
  <si>
    <t>ROSALIND M</t>
  </si>
  <si>
    <t>BARIBAULT</t>
  </si>
  <si>
    <t>COMO</t>
  </si>
  <si>
    <t>MARIA F</t>
  </si>
  <si>
    <t>JESSICA A</t>
  </si>
  <si>
    <t>SABRINA</t>
  </si>
  <si>
    <t>FLYNN</t>
  </si>
  <si>
    <t>DANIEL P</t>
  </si>
  <si>
    <t>LOMBARDI</t>
  </si>
  <si>
    <t>BRITTNI</t>
  </si>
  <si>
    <t>ROSENBECK</t>
  </si>
  <si>
    <t>KELLY E</t>
  </si>
  <si>
    <t>TURNER</t>
  </si>
  <si>
    <t xml:space="preserve"> ASHLEY</t>
  </si>
  <si>
    <t>BLIA</t>
  </si>
  <si>
    <t>ARIANA</t>
  </si>
  <si>
    <t>BEAUDOIN</t>
  </si>
  <si>
    <t>ERIC</t>
  </si>
  <si>
    <t>BOSSE</t>
  </si>
  <si>
    <t>MARIAH</t>
  </si>
  <si>
    <t>BOYD</t>
  </si>
  <si>
    <t>AMY M.</t>
  </si>
  <si>
    <t>BRICAULT</t>
  </si>
  <si>
    <t>COURTNEY L</t>
  </si>
  <si>
    <t>BROOKS</t>
  </si>
  <si>
    <t>KELSEY</t>
  </si>
  <si>
    <t>KAREN</t>
  </si>
  <si>
    <t>CORREIA</t>
  </si>
  <si>
    <t>CARMEN H</t>
  </si>
  <si>
    <t>TIFFANY A</t>
  </si>
  <si>
    <t>DANG</t>
  </si>
  <si>
    <t>THUY TIEN T</t>
  </si>
  <si>
    <t>DELANDE</t>
  </si>
  <si>
    <t>AJAH L</t>
  </si>
  <si>
    <t>DOSSANTOS</t>
  </si>
  <si>
    <t>JACQUELINA</t>
  </si>
  <si>
    <t>DURAND</t>
  </si>
  <si>
    <t>TANYA J</t>
  </si>
  <si>
    <t>FERRI</t>
  </si>
  <si>
    <t>BRIANNA</t>
  </si>
  <si>
    <t>FITZPATRICK</t>
  </si>
  <si>
    <t>MALENY</t>
  </si>
  <si>
    <t>FRANCISCO</t>
  </si>
  <si>
    <t>GARCIA</t>
  </si>
  <si>
    <t>LIBANESSA</t>
  </si>
  <si>
    <t>GORTON</t>
  </si>
  <si>
    <t>HILLARY M</t>
  </si>
  <si>
    <t>HURTEAU</t>
  </si>
  <si>
    <t>JACQUELINE M</t>
  </si>
  <si>
    <t>JONES</t>
  </si>
  <si>
    <t>ROBIN</t>
  </si>
  <si>
    <t>KANIA</t>
  </si>
  <si>
    <t>IWONA B</t>
  </si>
  <si>
    <t>LALLY</t>
  </si>
  <si>
    <t>JULIE</t>
  </si>
  <si>
    <t>MATTEIS</t>
  </si>
  <si>
    <t>MICHELLE</t>
  </si>
  <si>
    <t>NICOLAS</t>
  </si>
  <si>
    <t>NORMAND</t>
  </si>
  <si>
    <t>SAMANTHA</t>
  </si>
  <si>
    <t>PEREZ</t>
  </si>
  <si>
    <t>NOELIA I</t>
  </si>
  <si>
    <t>PIMENTEL</t>
  </si>
  <si>
    <t>BRENDA L</t>
  </si>
  <si>
    <t>KELLY A</t>
  </si>
  <si>
    <t>SIWY</t>
  </si>
  <si>
    <t>THERESA</t>
  </si>
  <si>
    <t>MORGAN B</t>
  </si>
  <si>
    <t>UNHURYAN</t>
  </si>
  <si>
    <t>OKSANA</t>
  </si>
  <si>
    <t>WYATT</t>
  </si>
  <si>
    <t>JANIE M</t>
  </si>
  <si>
    <t>AGUDELO</t>
  </si>
  <si>
    <t>LANI M</t>
  </si>
  <si>
    <t>AMATO</t>
  </si>
  <si>
    <t>ALICIA</t>
  </si>
  <si>
    <t>ANTONIO</t>
  </si>
  <si>
    <t>JENNA</t>
  </si>
  <si>
    <t>NICOLE M</t>
  </si>
  <si>
    <t>BOUCHER</t>
  </si>
  <si>
    <t>SIERRA N</t>
  </si>
  <si>
    <t>BROWN</t>
  </si>
  <si>
    <t>KEAUNDRA T</t>
  </si>
  <si>
    <t>CHHAY</t>
  </si>
  <si>
    <t>MEREDITH</t>
  </si>
  <si>
    <t>COSTA</t>
  </si>
  <si>
    <t>MARGARIDA</t>
  </si>
  <si>
    <t>COSTAVIANA</t>
  </si>
  <si>
    <t>ANNA M</t>
  </si>
  <si>
    <t>DELGADO</t>
  </si>
  <si>
    <t>ANA A</t>
  </si>
  <si>
    <t>DELLAGROTTA</t>
  </si>
  <si>
    <t>ERIN</t>
  </si>
  <si>
    <t>DIBIASIO</t>
  </si>
  <si>
    <t>JEREMY D</t>
  </si>
  <si>
    <t>DONOVAN</t>
  </si>
  <si>
    <t>MARY</t>
  </si>
  <si>
    <t>DOS SANTOS</t>
  </si>
  <si>
    <t>MARIA L</t>
  </si>
  <si>
    <t>DUNNE</t>
  </si>
  <si>
    <t>ABIGAIL</t>
  </si>
  <si>
    <t>ESCUDERO</t>
  </si>
  <si>
    <t>NATASHA</t>
  </si>
  <si>
    <t>FLORES</t>
  </si>
  <si>
    <t xml:space="preserve"> ANDREA</t>
  </si>
  <si>
    <t>FORTINPER</t>
  </si>
  <si>
    <t>RENEE E</t>
  </si>
  <si>
    <t>FREITAS</t>
  </si>
  <si>
    <t>JESSIE</t>
  </si>
  <si>
    <t>GAMACHE</t>
  </si>
  <si>
    <t>SARAH</t>
  </si>
  <si>
    <t>HATHAWAY</t>
  </si>
  <si>
    <t>ASHLEY C</t>
  </si>
  <si>
    <t>NATALIE M</t>
  </si>
  <si>
    <t>KEARNS</t>
  </si>
  <si>
    <t>JOCELYN</t>
  </si>
  <si>
    <t>LAPLUME</t>
  </si>
  <si>
    <t>HEATHER M</t>
  </si>
  <si>
    <t>LEE</t>
  </si>
  <si>
    <t>ALLISON M</t>
  </si>
  <si>
    <t>LORRAINE</t>
  </si>
  <si>
    <t>REBECCA L</t>
  </si>
  <si>
    <t>LUBERA</t>
  </si>
  <si>
    <t>KALEIGH</t>
  </si>
  <si>
    <t>MATCHETT</t>
  </si>
  <si>
    <t>JESSICA L</t>
  </si>
  <si>
    <t>MCCULLOUGH</t>
  </si>
  <si>
    <t>ERIN E</t>
  </si>
  <si>
    <t>MURRAY</t>
  </si>
  <si>
    <t>KATIE E</t>
  </si>
  <si>
    <t>NORMAN</t>
  </si>
  <si>
    <t>KENDRA E</t>
  </si>
  <si>
    <t>PAULO</t>
  </si>
  <si>
    <t>KALEY</t>
  </si>
  <si>
    <t>SALDUA</t>
  </si>
  <si>
    <t>JOCELYN T</t>
  </si>
  <si>
    <t>SHIRSHAC</t>
  </si>
  <si>
    <t>SARAH A</t>
  </si>
  <si>
    <t>STANLEY</t>
  </si>
  <si>
    <t>KARA A</t>
  </si>
  <si>
    <t>ZOILA L</t>
  </si>
  <si>
    <t>VONA</t>
  </si>
  <si>
    <t>ANN MARIE</t>
  </si>
  <si>
    <t>JASMINE L</t>
  </si>
  <si>
    <t>ALLARD</t>
  </si>
  <si>
    <t>BARTLETT</t>
  </si>
  <si>
    <t>RACHAEL L</t>
  </si>
  <si>
    <t>BATISTA</t>
  </si>
  <si>
    <t>ANTONIA O</t>
  </si>
  <si>
    <t>BOLIEK</t>
  </si>
  <si>
    <t>BREEN</t>
  </si>
  <si>
    <t>LAURYN L</t>
  </si>
  <si>
    <t>CARDIN</t>
  </si>
  <si>
    <t>MARY C</t>
  </si>
  <si>
    <t>EDDIE J</t>
  </si>
  <si>
    <t>CHAVES</t>
  </si>
  <si>
    <t>JAMES</t>
  </si>
  <si>
    <t>CHEVES</t>
  </si>
  <si>
    <t>JARED</t>
  </si>
  <si>
    <t>CUERVO</t>
  </si>
  <si>
    <t>VANESSA</t>
  </si>
  <si>
    <t>DENNIS</t>
  </si>
  <si>
    <t>FEELTA</t>
  </si>
  <si>
    <t>FOUNTAIN</t>
  </si>
  <si>
    <t>FURMAN</t>
  </si>
  <si>
    <t>KENDRA</t>
  </si>
  <si>
    <t>GALE</t>
  </si>
  <si>
    <t>ROBERTO F</t>
  </si>
  <si>
    <t>GONNELLI</t>
  </si>
  <si>
    <t>DAWN C</t>
  </si>
  <si>
    <t>ANNA MARIA F</t>
  </si>
  <si>
    <t>HARRISON</t>
  </si>
  <si>
    <t>HOLT</t>
  </si>
  <si>
    <t>HUN</t>
  </si>
  <si>
    <t>KELLY</t>
  </si>
  <si>
    <t>SHIRLEY K</t>
  </si>
  <si>
    <t>KULCZYK</t>
  </si>
  <si>
    <t>NICOLE</t>
  </si>
  <si>
    <t>LEIGH</t>
  </si>
  <si>
    <t>NMAH</t>
  </si>
  <si>
    <t>LEMIEUX</t>
  </si>
  <si>
    <t>SUSAN D</t>
  </si>
  <si>
    <t>LIMA</t>
  </si>
  <si>
    <t>ALLIA B</t>
  </si>
  <si>
    <t>LUIZ</t>
  </si>
  <si>
    <t>JEANNINE M</t>
  </si>
  <si>
    <t>LYNCH</t>
  </si>
  <si>
    <t>THERESA F</t>
  </si>
  <si>
    <t>MAKOWSKI</t>
  </si>
  <si>
    <t>SARAH M</t>
  </si>
  <si>
    <t>MALONE</t>
  </si>
  <si>
    <t>MANOSH</t>
  </si>
  <si>
    <t>GRACE</t>
  </si>
  <si>
    <t>NELSON</t>
  </si>
  <si>
    <t>POIRIER</t>
  </si>
  <si>
    <t>RIOLES</t>
  </si>
  <si>
    <t>ALISHA L</t>
  </si>
  <si>
    <t>ROCK</t>
  </si>
  <si>
    <t>MEGAN A</t>
  </si>
  <si>
    <t>SICILIANO</t>
  </si>
  <si>
    <t>ADA A</t>
  </si>
  <si>
    <t>COMFORT D</t>
  </si>
  <si>
    <t>KARDI D</t>
  </si>
  <si>
    <t>YALARTAI</t>
  </si>
  <si>
    <t>OPHELIA W</t>
  </si>
  <si>
    <t>ACKERLY</t>
  </si>
  <si>
    <t>TABATHA</t>
  </si>
  <si>
    <t>AMOAKO</t>
  </si>
  <si>
    <t>JANELLE</t>
  </si>
  <si>
    <t>AUBIN</t>
  </si>
  <si>
    <t>DARYL</t>
  </si>
  <si>
    <t>BENEDETTI</t>
  </si>
  <si>
    <t>ALICIA M</t>
  </si>
  <si>
    <t>BLANCHARD</t>
  </si>
  <si>
    <t>BUELL</t>
  </si>
  <si>
    <t>MAGGIE</t>
  </si>
  <si>
    <t>MEAGHAN</t>
  </si>
  <si>
    <t>CENTRACCHIO</t>
  </si>
  <si>
    <t>TESSA</t>
  </si>
  <si>
    <t>CLEMONS</t>
  </si>
  <si>
    <t>HANNA M</t>
  </si>
  <si>
    <t>DUARTE</t>
  </si>
  <si>
    <t>MARIA K</t>
  </si>
  <si>
    <t>DZIALO</t>
  </si>
  <si>
    <t>STEPHANIE</t>
  </si>
  <si>
    <t>EASLEY</t>
  </si>
  <si>
    <t>ELLINWOOD</t>
  </si>
  <si>
    <t>KATELYN M</t>
  </si>
  <si>
    <t>FIRPO</t>
  </si>
  <si>
    <t>DARILINA M</t>
  </si>
  <si>
    <t>FIRTH</t>
  </si>
  <si>
    <t>BETSY E</t>
  </si>
  <si>
    <t>FLEMING</t>
  </si>
  <si>
    <t>SALLY A</t>
  </si>
  <si>
    <t>FLOR</t>
  </si>
  <si>
    <t>LINDA J</t>
  </si>
  <si>
    <t>FRANCO</t>
  </si>
  <si>
    <t>IVELISSE Y</t>
  </si>
  <si>
    <t>GIAMBO</t>
  </si>
  <si>
    <t>ALICIA S</t>
  </si>
  <si>
    <t>GUERRA</t>
  </si>
  <si>
    <t>JENNIFER L</t>
  </si>
  <si>
    <t>HAWTHORNE</t>
  </si>
  <si>
    <t>LISA L</t>
  </si>
  <si>
    <t>KRUPA</t>
  </si>
  <si>
    <t>ALEXANDRA M</t>
  </si>
  <si>
    <t>LAGOR</t>
  </si>
  <si>
    <t>SHAHNEE L</t>
  </si>
  <si>
    <t>LAWLER</t>
  </si>
  <si>
    <t>JESSICA M</t>
  </si>
  <si>
    <t>LIARD</t>
  </si>
  <si>
    <t>MELISSA A</t>
  </si>
  <si>
    <t>BRITTANIE M</t>
  </si>
  <si>
    <t>JAY</t>
  </si>
  <si>
    <t>LEONY N</t>
  </si>
  <si>
    <t>MCMAHON</t>
  </si>
  <si>
    <t>DONNA L</t>
  </si>
  <si>
    <t>MONIZ</t>
  </si>
  <si>
    <t>KARLA D</t>
  </si>
  <si>
    <t>SARAH B</t>
  </si>
  <si>
    <t>PION</t>
  </si>
  <si>
    <t>MARK J</t>
  </si>
  <si>
    <t>ROBERGE</t>
  </si>
  <si>
    <t>MARY LOU</t>
  </si>
  <si>
    <t>SACCOCCIO</t>
  </si>
  <si>
    <t>BRITTANY M</t>
  </si>
  <si>
    <t>SALOMON</t>
  </si>
  <si>
    <t>CLAUDINE</t>
  </si>
  <si>
    <t>SCHIFFER</t>
  </si>
  <si>
    <t>ELANA A</t>
  </si>
  <si>
    <t>SILVERMAN</t>
  </si>
  <si>
    <t>SOLOMON</t>
  </si>
  <si>
    <t>KAYLA</t>
  </si>
  <si>
    <t>AUDREY L</t>
  </si>
  <si>
    <t>VARELA</t>
  </si>
  <si>
    <t>KENIRA H</t>
  </si>
  <si>
    <t>WATERMAN</t>
  </si>
  <si>
    <t>Almeida</t>
  </si>
  <si>
    <t>Patricia L.</t>
  </si>
  <si>
    <t>Betsy</t>
  </si>
  <si>
    <t>Baron</t>
  </si>
  <si>
    <t>Barbara B.</t>
  </si>
  <si>
    <t>Barra</t>
  </si>
  <si>
    <t>Bempong</t>
  </si>
  <si>
    <t>Bishop</t>
  </si>
  <si>
    <t>Burnett</t>
  </si>
  <si>
    <t>Althea N.</t>
  </si>
  <si>
    <t>Candido</t>
  </si>
  <si>
    <t>Doreen L.</t>
  </si>
  <si>
    <t>Ciullo</t>
  </si>
  <si>
    <t>Alyssa L.</t>
  </si>
  <si>
    <t>Cratty</t>
  </si>
  <si>
    <t>Darcey</t>
  </si>
  <si>
    <t>Davis</t>
  </si>
  <si>
    <t>Denise S.</t>
  </si>
  <si>
    <t>Egan</t>
  </si>
  <si>
    <t>Shannon L.</t>
  </si>
  <si>
    <t>Fabiana</t>
  </si>
  <si>
    <t>Joy Q.</t>
  </si>
  <si>
    <t>Damaris</t>
  </si>
  <si>
    <t>Frimpong</t>
  </si>
  <si>
    <t>Joanita F.</t>
  </si>
  <si>
    <t>Fusco</t>
  </si>
  <si>
    <t>Grace M.</t>
  </si>
  <si>
    <t>Ganaros</t>
  </si>
  <si>
    <t>Anita M.</t>
  </si>
  <si>
    <t>Gaston</t>
  </si>
  <si>
    <t>Elaine F.</t>
  </si>
  <si>
    <t>Goyzueta</t>
  </si>
  <si>
    <t>Hoyt</t>
  </si>
  <si>
    <t>Ashley L.</t>
  </si>
  <si>
    <t>Irmscher</t>
  </si>
  <si>
    <t>Laura F.</t>
  </si>
  <si>
    <t>Jaszczolt</t>
  </si>
  <si>
    <t>Ewa J.</t>
  </si>
  <si>
    <t>Tessa M.</t>
  </si>
  <si>
    <t>Klecha</t>
  </si>
  <si>
    <t>Konovalov</t>
  </si>
  <si>
    <t>Sandra N.</t>
  </si>
  <si>
    <t>Kozlowska</t>
  </si>
  <si>
    <t>Aneta</t>
  </si>
  <si>
    <t>Limmer</t>
  </si>
  <si>
    <t>Sara-Jayne</t>
  </si>
  <si>
    <t>Loehle</t>
  </si>
  <si>
    <t>Melissa</t>
  </si>
  <si>
    <t>Mamczynski</t>
  </si>
  <si>
    <t>Massicotte</t>
  </si>
  <si>
    <t>Ryan</t>
  </si>
  <si>
    <t>Mellon</t>
  </si>
  <si>
    <t>Jessica L.</t>
  </si>
  <si>
    <t>Nealey</t>
  </si>
  <si>
    <t>Brittany S.</t>
  </si>
  <si>
    <t>Niziolek</t>
  </si>
  <si>
    <t>Anne C.</t>
  </si>
  <si>
    <t>Papandrea</t>
  </si>
  <si>
    <t>Lisa A.</t>
  </si>
  <si>
    <t>Jessica M.</t>
  </si>
  <si>
    <t>Riley</t>
  </si>
  <si>
    <t>Alicia M.</t>
  </si>
  <si>
    <t>Dorota M.</t>
  </si>
  <si>
    <t>Sajan</t>
  </si>
  <si>
    <t>Elsy</t>
  </si>
  <si>
    <t>Sanchez</t>
  </si>
  <si>
    <t>Myriam</t>
  </si>
  <si>
    <t>Michelle E.</t>
  </si>
  <si>
    <t>Servellon</t>
  </si>
  <si>
    <t>Carmen E.</t>
  </si>
  <si>
    <t>Spear</t>
  </si>
  <si>
    <t>Tardif</t>
  </si>
  <si>
    <t>Olga</t>
  </si>
  <si>
    <t>Katherine</t>
  </si>
  <si>
    <t>Battaglia</t>
  </si>
  <si>
    <t xml:space="preserve"> Sarah E</t>
  </si>
  <si>
    <t>Battoglia</t>
  </si>
  <si>
    <t xml:space="preserve"> Amanda J</t>
  </si>
  <si>
    <t>Brugmann</t>
  </si>
  <si>
    <t xml:space="preserve"> Ashley L</t>
  </si>
  <si>
    <t>Cate</t>
  </si>
  <si>
    <t xml:space="preserve"> Anna M</t>
  </si>
  <si>
    <t>Chapple</t>
  </si>
  <si>
    <t xml:space="preserve"> Hannah M</t>
  </si>
  <si>
    <t xml:space="preserve"> Beverly A</t>
  </si>
  <si>
    <t>Curtin</t>
  </si>
  <si>
    <t xml:space="preserve"> Ami S</t>
  </si>
  <si>
    <t xml:space="preserve"> Phyllis E</t>
  </si>
  <si>
    <t>Dull</t>
  </si>
  <si>
    <t xml:space="preserve"> Catherine N</t>
  </si>
  <si>
    <t>Esposito</t>
  </si>
  <si>
    <t xml:space="preserve"> Stefani J</t>
  </si>
  <si>
    <t>Ewing</t>
  </si>
  <si>
    <t xml:space="preserve"> Shane D</t>
  </si>
  <si>
    <t>Garrett</t>
  </si>
  <si>
    <t xml:space="preserve"> Carie A</t>
  </si>
  <si>
    <t>Gavozzi</t>
  </si>
  <si>
    <t xml:space="preserve"> Gina P</t>
  </si>
  <si>
    <t>Gray</t>
  </si>
  <si>
    <t xml:space="preserve"> Annette L</t>
  </si>
  <si>
    <t>Gutherie</t>
  </si>
  <si>
    <t xml:space="preserve"> Christina L</t>
  </si>
  <si>
    <t>Hausch</t>
  </si>
  <si>
    <t xml:space="preserve"> Rachel A</t>
  </si>
  <si>
    <t>Hensley</t>
  </si>
  <si>
    <t xml:space="preserve"> Ashley A</t>
  </si>
  <si>
    <t>Houghton</t>
  </si>
  <si>
    <t xml:space="preserve"> Sabrina F</t>
  </si>
  <si>
    <t xml:space="preserve"> Chassidy D</t>
  </si>
  <si>
    <t xml:space="preserve"> Lauren R</t>
  </si>
  <si>
    <t>Linn</t>
  </si>
  <si>
    <t xml:space="preserve"> Jason R</t>
  </si>
  <si>
    <t>Mafield</t>
  </si>
  <si>
    <t xml:space="preserve"> Taylor L</t>
  </si>
  <si>
    <t>Marsh</t>
  </si>
  <si>
    <t xml:space="preserve"> Kelly M</t>
  </si>
  <si>
    <t xml:space="preserve"> Allison L</t>
  </si>
  <si>
    <t>Michniak</t>
  </si>
  <si>
    <t xml:space="preserve"> Dana M</t>
  </si>
  <si>
    <t>Miller</t>
  </si>
  <si>
    <t xml:space="preserve"> Chelsey J</t>
  </si>
  <si>
    <t>Mima</t>
  </si>
  <si>
    <t xml:space="preserve"> Veronica L</t>
  </si>
  <si>
    <t>Morris</t>
  </si>
  <si>
    <t xml:space="preserve"> Joan M</t>
  </si>
  <si>
    <t>Nemitz</t>
  </si>
  <si>
    <t xml:space="preserve"> Cathy L</t>
  </si>
  <si>
    <t>Oberlin</t>
  </si>
  <si>
    <t xml:space="preserve"> Karen E</t>
  </si>
  <si>
    <t>Pereces</t>
  </si>
  <si>
    <t xml:space="preserve"> Clarissa S</t>
  </si>
  <si>
    <t>Phillips</t>
  </si>
  <si>
    <t xml:space="preserve"> Jennifer L</t>
  </si>
  <si>
    <t>Pitzer</t>
  </si>
  <si>
    <t xml:space="preserve"> Christopher A</t>
  </si>
  <si>
    <t>Rogers</t>
  </si>
  <si>
    <t xml:space="preserve"> Betty J</t>
  </si>
  <si>
    <t>Scarl</t>
  </si>
  <si>
    <t xml:space="preserve"> Carol A</t>
  </si>
  <si>
    <t>Shumaker</t>
  </si>
  <si>
    <t xml:space="preserve"> Kimberly D</t>
  </si>
  <si>
    <t>Thompson</t>
  </si>
  <si>
    <t xml:space="preserve"> Renae J</t>
  </si>
  <si>
    <t>Ulics</t>
  </si>
  <si>
    <t xml:space="preserve"> Judy</t>
  </si>
  <si>
    <t xml:space="preserve"> Regina E</t>
  </si>
  <si>
    <t xml:space="preserve"> Stacey N</t>
  </si>
  <si>
    <t>Cox</t>
  </si>
  <si>
    <t>James</t>
  </si>
  <si>
    <t>Joseph</t>
  </si>
  <si>
    <t>Lin</t>
  </si>
  <si>
    <t>Jesus</t>
  </si>
  <si>
    <t>Caroline</t>
  </si>
  <si>
    <t xml:space="preserve">Alonso </t>
  </si>
  <si>
    <t>Kenia</t>
  </si>
  <si>
    <t>Kenia.Alonso-Hernandez@kp.org</t>
  </si>
  <si>
    <t xml:space="preserve">Brady </t>
  </si>
  <si>
    <t>Joanne</t>
  </si>
  <si>
    <t>Joanne.G.Brady@kp.org</t>
  </si>
  <si>
    <t>C. Green</t>
  </si>
  <si>
    <t>Ami</t>
  </si>
  <si>
    <t>ami.c.green@kp.org</t>
  </si>
  <si>
    <t xml:space="preserve">Casper </t>
  </si>
  <si>
    <t>Roselynd</t>
  </si>
  <si>
    <t>Rosalyn.J.Casper@kp.org</t>
  </si>
  <si>
    <t>Ceniceros Chaidez</t>
  </si>
  <si>
    <t>Rosalba</t>
  </si>
  <si>
    <t>Rosalba.C.Ceniceros@kp.org</t>
  </si>
  <si>
    <t xml:space="preserve">Christie </t>
  </si>
  <si>
    <t>Naketa</t>
  </si>
  <si>
    <t>Naketa.T.Christie@kp.org</t>
  </si>
  <si>
    <t>Christin Lewis</t>
  </si>
  <si>
    <t>Amanda.C.Lewis@kp.org</t>
  </si>
  <si>
    <t xml:space="preserve">Condit </t>
  </si>
  <si>
    <t>Brooke</t>
  </si>
  <si>
    <t>Brooke.M.Condit@kp.org</t>
  </si>
  <si>
    <t>E. Ryan</t>
  </si>
  <si>
    <t>Quinlyn.E.Ryan@kp.org</t>
  </si>
  <si>
    <t>E. Scott</t>
  </si>
  <si>
    <t>aimee.e.scott@kp.org</t>
  </si>
  <si>
    <t>E. Wood</t>
  </si>
  <si>
    <t>Georgia</t>
  </si>
  <si>
    <t>Georgia.E.Wood@kp.org</t>
  </si>
  <si>
    <t xml:space="preserve">Enemuo </t>
  </si>
  <si>
    <t>Eucharia</t>
  </si>
  <si>
    <t>Eucharia.N.Enemuo@kp.org</t>
  </si>
  <si>
    <t xml:space="preserve">Espinoza </t>
  </si>
  <si>
    <t>Ashley.Espinoza@kp.org</t>
  </si>
  <si>
    <t>Francis Rafferty</t>
  </si>
  <si>
    <t>james.x.rafferty@kp.org</t>
  </si>
  <si>
    <t xml:space="preserve">Froese </t>
  </si>
  <si>
    <t>Johanna</t>
  </si>
  <si>
    <t>Johanna.A.Froese@kp.org</t>
  </si>
  <si>
    <t>H. Ononiwu</t>
  </si>
  <si>
    <t>Amaka</t>
  </si>
  <si>
    <t>amaka.h.ononiwu@kp.org</t>
  </si>
  <si>
    <t xml:space="preserve">Harrington </t>
  </si>
  <si>
    <t>Christina</t>
  </si>
  <si>
    <t>christina.r.harrington@kp.org</t>
  </si>
  <si>
    <t xml:space="preserve">Hernandez </t>
  </si>
  <si>
    <t>Maria.Do.Hernandez@kp.org</t>
  </si>
  <si>
    <t xml:space="preserve">Holevas </t>
  </si>
  <si>
    <t>Emily</t>
  </si>
  <si>
    <t>Emily.D.Holevas@kp.org</t>
  </si>
  <si>
    <t>Jo Swisher</t>
  </si>
  <si>
    <t>Stephanie.J.Swisher@kp.org</t>
  </si>
  <si>
    <t xml:space="preserve">Kahlon </t>
  </si>
  <si>
    <t>Sarabjit.K.Brar@kp.org</t>
  </si>
  <si>
    <t>L. Lemuz</t>
  </si>
  <si>
    <t>jennifer.l.lemuz@kp.org</t>
  </si>
  <si>
    <t xml:space="preserve">Ladiges </t>
  </si>
  <si>
    <t>Gloria.D.Ladiges@kp.org</t>
  </si>
  <si>
    <t xml:space="preserve">Mones </t>
  </si>
  <si>
    <t>Lysalynn</t>
  </si>
  <si>
    <t>Lysalynn.J.Mones@kp.org</t>
  </si>
  <si>
    <t xml:space="preserve">Pattison </t>
  </si>
  <si>
    <t>Amie</t>
  </si>
  <si>
    <t>Amie.Pattison@kp.org</t>
  </si>
  <si>
    <t xml:space="preserve">Pham </t>
  </si>
  <si>
    <t>Quang</t>
  </si>
  <si>
    <t>quang.pham@kp.org</t>
  </si>
  <si>
    <t xml:space="preserve">Quintero </t>
  </si>
  <si>
    <t>Brenda.L.Quintero@kp.org</t>
  </si>
  <si>
    <t>Renee Paulsen</t>
  </si>
  <si>
    <t>Larissa</t>
  </si>
  <si>
    <t>Larissa.R.Paulsen@kp.org</t>
  </si>
  <si>
    <t>Richard Rafols</t>
  </si>
  <si>
    <t>Jay</t>
  </si>
  <si>
    <t>Jay.R.Rafols@kp.org</t>
  </si>
  <si>
    <t>S. Kuchman</t>
  </si>
  <si>
    <t>mary.s.kuchman@kp.org</t>
  </si>
  <si>
    <t xml:space="preserve">Stadelhofer </t>
  </si>
  <si>
    <t>Kristen.Stadelhofer@kp.org</t>
  </si>
  <si>
    <t>Tuffa Koji</t>
  </si>
  <si>
    <t>Mieso</t>
  </si>
  <si>
    <t>Mieso.T.Koji@kp.org</t>
  </si>
  <si>
    <t xml:space="preserve">Welch </t>
  </si>
  <si>
    <t>Brooke.M.Kelly@kp.org</t>
  </si>
  <si>
    <t xml:space="preserve">Yansaneh </t>
  </si>
  <si>
    <t>Fatou</t>
  </si>
  <si>
    <t>Fatou.Yansaneh@kp.org</t>
  </si>
  <si>
    <t>Allan-Cole</t>
  </si>
  <si>
    <t>Shelley M.</t>
  </si>
  <si>
    <t>shelley.m.allan-cole@kp.org</t>
  </si>
  <si>
    <t>Appoldt</t>
  </si>
  <si>
    <t>Leianna L.</t>
  </si>
  <si>
    <t>Leianna.L.Appoldt@kp.org</t>
  </si>
  <si>
    <t>Bacumo</t>
  </si>
  <si>
    <t>Judy K.</t>
  </si>
  <si>
    <t>judy.k.bacumo@kp.org</t>
  </si>
  <si>
    <t>Bickford</t>
  </si>
  <si>
    <t xml:space="preserve">Charles </t>
  </si>
  <si>
    <t>Charles.K.Bickford@kp.org</t>
  </si>
  <si>
    <t>Biggi</t>
  </si>
  <si>
    <t>Allyson M.</t>
  </si>
  <si>
    <t>allyson.biggi@kp.org</t>
  </si>
  <si>
    <t>Clunas</t>
  </si>
  <si>
    <t xml:space="preserve">Joann </t>
  </si>
  <si>
    <t>Joann.M.Clunas@kp.org</t>
  </si>
  <si>
    <t>Cooper</t>
  </si>
  <si>
    <t xml:space="preserve">Shaunda </t>
  </si>
  <si>
    <t>Shaunda.L.Cooper@kp.org</t>
  </si>
  <si>
    <t>Craig</t>
  </si>
  <si>
    <t>Raeann M.</t>
  </si>
  <si>
    <t>raeann.m.craig@kp.org</t>
  </si>
  <si>
    <t>Deng</t>
  </si>
  <si>
    <t xml:space="preserve">Emily </t>
  </si>
  <si>
    <t>Jia.W.Deng@kp.org</t>
  </si>
  <si>
    <t>Divine</t>
  </si>
  <si>
    <t xml:space="preserve">Susan </t>
  </si>
  <si>
    <t>Sue.J.Divine@kp.org</t>
  </si>
  <si>
    <t>Dockter</t>
  </si>
  <si>
    <t>Rebecca L.</t>
  </si>
  <si>
    <t>rebecca.l.dockter@kp.org</t>
  </si>
  <si>
    <t>Dolorito</t>
  </si>
  <si>
    <t xml:space="preserve">Lorna </t>
  </si>
  <si>
    <t>Lorna.Dolorito@kp.org</t>
  </si>
  <si>
    <t>Estes</t>
  </si>
  <si>
    <t>Melanie M.</t>
  </si>
  <si>
    <t>Melanie.M.Estes@kp.org</t>
  </si>
  <si>
    <t>Adrienne M.</t>
  </si>
  <si>
    <t>Adrienne.M.Evans@kp.org</t>
  </si>
  <si>
    <t>Gauper</t>
  </si>
  <si>
    <t>Robert E.</t>
  </si>
  <si>
    <t>robert.e.gauper@kp.org</t>
  </si>
  <si>
    <t>Georgeson</t>
  </si>
  <si>
    <t>Daniel L.</t>
  </si>
  <si>
    <t>dan.l.georgeson@kp.org</t>
  </si>
  <si>
    <t>Gilo</t>
  </si>
  <si>
    <t>Gayle S.</t>
  </si>
  <si>
    <t>gayle.t.gilo@kp.org</t>
  </si>
  <si>
    <t>Gilreath</t>
  </si>
  <si>
    <t xml:space="preserve">Alice </t>
  </si>
  <si>
    <t>alice.d.gilreath@kp.org</t>
  </si>
  <si>
    <t>Grund</t>
  </si>
  <si>
    <t xml:space="preserve">Kristine </t>
  </si>
  <si>
    <t>Kristine.M.Grund@kp.org</t>
  </si>
  <si>
    <t>Hanna</t>
  </si>
  <si>
    <t>Katherine A.</t>
  </si>
  <si>
    <t>Katherine.A.Hanna@kp.org</t>
  </si>
  <si>
    <t>Hazen</t>
  </si>
  <si>
    <t>Bruce W.</t>
  </si>
  <si>
    <t>bruce.w.hazen@kp.org</t>
  </si>
  <si>
    <t>Henneke</t>
  </si>
  <si>
    <t xml:space="preserve">Callie </t>
  </si>
  <si>
    <t>callie.henneke@kp.org</t>
  </si>
  <si>
    <t>Hinton</t>
  </si>
  <si>
    <t>Karen M.</t>
  </si>
  <si>
    <t>karen.x.hinton@kp.org</t>
  </si>
  <si>
    <t>Hoang</t>
  </si>
  <si>
    <t xml:space="preserve">Huyen </t>
  </si>
  <si>
    <t>Huyen.Hoang@kp.org</t>
  </si>
  <si>
    <t>Holevas</t>
  </si>
  <si>
    <t xml:space="preserve">Sharla </t>
  </si>
  <si>
    <t>Sharla.D.Holevas@kp.org</t>
  </si>
  <si>
    <t>Rachel I.</t>
  </si>
  <si>
    <t>rachel.i.jackson@kp.org</t>
  </si>
  <si>
    <t>Kanwal</t>
  </si>
  <si>
    <t xml:space="preserve">Hina </t>
  </si>
  <si>
    <t>Hina.Kanwal@kp.org</t>
  </si>
  <si>
    <t>Kozhemyakin</t>
  </si>
  <si>
    <t>Vladimir V.</t>
  </si>
  <si>
    <t>Vladimir.V.Kozhemyakin@kp.org</t>
  </si>
  <si>
    <t>Lam-Lee</t>
  </si>
  <si>
    <t>Mei M.</t>
  </si>
  <si>
    <t>mei.mei.lam-lee@kp.org</t>
  </si>
  <si>
    <t xml:space="preserve">Irene </t>
  </si>
  <si>
    <t>Irene.S.Leon@kp.org</t>
  </si>
  <si>
    <t>Montoya</t>
  </si>
  <si>
    <t xml:space="preserve">Tanesha </t>
  </si>
  <si>
    <t>Tanesha.A.Montoya@kp.org</t>
  </si>
  <si>
    <t>Moroshan</t>
  </si>
  <si>
    <t xml:space="preserve">Cristina </t>
  </si>
  <si>
    <t>Cristina.Moroshan@kp.org</t>
  </si>
  <si>
    <t>Nmereole</t>
  </si>
  <si>
    <t>Ifeoma E.</t>
  </si>
  <si>
    <t>ifeoma.e.nmereole@kp.org</t>
  </si>
  <si>
    <t>Putnam</t>
  </si>
  <si>
    <t xml:space="preserve">Amanda </t>
  </si>
  <si>
    <t>Amanda.M.Putnam@kp.org</t>
  </si>
  <si>
    <t>Robison</t>
  </si>
  <si>
    <t>Heather L.</t>
  </si>
  <si>
    <t>heather.l.robison@kp.org</t>
  </si>
  <si>
    <t>Schwahn</t>
  </si>
  <si>
    <t>Daniel J.</t>
  </si>
  <si>
    <t>daniel.j.schwahn@kp.org</t>
  </si>
  <si>
    <t>Sotaridona</t>
  </si>
  <si>
    <t xml:space="preserve">Jackielyn </t>
  </si>
  <si>
    <t>Jackielyn.Sotaridona@kp.org</t>
  </si>
  <si>
    <t>Stricker</t>
  </si>
  <si>
    <t xml:space="preserve">Katherine </t>
  </si>
  <si>
    <t>Katherine.Stricker@kp.org</t>
  </si>
  <si>
    <t>Tano</t>
  </si>
  <si>
    <t xml:space="preserve">Charmaine </t>
  </si>
  <si>
    <t>Charmaine.Tano@kp.org</t>
  </si>
  <si>
    <t>Velasquez Jr.</t>
  </si>
  <si>
    <t xml:space="preserve">Jesus </t>
  </si>
  <si>
    <t>Jesus.G.Velasquez@kp.org</t>
  </si>
  <si>
    <t>Abendante</t>
  </si>
  <si>
    <t>Karen.X.Abendante@kp.org</t>
  </si>
  <si>
    <t>Akpan</t>
  </si>
  <si>
    <t>Caroline.O.Akpan@kp.org</t>
  </si>
  <si>
    <t>Allery</t>
  </si>
  <si>
    <t>Kirstie</t>
  </si>
  <si>
    <t>Kirstie.M.Allery@kp.org</t>
  </si>
  <si>
    <t>Antonio</t>
  </si>
  <si>
    <t>Liberty</t>
  </si>
  <si>
    <t>Liberty.A.Antonio@kp.org</t>
  </si>
  <si>
    <t>Avila-Nunez</t>
  </si>
  <si>
    <t>Elsa</t>
  </si>
  <si>
    <t>Elsa.Avila-Nuez@kp.org</t>
  </si>
  <si>
    <t>Barnuevo</t>
  </si>
  <si>
    <t>Arlene</t>
  </si>
  <si>
    <t>Arlene.Joy.Barnuevo@kp.org</t>
  </si>
  <si>
    <t>Buchanan</t>
  </si>
  <si>
    <t>Maxine.R.Buchanan@kp.org</t>
  </si>
  <si>
    <t>Burlaka</t>
  </si>
  <si>
    <t>Tatyana</t>
  </si>
  <si>
    <t>tatyana.x.burlaka@kp.org</t>
  </si>
  <si>
    <t>Chambers</t>
  </si>
  <si>
    <t>Jovelyne</t>
  </si>
  <si>
    <t>Jovelyn.J.Chambers@kp.org</t>
  </si>
  <si>
    <t>Marcia</t>
  </si>
  <si>
    <t>Marcia.X.Cooper@kp.org</t>
  </si>
  <si>
    <t>Craven</t>
  </si>
  <si>
    <t>Chelsea</t>
  </si>
  <si>
    <t>Chelsea.X.Craven@kp.org</t>
  </si>
  <si>
    <t>Cuan</t>
  </si>
  <si>
    <t>Percival</t>
  </si>
  <si>
    <t>Percival.G.Cuan@kp.org</t>
  </si>
  <si>
    <t>David</t>
  </si>
  <si>
    <t>Jorel</t>
  </si>
  <si>
    <t>jorel-jade.c.david@kp.org</t>
  </si>
  <si>
    <t>Fortier</t>
  </si>
  <si>
    <t>roger.henry.fortier@kp.org</t>
  </si>
  <si>
    <t>Frederickson</t>
  </si>
  <si>
    <t>Shayda</t>
  </si>
  <si>
    <t>Shayda.M.Frederickson@kp.org</t>
  </si>
  <si>
    <t>Hatter</t>
  </si>
  <si>
    <t>amy.l.hatter@kp.org</t>
  </si>
  <si>
    <t>Maria C.</t>
  </si>
  <si>
    <t>Maria.C.Johnson@kp.org</t>
  </si>
  <si>
    <t>Kondratsky</t>
  </si>
  <si>
    <t>Svetlana</t>
  </si>
  <si>
    <t>Svetlana.X.Kondratsky@kp.org</t>
  </si>
  <si>
    <t>Kurfessa</t>
  </si>
  <si>
    <t>Urgessa</t>
  </si>
  <si>
    <t>Urgessa.J.Kurfessa@kp.org</t>
  </si>
  <si>
    <t>Phuong</t>
  </si>
  <si>
    <t>Phuong.T1.Nguyen@kp.org</t>
  </si>
  <si>
    <t>Zuan-Thu</t>
  </si>
  <si>
    <t>xuan-thu.n.nguyen@kp.org</t>
  </si>
  <si>
    <t>Nicolas</t>
  </si>
  <si>
    <t>Elmira</t>
  </si>
  <si>
    <t>Elmira.H.Nicolas@kp.org</t>
  </si>
  <si>
    <t>Pabona</t>
  </si>
  <si>
    <t>Ivy</t>
  </si>
  <si>
    <t>ivy-lorraine.l.pabona@kp.org</t>
  </si>
  <si>
    <t>Karen.Pena@kp.org</t>
  </si>
  <si>
    <t>Prunean</t>
  </si>
  <si>
    <t>jenny.prunean@kp.org</t>
  </si>
  <si>
    <t>Salagan</t>
  </si>
  <si>
    <t>Glacel Anne</t>
  </si>
  <si>
    <t>Glacel-Anne.A.Salagan@kp.org</t>
  </si>
  <si>
    <t>Singeorzan</t>
  </si>
  <si>
    <t>Lisa.D.Singeorzan@kp.org</t>
  </si>
  <si>
    <t>Grant</t>
  </si>
  <si>
    <t>grant.n.smith@kp.org</t>
  </si>
  <si>
    <t>Jo Anne</t>
  </si>
  <si>
    <t>jo-anne.f.sotaridona@kp.org</t>
  </si>
  <si>
    <t>Tsuruta</t>
  </si>
  <si>
    <t>Eri</t>
  </si>
  <si>
    <t>Eri.X.Tsuruta@kp.org</t>
  </si>
  <si>
    <t>Zapanta</t>
  </si>
  <si>
    <t>Melvi</t>
  </si>
  <si>
    <t>melvi.a.zapanta@kp.org</t>
  </si>
  <si>
    <t>Shattuck</t>
  </si>
  <si>
    <t>Theron</t>
  </si>
  <si>
    <t>Theron.Shattuck@kp.org</t>
  </si>
  <si>
    <t>chrystopher.g.lynch@kp.org</t>
  </si>
  <si>
    <t>Hall</t>
  </si>
  <si>
    <t>abigail.m.hall@kp.org</t>
  </si>
  <si>
    <t>Coffey</t>
  </si>
  <si>
    <t>Miriam</t>
  </si>
  <si>
    <t>Miriam.B.Coffey@kp.org</t>
  </si>
  <si>
    <t>Cromwell</t>
  </si>
  <si>
    <t>Bridget A.</t>
  </si>
  <si>
    <t>Bridget.A.Cromwell@kp.org</t>
  </si>
  <si>
    <t>Jeanette I.</t>
  </si>
  <si>
    <t>Jeanette.I.Dozier@kp.org</t>
  </si>
  <si>
    <t>Ladadok</t>
  </si>
  <si>
    <t>Sonya</t>
  </si>
  <si>
    <t>Sonya.X.Ladadok@kp.org</t>
  </si>
  <si>
    <t>Mick</t>
  </si>
  <si>
    <t>Abraham Z.</t>
  </si>
  <si>
    <t>Abraham.Z.Mick@kp.org</t>
  </si>
  <si>
    <t>Owens</t>
  </si>
  <si>
    <t>Donell L.</t>
  </si>
  <si>
    <t>Donell.L.Owens@kp.org</t>
  </si>
  <si>
    <t>jean.x.anderson@kp.org</t>
  </si>
  <si>
    <t>Armstrong</t>
  </si>
  <si>
    <t>Leslie</t>
  </si>
  <si>
    <t>Leslie.S.Armstrong@kp.org</t>
  </si>
  <si>
    <t>Biggs</t>
  </si>
  <si>
    <t>Lee.M.Biggs@kp.org</t>
  </si>
  <si>
    <t>Brodsky</t>
  </si>
  <si>
    <t>David.X.Brodsky@kp.org</t>
  </si>
  <si>
    <t>Chaires-Barrios</t>
  </si>
  <si>
    <t>tiffany.chaires-barrios@kp.org</t>
  </si>
  <si>
    <t>Chapman</t>
  </si>
  <si>
    <t>Garnet</t>
  </si>
  <si>
    <t>Garnet.H.Chapman@kp.org</t>
  </si>
  <si>
    <t>Kami</t>
  </si>
  <si>
    <t>Kami.Cole@kp.org</t>
  </si>
  <si>
    <t>Cortes</t>
  </si>
  <si>
    <t>Adrian</t>
  </si>
  <si>
    <t>Adrian.E.Cortes@kp.org</t>
  </si>
  <si>
    <t>Currier-Kirby</t>
  </si>
  <si>
    <t>Dianna</t>
  </si>
  <si>
    <t>Dianna.L.Currier-Kirby@kp.org</t>
  </si>
  <si>
    <t>Dever</t>
  </si>
  <si>
    <t>Shaw</t>
  </si>
  <si>
    <t>Shaw.W.Dever@kp.org</t>
  </si>
  <si>
    <t>Dustan</t>
  </si>
  <si>
    <t>Dell Ann</t>
  </si>
  <si>
    <t>dell.ann.dustan@kp.org</t>
  </si>
  <si>
    <t>Ellis</t>
  </si>
  <si>
    <t>Melanie.J.Ellis@kp.org</t>
  </si>
  <si>
    <t>Gokey</t>
  </si>
  <si>
    <t>Matthew.K.Gokey@kp.org</t>
  </si>
  <si>
    <t>Hartlauer</t>
  </si>
  <si>
    <t>Rizalina</t>
  </si>
  <si>
    <t>rizalina.m.hartlauer@kp.org</t>
  </si>
  <si>
    <t>Iverson</t>
  </si>
  <si>
    <t>caroline.e.iverson@kp.org</t>
  </si>
  <si>
    <t>Lechuga</t>
  </si>
  <si>
    <t>Jason</t>
  </si>
  <si>
    <t>jason.s.lechuga@kp.org</t>
  </si>
  <si>
    <t>Looney</t>
  </si>
  <si>
    <t>James.Looney@kp.org</t>
  </si>
  <si>
    <t>Morrison</t>
  </si>
  <si>
    <t>Kathleen</t>
  </si>
  <si>
    <t>kathleen.f.morrison@kp.org</t>
  </si>
  <si>
    <t>Mullen</t>
  </si>
  <si>
    <t>Sahzhatem Michael</t>
  </si>
  <si>
    <t>michael.x.mullen@kp.org</t>
  </si>
  <si>
    <t>Petersen</t>
  </si>
  <si>
    <t>Jacqueline</t>
  </si>
  <si>
    <t>Jacqueline.L.Petersen@kp.org</t>
  </si>
  <si>
    <t>Pitchlynn</t>
  </si>
  <si>
    <t>lindsay.k.nerz-pitchlynn@kp.org</t>
  </si>
  <si>
    <t>Salo</t>
  </si>
  <si>
    <t>Jennifer.Salo@kp.org</t>
  </si>
  <si>
    <t>Rebekah Rose</t>
  </si>
  <si>
    <t>rebekah.r.smith@kp.org</t>
  </si>
  <si>
    <t>Sutliff</t>
  </si>
  <si>
    <t>amanda.n.sutliff@kp.org</t>
  </si>
  <si>
    <t>Thi Tran</t>
  </si>
  <si>
    <t>Tyee</t>
  </si>
  <si>
    <t>tyee.t.tran@kp.org</t>
  </si>
  <si>
    <t>Young</t>
  </si>
  <si>
    <t>Kerri.S.Young@kp.org</t>
  </si>
  <si>
    <t>Funches</t>
  </si>
  <si>
    <t>Cheryl Ann</t>
  </si>
  <si>
    <t>Cheryl.A.Funches@kp.org</t>
  </si>
  <si>
    <t>Monica</t>
  </si>
  <si>
    <t>Monica.X.Brown@kp.org</t>
  </si>
  <si>
    <t>Stein</t>
  </si>
  <si>
    <t>Jennifer.N.Stein@kp.org</t>
  </si>
  <si>
    <t>D'Arcy</t>
  </si>
  <si>
    <t>D Arcy.X.Thomas@kp.org</t>
  </si>
  <si>
    <t>House</t>
  </si>
  <si>
    <t>Stephanie.X.House@kp.org</t>
  </si>
  <si>
    <t>Agee</t>
  </si>
  <si>
    <t>kathleen.e.agee@kp.org</t>
  </si>
  <si>
    <t>Atsusaka</t>
  </si>
  <si>
    <t>Naoko</t>
  </si>
  <si>
    <t>Naoko.N.Atsusaka@kp.org</t>
  </si>
  <si>
    <t>Augsburger</t>
  </si>
  <si>
    <t>Ben</t>
  </si>
  <si>
    <t>benjamin.d.augsburger@kp.org</t>
  </si>
  <si>
    <t>Bedaso</t>
  </si>
  <si>
    <t>Shegitu</t>
  </si>
  <si>
    <t>Shegitu.B.Bedaso@kp.org</t>
  </si>
  <si>
    <t>Blackman</t>
  </si>
  <si>
    <t>harry.s.blackman@kp.org</t>
  </si>
  <si>
    <t>Boles</t>
  </si>
  <si>
    <t>patricia.c.boles@kp.org</t>
  </si>
  <si>
    <t>Breshears</t>
  </si>
  <si>
    <t>Elise</t>
  </si>
  <si>
    <t>Elise.L.Breshears@kp.org</t>
  </si>
  <si>
    <t>Brich</t>
  </si>
  <si>
    <t>Jovy</t>
  </si>
  <si>
    <t>jovy.r.brich@kp.org</t>
  </si>
  <si>
    <t>Chamberlain</t>
  </si>
  <si>
    <t>Christina.R.Chamberlain@kp.org</t>
  </si>
  <si>
    <t>Elaine</t>
  </si>
  <si>
    <t>elaine.h.chan@kp.org</t>
  </si>
  <si>
    <t>Steve</t>
  </si>
  <si>
    <t>Steven.G.Cox@kp.org</t>
  </si>
  <si>
    <t>Dunn</t>
  </si>
  <si>
    <t>jamie.m.dunn@kp.org</t>
  </si>
  <si>
    <t>Ferhatovic</t>
  </si>
  <si>
    <t>Alma</t>
  </si>
  <si>
    <t>Alma.X.Ferhatovic@kp.org</t>
  </si>
  <si>
    <t>Fields</t>
  </si>
  <si>
    <t>katherine.m.fields@kp.org</t>
  </si>
  <si>
    <t>Fray</t>
  </si>
  <si>
    <t>michelle.d.fray@kp.org</t>
  </si>
  <si>
    <t>Ganchenpa</t>
  </si>
  <si>
    <t>Kalsang</t>
  </si>
  <si>
    <t>Kalsang.C.Ganchenpa@kp.org</t>
  </si>
  <si>
    <t>Gilbert</t>
  </si>
  <si>
    <t>Jenny.R.Gilbert@kp.org</t>
  </si>
  <si>
    <t>Gongora</t>
  </si>
  <si>
    <t>Joanna</t>
  </si>
  <si>
    <t>Joanna.J.Gongora@kp.org</t>
  </si>
  <si>
    <t>Hunt</t>
  </si>
  <si>
    <t>Louise</t>
  </si>
  <si>
    <t>louise.n.hunt@kp.org</t>
  </si>
  <si>
    <t>Jansma</t>
  </si>
  <si>
    <t>Lora</t>
  </si>
  <si>
    <t>Lora.L.Jansma@kp.org</t>
  </si>
  <si>
    <t>Jennie</t>
  </si>
  <si>
    <t>Jennie.F.Rychtarik@kp.org</t>
  </si>
  <si>
    <t>Jessica.C.Johnson@kp.org</t>
  </si>
  <si>
    <t>Karic</t>
  </si>
  <si>
    <t>Mirela</t>
  </si>
  <si>
    <t>Mirela.Karic@kp.org</t>
  </si>
  <si>
    <t>Kaur</t>
  </si>
  <si>
    <t>Manjit</t>
  </si>
  <si>
    <t>manjit.x.kaur@kp.org</t>
  </si>
  <si>
    <t>Leonard</t>
  </si>
  <si>
    <t>Brenda.M.Leonard@kp.org</t>
  </si>
  <si>
    <t>Levin</t>
  </si>
  <si>
    <t>Chelsea.J.Swedberg@kp.org</t>
  </si>
  <si>
    <t>Li</t>
  </si>
  <si>
    <t>Tracy</t>
  </si>
  <si>
    <t>Cuixing.Li@kp.org</t>
  </si>
  <si>
    <t>Loghry</t>
  </si>
  <si>
    <t>Margaret.Loghry@kp.org</t>
  </si>
  <si>
    <t>Madamombe-McCoy</t>
  </si>
  <si>
    <t>Angela.H.Madamombe-McCoy@kp.org</t>
  </si>
  <si>
    <t>Mauke-Wiswall</t>
  </si>
  <si>
    <t>Seeseei</t>
  </si>
  <si>
    <t>seeseei.a.mauke-wiswall@kp.org</t>
  </si>
  <si>
    <t>Miettinen</t>
  </si>
  <si>
    <t>Michael.Miettinen@kp.org</t>
  </si>
  <si>
    <t>Juliann</t>
  </si>
  <si>
    <t>Juliann.M.Moore@kp.org</t>
  </si>
  <si>
    <t>Reust</t>
  </si>
  <si>
    <t>stephanie.c.reust@kp.org</t>
  </si>
  <si>
    <t>Roseborough</t>
  </si>
  <si>
    <t>Deborah</t>
  </si>
  <si>
    <t>deborah.x.roseborough@kp.org</t>
  </si>
  <si>
    <t>Stencil</t>
  </si>
  <si>
    <t>Melinda</t>
  </si>
  <si>
    <t>Melinda.Stencil@kp.org</t>
  </si>
  <si>
    <t>Torrez</t>
  </si>
  <si>
    <t>Jeremiah</t>
  </si>
  <si>
    <t>jeremi.x.torrez@kp.org</t>
  </si>
  <si>
    <t>Trubachik</t>
  </si>
  <si>
    <t>susan.m.trubachik@kp.org</t>
  </si>
  <si>
    <t>Willeford</t>
  </si>
  <si>
    <t>Tom</t>
  </si>
  <si>
    <t>thomas.willeford@kp.org</t>
  </si>
  <si>
    <t>Yangzom</t>
  </si>
  <si>
    <t>Tenzin</t>
  </si>
  <si>
    <t>Tenzin.X.Yangzom@kp.org</t>
  </si>
  <si>
    <t>Zetter</t>
  </si>
  <si>
    <t>Jennifer.L.Zetter@kp.org</t>
  </si>
  <si>
    <t>Katriza</t>
  </si>
  <si>
    <t>Katriza.L.Antonio@kp.org</t>
  </si>
  <si>
    <t>Aragon</t>
  </si>
  <si>
    <t>Cherie Mae</t>
  </si>
  <si>
    <t>cherie.m.aragon@kp.org</t>
  </si>
  <si>
    <t>stephanie.m.brown@kp.org</t>
  </si>
  <si>
    <t>Choephel</t>
  </si>
  <si>
    <t>Jangchup</t>
  </si>
  <si>
    <t>jangchup.w.choephel@kp.org</t>
  </si>
  <si>
    <t>Conlin</t>
  </si>
  <si>
    <t>Monica.R.Conlin@kp.org</t>
  </si>
  <si>
    <t>Cook</t>
  </si>
  <si>
    <t>Jessica.A.Stamps@kp.org</t>
  </si>
  <si>
    <t>Renee.T.Craven@kp.org</t>
  </si>
  <si>
    <t>Crosland</t>
  </si>
  <si>
    <t>Jesse</t>
  </si>
  <si>
    <t>jesse.t.crosland@kp.org</t>
  </si>
  <si>
    <t>Denia Cuan</t>
  </si>
  <si>
    <t>Louiza</t>
  </si>
  <si>
    <t>louiza.g.denia-cuan@kp.org</t>
  </si>
  <si>
    <t>Dike</t>
  </si>
  <si>
    <t>Chinyere</t>
  </si>
  <si>
    <t>chinyere.o.dike@kp.org</t>
  </si>
  <si>
    <t>Espinosa</t>
  </si>
  <si>
    <t>Evelia</t>
  </si>
  <si>
    <t>evelia.p.espinosa@kp.org</t>
  </si>
  <si>
    <t>Cynthia</t>
  </si>
  <si>
    <t>cynthia.d.george@kp.org</t>
  </si>
  <si>
    <t>Sophie</t>
  </si>
  <si>
    <t>sophie.m.george@kp.org</t>
  </si>
  <si>
    <t>Grzankowski</t>
  </si>
  <si>
    <t>Sarah.Grzankowski@kp.org</t>
  </si>
  <si>
    <t>Ives</t>
  </si>
  <si>
    <t>Christian</t>
  </si>
  <si>
    <t>Christian.J.Ives@kp.org</t>
  </si>
  <si>
    <t>Johnston</t>
  </si>
  <si>
    <t>Lanora</t>
  </si>
  <si>
    <t>Lanora.Johnston@kp.org</t>
  </si>
  <si>
    <t>Jungic</t>
  </si>
  <si>
    <t>Jasna</t>
  </si>
  <si>
    <t>jasna.x.jungic@kp.org</t>
  </si>
  <si>
    <t>Kaiban</t>
  </si>
  <si>
    <t>Esther</t>
  </si>
  <si>
    <t>esther.g.kaiban@kp.org</t>
  </si>
  <si>
    <t>Kaufman</t>
  </si>
  <si>
    <t>lori.l.kaufman@kp.org</t>
  </si>
  <si>
    <t>Krasnogorov</t>
  </si>
  <si>
    <t>Olga.V.Krasnogorov@kp.org</t>
  </si>
  <si>
    <t>Leason</t>
  </si>
  <si>
    <t>Jeanne</t>
  </si>
  <si>
    <t>jeanne.m.leason@kp.org</t>
  </si>
  <si>
    <t>Unjoung.X.Lee@kp.org</t>
  </si>
  <si>
    <t>Grace.M.Lin@kp.org</t>
  </si>
  <si>
    <t>Losee</t>
  </si>
  <si>
    <t>Abbi</t>
  </si>
  <si>
    <t>Abbi.L.Staley@kp.org</t>
  </si>
  <si>
    <t>Tiina</t>
  </si>
  <si>
    <t>tiina.i.martinez@kp.org</t>
  </si>
  <si>
    <t>Mendoza Moranchel</t>
  </si>
  <si>
    <t>Verenice</t>
  </si>
  <si>
    <t>verenice.mendoza@kp.org</t>
  </si>
  <si>
    <t>Mirza</t>
  </si>
  <si>
    <t>Salma</t>
  </si>
  <si>
    <t>salma.x.mirza@kp.org</t>
  </si>
  <si>
    <t>Nelsen</t>
  </si>
  <si>
    <t>Shawnell</t>
  </si>
  <si>
    <t>Shawnell.E.Nelsen@kp.org</t>
  </si>
  <si>
    <t>Ocampo</t>
  </si>
  <si>
    <t>Rosiebhel</t>
  </si>
  <si>
    <t>Rosiebhel.Ocampo@kp.org</t>
  </si>
  <si>
    <t>Pham</t>
  </si>
  <si>
    <t>Myhanh</t>
  </si>
  <si>
    <t>Myhanh.T.Pham@kp.org</t>
  </si>
  <si>
    <t>Puente-Roca</t>
  </si>
  <si>
    <t>Rafael</t>
  </si>
  <si>
    <t>rafael.edgar.puente-roca@kp.org</t>
  </si>
  <si>
    <t>Ruiz</t>
  </si>
  <si>
    <t>jessica.x.ruiz@kp.org</t>
  </si>
  <si>
    <t>Seivert</t>
  </si>
  <si>
    <t>Meagan</t>
  </si>
  <si>
    <t>meagan.l.seivert@kp.org</t>
  </si>
  <si>
    <t>Slyter</t>
  </si>
  <si>
    <t>Carrie</t>
  </si>
  <si>
    <t>carrie.l.slyter@kp.org</t>
  </si>
  <si>
    <t>Vrlicak</t>
  </si>
  <si>
    <t>nancy.vrlicak@kp.org</t>
  </si>
  <si>
    <t>Yem-Tan</t>
  </si>
  <si>
    <t>Stacy</t>
  </si>
  <si>
    <t>stacy.c.yem-tan@kp.org</t>
  </si>
  <si>
    <t>Mason</t>
  </si>
  <si>
    <t>Katie</t>
  </si>
  <si>
    <t>kathryn.x.mason@kp.org</t>
  </si>
  <si>
    <t>Abrigo</t>
  </si>
  <si>
    <t>Jesus.M.Abrigo@kp.org</t>
  </si>
  <si>
    <t>Adams</t>
  </si>
  <si>
    <t>Ronald</t>
  </si>
  <si>
    <t>Ronald.Adams@kp.org</t>
  </si>
  <si>
    <t>Arnaut</t>
  </si>
  <si>
    <t>Nermin</t>
  </si>
  <si>
    <t>nermin.z.arnaut@kp.org</t>
  </si>
  <si>
    <t>Andrea.M.Baker@kp.org</t>
  </si>
  <si>
    <t>Balliett</t>
  </si>
  <si>
    <t>Tara</t>
  </si>
  <si>
    <t>Tara.Balliett@kp.org</t>
  </si>
  <si>
    <t>Bareuther</t>
  </si>
  <si>
    <t>Joelle</t>
  </si>
  <si>
    <t>Joelle.Bareuther@kp.org</t>
  </si>
  <si>
    <t>Behensky</t>
  </si>
  <si>
    <t>dave.w.behensky@kp.org</t>
  </si>
  <si>
    <t>maria.c.biggs@kp.org</t>
  </si>
  <si>
    <t>Bryan</t>
  </si>
  <si>
    <t>Jaymie</t>
  </si>
  <si>
    <t>Jaymie.M.Bryan@kp.org</t>
  </si>
  <si>
    <t>Collins</t>
  </si>
  <si>
    <t>Jeffrey</t>
  </si>
  <si>
    <t>jeffrey.d.collins@kp.org</t>
  </si>
  <si>
    <t>Evanado</t>
  </si>
  <si>
    <t>caroline.t.evanado@kp.org</t>
  </si>
  <si>
    <t>Madison</t>
  </si>
  <si>
    <t>Madison.Evans@kp.org</t>
  </si>
  <si>
    <t>Frisby</t>
  </si>
  <si>
    <t>elizabeth.a.frisby@kp.org</t>
  </si>
  <si>
    <t>Fulbright</t>
  </si>
  <si>
    <t>jennifer.e.fulbright@kp.org</t>
  </si>
  <si>
    <t>Gorchakov</t>
  </si>
  <si>
    <t>Vera</t>
  </si>
  <si>
    <t>vera.d.gorchakov@kp.org</t>
  </si>
  <si>
    <t>Haak</t>
  </si>
  <si>
    <t>Abby</t>
  </si>
  <si>
    <t>Abby.R.Haak@kp.org</t>
  </si>
  <si>
    <t>Jamie.L.Hall@kp.org</t>
  </si>
  <si>
    <t>Hughes</t>
  </si>
  <si>
    <t>patricia.c.hughes@kp.org</t>
  </si>
  <si>
    <t>Tacita</t>
  </si>
  <si>
    <t>theresa.i.johnson@kp.org</t>
  </si>
  <si>
    <t>Kendall</t>
  </si>
  <si>
    <t>Jane</t>
  </si>
  <si>
    <t>Jane.Kendall@kp.org</t>
  </si>
  <si>
    <t>Kieffer</t>
  </si>
  <si>
    <t>Tashia</t>
  </si>
  <si>
    <t>tashia.l.kieffer@kp.org</t>
  </si>
  <si>
    <t>Kinjo</t>
  </si>
  <si>
    <t>Christine.Y.Kinjo@kp.org</t>
  </si>
  <si>
    <t>Juliana</t>
  </si>
  <si>
    <t>juliana.lynch@kp.org</t>
  </si>
  <si>
    <t>Martin</t>
  </si>
  <si>
    <t>Ali.Martin@kp.org</t>
  </si>
  <si>
    <t>Milliman</t>
  </si>
  <si>
    <t>Rene</t>
  </si>
  <si>
    <t>Rene.Milliman@kp.org</t>
  </si>
  <si>
    <t>Newbold</t>
  </si>
  <si>
    <t>Olivia</t>
  </si>
  <si>
    <t>Olivia.Newbold@kp.org</t>
  </si>
  <si>
    <t>Oakes</t>
  </si>
  <si>
    <t>Christina.X.Oakes@kp.org</t>
  </si>
  <si>
    <t>Ofengenden</t>
  </si>
  <si>
    <t>Ester</t>
  </si>
  <si>
    <t>Ester.Ofengenden@kp.org</t>
  </si>
  <si>
    <t>Peecook</t>
  </si>
  <si>
    <t>Jillian</t>
  </si>
  <si>
    <t>Jillian.C.Peecook@kp.org</t>
  </si>
  <si>
    <t>Laurie</t>
  </si>
  <si>
    <t>laurie.a.shuart@kp.org</t>
  </si>
  <si>
    <t>Poynter</t>
  </si>
  <si>
    <t>Benjamin</t>
  </si>
  <si>
    <t>Benjamin.A.Poynter@kp.org</t>
  </si>
  <si>
    <t>Rodriguez</t>
  </si>
  <si>
    <t>Tiffany.G.Rodriguez@kp.org</t>
  </si>
  <si>
    <t>Sherwood</t>
  </si>
  <si>
    <t>margaret.x.sherwood@kp.org</t>
  </si>
  <si>
    <t>Swanson</t>
  </si>
  <si>
    <t>Coral</t>
  </si>
  <si>
    <t>Coral.Swanson@kp.org</t>
  </si>
  <si>
    <t>Tomlin</t>
  </si>
  <si>
    <t>Irina</t>
  </si>
  <si>
    <t>irina.razumovsky@yahoo.com</t>
  </si>
  <si>
    <t>Anh</t>
  </si>
  <si>
    <t>Anh.N.Thao-Tran@kp.org</t>
  </si>
  <si>
    <t>Byrd</t>
  </si>
  <si>
    <t>Mason.Byrd@kp.org</t>
  </si>
  <si>
    <t>Ekman</t>
  </si>
  <si>
    <t>Victoria</t>
  </si>
  <si>
    <t>victoria.l.ekman@kp.org</t>
  </si>
  <si>
    <t>Gotauco</t>
  </si>
  <si>
    <t>Mark</t>
  </si>
  <si>
    <t>Mark.Gotauco@kp.org</t>
  </si>
  <si>
    <t>Hergert</t>
  </si>
  <si>
    <t>gretchen.e.hergert@kp.org</t>
  </si>
  <si>
    <t>Pinkerton</t>
  </si>
  <si>
    <t>Rolindia</t>
  </si>
  <si>
    <t>rolinda.a.pinkerton@kp.org</t>
  </si>
  <si>
    <t>Sombo</t>
  </si>
  <si>
    <t>Molalign</t>
  </si>
  <si>
    <t>molalign.a.sombo@kp.org</t>
  </si>
  <si>
    <t>Chou</t>
  </si>
  <si>
    <t>celeste.chou@kp.org</t>
  </si>
  <si>
    <t>Curt</t>
  </si>
  <si>
    <t>ashley.m.curt@kp.org</t>
  </si>
  <si>
    <t>Denia</t>
  </si>
  <si>
    <t>Llerh</t>
  </si>
  <si>
    <t>llerh.p.denia@kp.org</t>
  </si>
  <si>
    <t>Dukeshier</t>
  </si>
  <si>
    <t>Holly</t>
  </si>
  <si>
    <t>Holly.W.Dukeshier@kp.org</t>
  </si>
  <si>
    <t>Fachiol</t>
  </si>
  <si>
    <t>Livia</t>
  </si>
  <si>
    <t>livia.z.fachiol@kp.org</t>
  </si>
  <si>
    <t>Tessa</t>
  </si>
  <si>
    <t>tessa.n.fray@kp.org</t>
  </si>
  <si>
    <t>Gulickson</t>
  </si>
  <si>
    <t>Kellie</t>
  </si>
  <si>
    <t>kellie.j.gulickson@kp.org</t>
  </si>
  <si>
    <t>Jordan</t>
  </si>
  <si>
    <t>Ashley.R.Brown@kp.org</t>
  </si>
  <si>
    <t>Karaman</t>
  </si>
  <si>
    <t>Boris</t>
  </si>
  <si>
    <t>Boris.L.Karaman@kp.org</t>
  </si>
  <si>
    <t>Kenaston</t>
  </si>
  <si>
    <t>Ciara</t>
  </si>
  <si>
    <t>Ciara.M.Hunter@kp.org</t>
  </si>
  <si>
    <t>Kooiman</t>
  </si>
  <si>
    <t>helen.m.kooiman@kp.org</t>
  </si>
  <si>
    <t>Luzefa Florina</t>
  </si>
  <si>
    <t>ma-luzefa.c.borromeo@kp.org</t>
  </si>
  <si>
    <t>Mazurin</t>
  </si>
  <si>
    <t>Viktoriya</t>
  </si>
  <si>
    <t>Viktoriya.Mazurin@kp.org</t>
  </si>
  <si>
    <t>Milton</t>
  </si>
  <si>
    <t>Cheryl</t>
  </si>
  <si>
    <t>cheryl.k.milton@kp.org</t>
  </si>
  <si>
    <t>Vina</t>
  </si>
  <si>
    <t>vina.n.nguyen@kp.org</t>
  </si>
  <si>
    <t>Riser</t>
  </si>
  <si>
    <t>Thomas.d.Riser@kp.org</t>
  </si>
  <si>
    <t>Saad</t>
  </si>
  <si>
    <t>Samer</t>
  </si>
  <si>
    <t>Samer.N.Saad@kp.org</t>
  </si>
  <si>
    <t>Saechao</t>
  </si>
  <si>
    <t>Mey</t>
  </si>
  <si>
    <t>Mey.Saechao@kp.org</t>
  </si>
  <si>
    <t>Meaghann</t>
  </si>
  <si>
    <t>meaghann.l.santos@kp.org</t>
  </si>
  <si>
    <t>Schultz</t>
  </si>
  <si>
    <t>carrie.a.schultz@kp.org</t>
  </si>
  <si>
    <t>Trost</t>
  </si>
  <si>
    <t>Christine.M.Trost@kp.org</t>
  </si>
  <si>
    <t>Valdovinos Godinez</t>
  </si>
  <si>
    <t>Eriberta</t>
  </si>
  <si>
    <t>Eriberta.D.Valdovinos-Godinez@kp.org</t>
  </si>
  <si>
    <t>Veng-Pedersen</t>
  </si>
  <si>
    <t>Kirsten</t>
  </si>
  <si>
    <t>kirsten.b.veng-pedersen@kp.org</t>
  </si>
  <si>
    <t>Wilks</t>
  </si>
  <si>
    <t>Stephen</t>
  </si>
  <si>
    <t>stephen.j.wilks@kp.org</t>
  </si>
  <si>
    <t>Asha</t>
  </si>
  <si>
    <t>asha.m.wilson@kp.org</t>
  </si>
  <si>
    <t>Wullschleger</t>
  </si>
  <si>
    <t>jessica.x.wullschleger@kp.org</t>
  </si>
  <si>
    <t>Romuald</t>
  </si>
  <si>
    <t>Romuald.A.Zapanta@kp.org</t>
  </si>
  <si>
    <t>Zaragoza</t>
  </si>
  <si>
    <t>Krystel</t>
  </si>
  <si>
    <t>krystel.g.zaragoza@kp.org</t>
  </si>
  <si>
    <t>Barker</t>
  </si>
  <si>
    <t>Patricia.L.Barker@kp.org</t>
  </si>
  <si>
    <t>Barnes</t>
  </si>
  <si>
    <t>laura.b.barnes@kp.org</t>
  </si>
  <si>
    <t>Blevens</t>
  </si>
  <si>
    <t>Savannah</t>
  </si>
  <si>
    <t>savannah.m.blevens@kp.org</t>
  </si>
  <si>
    <t>Bond</t>
  </si>
  <si>
    <t>Jessica.L.Bond@kp.org</t>
  </si>
  <si>
    <t>Brusco</t>
  </si>
  <si>
    <t>Ann.M.Brusco@kp.org</t>
  </si>
  <si>
    <t>Chandler</t>
  </si>
  <si>
    <t>Ester.M.Chandler@kp.org</t>
  </si>
  <si>
    <t>Cojoc</t>
  </si>
  <si>
    <t>Silvia</t>
  </si>
  <si>
    <t>silvia.cojoc@kp.org</t>
  </si>
  <si>
    <t>Salal</t>
  </si>
  <si>
    <t>salal.m.cook@kp.org</t>
  </si>
  <si>
    <t>Cress</t>
  </si>
  <si>
    <t>deborah.a.cress@kp.org</t>
  </si>
  <si>
    <t>Daun</t>
  </si>
  <si>
    <t>michelle.l.daun@kp.org</t>
  </si>
  <si>
    <t>Deaton</t>
  </si>
  <si>
    <t>abby.l.deaton@kp.org</t>
  </si>
  <si>
    <t>Deblock</t>
  </si>
  <si>
    <t>Brianna</t>
  </si>
  <si>
    <t>Brianna.M.Martin@kp.org</t>
  </si>
  <si>
    <t>Deronjic</t>
  </si>
  <si>
    <t>Denisa</t>
  </si>
  <si>
    <t>Denisa.Lisic@kp.org</t>
  </si>
  <si>
    <t>DeVeny</t>
  </si>
  <si>
    <t>Ashlee</t>
  </si>
  <si>
    <t>ashlee.r.davis@kp.org</t>
  </si>
  <si>
    <t>Dolma</t>
  </si>
  <si>
    <t>Tsering</t>
  </si>
  <si>
    <t>Tsering.Dolma@kp.org</t>
  </si>
  <si>
    <t>Nova Elfa</t>
  </si>
  <si>
    <t>nova.e.espinosa@kp.org</t>
  </si>
  <si>
    <t>Flynn</t>
  </si>
  <si>
    <t>Lisa.M.Flynn@kp.org</t>
  </si>
  <si>
    <t>Goddard</t>
  </si>
  <si>
    <t>Lindsey.K.Goddard@kp.org</t>
  </si>
  <si>
    <t>Haab</t>
  </si>
  <si>
    <t>tracy.l.haab@kp.org</t>
  </si>
  <si>
    <t>Hewett</t>
  </si>
  <si>
    <t>Temple</t>
  </si>
  <si>
    <t>temple.j.hewett@kp.org</t>
  </si>
  <si>
    <t>Hiebenthal</t>
  </si>
  <si>
    <t>christina.b.hiebenthal@kp.org</t>
  </si>
  <si>
    <t>Giang</t>
  </si>
  <si>
    <t>giang.l.hoang@kp.org</t>
  </si>
  <si>
    <t>Ivey</t>
  </si>
  <si>
    <t>brenda.ivey@kp.org</t>
  </si>
  <si>
    <t>Mangalindan</t>
  </si>
  <si>
    <t>Oscar</t>
  </si>
  <si>
    <t>Oscar.R.Mangalindan@kp.org</t>
  </si>
  <si>
    <t>Nicole</t>
  </si>
  <si>
    <t>nicole.m.huesties@kp.org</t>
  </si>
  <si>
    <t>McGinnis</t>
  </si>
  <si>
    <t>Kathryn</t>
  </si>
  <si>
    <t>Kathryn.K.Mcginnis@kp.org</t>
  </si>
  <si>
    <t>Mcgowan-Tuttle</t>
  </si>
  <si>
    <t>margaret.mcgowan-tuttle@kp.org</t>
  </si>
  <si>
    <t>McKinzie</t>
  </si>
  <si>
    <t>Jessica.R.Wiedeman@kp.org</t>
  </si>
  <si>
    <t>Mcnamara</t>
  </si>
  <si>
    <t>Jessica Beth</t>
  </si>
  <si>
    <t>jessica.b.mcnamara@kp.org</t>
  </si>
  <si>
    <t>Petrashishin</t>
  </si>
  <si>
    <t>Lyudmila</t>
  </si>
  <si>
    <t>Lyudmila.A.Petrashishin@kp.org</t>
  </si>
  <si>
    <t>Reimche</t>
  </si>
  <si>
    <t>Kathy</t>
  </si>
  <si>
    <t>kathy.l.reimche@kp.org</t>
  </si>
  <si>
    <t>India</t>
  </si>
  <si>
    <t>india.i.roberts@kp.org</t>
  </si>
  <si>
    <t>Schriever</t>
  </si>
  <si>
    <t>Kelsea</t>
  </si>
  <si>
    <t>Kelsea.A.Schriever@kp.org</t>
  </si>
  <si>
    <t>Sloan</t>
  </si>
  <si>
    <t>Morgan.X.Sloan@kp.org</t>
  </si>
  <si>
    <t>Street</t>
  </si>
  <si>
    <t>jeff.d.street@kp.org</t>
  </si>
  <si>
    <t>Tait</t>
  </si>
  <si>
    <t>Taesun</t>
  </si>
  <si>
    <t>taesun.tait@kp.org</t>
  </si>
  <si>
    <t>Villanueva</t>
  </si>
  <si>
    <t>Jacqueline.Villanueva@kp.org</t>
  </si>
  <si>
    <t>Willhite</t>
  </si>
  <si>
    <t>Carol</t>
  </si>
  <si>
    <t>carol.a.willhite@kp.org</t>
  </si>
  <si>
    <t>Gledhill</t>
  </si>
  <si>
    <t>Danielle.X.Gledhill@kp.org</t>
  </si>
  <si>
    <t>Clowers</t>
  </si>
  <si>
    <t>Lillian.Z.Clowers @kp.org</t>
  </si>
  <si>
    <t>Strobehn</t>
  </si>
  <si>
    <t>Catherine.Strobehn@kp.org</t>
  </si>
  <si>
    <t>Maria Dulce</t>
  </si>
  <si>
    <t>Invited</t>
  </si>
  <si>
    <t>In Roster</t>
  </si>
  <si>
    <t>Sampled</t>
  </si>
  <si>
    <t>Hospitals</t>
  </si>
  <si>
    <t>Units</t>
  </si>
  <si>
    <t>Individuals</t>
  </si>
  <si>
    <t>*invited values coming from 'ENTIRE ROSTER' workbook</t>
  </si>
  <si>
    <t>1 North-Stroke Unit</t>
  </si>
  <si>
    <t>1 South Surgical Unit</t>
  </si>
  <si>
    <t>13th Floor- Medicine</t>
  </si>
  <si>
    <t>2 North Surgical Unit</t>
  </si>
  <si>
    <t>2 South Surgical Unit</t>
  </si>
  <si>
    <t>2W - Medical/Surgical</t>
  </si>
  <si>
    <t>3 North-General Medical</t>
  </si>
  <si>
    <t>3 South - General Medical</t>
  </si>
  <si>
    <t>3W - Telemetry</t>
  </si>
  <si>
    <t>4E Cardiac/Vascular</t>
  </si>
  <si>
    <t>6B - Surg</t>
  </si>
  <si>
    <t>6C - Surg</t>
  </si>
  <si>
    <t>B6</t>
  </si>
  <si>
    <t>BP7</t>
  </si>
  <si>
    <t>CV Progressive Care Unit</t>
  </si>
  <si>
    <t>D2North - Med Surg</t>
  </si>
  <si>
    <t>D2S-Med Surg</t>
  </si>
  <si>
    <t>D4N-MED SURG</t>
  </si>
  <si>
    <t>D4S &amp; D6S MED SURG</t>
  </si>
  <si>
    <t>D4S-MED SURG</t>
  </si>
  <si>
    <t>D6S MED SURG</t>
  </si>
  <si>
    <t>D7 North - Med-Surg</t>
  </si>
  <si>
    <t>D7 Sourth</t>
  </si>
  <si>
    <t>Float Pool</t>
  </si>
  <si>
    <t>Hfam6</t>
  </si>
  <si>
    <t>LHC D.E.M. NURSING</t>
  </si>
  <si>
    <t>LHC ICU/CCU E</t>
  </si>
  <si>
    <t>LHC MED SURG 3-NORTH E</t>
  </si>
  <si>
    <t>LHC MED SURG 4 NORTH</t>
  </si>
  <si>
    <t>LHC MED SURG 5-NORTH E</t>
  </si>
  <si>
    <t>LHC MED SURG 5-SOUTH E</t>
  </si>
  <si>
    <t>LHC MED SURG 6-NORTH E</t>
  </si>
  <si>
    <t>Med Surg Educator</t>
  </si>
  <si>
    <t>MS Progressive Care Unit</t>
  </si>
  <si>
    <t>Sow</t>
  </si>
  <si>
    <t>Richards</t>
  </si>
  <si>
    <t>Cadet</t>
  </si>
  <si>
    <t>Cecilia</t>
  </si>
  <si>
    <t>Perdomo</t>
  </si>
  <si>
    <t>Misrahi</t>
  </si>
  <si>
    <t>Tranchina</t>
  </si>
  <si>
    <t>Sada</t>
  </si>
  <si>
    <t>Valiente</t>
  </si>
  <si>
    <t>Omar</t>
  </si>
  <si>
    <t>Gregoire</t>
  </si>
  <si>
    <t>Pearl</t>
  </si>
  <si>
    <t>Subedi</t>
  </si>
  <si>
    <t>Prad</t>
  </si>
  <si>
    <t>Lemus-Avila</t>
  </si>
  <si>
    <t>Sofia</t>
  </si>
  <si>
    <t>Cruzado</t>
  </si>
  <si>
    <t>Zenaida</t>
  </si>
  <si>
    <t>Cornwall</t>
  </si>
  <si>
    <t>Donaldson</t>
  </si>
  <si>
    <t>Estime</t>
  </si>
  <si>
    <t>Joga</t>
  </si>
  <si>
    <t>Mambu</t>
  </si>
  <si>
    <t>Mondesir</t>
  </si>
  <si>
    <t>O'Neil</t>
  </si>
  <si>
    <t>Phipps-Johnson</t>
  </si>
  <si>
    <t>Powell-Swaby</t>
  </si>
  <si>
    <t>Probherbs-Brown</t>
  </si>
  <si>
    <t>Alexander</t>
  </si>
  <si>
    <t>Bernabe</t>
  </si>
  <si>
    <t>Browne</t>
  </si>
  <si>
    <t>Douglas</t>
  </si>
  <si>
    <t>Edwards</t>
  </si>
  <si>
    <t>Francois</t>
  </si>
  <si>
    <t>Garraway</t>
  </si>
  <si>
    <t>Griffiths</t>
  </si>
  <si>
    <t>Gryka</t>
  </si>
  <si>
    <t>Hon</t>
  </si>
  <si>
    <t>Hyppolite</t>
  </si>
  <si>
    <t>Bachelare</t>
  </si>
  <si>
    <t>Lopez</t>
  </si>
  <si>
    <t>Mato</t>
  </si>
  <si>
    <t>McQuilkin</t>
  </si>
  <si>
    <t>Minhas</t>
  </si>
  <si>
    <t>Monteau</t>
  </si>
  <si>
    <t>Montrose</t>
  </si>
  <si>
    <t>Northe-Martin</t>
  </si>
  <si>
    <t>Ogunbanwo-Oludai</t>
  </si>
  <si>
    <t>Proskoff</t>
  </si>
  <si>
    <t>Rougier</t>
  </si>
  <si>
    <t>Serwah-Boah</t>
  </si>
  <si>
    <t>Severe</t>
  </si>
  <si>
    <t>St.John</t>
  </si>
  <si>
    <t>Stewart-Raeburn</t>
  </si>
  <si>
    <t>Uchencu</t>
  </si>
  <si>
    <t>Cornel</t>
  </si>
  <si>
    <t>Cyrille</t>
  </si>
  <si>
    <t>Daniels</t>
  </si>
  <si>
    <t>Distin</t>
  </si>
  <si>
    <t>Dubois</t>
  </si>
  <si>
    <t>Isaacs</t>
  </si>
  <si>
    <t>Jacobs</t>
  </si>
  <si>
    <t>Julien</t>
  </si>
  <si>
    <t>Mullings</t>
  </si>
  <si>
    <t>Semple</t>
  </si>
  <si>
    <t>Won</t>
  </si>
  <si>
    <t>Abraham</t>
  </si>
  <si>
    <t>Anglin-Samuel</t>
  </si>
  <si>
    <t>Bell</t>
  </si>
  <si>
    <t>Betton</t>
  </si>
  <si>
    <t>Dotsenko</t>
  </si>
  <si>
    <t>Felix</t>
  </si>
  <si>
    <t>Gibbs</t>
  </si>
  <si>
    <t>Hinds-Bertram</t>
  </si>
  <si>
    <t>Laird</t>
  </si>
  <si>
    <t>Lorine</t>
  </si>
  <si>
    <t>Marcelin</t>
  </si>
  <si>
    <t>McKenzie</t>
  </si>
  <si>
    <t>Medalla</t>
  </si>
  <si>
    <t>Mukta</t>
  </si>
  <si>
    <t>Onuorah</t>
  </si>
  <si>
    <t>Preston-Campbell</t>
  </si>
  <si>
    <t>Russell-Garrick</t>
  </si>
  <si>
    <t>Sakib</t>
  </si>
  <si>
    <t>Akparanta</t>
  </si>
  <si>
    <t>Alquezor</t>
  </si>
  <si>
    <t>Andrews</t>
  </si>
  <si>
    <t>Bringas</t>
  </si>
  <si>
    <t>Douge</t>
  </si>
  <si>
    <t>Drayton</t>
  </si>
  <si>
    <t>Duncan</t>
  </si>
  <si>
    <t>Durojaiye</t>
  </si>
  <si>
    <t>Edghill</t>
  </si>
  <si>
    <t>Glaze-Bernanrd</t>
  </si>
  <si>
    <t>Guillaume</t>
  </si>
  <si>
    <t>Hilaire</t>
  </si>
  <si>
    <t>Hinds</t>
  </si>
  <si>
    <t>James-Douglas</t>
  </si>
  <si>
    <t>Malabanan</t>
  </si>
  <si>
    <t>Medas-Phillips</t>
  </si>
  <si>
    <t>Mondesire</t>
  </si>
  <si>
    <t>Nathanson</t>
  </si>
  <si>
    <t>Pieters</t>
  </si>
  <si>
    <t>Saint-Jean</t>
  </si>
  <si>
    <t>Sesay</t>
  </si>
  <si>
    <t>Sonko</t>
  </si>
  <si>
    <t>Victory</t>
  </si>
  <si>
    <t>Alexis</t>
  </si>
  <si>
    <t>Alvarez</t>
  </si>
  <si>
    <t>Bararwandika</t>
  </si>
  <si>
    <t>Blair</t>
  </si>
  <si>
    <t>Bzezi</t>
  </si>
  <si>
    <t>Ezeorah</t>
  </si>
  <si>
    <t>Guy</t>
  </si>
  <si>
    <t>Henry</t>
  </si>
  <si>
    <t>Hunter</t>
  </si>
  <si>
    <t>John</t>
  </si>
  <si>
    <t>Jose</t>
  </si>
  <si>
    <t>Marcellus</t>
  </si>
  <si>
    <t>Marchan</t>
  </si>
  <si>
    <t>McPherson</t>
  </si>
  <si>
    <t>Nwike</t>
  </si>
  <si>
    <t>Ozougwu</t>
  </si>
  <si>
    <t>Singh</t>
  </si>
  <si>
    <t>Sinkler</t>
  </si>
  <si>
    <t>Vines</t>
  </si>
  <si>
    <t>Comparison of Units</t>
  </si>
  <si>
    <t>* one extra unit because of naming convention, see 'Participating - full rosters'</t>
  </si>
  <si>
    <t>Total Sampled</t>
  </si>
  <si>
    <t>Ascension/Michigan St. John Providence Health System</t>
  </si>
  <si>
    <t>Lincoln Memorial</t>
  </si>
  <si>
    <t>NYP/Lawrence</t>
  </si>
  <si>
    <t>St. Joseph  Mercy Oakland Hospital</t>
  </si>
  <si>
    <t>University Hospitals Parma</t>
  </si>
  <si>
    <t>University Hospitals Portage</t>
  </si>
  <si>
    <t>Washington DC VA</t>
  </si>
  <si>
    <t>Total in 'Sampled Rosters</t>
  </si>
  <si>
    <t>Total</t>
  </si>
  <si>
    <t xml:space="preserve"> Obernachi</t>
  </si>
  <si>
    <t>akparano@nychhc.org</t>
  </si>
  <si>
    <t xml:space="preserve"> Antonia</t>
  </si>
  <si>
    <t>Antonia.Alquezor@nychhc.org</t>
  </si>
  <si>
    <t xml:space="preserve"> Ashalee</t>
  </si>
  <si>
    <t>ASHALEE.ANDREWS@nychhc.org</t>
  </si>
  <si>
    <t xml:space="preserve"> Ronald Q.</t>
  </si>
  <si>
    <t>BRINGASR@nychhc.org</t>
  </si>
  <si>
    <t xml:space="preserve"> Philippe</t>
  </si>
  <si>
    <t>douge150@gmail.com</t>
  </si>
  <si>
    <t xml:space="preserve"> Ryan</t>
  </si>
  <si>
    <t>Ryan.Drayton@nychhc.org</t>
  </si>
  <si>
    <t>duncand6@nychhc.org</t>
  </si>
  <si>
    <t>DUROJAIE@nychhc.orgD</t>
  </si>
  <si>
    <t>Sandra.Edghill@nychhc.org</t>
  </si>
  <si>
    <t xml:space="preserve">Marie.Francois@nychhc.org </t>
  </si>
  <si>
    <t xml:space="preserve"> Sheryl</t>
  </si>
  <si>
    <t>Sheryl.Glaze-Bernard@nychhc.org</t>
  </si>
  <si>
    <t xml:space="preserve"> Yvonne</t>
  </si>
  <si>
    <t>yvonne.gooden@nychhc.org</t>
  </si>
  <si>
    <t>Marlene.Guillaume@nychhc.org</t>
  </si>
  <si>
    <t xml:space="preserve"> Rosemarie</t>
  </si>
  <si>
    <t>hilairer@nychhc.org</t>
  </si>
  <si>
    <t xml:space="preserve"> Coleen </t>
  </si>
  <si>
    <t>Coleen.Hinds@nychhc.org</t>
  </si>
  <si>
    <t>Elica.James-Douglas@nychhc.org</t>
  </si>
  <si>
    <t xml:space="preserve"> Milagros Maria</t>
  </si>
  <si>
    <t>malabanm1@nychhc.org</t>
  </si>
  <si>
    <t xml:space="preserve"> Daunia</t>
  </si>
  <si>
    <t>phillipd1@cbk.nychhc.org</t>
  </si>
  <si>
    <t xml:space="preserve"> Claudia</t>
  </si>
  <si>
    <t xml:space="preserve">claudia.mondesire@nychhc.org  </t>
  </si>
  <si>
    <t xml:space="preserve"> Rachel</t>
  </si>
  <si>
    <t>nathansr@nychhc.org</t>
  </si>
  <si>
    <t xml:space="preserve"> Roshauna</t>
  </si>
  <si>
    <t xml:space="preserve">Roshauna.Pieters@nychhc.org </t>
  </si>
  <si>
    <t xml:space="preserve"> Kathleen</t>
  </si>
  <si>
    <t>Kathleen.Rogers@nychhc.org</t>
  </si>
  <si>
    <t xml:space="preserve"> Bernard</t>
  </si>
  <si>
    <t>saintjeb@cbk.nychhc.org</t>
  </si>
  <si>
    <t xml:space="preserve"> Zainab</t>
  </si>
  <si>
    <t>Zainab.Sesay@nychhc.org</t>
  </si>
  <si>
    <t xml:space="preserve"> Constancia</t>
  </si>
  <si>
    <t>CONSTANCIA.SMITH@nychhc.org</t>
  </si>
  <si>
    <t xml:space="preserve"> Rouguiatou</t>
  </si>
  <si>
    <t>Rouguiatou.Sonko@nychhc.org</t>
  </si>
  <si>
    <t xml:space="preserve"> Allyson</t>
  </si>
  <si>
    <t xml:space="preserve">Allyson.Victory@nychhc.org </t>
  </si>
  <si>
    <t xml:space="preserve"> Jaceinthe</t>
  </si>
  <si>
    <t>Jaceinthe.Alexis@nychhc.org</t>
  </si>
  <si>
    <t xml:space="preserve"> Gary</t>
  </si>
  <si>
    <t>alvarezg1@nychhc.org</t>
  </si>
  <si>
    <t xml:space="preserve">Awe </t>
  </si>
  <si>
    <t xml:space="preserve"> Olutoyin</t>
  </si>
  <si>
    <t>Olutoyin.Awe@nychhc.org</t>
  </si>
  <si>
    <t xml:space="preserve"> Joselyne</t>
  </si>
  <si>
    <t>bararwaj@nychhc.org</t>
  </si>
  <si>
    <t xml:space="preserve">Bernard </t>
  </si>
  <si>
    <t xml:space="preserve"> Karla</t>
  </si>
  <si>
    <t>Karla.Bernard@nychhc.org</t>
  </si>
  <si>
    <t xml:space="preserve"> Jason</t>
  </si>
  <si>
    <t>BLAIRJ@nychhc.org</t>
  </si>
  <si>
    <t xml:space="preserve"> Saodat</t>
  </si>
  <si>
    <t>bzezis@nychhc.org</t>
  </si>
  <si>
    <t xml:space="preserve"> Chiazoka</t>
  </si>
  <si>
    <t>Chiazokam.Ezeorah@nychhc.org</t>
  </si>
  <si>
    <t xml:space="preserve"> Makedia</t>
  </si>
  <si>
    <t>makedia.guy@nychhc.org</t>
  </si>
  <si>
    <t xml:space="preserve"> Alicia</t>
  </si>
  <si>
    <t xml:space="preserve"> Alicia.Henry@nychhc.org</t>
  </si>
  <si>
    <t xml:space="preserve"> Avril</t>
  </si>
  <si>
    <t>huntera@nychhc.org</t>
  </si>
  <si>
    <t>jamesl2@nychhc.org</t>
  </si>
  <si>
    <t xml:space="preserve"> Agnes</t>
  </si>
  <si>
    <t>johna@nychhc.org</t>
  </si>
  <si>
    <t xml:space="preserve"> Veena</t>
  </si>
  <si>
    <t>Veena.Jose@nychhc.org</t>
  </si>
  <si>
    <t xml:space="preserve"> Cassandra</t>
  </si>
  <si>
    <t>Cassendra.Marcellus@nychhc.org</t>
  </si>
  <si>
    <t xml:space="preserve"> Helena</t>
  </si>
  <si>
    <t>Helena.Marchan@nychhc.org</t>
  </si>
  <si>
    <t xml:space="preserve">Mba </t>
  </si>
  <si>
    <t xml:space="preserve"> Chizua</t>
  </si>
  <si>
    <t>Chizua.Mba@nychhc.org</t>
  </si>
  <si>
    <t xml:space="preserve"> Joy</t>
  </si>
  <si>
    <t>mcphersj1@nychhc.org</t>
  </si>
  <si>
    <t xml:space="preserve"> Eunice</t>
  </si>
  <si>
    <t>Eunice.Nwike@nychhc.org</t>
  </si>
  <si>
    <t xml:space="preserve"> Josephine</t>
  </si>
  <si>
    <t>Josephine.Ozougwu@nychhc.org</t>
  </si>
  <si>
    <t xml:space="preserve">Peters </t>
  </si>
  <si>
    <t xml:space="preserve"> Amanda</t>
  </si>
  <si>
    <t>petersa1@nychhc.org</t>
  </si>
  <si>
    <t xml:space="preserve"> Roshinie</t>
  </si>
  <si>
    <t>singhr15@nychhc.org</t>
  </si>
  <si>
    <t xml:space="preserve"> Sharee</t>
  </si>
  <si>
    <t>sinklers@nychhc.org</t>
  </si>
  <si>
    <t xml:space="preserve"> Adama</t>
  </si>
  <si>
    <t>Adama.Sow@nychhc.org</t>
  </si>
  <si>
    <t xml:space="preserve">Thompson </t>
  </si>
  <si>
    <t xml:space="preserve"> Gloria</t>
  </si>
  <si>
    <t>Gloria.Thompson@nychhc.org</t>
  </si>
  <si>
    <t xml:space="preserve"> Shasohnda</t>
  </si>
  <si>
    <t>VINESS1@nychhc.org</t>
  </si>
  <si>
    <t>Nicola.Cornwall@nychhc.org</t>
  </si>
  <si>
    <t xml:space="preserve"> Tracy Ann</t>
  </si>
  <si>
    <t>Traceyann.Donaldson@nychhc.org</t>
  </si>
  <si>
    <t xml:space="preserve"> Ygenie</t>
  </si>
  <si>
    <t>ygenie.estime@nychhc.org</t>
  </si>
  <si>
    <t xml:space="preserve"> Michelle</t>
  </si>
  <si>
    <t>GRANTMI@nychhc.org</t>
  </si>
  <si>
    <t xml:space="preserve"> Melony J </t>
  </si>
  <si>
    <t>Melony.Joga @ nychhc.org</t>
  </si>
  <si>
    <t xml:space="preserve"> Vevine</t>
  </si>
  <si>
    <t>Vevine.Lewis@nychhc.org</t>
  </si>
  <si>
    <t xml:space="preserve"> Joe Rennie</t>
  </si>
  <si>
    <t>Joe.Rennie-Mambu@nychhc.org</t>
  </si>
  <si>
    <t>MONDESIRG@nychhc.org</t>
  </si>
  <si>
    <t xml:space="preserve"> Charlene</t>
  </si>
  <si>
    <t>Charlene.Oneil@nychhc.org</t>
  </si>
  <si>
    <t>Andrea. Phipps-Johnson@nychhc.org</t>
  </si>
  <si>
    <t xml:space="preserve"> Naina</t>
  </si>
  <si>
    <t>POWELLN@nychhc.org</t>
  </si>
  <si>
    <t xml:space="preserve"> Janet</t>
  </si>
  <si>
    <t>Janet.Brown-Probherbs@nychhc.org</t>
  </si>
  <si>
    <t xml:space="preserve"> Leticia</t>
  </si>
  <si>
    <t>Leticia.Alexander@nychhc.org</t>
  </si>
  <si>
    <t xml:space="preserve"> Charlean</t>
  </si>
  <si>
    <t>CHARLEAN.BENNETT@nychhc.org</t>
  </si>
  <si>
    <t xml:space="preserve"> Elisabeth</t>
  </si>
  <si>
    <t>Elisabeth.Bernabe@nychhc.org</t>
  </si>
  <si>
    <t xml:space="preserve"> Denique</t>
  </si>
  <si>
    <t>brownd33@nychhc.org</t>
  </si>
  <si>
    <t xml:space="preserve"> Niambi K.</t>
  </si>
  <si>
    <t>NIAMBI.BROWNE@nychhc.org</t>
  </si>
  <si>
    <t>douglaspa@nychhc.org</t>
  </si>
  <si>
    <t>Karen.Edwards@nychhc.org</t>
  </si>
  <si>
    <t>Kathleen.Francois@nychhc.org</t>
  </si>
  <si>
    <t>Rosa.Garraway@nychhc.org</t>
  </si>
  <si>
    <t xml:space="preserve"> Shaina</t>
  </si>
  <si>
    <t>Shaina.Griffiths@nychhc.org</t>
  </si>
  <si>
    <t>grykan@nychhc.org</t>
  </si>
  <si>
    <t xml:space="preserve"> Chloe</t>
  </si>
  <si>
    <t>Chloe.HON@nychhc.org</t>
  </si>
  <si>
    <t xml:space="preserve"> Hans</t>
  </si>
  <si>
    <t>HYPPOLIH1@nychhc.org</t>
  </si>
  <si>
    <t xml:space="preserve"> Melissa Miranda</t>
  </si>
  <si>
    <t>Melissa.Joseph@nychhc.org</t>
  </si>
  <si>
    <t xml:space="preserve">Joseph </t>
  </si>
  <si>
    <t>joseph9@nychhc.org</t>
  </si>
  <si>
    <t xml:space="preserve"> Semoy</t>
  </si>
  <si>
    <t>lopezse@nychhc.org</t>
  </si>
  <si>
    <t xml:space="preserve"> Jorgena</t>
  </si>
  <si>
    <t>Jorgena.Mato@nychhc.org</t>
  </si>
  <si>
    <t xml:space="preserve"> Magna</t>
  </si>
  <si>
    <t>Magna.McQuilkin@nychhc.org</t>
  </si>
  <si>
    <t xml:space="preserve"> Nabiha</t>
  </si>
  <si>
    <t>Nabiha.Minhas@nychhc.org</t>
  </si>
  <si>
    <t xml:space="preserve"> Monouchka</t>
  </si>
  <si>
    <t>monteaum@nychhc.org</t>
  </si>
  <si>
    <t>MONTROSEMY@nychhc.org</t>
  </si>
  <si>
    <t>Nicola.Northe-Martin@nychhc.org</t>
  </si>
  <si>
    <t xml:space="preserve"> Yetunde</t>
  </si>
  <si>
    <t>Yetunde.Ogunbanwo@nychhc.org</t>
  </si>
  <si>
    <t xml:space="preserve"> Mark</t>
  </si>
  <si>
    <t>perezm40@nychhc.org</t>
  </si>
  <si>
    <t xml:space="preserve"> Kristina</t>
  </si>
  <si>
    <t>proskofk@nychhc.org</t>
  </si>
  <si>
    <t xml:space="preserve"> Garth</t>
  </si>
  <si>
    <t>Garth.Robinson@nychhc.org</t>
  </si>
  <si>
    <t xml:space="preserve"> Chantelle</t>
  </si>
  <si>
    <t>Chantelle.Rougier@nychhc.org</t>
  </si>
  <si>
    <t xml:space="preserve"> Mame A.</t>
  </si>
  <si>
    <t>Mame.Serwah-Boah@nychhc.org</t>
  </si>
  <si>
    <t xml:space="preserve"> Sherling</t>
  </si>
  <si>
    <t>Sherling.Severe@nychhc.org</t>
  </si>
  <si>
    <t xml:space="preserve"> Barbara</t>
  </si>
  <si>
    <t>Barbara.Stjohn@nychhc.org</t>
  </si>
  <si>
    <t xml:space="preserve"> Portia</t>
  </si>
  <si>
    <t>Portia.Stewart-Raeburn@nychhc.org</t>
  </si>
  <si>
    <t xml:space="preserve"> Justina</t>
  </si>
  <si>
    <t>Justina.Uchendu@nychhc.org</t>
  </si>
  <si>
    <t xml:space="preserve"> Christiana</t>
  </si>
  <si>
    <t>Christiana.Charles@nychhc.org</t>
  </si>
  <si>
    <t xml:space="preserve"> Tessie</t>
  </si>
  <si>
    <t>CORNEL@nychhc.org</t>
  </si>
  <si>
    <t xml:space="preserve"> Nativa</t>
  </si>
  <si>
    <t>cyrillen@nychhc.org</t>
  </si>
  <si>
    <t xml:space="preserve"> Ingrid</t>
  </si>
  <si>
    <t>Ingrid. Daniels@nychhc.org</t>
  </si>
  <si>
    <t xml:space="preserve"> Dwynette</t>
  </si>
  <si>
    <t>Dwynette. Distin@nychhc.org</t>
  </si>
  <si>
    <t xml:space="preserve"> Nelsie</t>
  </si>
  <si>
    <t>Nelsie. Dubois@nychhc.org</t>
  </si>
  <si>
    <t>Sandra.Isaacs@nychhc.org</t>
  </si>
  <si>
    <t xml:space="preserve"> Donna E</t>
  </si>
  <si>
    <t>jacobsd4@nychhc.org</t>
  </si>
  <si>
    <t xml:space="preserve"> Max</t>
  </si>
  <si>
    <t>Max.Julien@nychhc.org</t>
  </si>
  <si>
    <t xml:space="preserve"> Janice</t>
  </si>
  <si>
    <t>Janice.Lewis@nychhc.org</t>
  </si>
  <si>
    <t xml:space="preserve"> Philecia</t>
  </si>
  <si>
    <t>Philecia. Mullings@nychhc.org</t>
  </si>
  <si>
    <t xml:space="preserve"> Claudette</t>
  </si>
  <si>
    <t>Claudette. Semple@nychhc.org</t>
  </si>
  <si>
    <t xml:space="preserve"> Hyun Sun</t>
  </si>
  <si>
    <t>wonh1@nychhc.org</t>
  </si>
  <si>
    <t xml:space="preserve"> Jenny</t>
  </si>
  <si>
    <t>abrahamj6@nychhc.org</t>
  </si>
  <si>
    <t xml:space="preserve"> Shamelia</t>
  </si>
  <si>
    <t>ANGLINSS@nyc.hhc.org</t>
  </si>
  <si>
    <t xml:space="preserve"> Ghislaine</t>
  </si>
  <si>
    <t>bellg@nychhc.org</t>
  </si>
  <si>
    <t xml:space="preserve"> LaToya</t>
  </si>
  <si>
    <t>Latoya. Betton@nychhc.org</t>
  </si>
  <si>
    <t xml:space="preserve"> Trina</t>
  </si>
  <si>
    <t>Trina.Brooks@nychhc.org</t>
  </si>
  <si>
    <t xml:space="preserve"> Shawn</t>
  </si>
  <si>
    <t>CASTILLS@nychhc.org</t>
  </si>
  <si>
    <t xml:space="preserve"> Iryna</t>
  </si>
  <si>
    <t>Iryna.Dotsenko@nychhc.org</t>
  </si>
  <si>
    <t>Egbo (Onwuakor)</t>
  </si>
  <si>
    <t xml:space="preserve"> Adaora</t>
  </si>
  <si>
    <t>EGBO@NYCHHC.ORG</t>
  </si>
  <si>
    <t>FELIXM1@nuchhc.org</t>
  </si>
  <si>
    <t xml:space="preserve"> Valeshia M.</t>
  </si>
  <si>
    <t>gibbsv2@nychhc.org</t>
  </si>
  <si>
    <t xml:space="preserve"> Fabia</t>
  </si>
  <si>
    <t>Fabia. Hinds-Bertrand@nychhc.org</t>
  </si>
  <si>
    <t xml:space="preserve"> Paulette</t>
  </si>
  <si>
    <t>LAIRDP@nychhc.org</t>
  </si>
  <si>
    <t xml:space="preserve"> Lesley-Anne C.</t>
  </si>
  <si>
    <t>lorinel1@nychhc.org</t>
  </si>
  <si>
    <t xml:space="preserve"> Flore</t>
  </si>
  <si>
    <t>Flore.Marcelin@nychhc.org</t>
  </si>
  <si>
    <t xml:space="preserve"> Maxine</t>
  </si>
  <si>
    <t>MCKENZIEM1@nychhc.org</t>
  </si>
  <si>
    <t xml:space="preserve"> Maria Josefa</t>
  </si>
  <si>
    <t>medallam@nychhc.org</t>
  </si>
  <si>
    <t xml:space="preserve"> Mukta</t>
  </si>
  <si>
    <t>mukta.mukta@nychhc.org</t>
  </si>
  <si>
    <t xml:space="preserve"> Adaeze M.</t>
  </si>
  <si>
    <t>UZOCHUA1@nychhc.org</t>
  </si>
  <si>
    <t xml:space="preserve"> Sonia</t>
  </si>
  <si>
    <t>Sonia.Preston-Campbell@nychhc.org</t>
  </si>
  <si>
    <t xml:space="preserve"> Carol</t>
  </si>
  <si>
    <t>RUSSELLC@nychhc.org</t>
  </si>
  <si>
    <t xml:space="preserve"> Humu</t>
  </si>
  <si>
    <t>sakibh@nychhc.org</t>
  </si>
  <si>
    <t>Ckerry@Stanfordhealthcare.org</t>
  </si>
  <si>
    <t>Arichards@Stanfordhealthcare.org</t>
  </si>
  <si>
    <t>Ksada@Stanfordhealthcare.org</t>
  </si>
  <si>
    <t>Khess@Stanfordhealthcare.org</t>
  </si>
  <si>
    <t>Vvaliente@Stanfordhealthcare.org</t>
  </si>
  <si>
    <t>Zcruzado@Stanfordhealthcare.org</t>
  </si>
  <si>
    <t>Pgregoire@Stanfordhealthcare.org</t>
  </si>
  <si>
    <t>Slemusavila@Stanfordhealthcare.org</t>
  </si>
  <si>
    <t>Jmisrahi@Stanfordhealthcare.org</t>
  </si>
  <si>
    <t>Psubedi@Stanfordhealthcare.org</t>
  </si>
  <si>
    <t>Ccadet@Stanfordhealthcare.org</t>
  </si>
  <si>
    <t>*these formulas count unique values in a range. 17 makes sense because of the individual sites</t>
  </si>
  <si>
    <t>Individuals (Anon Link)</t>
  </si>
  <si>
    <t>Units (Anon Link)</t>
  </si>
  <si>
    <t>Based on nursing unit questionnaire responses</t>
  </si>
  <si>
    <t>"In Roster"</t>
  </si>
  <si>
    <t xml:space="preserve">*Metropolitan Hospital </t>
  </si>
  <si>
    <t>Teaching Affiliation</t>
  </si>
  <si>
    <t>Major</t>
  </si>
  <si>
    <t>Non-teaching</t>
  </si>
  <si>
    <t>Non teaching</t>
  </si>
  <si>
    <t>Minor</t>
  </si>
  <si>
    <t>Key for Teaching Affiliation</t>
  </si>
  <si>
    <t>Overview</t>
  </si>
  <si>
    <t>This hospital does not provide medical education and training to future and current health professionals</t>
  </si>
  <si>
    <t>generally has a teaching hospital and a medical school</t>
  </si>
  <si>
    <t>generally only has a teaching hospital</t>
  </si>
  <si>
    <t>Unit Bed Size</t>
  </si>
  <si>
    <t>(607) 746-0300</t>
  </si>
  <si>
    <t>419-783-6955</t>
  </si>
  <si>
    <t>kari.johnson@honorhealth.com</t>
  </si>
  <si>
    <t>(480) 324-7181</t>
  </si>
  <si>
    <t>(614) 293-2879</t>
  </si>
  <si>
    <t>christine.varga@osumc.edu</t>
  </si>
  <si>
    <t>SHIFT_R</t>
  </si>
  <si>
    <t>Shift Key</t>
  </si>
  <si>
    <t>Day Shift (7AM - 3PM)</t>
  </si>
  <si>
    <t>Evening Shift (3PM - 11PM)</t>
  </si>
  <si>
    <t>Night Shift (11PM - 7AM)</t>
  </si>
  <si>
    <t>12HR Day Shift (7AM - 7PM)</t>
  </si>
  <si>
    <t>TENUE_CLEANED</t>
  </si>
  <si>
    <t>Years</t>
  </si>
  <si>
    <t>Months</t>
  </si>
  <si>
    <t>TENURE_IN_DAYS</t>
  </si>
  <si>
    <t>12HR Night Shift (7PM - 7AM)</t>
  </si>
  <si>
    <t>Part-Time, Variable Hours</t>
  </si>
  <si>
    <t>Tenure End Date for Tenure Calculation</t>
  </si>
  <si>
    <t>Missing Data</t>
  </si>
  <si>
    <t>McKoy</t>
  </si>
  <si>
    <t>Myra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</si>
</sst>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_);[Red]\(0.0\)"/>
    <numFmt numFmtId="166" formatCode="0.0_);\(0.0\)"/>
  </numFmts>
  <fonts count="2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</font>
    <font>
      <sz val="11"/>
      <color theme="1"/>
      <name val="Calibri "/>
    </font>
    <font>
      <sz val="11"/>
      <name val="Calibri 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2F2F2F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trike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4" fillId="0" borderId="0"/>
    <xf numFmtId="0" fontId="20" fillId="0" borderId="0"/>
  </cellStyleXfs>
  <cellXfs count="200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Fill="1" applyBorder="1"/>
    <xf numFmtId="0" fontId="1" fillId="0" borderId="0" xfId="0" applyFont="1"/>
    <xf numFmtId="0" fontId="0" fillId="0" borderId="0" xfId="0" applyBorder="1"/>
    <xf numFmtId="0" fontId="0" fillId="0" borderId="0" xfId="0" applyFill="1"/>
    <xf numFmtId="0" fontId="0" fillId="0" borderId="0" xfId="0" applyAlignment="1">
      <alignment horizontal="left"/>
    </xf>
    <xf numFmtId="164" fontId="0" fillId="0" borderId="0" xfId="0" applyNumberFormat="1" applyFill="1"/>
    <xf numFmtId="0" fontId="0" fillId="0" borderId="0" xfId="0" applyAlignment="1">
      <alignment wrapText="1"/>
    </xf>
    <xf numFmtId="164" fontId="0" fillId="0" borderId="0" xfId="0" applyNumberFormat="1" applyFont="1" applyBorder="1" applyAlignment="1"/>
    <xf numFmtId="164" fontId="1" fillId="0" borderId="0" xfId="0" applyNumberFormat="1" applyFont="1" applyBorder="1" applyAlignment="1"/>
    <xf numFmtId="164" fontId="0" fillId="0" borderId="0" xfId="0" applyNumberFormat="1" applyFont="1" applyAlignment="1"/>
    <xf numFmtId="164" fontId="1" fillId="0" borderId="0" xfId="0" applyNumberFormat="1" applyFont="1" applyAlignment="1"/>
    <xf numFmtId="0" fontId="0" fillId="0" borderId="0" xfId="0" applyFont="1" applyBorder="1"/>
    <xf numFmtId="0" fontId="2" fillId="0" borderId="0" xfId="0" applyFont="1" applyFill="1" applyAlignme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left" vertical="center"/>
    </xf>
    <xf numFmtId="14" fontId="0" fillId="0" borderId="0" xfId="0" applyNumberFormat="1" applyFont="1" applyBorder="1" applyAlignment="1">
      <alignment horizontal="left" vertical="center"/>
    </xf>
    <xf numFmtId="14" fontId="1" fillId="0" borderId="0" xfId="0" applyNumberFormat="1" applyFont="1" applyBorder="1" applyAlignment="1">
      <alignment horizontal="left" vertical="center"/>
    </xf>
    <xf numFmtId="14" fontId="1" fillId="0" borderId="0" xfId="0" applyNumberFormat="1" applyFont="1" applyFill="1" applyBorder="1" applyAlignment="1">
      <alignment horizontal="left" vertical="center"/>
    </xf>
    <xf numFmtId="14" fontId="1" fillId="0" borderId="0" xfId="1" applyNumberFormat="1" applyFont="1" applyBorder="1" applyAlignment="1">
      <alignment horizontal="left" vertical="center"/>
    </xf>
    <xf numFmtId="14" fontId="8" fillId="0" borderId="0" xfId="1" applyNumberFormat="1" applyFont="1" applyBorder="1" applyAlignment="1">
      <alignment horizontal="left" vertical="center"/>
    </xf>
    <xf numFmtId="14" fontId="0" fillId="0" borderId="0" xfId="1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14" fontId="0" fillId="0" borderId="0" xfId="0" applyNumberFormat="1" applyFont="1" applyFill="1" applyBorder="1" applyAlignment="1">
      <alignment horizontal="left" vertical="center"/>
    </xf>
    <xf numFmtId="14" fontId="6" fillId="0" borderId="0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4" fontId="10" fillId="0" borderId="0" xfId="0" applyNumberFormat="1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" fillId="0" borderId="0" xfId="3" applyFont="1" applyBorder="1"/>
    <xf numFmtId="0" fontId="12" fillId="0" borderId="0" xfId="0" applyFont="1" applyBorder="1"/>
    <xf numFmtId="0" fontId="1" fillId="0" borderId="0" xfId="0" applyFont="1" applyBorder="1"/>
    <xf numFmtId="0" fontId="1" fillId="0" borderId="0" xfId="3" applyFont="1" applyFill="1" applyBorder="1"/>
    <xf numFmtId="0" fontId="1" fillId="0" borderId="0" xfId="2" applyFont="1" applyBorder="1"/>
    <xf numFmtId="0" fontId="1" fillId="0" borderId="0" xfId="2" applyFont="1" applyBorder="1" applyAlignment="1">
      <alignment vertical="center"/>
    </xf>
    <xf numFmtId="14" fontId="0" fillId="0" borderId="0" xfId="0" applyNumberFormat="1" applyFont="1" applyAlignment="1">
      <alignment horizontal="center"/>
    </xf>
    <xf numFmtId="14" fontId="0" fillId="0" borderId="0" xfId="0" applyNumberFormat="1"/>
    <xf numFmtId="0" fontId="13" fillId="0" borderId="0" xfId="0" applyFont="1" applyFill="1" applyBorder="1" applyAlignment="1"/>
    <xf numFmtId="0" fontId="4" fillId="0" borderId="0" xfId="1" applyFont="1" applyFill="1" applyBorder="1"/>
    <xf numFmtId="0" fontId="1" fillId="0" borderId="0" xfId="0" applyFont="1" applyAlignment="1">
      <alignment horizontal="left"/>
    </xf>
    <xf numFmtId="0" fontId="9" fillId="0" borderId="0" xfId="2" applyFont="1" applyAlignment="1">
      <alignment horizontal="left"/>
    </xf>
    <xf numFmtId="0" fontId="0" fillId="0" borderId="0" xfId="0" applyFont="1"/>
    <xf numFmtId="0" fontId="0" fillId="0" borderId="0" xfId="0" applyNumberFormat="1"/>
    <xf numFmtId="0" fontId="1" fillId="0" borderId="0" xfId="2" applyFont="1" applyBorder="1" applyAlignment="1">
      <alignment vertical="center" wrapText="1"/>
    </xf>
    <xf numFmtId="0" fontId="1" fillId="0" borderId="0" xfId="2" applyFont="1" applyBorder="1" applyAlignment="1">
      <alignment horizontal="left" vertical="top" wrapText="1"/>
    </xf>
    <xf numFmtId="0" fontId="0" fillId="2" borderId="0" xfId="0" applyFill="1" applyBorder="1"/>
    <xf numFmtId="0" fontId="0" fillId="0" borderId="0" xfId="0" applyBorder="1" applyAlignment="1">
      <alignment horizontal="left" vertical="center"/>
    </xf>
    <xf numFmtId="0" fontId="5" fillId="0" borderId="0" xfId="2"/>
    <xf numFmtId="0" fontId="0" fillId="0" borderId="0" xfId="0" applyAlignment="1"/>
    <xf numFmtId="0" fontId="14" fillId="0" borderId="0" xfId="2" applyFont="1" applyAlignment="1" applyProtection="1"/>
    <xf numFmtId="0" fontId="1" fillId="0" borderId="0" xfId="2" applyFont="1" applyFill="1"/>
    <xf numFmtId="0" fontId="1" fillId="0" borderId="0" xfId="0" applyFont="1" applyFill="1"/>
    <xf numFmtId="0" fontId="5" fillId="0" borderId="0" xfId="2" applyFill="1"/>
    <xf numFmtId="0" fontId="1" fillId="0" borderId="0" xfId="2" applyFont="1"/>
    <xf numFmtId="1" fontId="0" fillId="0" borderId="0" xfId="0" applyNumberFormat="1"/>
    <xf numFmtId="0" fontId="0" fillId="0" borderId="0" xfId="0" applyFont="1" applyFill="1" applyBorder="1"/>
    <xf numFmtId="165" fontId="0" fillId="3" borderId="0" xfId="0" applyNumberFormat="1" applyFont="1" applyFill="1" applyBorder="1" applyProtection="1">
      <protection locked="0"/>
    </xf>
    <xf numFmtId="1" fontId="0" fillId="0" borderId="0" xfId="0" applyNumberFormat="1" applyFill="1"/>
    <xf numFmtId="0" fontId="15" fillId="0" borderId="0" xfId="0" applyFont="1" applyFill="1" applyBorder="1"/>
    <xf numFmtId="165" fontId="16" fillId="0" borderId="0" xfId="0" applyNumberFormat="1" applyFont="1" applyFill="1" applyBorder="1" applyProtection="1">
      <protection locked="0"/>
    </xf>
    <xf numFmtId="165" fontId="15" fillId="0" borderId="0" xfId="0" applyNumberFormat="1" applyFont="1" applyFill="1" applyBorder="1" applyProtection="1">
      <protection locked="0"/>
    </xf>
    <xf numFmtId="166" fontId="16" fillId="0" borderId="0" xfId="0" applyNumberFormat="1" applyFont="1" applyFill="1" applyBorder="1" applyProtection="1">
      <protection locked="0"/>
    </xf>
    <xf numFmtId="0" fontId="15" fillId="0" borderId="0" xfId="0" applyFont="1" applyFill="1"/>
    <xf numFmtId="165" fontId="14" fillId="0" borderId="0" xfId="0" applyNumberFormat="1" applyFont="1" applyFill="1" applyBorder="1" applyProtection="1">
      <protection locked="0"/>
    </xf>
    <xf numFmtId="0" fontId="5" fillId="0" borderId="0" xfId="2" applyFill="1" applyBorder="1"/>
    <xf numFmtId="165" fontId="17" fillId="0" borderId="0" xfId="0" applyNumberFormat="1" applyFont="1" applyFill="1" applyBorder="1" applyProtection="1">
      <protection locked="0"/>
    </xf>
    <xf numFmtId="166" fontId="14" fillId="0" borderId="0" xfId="0" applyNumberFormat="1" applyFont="1" applyFill="1" applyBorder="1" applyProtection="1">
      <protection locked="0"/>
    </xf>
    <xf numFmtId="166" fontId="17" fillId="0" borderId="0" xfId="0" applyNumberFormat="1" applyFont="1" applyFill="1" applyBorder="1" applyProtection="1">
      <protection locked="0"/>
    </xf>
    <xf numFmtId="0" fontId="1" fillId="0" borderId="0" xfId="0" applyFont="1" applyFill="1" applyBorder="1"/>
    <xf numFmtId="14" fontId="1" fillId="0" borderId="0" xfId="0" applyNumberFormat="1" applyFont="1" applyBorder="1"/>
    <xf numFmtId="0" fontId="3" fillId="0" borderId="0" xfId="0" applyFont="1" applyAlignment="1"/>
    <xf numFmtId="0" fontId="11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18" fillId="0" borderId="0" xfId="0" applyFont="1"/>
    <xf numFmtId="0" fontId="0" fillId="0" borderId="1" xfId="0" applyBorder="1"/>
    <xf numFmtId="0" fontId="0" fillId="0" borderId="1" xfId="0" applyFont="1" applyBorder="1"/>
    <xf numFmtId="0" fontId="0" fillId="0" borderId="0" xfId="0"/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Fill="1" applyBorder="1"/>
    <xf numFmtId="0" fontId="1" fillId="0" borderId="0" xfId="0" applyFont="1"/>
    <xf numFmtId="0" fontId="0" fillId="0" borderId="0" xfId="0" applyBorder="1"/>
    <xf numFmtId="0" fontId="0" fillId="0" borderId="0" xfId="0" applyFill="1"/>
    <xf numFmtId="0" fontId="0" fillId="0" borderId="0" xfId="0" applyAlignment="1">
      <alignment horizontal="left"/>
    </xf>
    <xf numFmtId="164" fontId="0" fillId="0" borderId="0" xfId="0" applyNumberFormat="1" applyFill="1"/>
    <xf numFmtId="0" fontId="0" fillId="0" borderId="0" xfId="0" applyAlignment="1">
      <alignment wrapText="1"/>
    </xf>
    <xf numFmtId="164" fontId="0" fillId="0" borderId="0" xfId="0" applyNumberFormat="1" applyFont="1" applyBorder="1" applyAlignment="1"/>
    <xf numFmtId="164" fontId="1" fillId="0" borderId="0" xfId="0" applyNumberFormat="1" applyFont="1" applyBorder="1" applyAlignment="1"/>
    <xf numFmtId="164" fontId="0" fillId="0" borderId="0" xfId="0" applyNumberFormat="1" applyFont="1" applyAlignment="1"/>
    <xf numFmtId="164" fontId="1" fillId="0" borderId="0" xfId="0" applyNumberFormat="1" applyFont="1" applyAlignment="1"/>
    <xf numFmtId="0" fontId="0" fillId="0" borderId="0" xfId="0" applyFont="1" applyBorder="1"/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Fill="1" applyBorder="1"/>
    <xf numFmtId="0" fontId="1" fillId="0" borderId="0" xfId="0" applyFont="1"/>
    <xf numFmtId="0" fontId="0" fillId="0" borderId="0" xfId="0" applyBorder="1"/>
    <xf numFmtId="0" fontId="0" fillId="0" borderId="0" xfId="0" applyFill="1"/>
    <xf numFmtId="0" fontId="0" fillId="0" borderId="0" xfId="0" applyAlignment="1">
      <alignment horizontal="left"/>
    </xf>
    <xf numFmtId="164" fontId="0" fillId="0" borderId="0" xfId="0" applyNumberFormat="1" applyFill="1"/>
    <xf numFmtId="0" fontId="0" fillId="0" borderId="0" xfId="0" applyAlignment="1">
      <alignment wrapText="1"/>
    </xf>
    <xf numFmtId="0" fontId="0" fillId="0" borderId="0" xfId="0" applyFont="1" applyBorder="1"/>
    <xf numFmtId="0" fontId="5" fillId="0" borderId="0" xfId="2" applyAlignment="1"/>
    <xf numFmtId="0" fontId="0" fillId="0" borderId="0" xfId="0" applyFont="1" applyBorder="1" applyAlignment="1">
      <alignment horizontal="left" vertical="center"/>
    </xf>
    <xf numFmtId="14" fontId="0" fillId="0" borderId="0" xfId="0" applyNumberFormat="1" applyFont="1" applyBorder="1" applyAlignment="1">
      <alignment horizontal="left" vertical="center"/>
    </xf>
    <xf numFmtId="14" fontId="1" fillId="0" borderId="0" xfId="0" applyNumberFormat="1" applyFont="1" applyBorder="1" applyAlignment="1">
      <alignment horizontal="left" vertical="center"/>
    </xf>
    <xf numFmtId="14" fontId="1" fillId="0" borderId="0" xfId="0" applyNumberFormat="1" applyFont="1" applyFill="1" applyBorder="1" applyAlignment="1">
      <alignment horizontal="left" vertical="center"/>
    </xf>
    <xf numFmtId="14" fontId="1" fillId="0" borderId="0" xfId="1" applyNumberFormat="1" applyFont="1" applyBorder="1" applyAlignment="1">
      <alignment horizontal="left" vertical="center"/>
    </xf>
    <xf numFmtId="14" fontId="1" fillId="0" borderId="0" xfId="1" applyNumberFormat="1" applyFont="1" applyFill="1" applyBorder="1" applyAlignment="1">
      <alignment horizontal="left" vertical="center"/>
    </xf>
    <xf numFmtId="14" fontId="7" fillId="0" borderId="0" xfId="1" applyNumberFormat="1" applyFont="1" applyBorder="1" applyAlignment="1">
      <alignment horizontal="left" vertical="center"/>
    </xf>
    <xf numFmtId="14" fontId="8" fillId="0" borderId="0" xfId="1" applyNumberFormat="1" applyFont="1" applyBorder="1" applyAlignment="1">
      <alignment horizontal="left" vertical="center"/>
    </xf>
    <xf numFmtId="14" fontId="0" fillId="0" borderId="0" xfId="1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14" fontId="0" fillId="0" borderId="0" xfId="0" applyNumberFormat="1" applyFont="1" applyFill="1" applyBorder="1" applyAlignment="1">
      <alignment horizontal="left" vertical="center"/>
    </xf>
    <xf numFmtId="14" fontId="6" fillId="0" borderId="0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14" fontId="0" fillId="0" borderId="0" xfId="0" applyNumberFormat="1"/>
    <xf numFmtId="0" fontId="13" fillId="0" borderId="0" xfId="0" applyFont="1" applyFill="1" applyBorder="1" applyAlignment="1"/>
    <xf numFmtId="0" fontId="4" fillId="0" borderId="0" xfId="1" applyFont="1" applyFill="1" applyBorder="1"/>
    <xf numFmtId="0" fontId="4" fillId="0" borderId="0" xfId="0" applyFont="1" applyFill="1" applyBorder="1"/>
    <xf numFmtId="0" fontId="0" fillId="0" borderId="2" xfId="0" applyBorder="1"/>
    <xf numFmtId="0" fontId="0" fillId="0" borderId="3" xfId="0" applyBorder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/>
    <xf numFmtId="0" fontId="1" fillId="0" borderId="0" xfId="0" applyFont="1" applyBorder="1"/>
    <xf numFmtId="0" fontId="1" fillId="0" borderId="0" xfId="0" applyFont="1"/>
    <xf numFmtId="0" fontId="1" fillId="0" borderId="0" xfId="2" applyFont="1" applyBorder="1" applyAlignment="1">
      <alignment horizontal="left" vertical="center"/>
    </xf>
    <xf numFmtId="0" fontId="1" fillId="0" borderId="0" xfId="4" applyFont="1" applyFill="1" applyBorder="1" applyAlignment="1">
      <alignment horizontal="left" wrapText="1"/>
    </xf>
    <xf numFmtId="49" fontId="0" fillId="0" borderId="0" xfId="0" applyNumberFormat="1" applyFont="1" applyFill="1" applyBorder="1" applyAlignment="1">
      <alignment horizontal="right"/>
    </xf>
    <xf numFmtId="0" fontId="0" fillId="0" borderId="0" xfId="0" applyFont="1" applyBorder="1" applyAlignment="1">
      <alignment horizontal="left"/>
    </xf>
    <xf numFmtId="164" fontId="0" fillId="0" borderId="0" xfId="0" applyNumberFormat="1" applyFont="1" applyBorder="1" applyAlignment="1"/>
    <xf numFmtId="164" fontId="1" fillId="0" borderId="0" xfId="0" applyNumberFormat="1" applyFont="1" applyBorder="1" applyAlignment="1"/>
    <xf numFmtId="164" fontId="0" fillId="0" borderId="0" xfId="0" applyNumberFormat="1" applyFont="1" applyAlignment="1"/>
    <xf numFmtId="164" fontId="1" fillId="0" borderId="0" xfId="0" applyNumberFormat="1" applyFont="1" applyAlignment="1"/>
    <xf numFmtId="0" fontId="0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4" fontId="0" fillId="0" borderId="0" xfId="0" applyNumberFormat="1"/>
    <xf numFmtId="16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8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4" borderId="1" xfId="0" applyFont="1" applyFill="1" applyBorder="1"/>
    <xf numFmtId="0" fontId="19" fillId="4" borderId="1" xfId="0" applyFont="1" applyFill="1" applyBorder="1"/>
    <xf numFmtId="0" fontId="0" fillId="0" borderId="1" xfId="0" applyFont="1" applyFill="1" applyBorder="1"/>
    <xf numFmtId="0" fontId="19" fillId="0" borderId="1" xfId="0" applyFont="1" applyFill="1" applyBorder="1"/>
    <xf numFmtId="0" fontId="0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5" xfId="0" applyFill="1" applyBorder="1"/>
    <xf numFmtId="0" fontId="0" fillId="0" borderId="6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0" fillId="0" borderId="10" xfId="0" applyBorder="1"/>
    <xf numFmtId="0" fontId="0" fillId="0" borderId="11" xfId="0" applyFont="1" applyFill="1" applyBorder="1" applyAlignment="1">
      <alignment horizontal="left" vertical="center"/>
    </xf>
    <xf numFmtId="0" fontId="6" fillId="0" borderId="0" xfId="0" applyFont="1"/>
    <xf numFmtId="0" fontId="21" fillId="5" borderId="0" xfId="1" applyFont="1" applyFill="1" applyAlignment="1">
      <alignment vertical="top" wrapText="1"/>
    </xf>
    <xf numFmtId="49" fontId="21" fillId="5" borderId="0" xfId="1" applyNumberFormat="1" applyFont="1" applyFill="1" applyAlignment="1">
      <alignment vertical="top" wrapText="1"/>
    </xf>
    <xf numFmtId="0" fontId="21" fillId="5" borderId="0" xfId="1" applyFont="1" applyFill="1" applyAlignment="1">
      <alignment vertical="top"/>
    </xf>
    <xf numFmtId="0" fontId="22" fillId="5" borderId="0" xfId="0" applyFont="1" applyFill="1" applyAlignment="1">
      <alignment vertical="top"/>
    </xf>
    <xf numFmtId="0" fontId="22" fillId="0" borderId="0" xfId="0" applyFont="1" applyFill="1" applyAlignment="1">
      <alignment vertical="top"/>
    </xf>
    <xf numFmtId="0" fontId="13" fillId="0" borderId="0" xfId="0" applyFont="1" applyFill="1" applyAlignment="1">
      <alignment vertical="top"/>
    </xf>
    <xf numFmtId="0" fontId="13" fillId="0" borderId="0" xfId="2" applyFont="1" applyFill="1" applyAlignment="1">
      <alignment vertical="top"/>
    </xf>
    <xf numFmtId="0" fontId="13" fillId="0" borderId="0" xfId="2" applyFont="1" applyFill="1" applyAlignment="1">
      <alignment vertical="top" wrapText="1"/>
    </xf>
    <xf numFmtId="0" fontId="23" fillId="0" borderId="0" xfId="1" applyFont="1" applyFill="1" applyAlignment="1">
      <alignment vertical="top" wrapText="1"/>
    </xf>
    <xf numFmtId="0" fontId="24" fillId="0" borderId="0" xfId="1" applyFont="1" applyFill="1" applyAlignment="1">
      <alignment vertical="top" wrapText="1"/>
    </xf>
    <xf numFmtId="49" fontId="24" fillId="0" borderId="0" xfId="1" applyNumberFormat="1" applyFont="1" applyFill="1" applyAlignment="1">
      <alignment horizontal="left" vertical="top"/>
    </xf>
    <xf numFmtId="0" fontId="13" fillId="0" borderId="0" xfId="1" applyFont="1" applyFill="1" applyAlignment="1">
      <alignment vertical="top"/>
    </xf>
    <xf numFmtId="0" fontId="24" fillId="0" borderId="0" xfId="1" applyFont="1" applyFill="1" applyAlignment="1">
      <alignment vertical="top"/>
    </xf>
    <xf numFmtId="0" fontId="25" fillId="0" borderId="0" xfId="1" applyFont="1" applyFill="1" applyAlignment="1">
      <alignment vertical="top" wrapText="1"/>
    </xf>
    <xf numFmtId="49" fontId="24" fillId="0" borderId="0" xfId="1" applyNumberFormat="1" applyFont="1" applyFill="1" applyAlignment="1">
      <alignment vertical="top" wrapText="1"/>
    </xf>
    <xf numFmtId="49" fontId="13" fillId="0" borderId="0" xfId="1" applyNumberFormat="1" applyFont="1" applyFill="1" applyAlignment="1">
      <alignment vertical="top"/>
    </xf>
    <xf numFmtId="0" fontId="24" fillId="0" borderId="0" xfId="0" applyFont="1" applyFill="1" applyAlignment="1">
      <alignment vertical="top"/>
    </xf>
    <xf numFmtId="49" fontId="13" fillId="0" borderId="0" xfId="1" applyNumberFormat="1" applyFont="1" applyFill="1" applyAlignment="1">
      <alignment vertical="top" wrapText="1"/>
    </xf>
    <xf numFmtId="0" fontId="13" fillId="0" borderId="0" xfId="1" applyFont="1" applyFill="1" applyAlignment="1">
      <alignment vertical="top" wrapText="1"/>
    </xf>
    <xf numFmtId="0" fontId="0" fillId="0" borderId="0" xfId="0" applyNumberFormat="1" applyFont="1" applyAlignment="1">
      <alignment horizontal="center"/>
    </xf>
    <xf numFmtId="164" fontId="0" fillId="0" borderId="0" xfId="0" applyNumberFormat="1" applyFont="1" applyBorder="1"/>
    <xf numFmtId="164" fontId="0" fillId="0" borderId="0" xfId="0" applyNumberFormat="1" applyFont="1"/>
    <xf numFmtId="164" fontId="1" fillId="0" borderId="0" xfId="0" applyNumberFormat="1" applyFont="1" applyBorder="1"/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5">
    <cellStyle name="Hyperlink" xfId="2" builtinId="8"/>
    <cellStyle name="Normal" xfId="0" builtinId="0"/>
    <cellStyle name="Normal 2" xfId="1"/>
    <cellStyle name="Normal_D7S" xfId="4"/>
    <cellStyle name="Normal_Sheet1" xfId="3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hlabs.com/navigating-hospitals-teaching-hospital-vs-non-teaching-does-it-matter" TargetMode="External"/><Relationship Id="rId1" Type="http://schemas.openxmlformats.org/officeDocument/2006/relationships/hyperlink" Target="http://phlabs.com/navigating-hospitals-teaching-hospital-vs-non-teaching-does-it-mat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ri.johnson@honorhealth.com" TargetMode="External"/><Relationship Id="rId2" Type="http://schemas.openxmlformats.org/officeDocument/2006/relationships/hyperlink" Target="mailto:barbara.garcia@oconnorhosp.org" TargetMode="External"/><Relationship Id="rId1" Type="http://schemas.openxmlformats.org/officeDocument/2006/relationships/hyperlink" Target="mailto:Maria.A.Masankay@kp.org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christine.varga@osumc.edu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angela.lebouef@fmolhs.org" TargetMode="External"/><Relationship Id="rId21" Type="http://schemas.openxmlformats.org/officeDocument/2006/relationships/hyperlink" Target="mailto:raytrista.claiborne@fmolhs.org" TargetMode="External"/><Relationship Id="rId42" Type="http://schemas.openxmlformats.org/officeDocument/2006/relationships/hyperlink" Target="mailto:kate.frederic@fmolhs.org" TargetMode="External"/><Relationship Id="rId47" Type="http://schemas.openxmlformats.org/officeDocument/2006/relationships/hyperlink" Target="mailto:ccunanan@lawrencehealth.org" TargetMode="External"/><Relationship Id="rId63" Type="http://schemas.openxmlformats.org/officeDocument/2006/relationships/hyperlink" Target="mailto:mawuejole@yahoo.com" TargetMode="External"/><Relationship Id="rId68" Type="http://schemas.openxmlformats.org/officeDocument/2006/relationships/hyperlink" Target="mailto:deeadeleye@yahoo.com" TargetMode="External"/><Relationship Id="rId84" Type="http://schemas.openxmlformats.org/officeDocument/2006/relationships/hyperlink" Target="mailto:Marie.Benoit@nychhc.org" TargetMode="External"/><Relationship Id="rId16" Type="http://schemas.openxmlformats.org/officeDocument/2006/relationships/hyperlink" Target="mailto:eloise.jarvis@fmolhs.org" TargetMode="External"/><Relationship Id="rId11" Type="http://schemas.openxmlformats.org/officeDocument/2006/relationships/hyperlink" Target="mailto:shiwana.verrett@fmolhs.org" TargetMode="External"/><Relationship Id="rId32" Type="http://schemas.openxmlformats.org/officeDocument/2006/relationships/hyperlink" Target="mailto:gloria.brown@fmolhs.org" TargetMode="External"/><Relationship Id="rId37" Type="http://schemas.openxmlformats.org/officeDocument/2006/relationships/hyperlink" Target="mailto:echezona.williams@fmolhs.org" TargetMode="External"/><Relationship Id="rId53" Type="http://schemas.openxmlformats.org/officeDocument/2006/relationships/hyperlink" Target="mailto:icilma.1.dyer@gmail.com" TargetMode="External"/><Relationship Id="rId58" Type="http://schemas.openxmlformats.org/officeDocument/2006/relationships/hyperlink" Target="mailto:noelc3@nychhc.org" TargetMode="External"/><Relationship Id="rId74" Type="http://schemas.openxmlformats.org/officeDocument/2006/relationships/hyperlink" Target="mailto:foluke.fashakin@gmail.com" TargetMode="External"/><Relationship Id="rId79" Type="http://schemas.openxmlformats.org/officeDocument/2006/relationships/hyperlink" Target="mailto:pchin@sunyrockland.edu" TargetMode="External"/><Relationship Id="rId5" Type="http://schemas.openxmlformats.org/officeDocument/2006/relationships/hyperlink" Target="mailto:hien.bui@fmolhs.org" TargetMode="External"/><Relationship Id="rId19" Type="http://schemas.openxmlformats.org/officeDocument/2006/relationships/hyperlink" Target="mailto:carly.smith@fmolhs.org" TargetMode="External"/><Relationship Id="rId14" Type="http://schemas.openxmlformats.org/officeDocument/2006/relationships/hyperlink" Target="mailto:ericka.geason@fmolhs.org" TargetMode="External"/><Relationship Id="rId22" Type="http://schemas.openxmlformats.org/officeDocument/2006/relationships/hyperlink" Target="mailto:tasia.clayton@fmolhs.org" TargetMode="External"/><Relationship Id="rId27" Type="http://schemas.openxmlformats.org/officeDocument/2006/relationships/hyperlink" Target="mailto:deisy.olivas@fmolhs.org" TargetMode="External"/><Relationship Id="rId30" Type="http://schemas.openxmlformats.org/officeDocument/2006/relationships/hyperlink" Target="mailto:vicki.garcich@fmolhs.org" TargetMode="External"/><Relationship Id="rId35" Type="http://schemas.openxmlformats.org/officeDocument/2006/relationships/hyperlink" Target="mailto:barbara.cutno@fmolhs.org" TargetMode="External"/><Relationship Id="rId43" Type="http://schemas.openxmlformats.org/officeDocument/2006/relationships/hyperlink" Target="mailto:brandon.griffin@fmolhs.org" TargetMode="External"/><Relationship Id="rId48" Type="http://schemas.openxmlformats.org/officeDocument/2006/relationships/hyperlink" Target="mailto:scherian2@lawrencehealth.org" TargetMode="External"/><Relationship Id="rId56" Type="http://schemas.openxmlformats.org/officeDocument/2006/relationships/hyperlink" Target="mailto:ruthvernj@yahoo.com" TargetMode="External"/><Relationship Id="rId64" Type="http://schemas.openxmlformats.org/officeDocument/2006/relationships/hyperlink" Target="mailto:gladys.manajor@nychhc.org" TargetMode="External"/><Relationship Id="rId69" Type="http://schemas.openxmlformats.org/officeDocument/2006/relationships/hyperlink" Target="mailto:wouldlynes@yahoo.com" TargetMode="External"/><Relationship Id="rId77" Type="http://schemas.openxmlformats.org/officeDocument/2006/relationships/hyperlink" Target="mailto:brendadore11@gmail.com" TargetMode="External"/><Relationship Id="rId8" Type="http://schemas.openxmlformats.org/officeDocument/2006/relationships/hyperlink" Target="mailto:makeia.bergeron@fmolhs.org" TargetMode="External"/><Relationship Id="rId51" Type="http://schemas.openxmlformats.org/officeDocument/2006/relationships/hyperlink" Target="mailto:nellygm16205@gmail.com" TargetMode="External"/><Relationship Id="rId72" Type="http://schemas.openxmlformats.org/officeDocument/2006/relationships/hyperlink" Target="mailto:dhugiestudent@mountsaintvincent.edu" TargetMode="External"/><Relationship Id="rId80" Type="http://schemas.openxmlformats.org/officeDocument/2006/relationships/hyperlink" Target="mailto:chilaz5@aol.com" TargetMode="External"/><Relationship Id="rId85" Type="http://schemas.openxmlformats.org/officeDocument/2006/relationships/hyperlink" Target="mailto:BABBS@nychhc.org" TargetMode="External"/><Relationship Id="rId3" Type="http://schemas.openxmlformats.org/officeDocument/2006/relationships/hyperlink" Target="mailto:antonia.frazierevans@fmolhs.org" TargetMode="External"/><Relationship Id="rId12" Type="http://schemas.openxmlformats.org/officeDocument/2006/relationships/hyperlink" Target="mailto:breshanae.pikes@fmolhs.org" TargetMode="External"/><Relationship Id="rId17" Type="http://schemas.openxmlformats.org/officeDocument/2006/relationships/hyperlink" Target="mailto:shantell.duplessis@fmolhs.org" TargetMode="External"/><Relationship Id="rId25" Type="http://schemas.openxmlformats.org/officeDocument/2006/relationships/hyperlink" Target="mailto:margot.ndosseu@fmolhs.org" TargetMode="External"/><Relationship Id="rId33" Type="http://schemas.openxmlformats.org/officeDocument/2006/relationships/hyperlink" Target="mailto:tia.brackens@fmolhs.org" TargetMode="External"/><Relationship Id="rId38" Type="http://schemas.openxmlformats.org/officeDocument/2006/relationships/hyperlink" Target="mailto:tiffany.robbins@fmolhs.org" TargetMode="External"/><Relationship Id="rId46" Type="http://schemas.openxmlformats.org/officeDocument/2006/relationships/hyperlink" Target="mailto:shari.morin@fmolhs.org" TargetMode="External"/><Relationship Id="rId59" Type="http://schemas.openxmlformats.org/officeDocument/2006/relationships/hyperlink" Target="mailto:cynthia.greenaway@nychhc.org" TargetMode="External"/><Relationship Id="rId67" Type="http://schemas.openxmlformats.org/officeDocument/2006/relationships/hyperlink" Target="mailto:sadiat467@yahoo.com" TargetMode="External"/><Relationship Id="rId20" Type="http://schemas.openxmlformats.org/officeDocument/2006/relationships/hyperlink" Target="mailto:joan.allen@fmolhs.org" TargetMode="External"/><Relationship Id="rId41" Type="http://schemas.openxmlformats.org/officeDocument/2006/relationships/hyperlink" Target="mailto:patrick.petite@fmolhs.org" TargetMode="External"/><Relationship Id="rId54" Type="http://schemas.openxmlformats.org/officeDocument/2006/relationships/hyperlink" Target="mailto:maud.roger@nychhc.org" TargetMode="External"/><Relationship Id="rId62" Type="http://schemas.openxmlformats.org/officeDocument/2006/relationships/hyperlink" Target="mailto:viossimevrard@yahoo.com" TargetMode="External"/><Relationship Id="rId70" Type="http://schemas.openxmlformats.org/officeDocument/2006/relationships/hyperlink" Target="mailto:micahtrowers@gmail.com" TargetMode="External"/><Relationship Id="rId75" Type="http://schemas.openxmlformats.org/officeDocument/2006/relationships/hyperlink" Target="mailto:ndubuisi.ezeigbo@nychhc.org" TargetMode="External"/><Relationship Id="rId83" Type="http://schemas.openxmlformats.org/officeDocument/2006/relationships/hyperlink" Target="mailto:victoria.egemole@nychhc.org" TargetMode="External"/><Relationship Id="rId1" Type="http://schemas.openxmlformats.org/officeDocument/2006/relationships/hyperlink" Target="mailto:palmeida@uchc.edu" TargetMode="External"/><Relationship Id="rId6" Type="http://schemas.openxmlformats.org/officeDocument/2006/relationships/hyperlink" Target="mailto:anna.bodi@fmolhs.org" TargetMode="External"/><Relationship Id="rId15" Type="http://schemas.openxmlformats.org/officeDocument/2006/relationships/hyperlink" Target="mailto:wynette.woods@fmolhs.org" TargetMode="External"/><Relationship Id="rId23" Type="http://schemas.openxmlformats.org/officeDocument/2006/relationships/hyperlink" Target="mailto:joshline.lemoinedavis@fmolhs.org" TargetMode="External"/><Relationship Id="rId28" Type="http://schemas.openxmlformats.org/officeDocument/2006/relationships/hyperlink" Target="mailto:dennis.perrin@fmolhs.org" TargetMode="External"/><Relationship Id="rId36" Type="http://schemas.openxmlformats.org/officeDocument/2006/relationships/hyperlink" Target="mailto:joanie.durgapersad@fmolhs.org" TargetMode="External"/><Relationship Id="rId49" Type="http://schemas.openxmlformats.org/officeDocument/2006/relationships/hyperlink" Target="mailto:lesliesydney@yahoo.com" TargetMode="External"/><Relationship Id="rId57" Type="http://schemas.openxmlformats.org/officeDocument/2006/relationships/hyperlink" Target="mailto:donna.powell@nychhc.org" TargetMode="External"/><Relationship Id="rId10" Type="http://schemas.openxmlformats.org/officeDocument/2006/relationships/hyperlink" Target="mailto:brad.richardson@fmolhs.org" TargetMode="External"/><Relationship Id="rId31" Type="http://schemas.openxmlformats.org/officeDocument/2006/relationships/hyperlink" Target="mailto:yolanda.peters@fmolhs.org" TargetMode="External"/><Relationship Id="rId44" Type="http://schemas.openxmlformats.org/officeDocument/2006/relationships/hyperlink" Target="mailto:crystal.perry@fmolhs.org" TargetMode="External"/><Relationship Id="rId52" Type="http://schemas.openxmlformats.org/officeDocument/2006/relationships/hyperlink" Target="mailto:millicent.duke@nychhc.org" TargetMode="External"/><Relationship Id="rId60" Type="http://schemas.openxmlformats.org/officeDocument/2006/relationships/hyperlink" Target="mailto:elizabeth.dupigny@nychhc.org" TargetMode="External"/><Relationship Id="rId65" Type="http://schemas.openxmlformats.org/officeDocument/2006/relationships/hyperlink" Target="mailto:konded1@nychhc.org" TargetMode="External"/><Relationship Id="rId73" Type="http://schemas.openxmlformats.org/officeDocument/2006/relationships/hyperlink" Target="mailto:helenflorescio72@hotmail.com" TargetMode="External"/><Relationship Id="rId78" Type="http://schemas.openxmlformats.org/officeDocument/2006/relationships/hyperlink" Target="mailto:lucywanbe@aol.com" TargetMode="External"/><Relationship Id="rId81" Type="http://schemas.openxmlformats.org/officeDocument/2006/relationships/hyperlink" Target="mailto:hawaou.balde@nychhc.org" TargetMode="External"/><Relationship Id="rId4" Type="http://schemas.openxmlformats.org/officeDocument/2006/relationships/hyperlink" Target="mailto:anitra.leban@fmolhs.org" TargetMode="External"/><Relationship Id="rId9" Type="http://schemas.openxmlformats.org/officeDocument/2006/relationships/hyperlink" Target="mailto:julia.childers@fmolhs.org" TargetMode="External"/><Relationship Id="rId13" Type="http://schemas.openxmlformats.org/officeDocument/2006/relationships/hyperlink" Target="mailto:stacy.williams@fmolhs.org" TargetMode="External"/><Relationship Id="rId18" Type="http://schemas.openxmlformats.org/officeDocument/2006/relationships/hyperlink" Target="mailto:taylor.thompson@fmolhs.org" TargetMode="External"/><Relationship Id="rId39" Type="http://schemas.openxmlformats.org/officeDocument/2006/relationships/hyperlink" Target="mailto:morgan.babin@fmolhs.org" TargetMode="External"/><Relationship Id="rId34" Type="http://schemas.openxmlformats.org/officeDocument/2006/relationships/hyperlink" Target="mailto:pamela.batiste@fmolhs.org" TargetMode="External"/><Relationship Id="rId50" Type="http://schemas.openxmlformats.org/officeDocument/2006/relationships/hyperlink" Target="mailto:JeanLatour725@yahoo.com" TargetMode="External"/><Relationship Id="rId55" Type="http://schemas.openxmlformats.org/officeDocument/2006/relationships/hyperlink" Target="mailto:sandra.lemon@nychhc.org" TargetMode="External"/><Relationship Id="rId76" Type="http://schemas.openxmlformats.org/officeDocument/2006/relationships/hyperlink" Target="mailto:sperantaduliepre@gmail.com" TargetMode="External"/><Relationship Id="rId7" Type="http://schemas.openxmlformats.org/officeDocument/2006/relationships/hyperlink" Target="mailto:kayla.cannon@fmolhs.org" TargetMode="External"/><Relationship Id="rId71" Type="http://schemas.openxmlformats.org/officeDocument/2006/relationships/hyperlink" Target="mailto:kemi123098@yahoo.com" TargetMode="External"/><Relationship Id="rId2" Type="http://schemas.openxmlformats.org/officeDocument/2006/relationships/hyperlink" Target="mailto:kandice.kelson@fmolhs.org" TargetMode="External"/><Relationship Id="rId29" Type="http://schemas.openxmlformats.org/officeDocument/2006/relationships/hyperlink" Target="mailto:sarah.plaisance@fmolhs.org" TargetMode="External"/><Relationship Id="rId24" Type="http://schemas.openxmlformats.org/officeDocument/2006/relationships/hyperlink" Target="mailto:patrick.largey@fmolhs.org" TargetMode="External"/><Relationship Id="rId40" Type="http://schemas.openxmlformats.org/officeDocument/2006/relationships/hyperlink" Target="mailto:angela.authement@fmolhs.org" TargetMode="External"/><Relationship Id="rId45" Type="http://schemas.openxmlformats.org/officeDocument/2006/relationships/hyperlink" Target="mailto:patricia.little@fmolhs.org" TargetMode="External"/><Relationship Id="rId66" Type="http://schemas.openxmlformats.org/officeDocument/2006/relationships/hyperlink" Target="mailto:veedawidow@gmail.com" TargetMode="External"/><Relationship Id="rId61" Type="http://schemas.openxmlformats.org/officeDocument/2006/relationships/hyperlink" Target="mailto:felders1@nychhc.org" TargetMode="External"/><Relationship Id="rId82" Type="http://schemas.openxmlformats.org/officeDocument/2006/relationships/hyperlink" Target="mailto:michelineamaza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4"/>
  <sheetViews>
    <sheetView topLeftCell="B1" workbookViewId="0">
      <selection activeCell="G4" sqref="G4:G26"/>
    </sheetView>
  </sheetViews>
  <sheetFormatPr defaultRowHeight="15"/>
  <cols>
    <col min="2" max="2" width="39.140625" bestFit="1" customWidth="1"/>
    <col min="3" max="3" width="8.85546875" style="46"/>
    <col min="4" max="4" width="10.28515625" style="46" customWidth="1"/>
    <col min="5" max="5" width="8.85546875" style="46"/>
    <col min="6" max="6" width="72.85546875" customWidth="1"/>
    <col min="7" max="7" width="52" bestFit="1" customWidth="1"/>
    <col min="8" max="8" width="12.5703125" bestFit="1" customWidth="1"/>
    <col min="9" max="9" width="21.7109375" bestFit="1" customWidth="1"/>
  </cols>
  <sheetData>
    <row r="1" spans="2:10" s="132" customFormat="1">
      <c r="C1" s="135"/>
      <c r="D1" s="135"/>
      <c r="E1" s="135"/>
    </row>
    <row r="2" spans="2:10">
      <c r="B2" s="174" t="s">
        <v>7086</v>
      </c>
    </row>
    <row r="3" spans="2:10">
      <c r="C3" s="81" t="s">
        <v>6635</v>
      </c>
      <c r="D3" s="81" t="s">
        <v>6636</v>
      </c>
      <c r="E3" s="81" t="s">
        <v>6637</v>
      </c>
      <c r="G3" s="130" t="s">
        <v>0</v>
      </c>
      <c r="H3" s="131" t="s">
        <v>6804</v>
      </c>
      <c r="I3" s="152" t="s">
        <v>6812</v>
      </c>
    </row>
    <row r="4" spans="2:10">
      <c r="B4" s="80" t="s">
        <v>6638</v>
      </c>
      <c r="C4" s="163">
        <v>46</v>
      </c>
      <c r="D4" s="164">
        <f>SUM(IF(FREQUENCY(MATCH('Participating - full rosters'!C2:C1877,'Participating - full rosters'!C2:C1877,0),MATCH('Participating - full rosters'!C2:C1877,'Participating - full rosters'!C2:C1877,0))&gt;0,1))</f>
        <v>19</v>
      </c>
      <c r="E4" s="162">
        <f>SUM(IF(FREQUENCY(MATCH('Sampled Rosters'!A2:A1618,'Sampled Rosters'!A2:A1618,0),MATCH('Sampled Rosters'!A2:A1618,'Sampled Rosters'!A2:A1618,0))&gt;0,1))</f>
        <v>19</v>
      </c>
      <c r="F4" s="79" t="s">
        <v>7074</v>
      </c>
      <c r="G4" s="153" t="s">
        <v>6805</v>
      </c>
      <c r="H4" s="103">
        <v>40</v>
      </c>
      <c r="I4" s="154">
        <f>COUNTIF('Sampled Rosters'!A:A, "St. John Hospital &amp; Medical Center")</f>
        <v>40</v>
      </c>
    </row>
    <row r="5" spans="2:10">
      <c r="B5" s="80" t="s">
        <v>6639</v>
      </c>
      <c r="C5" s="161">
        <v>56</v>
      </c>
      <c r="D5" s="162">
        <f>SUM(IF(FREQUENCY(MATCH('Participating - full rosters'!E2:E1877,'Participating - full rosters'!E2:E1877,0),MATCH('Participating - full rosters'!E2:E1877,'Participating - full rosters'!E2:E1877,0))&gt;0,1))</f>
        <v>52</v>
      </c>
      <c r="E5" s="162">
        <f>SUM(IF(FREQUENCY(MATCH('Sampled Rosters'!C2:C1618,'Sampled Rosters'!C2:C1618,0),MATCH('Sampled Rosters'!C2:C1618,'Sampled Rosters'!C2:C1618,0))&gt;0,1))</f>
        <v>52</v>
      </c>
      <c r="F5" s="79" t="s">
        <v>6803</v>
      </c>
      <c r="G5" s="153" t="s">
        <v>2292</v>
      </c>
      <c r="H5" s="103">
        <v>41</v>
      </c>
      <c r="I5" s="154">
        <f>COUNTIF('Sampled Rosters'!A:A, "Community Memorial Hospital")</f>
        <v>41</v>
      </c>
    </row>
    <row r="6" spans="2:10">
      <c r="B6" s="80" t="s">
        <v>6640</v>
      </c>
      <c r="C6" s="81">
        <v>2011</v>
      </c>
      <c r="D6" s="81">
        <f>COUNTA('Participating - full rosters'!A:A) - 1</f>
        <v>1876</v>
      </c>
      <c r="E6" s="81">
        <f>COUNTA('Sampled Rosters'!A:A) - 1</f>
        <v>1617</v>
      </c>
      <c r="F6" s="79" t="s">
        <v>6641</v>
      </c>
      <c r="G6" s="153" t="s">
        <v>6</v>
      </c>
      <c r="H6" s="103">
        <v>73</v>
      </c>
      <c r="I6" s="154">
        <f>COUNTIF('Sampled Rosters'!A:A, "Elmhurst Hospital Center")</f>
        <v>73</v>
      </c>
    </row>
    <row r="7" spans="2:10">
      <c r="G7" s="153" t="s">
        <v>252</v>
      </c>
      <c r="H7" s="103">
        <v>55</v>
      </c>
      <c r="I7" s="154">
        <f>COUNTIF('Sampled Rosters'!A:A, "Geisinger Medical Center")</f>
        <v>55</v>
      </c>
    </row>
    <row r="8" spans="2:10">
      <c r="D8" s="46">
        <v>20</v>
      </c>
      <c r="E8" s="46">
        <v>20</v>
      </c>
      <c r="G8" s="153" t="s">
        <v>148</v>
      </c>
      <c r="H8" s="103">
        <v>39</v>
      </c>
      <c r="I8" s="154">
        <f>COUNTIF('Sampled Rosters'!A:A, G8)</f>
        <v>39</v>
      </c>
    </row>
    <row r="9" spans="2:10">
      <c r="G9" s="153" t="s">
        <v>2178</v>
      </c>
      <c r="H9" s="103">
        <v>333</v>
      </c>
      <c r="I9" s="154">
        <f>COUNTIF('Sampled Rosters'!A:A, "Kaiser Permanente Sunnyside Medical Center")</f>
        <v>333</v>
      </c>
    </row>
    <row r="10" spans="2:10">
      <c r="B10" s="135" t="s">
        <v>7077</v>
      </c>
      <c r="G10" s="153" t="s">
        <v>2372</v>
      </c>
      <c r="H10" s="103">
        <v>149</v>
      </c>
      <c r="I10" s="154">
        <f>COUNTIF('Sampled Rosters'!A:A, "King's County ")</f>
        <v>149</v>
      </c>
    </row>
    <row r="11" spans="2:10">
      <c r="D11" s="46" t="s">
        <v>7078</v>
      </c>
      <c r="E11" s="46" t="s">
        <v>6637</v>
      </c>
      <c r="G11" s="153" t="s">
        <v>6806</v>
      </c>
      <c r="H11" s="103">
        <v>67</v>
      </c>
      <c r="I11" s="154">
        <f>COUNTIF('Sampled Rosters'!A:A, "Lincoln Memorial Hospital")</f>
        <v>67</v>
      </c>
    </row>
    <row r="12" spans="2:10">
      <c r="B12" s="80" t="s">
        <v>6638</v>
      </c>
      <c r="C12" s="81">
        <v>4</v>
      </c>
      <c r="D12" s="81">
        <v>4</v>
      </c>
      <c r="E12" s="81">
        <v>4</v>
      </c>
      <c r="F12" t="s">
        <v>7079</v>
      </c>
      <c r="G12" s="153" t="s">
        <v>722</v>
      </c>
      <c r="H12" s="103">
        <v>19</v>
      </c>
      <c r="I12" s="154">
        <f>COUNTIF('Sampled Rosters'!A:A, G12)</f>
        <v>19</v>
      </c>
    </row>
    <row r="13" spans="2:10">
      <c r="B13" s="159" t="s">
        <v>7076</v>
      </c>
      <c r="C13" s="81"/>
      <c r="D13" s="81">
        <v>19</v>
      </c>
      <c r="E13" s="81">
        <v>19</v>
      </c>
      <c r="G13" s="153" t="s">
        <v>2323</v>
      </c>
      <c r="H13" s="103">
        <v>41</v>
      </c>
      <c r="I13" s="154">
        <f>COUNTIF('Sampled Rosters'!A:A, "NY Presbyterian - The Allen Pavilion")</f>
        <v>41</v>
      </c>
    </row>
    <row r="14" spans="2:10">
      <c r="B14" s="160" t="s">
        <v>7075</v>
      </c>
      <c r="C14" s="81"/>
      <c r="D14" s="81">
        <v>616</v>
      </c>
      <c r="E14" s="81">
        <v>540</v>
      </c>
      <c r="G14" s="153" t="s">
        <v>6807</v>
      </c>
      <c r="H14" s="103">
        <v>178</v>
      </c>
      <c r="I14" s="154">
        <f>COUNTIF('Sampled Rosters'!A:A, "NY Presbyterian - Lawrence")</f>
        <v>178</v>
      </c>
    </row>
    <row r="15" spans="2:10">
      <c r="G15" s="153" t="s">
        <v>1246</v>
      </c>
      <c r="H15" s="103">
        <v>26</v>
      </c>
      <c r="I15" s="154">
        <f>COUNTIF('Sampled Rosters'!A:A, G15)</f>
        <v>26</v>
      </c>
    </row>
    <row r="16" spans="2:10">
      <c r="G16" s="153" t="s">
        <v>2329</v>
      </c>
      <c r="H16" s="103">
        <v>112</v>
      </c>
      <c r="I16" s="154">
        <f>COUNTIF('Sampled Rosters'!A:A, "Providence Little Company of Mary Medical Center - San Pedro")</f>
        <v>0</v>
      </c>
      <c r="J16" s="79"/>
    </row>
    <row r="17" spans="2:9">
      <c r="G17" s="153" t="s">
        <v>2218</v>
      </c>
      <c r="H17" s="103">
        <v>110</v>
      </c>
      <c r="I17" s="155">
        <v>110</v>
      </c>
    </row>
    <row r="18" spans="2:9">
      <c r="B18" s="174" t="s">
        <v>7085</v>
      </c>
      <c r="G18" s="153" t="s">
        <v>1772</v>
      </c>
      <c r="H18" s="103">
        <v>74</v>
      </c>
      <c r="I18" s="154">
        <f>COUNTIF('Sampled Rosters'!A:A, G18)</f>
        <v>74</v>
      </c>
    </row>
    <row r="19" spans="2:9">
      <c r="B19" t="s">
        <v>7084</v>
      </c>
      <c r="C19" s="52" t="s">
        <v>7089</v>
      </c>
      <c r="G19" s="153" t="s">
        <v>6808</v>
      </c>
      <c r="H19" s="103">
        <v>46</v>
      </c>
      <c r="I19" s="154">
        <f>COUNTIF('Sampled Rosters'!A:A, "St. Joseph Mercy Oakland")</f>
        <v>46</v>
      </c>
    </row>
    <row r="20" spans="2:9">
      <c r="B20" t="s">
        <v>7081</v>
      </c>
      <c r="C20" s="52" t="s">
        <v>7088</v>
      </c>
      <c r="G20" s="153" t="s">
        <v>2267</v>
      </c>
      <c r="H20" s="103">
        <v>51</v>
      </c>
      <c r="I20" s="154">
        <f>COUNTIF('Sampled Rosters'!A:A, "Stanford Hospital")</f>
        <v>51</v>
      </c>
    </row>
    <row r="21" spans="2:9">
      <c r="B21" t="s">
        <v>7082</v>
      </c>
      <c r="C21" s="46" t="s">
        <v>7087</v>
      </c>
      <c r="G21" s="153" t="s">
        <v>795</v>
      </c>
      <c r="H21" s="103">
        <v>262</v>
      </c>
      <c r="I21" s="154">
        <f>COUNTIF('Sampled Rosters'!A:A, "The Miriam Hospital")</f>
        <v>262</v>
      </c>
    </row>
    <row r="22" spans="2:9">
      <c r="G22" s="153" t="s">
        <v>2279</v>
      </c>
      <c r="H22" s="103">
        <v>46</v>
      </c>
      <c r="I22" s="154">
        <f>COUNTIF('Sampled Rosters'!A:A, "UConn Health John Dempsey Hospital")</f>
        <v>46</v>
      </c>
    </row>
    <row r="23" spans="2:9">
      <c r="G23" s="153" t="s">
        <v>6809</v>
      </c>
      <c r="H23" s="103">
        <v>225</v>
      </c>
      <c r="I23" s="155">
        <v>225</v>
      </c>
    </row>
    <row r="24" spans="2:9">
      <c r="G24" s="153" t="s">
        <v>6810</v>
      </c>
      <c r="H24" s="103">
        <v>40</v>
      </c>
      <c r="I24" s="154">
        <f>COUNTIF('Sampled Rosters'!A:A, "University Hospitals Portage  Medical Center")</f>
        <v>40</v>
      </c>
    </row>
    <row r="25" spans="2:9">
      <c r="B25" t="s">
        <v>7098</v>
      </c>
      <c r="C25"/>
      <c r="D25" s="135"/>
      <c r="G25" s="153" t="s">
        <v>6811</v>
      </c>
      <c r="H25" s="103">
        <v>205</v>
      </c>
      <c r="I25" s="155">
        <v>205</v>
      </c>
    </row>
    <row r="26" spans="2:9">
      <c r="B26">
        <v>0</v>
      </c>
      <c r="C26" s="46" t="s">
        <v>7110</v>
      </c>
      <c r="G26" s="153" t="s">
        <v>2390</v>
      </c>
      <c r="H26" s="103">
        <v>37</v>
      </c>
      <c r="I26" s="154">
        <f>COUNTIF('Sampled Rosters'!A:A, "Woodhull Hospital")</f>
        <v>37</v>
      </c>
    </row>
    <row r="27" spans="2:9">
      <c r="B27">
        <v>1</v>
      </c>
      <c r="C27" t="s">
        <v>7099</v>
      </c>
      <c r="G27" s="153"/>
      <c r="H27" s="103"/>
      <c r="I27" s="154"/>
    </row>
    <row r="28" spans="2:9">
      <c r="B28">
        <v>2</v>
      </c>
      <c r="C28" t="s">
        <v>7100</v>
      </c>
      <c r="G28" s="156" t="s">
        <v>6813</v>
      </c>
      <c r="H28" s="157">
        <f>SUM(H4:H26)</f>
        <v>2269</v>
      </c>
      <c r="I28" s="158">
        <f>SUM(I4:I27)</f>
        <v>2157</v>
      </c>
    </row>
    <row r="29" spans="2:9">
      <c r="B29">
        <v>3</v>
      </c>
      <c r="C29" s="46" t="s">
        <v>7101</v>
      </c>
    </row>
    <row r="30" spans="2:9">
      <c r="B30">
        <v>4</v>
      </c>
      <c r="C30" s="135" t="s">
        <v>7102</v>
      </c>
    </row>
    <row r="31" spans="2:9">
      <c r="B31">
        <v>5</v>
      </c>
      <c r="C31" s="135" t="s">
        <v>7107</v>
      </c>
    </row>
    <row r="32" spans="2:9">
      <c r="B32">
        <v>6</v>
      </c>
      <c r="C32" s="135" t="s">
        <v>7108</v>
      </c>
    </row>
    <row r="34" spans="2:3">
      <c r="B34" t="s">
        <v>7109</v>
      </c>
      <c r="C34" s="150">
        <v>43049</v>
      </c>
    </row>
  </sheetData>
  <conditionalFormatting sqref="I4:I26">
    <cfRule type="expression" dxfId="0" priority="1">
      <formula>$I4&lt;&gt;$H4</formula>
    </cfRule>
  </conditionalFormatting>
  <hyperlinks>
    <hyperlink ref="C20" r:id="rId1"/>
    <hyperlink ref="C19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/>
  </sheetPr>
  <dimension ref="A1:T1619"/>
  <sheetViews>
    <sheetView topLeftCell="A1591" workbookViewId="0">
      <pane xSplit="1" topLeftCell="I1" activePane="topRight" state="frozen"/>
      <selection pane="topRight" activeCell="K17" sqref="K17"/>
    </sheetView>
  </sheetViews>
  <sheetFormatPr defaultRowHeight="15"/>
  <cols>
    <col min="1" max="1" width="38.5703125" customWidth="1"/>
    <col min="2" max="2" width="11.85546875" customWidth="1"/>
    <col min="3" max="3" width="16.28515625" customWidth="1"/>
    <col min="4" max="4" width="9.28515625" bestFit="1" customWidth="1"/>
    <col min="5" max="5" width="33.5703125" customWidth="1"/>
    <col min="6" max="6" width="15.85546875" customWidth="1"/>
    <col min="7" max="7" width="8.5703125" bestFit="1" customWidth="1"/>
    <col min="8" max="8" width="14.28515625" style="132" bestFit="1" customWidth="1"/>
    <col min="9" max="9" width="15.140625" customWidth="1"/>
    <col min="10" max="10" width="16.5703125" customWidth="1"/>
    <col min="11" max="11" width="16.5703125" style="132" customWidth="1"/>
    <col min="12" max="12" width="24.28515625" customWidth="1"/>
    <col min="13" max="13" width="17.28515625" style="41" bestFit="1" customWidth="1"/>
    <col min="14" max="14" width="17.28515625" style="150" hidden="1" customWidth="1"/>
    <col min="15" max="16" width="17.28515625" style="47" hidden="1" customWidth="1"/>
    <col min="17" max="17" width="20.42578125" style="150" bestFit="1" customWidth="1"/>
    <col min="18" max="18" width="17.7109375" customWidth="1"/>
    <col min="19" max="19" width="9.71093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5" t="s">
        <v>2134</v>
      </c>
      <c r="H1" s="15" t="s">
        <v>7090</v>
      </c>
      <c r="I1" s="15" t="s">
        <v>2135</v>
      </c>
      <c r="J1" s="15" t="s">
        <v>2136</v>
      </c>
      <c r="K1" s="15" t="s">
        <v>7080</v>
      </c>
      <c r="L1" s="16" t="s">
        <v>2137</v>
      </c>
      <c r="M1" s="40" t="s">
        <v>2138</v>
      </c>
      <c r="N1" s="40" t="s">
        <v>7103</v>
      </c>
      <c r="O1" s="194" t="s">
        <v>7104</v>
      </c>
      <c r="P1" s="194" t="s">
        <v>7105</v>
      </c>
      <c r="Q1" s="40" t="s">
        <v>7106</v>
      </c>
      <c r="R1" s="16" t="s">
        <v>2139</v>
      </c>
      <c r="S1" t="s">
        <v>7097</v>
      </c>
    </row>
    <row r="2" spans="1:19">
      <c r="A2" t="str">
        <f>VLOOKUP($F2,'Participating - full rosters'!$A:$Q,2,FALSE )</f>
        <v>Kaiser Permanente Sunnyside Medical Center</v>
      </c>
      <c r="B2" s="1">
        <v>0.21700524054157877</v>
      </c>
      <c r="C2" t="str">
        <f>VLOOKUP($F2,'Participating - full rosters'!$A:$Q,5,FALSE )</f>
        <v>1 North</v>
      </c>
      <c r="D2" s="1">
        <v>0.62267359343562168</v>
      </c>
      <c r="E2" t="str">
        <f>VLOOKUP($F2,'Participating - full rosters'!$A:$Q,10,FALSE )</f>
        <v>Tsuruta, Eri</v>
      </c>
      <c r="F2" s="1">
        <v>0.25954293981451604</v>
      </c>
      <c r="G2">
        <f>VLOOKUP($F2,'Participating - full rosters'!$A:$Q,11,FALSE )</f>
        <v>302</v>
      </c>
      <c r="H2" s="132">
        <f>VLOOKUP($F2,'Participating - full rosters'!$A:$Q,12,FALSE )</f>
        <v>19</v>
      </c>
      <c r="I2">
        <f>VLOOKUP($F2,'Participating - full rosters'!$A:$Q,13,FALSE )</f>
        <v>2016</v>
      </c>
      <c r="J2" t="str">
        <f>VLOOKUP($F2,'Participating - full rosters'!$A:$Q,14,FALSE )</f>
        <v>Nongovt. (not-for-profit) - Other</v>
      </c>
      <c r="K2" s="132" t="str">
        <f>VLOOKUP($F2,'Participating - full rosters'!$A:$R,18,FALSE )</f>
        <v>Minor</v>
      </c>
      <c r="L2" t="str">
        <f>VLOOKUP($F2,'Participating - full rosters'!$A:$Q,15,FALSE )</f>
        <v>C.N.A</v>
      </c>
      <c r="M2" s="41">
        <f>VLOOKUP($F2,'Participating - full rosters'!$A:$Q,16,FALSE )</f>
        <v>42433</v>
      </c>
      <c r="N2" s="150">
        <f>VLOOKUP($F2,'Participating - full rosters'!$A:$Q,16,FALSE )</f>
        <v>42433</v>
      </c>
      <c r="O2" s="150"/>
      <c r="P2" s="150"/>
      <c r="Q2" s="47">
        <f>'Overall Data'!$C$34-N2</f>
        <v>616</v>
      </c>
      <c r="R2">
        <f>VLOOKUP($F2,'Participating - full rosters'!$A:$Q,17,FALSE )</f>
        <v>0</v>
      </c>
      <c r="S2">
        <v>0</v>
      </c>
    </row>
    <row r="3" spans="1:19">
      <c r="A3" t="str">
        <f>VLOOKUP($F3,'Participating - full rosters'!$A:$Q,2,FALSE )</f>
        <v>Kaiser Permanente Sunnyside Medical Center</v>
      </c>
      <c r="B3" s="1">
        <v>0.21700524054157899</v>
      </c>
      <c r="C3" t="str">
        <f>VLOOKUP($F3,'Participating - full rosters'!$A:$Q,5,FALSE )</f>
        <v>MS Progressive</v>
      </c>
      <c r="D3" s="1">
        <v>0.25596923097598601</v>
      </c>
      <c r="E3" t="str">
        <f>VLOOKUP($F3,'Participating - full rosters'!$A:$Q,10,FALSE )</f>
        <v>Sombo, Molalign</v>
      </c>
      <c r="F3" s="1">
        <v>0.38600677008208006</v>
      </c>
      <c r="G3">
        <f>VLOOKUP($F3,'Participating - full rosters'!$A:$Q,11,FALSE )</f>
        <v>302</v>
      </c>
      <c r="H3" s="132">
        <f>VLOOKUP($F3,'Participating - full rosters'!$A:$Q,12,FALSE )</f>
        <v>20</v>
      </c>
      <c r="I3" s="132">
        <f>VLOOKUP($F3,'Participating - full rosters'!$A:$Q,13,FALSE )</f>
        <v>2016</v>
      </c>
      <c r="J3" s="132" t="str">
        <f>VLOOKUP($F3,'Participating - full rosters'!$A:$Q,14,FALSE )</f>
        <v>Nongovt. (not-for-profit) - Other</v>
      </c>
      <c r="K3" s="132" t="str">
        <f>VLOOKUP($F3,'Participating - full rosters'!$A:$R,18,FALSE )</f>
        <v>Minor</v>
      </c>
      <c r="L3" s="132" t="str">
        <f>VLOOKUP($F3,'Participating - full rosters'!$A:$Q,15,FALSE )</f>
        <v>C.N.A.</v>
      </c>
      <c r="M3" s="150">
        <f>VLOOKUP($F3,'Participating - full rosters'!$A:$Q,16,FALSE )</f>
        <v>41344</v>
      </c>
      <c r="N3" s="150">
        <f>VLOOKUP($F3,'Participating - full rosters'!$A:$Q,16,FALSE )</f>
        <v>41344</v>
      </c>
      <c r="O3" s="150"/>
      <c r="P3" s="150"/>
      <c r="Q3" s="47">
        <f>'Overall Data'!$C$34-N3</f>
        <v>1705</v>
      </c>
      <c r="R3" s="132" t="str">
        <f>VLOOKUP($F3,'Participating - full rosters'!$A:$Q,17,FALSE )</f>
        <v>R</v>
      </c>
      <c r="S3" s="132">
        <v>0</v>
      </c>
    </row>
    <row r="4" spans="1:19">
      <c r="A4" t="str">
        <f>VLOOKUP($F4,'Participating - full rosters'!$A:$Q,2,FALSE )</f>
        <v>Metropolitan Hospital</v>
      </c>
      <c r="B4" s="1">
        <v>0.25150632982301691</v>
      </c>
      <c r="C4" t="str">
        <f>VLOOKUP($F4,'Participating - full rosters'!$A:$Q,5,FALSE )</f>
        <v>6B Telemetry</v>
      </c>
      <c r="D4" s="1">
        <v>0.93953970736413928</v>
      </c>
      <c r="E4" t="str">
        <f>VLOOKUP($F4,'Participating - full rosters'!$A:$Q,10,FALSE )</f>
        <v>Galindo, Emerilta</v>
      </c>
      <c r="F4" s="1">
        <v>0.48391899113973347</v>
      </c>
      <c r="G4">
        <f>VLOOKUP($F4,'Participating - full rosters'!$A:$Q,11,FALSE )</f>
        <v>317</v>
      </c>
      <c r="H4" s="132">
        <f>VLOOKUP($F4,'Participating - full rosters'!$A:$Q,12,FALSE )</f>
        <v>21</v>
      </c>
      <c r="I4" s="132">
        <f>VLOOKUP($F4,'Participating - full rosters'!$A:$Q,13,FALSE )</f>
        <v>2016</v>
      </c>
      <c r="J4" s="132" t="str">
        <f>VLOOKUP($F4,'Participating - full rosters'!$A:$Q,14,FALSE )</f>
        <v xml:space="preserve">Govt. (non federal) - City
</v>
      </c>
      <c r="K4" s="132" t="str">
        <f>VLOOKUP($F4,'Participating - full rosters'!$A:$R,18,FALSE )</f>
        <v>Minor</v>
      </c>
      <c r="L4" s="132" t="str">
        <f>VLOOKUP($F4,'Participating - full rosters'!$A:$Q,15,FALSE )</f>
        <v>Staff Nurse</v>
      </c>
      <c r="M4" s="150">
        <f>VLOOKUP($F4,'Participating - full rosters'!$A:$Q,16,FALSE )</f>
        <v>38601</v>
      </c>
      <c r="N4" s="150">
        <f>VLOOKUP($F4,'Participating - full rosters'!$A:$Q,16,FALSE )</f>
        <v>38601</v>
      </c>
      <c r="O4" s="150"/>
      <c r="P4" s="150"/>
      <c r="Q4" s="47">
        <f>'Overall Data'!$C$34-N4</f>
        <v>4448</v>
      </c>
      <c r="R4" s="132">
        <f>VLOOKUP($F4,'Participating - full rosters'!$A:$Q,17,FALSE )</f>
        <v>0</v>
      </c>
      <c r="S4" s="132">
        <v>0</v>
      </c>
    </row>
    <row r="5" spans="1:19">
      <c r="A5" t="str">
        <f>VLOOKUP($F5,'Participating - full rosters'!$A:$Q,2,FALSE )</f>
        <v>Lincoln Memorial Hospital</v>
      </c>
      <c r="B5" s="151">
        <v>0.93213279766833956</v>
      </c>
      <c r="C5" t="str">
        <f>VLOOKUP($F5,'Participating - full rosters'!$A:$Q,5,FALSE )</f>
        <v>6C</v>
      </c>
      <c r="D5" s="1">
        <v>0.81008835703815296</v>
      </c>
      <c r="E5" t="str">
        <f>VLOOKUP($F5,'Participating - full rosters'!$A:$Q,10,FALSE )</f>
        <v>Nwankwo, Vivian</v>
      </c>
      <c r="F5" s="151">
        <v>1.5970195534985132E-2</v>
      </c>
      <c r="G5">
        <f>VLOOKUP($F5,'Participating - full rosters'!$A:$Q,11,FALSE )</f>
        <v>317</v>
      </c>
      <c r="H5" s="132">
        <f>VLOOKUP($F5,'Participating - full rosters'!$A:$Q,12,FALSE )</f>
        <v>40</v>
      </c>
      <c r="I5" s="132">
        <f>VLOOKUP($F5,'Participating - full rosters'!$A:$Q,13,FALSE )</f>
        <v>2013</v>
      </c>
      <c r="J5" s="132" t="str">
        <f>VLOOKUP($F5,'Participating - full rosters'!$A:$Q,14,FALSE )</f>
        <v xml:space="preserve">Govt. (non federal) - City
</v>
      </c>
      <c r="K5" s="132" t="str">
        <f>VLOOKUP($F5,'Participating - full rosters'!$A:$R,18,FALSE )</f>
        <v>Minor</v>
      </c>
      <c r="L5" s="132" t="str">
        <f>VLOOKUP($F5,'Participating - full rosters'!$A:$Q,15,FALSE )</f>
        <v xml:space="preserve">Head Nurse </v>
      </c>
      <c r="M5" s="150">
        <f>VLOOKUP($F5,'Participating - full rosters'!$A:$Q,16,FALSE )</f>
        <v>0</v>
      </c>
      <c r="N5" s="47">
        <f>VLOOKUP($F5,'Participating - full rosters'!$A:$Q,16,FALSE )</f>
        <v>0</v>
      </c>
      <c r="O5" s="150"/>
      <c r="P5" s="150"/>
      <c r="Q5" s="47">
        <v>0</v>
      </c>
      <c r="R5" s="132" t="str">
        <f>VLOOKUP($F5,'Participating - full rosters'!$A:$Q,17,FALSE )</f>
        <v>DAYS</v>
      </c>
      <c r="S5" s="132">
        <v>1</v>
      </c>
    </row>
    <row r="6" spans="1:19">
      <c r="A6" t="str">
        <f>VLOOKUP($F6,'Participating - full rosters'!$A:$Q,2,FALSE )</f>
        <v>Lincoln Memorial Hospital</v>
      </c>
      <c r="B6" s="1">
        <v>0.93213279766833956</v>
      </c>
      <c r="C6" t="str">
        <f>VLOOKUP($F6,'Participating - full rosters'!$A:$Q,5,FALSE )</f>
        <v>6B</v>
      </c>
      <c r="D6" s="1">
        <v>0.262220602966591</v>
      </c>
      <c r="E6" t="str">
        <f>VLOOKUP($F6,'Participating - full rosters'!$A:$Q,10,FALSE )</f>
        <v>Mounkaila, Soumana</v>
      </c>
      <c r="F6" s="1">
        <v>0.74742812883639909</v>
      </c>
      <c r="G6">
        <f>VLOOKUP($F6,'Participating - full rosters'!$A:$Q,11,FALSE )</f>
        <v>317</v>
      </c>
      <c r="H6" s="132">
        <f>VLOOKUP($F6,'Participating - full rosters'!$A:$Q,12,FALSE )</f>
        <v>40</v>
      </c>
      <c r="I6" s="132">
        <f>VLOOKUP($F6,'Participating - full rosters'!$A:$Q,13,FALSE )</f>
        <v>2013</v>
      </c>
      <c r="J6" s="132" t="str">
        <f>VLOOKUP($F6,'Participating - full rosters'!$A:$Q,14,FALSE )</f>
        <v xml:space="preserve">Govt. (non federal) - City
</v>
      </c>
      <c r="K6" s="132" t="str">
        <f>VLOOKUP($F6,'Participating - full rosters'!$A:$R,18,FALSE )</f>
        <v>Minor</v>
      </c>
      <c r="L6" s="132" t="str">
        <f>VLOOKUP($F6,'Participating - full rosters'!$A:$Q,15,FALSE )</f>
        <v xml:space="preserve">Head Nurse </v>
      </c>
      <c r="M6" s="150">
        <f>VLOOKUP($F6,'Participating - full rosters'!$A:$Q,16,FALSE )</f>
        <v>0</v>
      </c>
      <c r="N6" s="47">
        <f>VLOOKUP($F6,'Participating - full rosters'!$A:$Q,16,FALSE )</f>
        <v>0</v>
      </c>
      <c r="O6" s="150"/>
      <c r="P6" s="150"/>
      <c r="Q6" s="47">
        <v>0</v>
      </c>
      <c r="R6" s="132" t="str">
        <f>VLOOKUP($F6,'Participating - full rosters'!$A:$Q,17,FALSE )</f>
        <v xml:space="preserve">DAYS </v>
      </c>
      <c r="S6" s="132">
        <v>1</v>
      </c>
    </row>
    <row r="7" spans="1:19">
      <c r="A7" t="str">
        <f>VLOOKUP($F7,'Participating - full rosters'!$A:$Q,2,FALSE )</f>
        <v>Lincoln Memorial Hospital</v>
      </c>
      <c r="B7" s="1">
        <v>0.93213279766833956</v>
      </c>
      <c r="C7" t="str">
        <f>VLOOKUP($F7,'Participating - full rosters'!$A:$Q,5,FALSE )</f>
        <v>6B</v>
      </c>
      <c r="D7" s="1">
        <v>0.262220602966591</v>
      </c>
      <c r="E7" t="str">
        <f>VLOOKUP($F7,'Participating - full rosters'!$A:$Q,10,FALSE )</f>
        <v>Boahen, Abigail</v>
      </c>
      <c r="F7" s="1">
        <v>0.21131984512251956</v>
      </c>
      <c r="G7">
        <f>VLOOKUP($F7,'Participating - full rosters'!$A:$Q,11,FALSE )</f>
        <v>317</v>
      </c>
      <c r="H7" s="132">
        <f>VLOOKUP($F7,'Participating - full rosters'!$A:$Q,12,FALSE )</f>
        <v>40</v>
      </c>
      <c r="I7" s="132">
        <f>VLOOKUP($F7,'Participating - full rosters'!$A:$Q,13,FALSE )</f>
        <v>2013</v>
      </c>
      <c r="J7" s="132" t="str">
        <f>VLOOKUP($F7,'Participating - full rosters'!$A:$Q,14,FALSE )</f>
        <v xml:space="preserve">Govt. (non federal) - City
</v>
      </c>
      <c r="K7" s="132" t="str">
        <f>VLOOKUP($F7,'Participating - full rosters'!$A:$R,18,FALSE )</f>
        <v>Minor</v>
      </c>
      <c r="L7" s="132" t="str">
        <f>VLOOKUP($F7,'Participating - full rosters'!$A:$Q,15,FALSE )</f>
        <v xml:space="preserve">PCA </v>
      </c>
      <c r="M7" s="150">
        <f>VLOOKUP($F7,'Participating - full rosters'!$A:$Q,16,FALSE )</f>
        <v>0</v>
      </c>
      <c r="N7" s="47">
        <f>VLOOKUP($F7,'Participating - full rosters'!$A:$Q,16,FALSE )</f>
        <v>0</v>
      </c>
      <c r="O7" s="150"/>
      <c r="P7" s="150"/>
      <c r="Q7" s="47">
        <v>0</v>
      </c>
      <c r="R7" s="132" t="str">
        <f>VLOOKUP($F7,'Participating - full rosters'!$A:$Q,17,FALSE )</f>
        <v>DAYS</v>
      </c>
      <c r="S7" s="132">
        <v>1</v>
      </c>
    </row>
    <row r="8" spans="1:19">
      <c r="A8" t="str">
        <f>VLOOKUP($F8,'Participating - full rosters'!$A:$Q,2,FALSE )</f>
        <v>Lincoln Memorial Hospital</v>
      </c>
      <c r="B8" s="1">
        <v>0.93213279766833956</v>
      </c>
      <c r="C8" t="str">
        <f>VLOOKUP($F8,'Participating - full rosters'!$A:$Q,5,FALSE )</f>
        <v>6B</v>
      </c>
      <c r="D8" s="1">
        <v>0.262220602966591</v>
      </c>
      <c r="E8" t="str">
        <f>VLOOKUP($F8,'Participating - full rosters'!$A:$Q,10,FALSE )</f>
        <v>Agage, Gladys</v>
      </c>
      <c r="F8" s="1">
        <v>0.22573283754219042</v>
      </c>
      <c r="G8">
        <f>VLOOKUP($F8,'Participating - full rosters'!$A:$Q,11,FALSE )</f>
        <v>317</v>
      </c>
      <c r="H8" s="132">
        <f>VLOOKUP($F8,'Participating - full rosters'!$A:$Q,12,FALSE )</f>
        <v>40</v>
      </c>
      <c r="I8" s="132">
        <f>VLOOKUP($F8,'Participating - full rosters'!$A:$Q,13,FALSE )</f>
        <v>2013</v>
      </c>
      <c r="J8" s="132" t="str">
        <f>VLOOKUP($F8,'Participating - full rosters'!$A:$Q,14,FALSE )</f>
        <v xml:space="preserve">Govt. (non federal) - City
</v>
      </c>
      <c r="K8" s="132" t="str">
        <f>VLOOKUP($F8,'Participating - full rosters'!$A:$R,18,FALSE )</f>
        <v>Minor</v>
      </c>
      <c r="L8" s="132" t="str">
        <f>VLOOKUP($F8,'Participating - full rosters'!$A:$Q,15,FALSE )</f>
        <v xml:space="preserve">PCA </v>
      </c>
      <c r="M8" s="150">
        <f>VLOOKUP($F8,'Participating - full rosters'!$A:$Q,16,FALSE )</f>
        <v>0</v>
      </c>
      <c r="N8" s="47">
        <f>VLOOKUP($F8,'Participating - full rosters'!$A:$Q,16,FALSE )</f>
        <v>0</v>
      </c>
      <c r="O8" s="150"/>
      <c r="P8" s="150"/>
      <c r="Q8" s="47">
        <v>0</v>
      </c>
      <c r="R8" s="132" t="str">
        <f>VLOOKUP($F8,'Participating - full rosters'!$A:$Q,17,FALSE )</f>
        <v>DAYS</v>
      </c>
      <c r="S8" s="132">
        <v>1</v>
      </c>
    </row>
    <row r="9" spans="1:19">
      <c r="A9" t="str">
        <f>VLOOKUP($F9,'Participating - full rosters'!$A:$Q,2,FALSE )</f>
        <v>Lincoln Memorial Hospital</v>
      </c>
      <c r="B9" s="1">
        <v>0.93213279766833956</v>
      </c>
      <c r="C9" t="str">
        <f>VLOOKUP($F9,'Participating - full rosters'!$A:$Q,5,FALSE )</f>
        <v>6B</v>
      </c>
      <c r="D9" s="1">
        <v>0.262220602966591</v>
      </c>
      <c r="E9" t="str">
        <f>VLOOKUP($F9,'Participating - full rosters'!$A:$Q,10,FALSE )</f>
        <v>Boyd, Dominique</v>
      </c>
      <c r="F9" s="1">
        <v>0.22634610632548835</v>
      </c>
      <c r="G9">
        <f>VLOOKUP($F9,'Participating - full rosters'!$A:$Q,11,FALSE )</f>
        <v>317</v>
      </c>
      <c r="H9" s="132">
        <f>VLOOKUP($F9,'Participating - full rosters'!$A:$Q,12,FALSE )</f>
        <v>40</v>
      </c>
      <c r="I9" s="132">
        <f>VLOOKUP($F9,'Participating - full rosters'!$A:$Q,13,FALSE )</f>
        <v>2013</v>
      </c>
      <c r="J9" s="132" t="str">
        <f>VLOOKUP($F9,'Participating - full rosters'!$A:$Q,14,FALSE )</f>
        <v xml:space="preserve">Govt. (non federal) - City
</v>
      </c>
      <c r="K9" s="132" t="str">
        <f>VLOOKUP($F9,'Participating - full rosters'!$A:$R,18,FALSE )</f>
        <v>Minor</v>
      </c>
      <c r="L9" s="132" t="str">
        <f>VLOOKUP($F9,'Participating - full rosters'!$A:$Q,15,FALSE )</f>
        <v xml:space="preserve">PCA </v>
      </c>
      <c r="M9" s="150">
        <f>VLOOKUP($F9,'Participating - full rosters'!$A:$Q,16,FALSE )</f>
        <v>0</v>
      </c>
      <c r="N9" s="47">
        <f>VLOOKUP($F9,'Participating - full rosters'!$A:$Q,16,FALSE )</f>
        <v>0</v>
      </c>
      <c r="O9" s="150"/>
      <c r="P9" s="150"/>
      <c r="Q9" s="47">
        <v>0</v>
      </c>
      <c r="R9" s="132" t="str">
        <f>VLOOKUP($F9,'Participating - full rosters'!$A:$Q,17,FALSE )</f>
        <v>DAYS</v>
      </c>
      <c r="S9" s="132">
        <v>1</v>
      </c>
    </row>
    <row r="10" spans="1:19">
      <c r="A10" t="str">
        <f>VLOOKUP($F10,'Participating - full rosters'!$A:$Q,2,FALSE )</f>
        <v>Lincoln Memorial Hospital</v>
      </c>
      <c r="B10" s="1">
        <v>0.93213279766833956</v>
      </c>
      <c r="C10" t="str">
        <f>VLOOKUP($F10,'Participating - full rosters'!$A:$Q,5,FALSE )</f>
        <v>6B</v>
      </c>
      <c r="D10" s="1">
        <v>0.262220602966591</v>
      </c>
      <c r="E10" t="str">
        <f>VLOOKUP($F10,'Participating - full rosters'!$A:$Q,10,FALSE )</f>
        <v>Charles, Frisnel</v>
      </c>
      <c r="F10" s="1">
        <v>0.27778961019866488</v>
      </c>
      <c r="G10">
        <f>VLOOKUP($F10,'Participating - full rosters'!$A:$Q,11,FALSE )</f>
        <v>317</v>
      </c>
      <c r="H10" s="132">
        <f>VLOOKUP($F10,'Participating - full rosters'!$A:$Q,12,FALSE )</f>
        <v>40</v>
      </c>
      <c r="I10" s="132">
        <f>VLOOKUP($F10,'Participating - full rosters'!$A:$Q,13,FALSE )</f>
        <v>2013</v>
      </c>
      <c r="J10" s="132" t="str">
        <f>VLOOKUP($F10,'Participating - full rosters'!$A:$Q,14,FALSE )</f>
        <v xml:space="preserve">Govt. (non federal) - City
</v>
      </c>
      <c r="K10" s="132" t="str">
        <f>VLOOKUP($F10,'Participating - full rosters'!$A:$R,18,FALSE )</f>
        <v>Minor</v>
      </c>
      <c r="L10" s="132" t="str">
        <f>VLOOKUP($F10,'Participating - full rosters'!$A:$Q,15,FALSE )</f>
        <v xml:space="preserve">PCA </v>
      </c>
      <c r="M10" s="150">
        <f>VLOOKUP($F10,'Participating - full rosters'!$A:$Q,16,FALSE )</f>
        <v>0</v>
      </c>
      <c r="N10" s="47">
        <f>VLOOKUP($F10,'Participating - full rosters'!$A:$Q,16,FALSE )</f>
        <v>0</v>
      </c>
      <c r="O10" s="150"/>
      <c r="P10" s="150"/>
      <c r="Q10" s="47">
        <v>0</v>
      </c>
      <c r="R10" s="132" t="str">
        <f>VLOOKUP($F10,'Participating - full rosters'!$A:$Q,17,FALSE )</f>
        <v>DAYS</v>
      </c>
      <c r="S10" s="132">
        <v>1</v>
      </c>
    </row>
    <row r="11" spans="1:19">
      <c r="A11" t="str">
        <f>VLOOKUP($F11,'Participating - full rosters'!$A:$Q,2,FALSE )</f>
        <v>Lincoln Memorial Hospital</v>
      </c>
      <c r="B11" s="1">
        <v>0.93213279766833956</v>
      </c>
      <c r="C11" t="str">
        <f>VLOOKUP($F11,'Participating - full rosters'!$A:$Q,5,FALSE )</f>
        <v>6B</v>
      </c>
      <c r="D11" s="1">
        <v>0.262220602966591</v>
      </c>
      <c r="E11" t="str">
        <f>VLOOKUP($F11,'Participating - full rosters'!$A:$Q,10,FALSE )</f>
        <v>Dulce, Chandiramani Maria</v>
      </c>
      <c r="F11" s="1">
        <v>0.30053090932032223</v>
      </c>
      <c r="G11">
        <f>VLOOKUP($F11,'Participating - full rosters'!$A:$Q,11,FALSE )</f>
        <v>317</v>
      </c>
      <c r="H11" s="132">
        <f>VLOOKUP($F11,'Participating - full rosters'!$A:$Q,12,FALSE )</f>
        <v>40</v>
      </c>
      <c r="I11" s="132">
        <f>VLOOKUP($F11,'Participating - full rosters'!$A:$Q,13,FALSE )</f>
        <v>2013</v>
      </c>
      <c r="J11" s="132" t="str">
        <f>VLOOKUP($F11,'Participating - full rosters'!$A:$Q,14,FALSE )</f>
        <v xml:space="preserve">Govt. (non federal) - City
</v>
      </c>
      <c r="K11" s="132" t="str">
        <f>VLOOKUP($F11,'Participating - full rosters'!$A:$R,18,FALSE )</f>
        <v>Minor</v>
      </c>
      <c r="L11" s="132" t="str">
        <f>VLOOKUP($F11,'Participating - full rosters'!$A:$Q,15,FALSE )</f>
        <v xml:space="preserve">PCA </v>
      </c>
      <c r="M11" s="150">
        <f>VLOOKUP($F11,'Participating - full rosters'!$A:$Q,16,FALSE )</f>
        <v>0</v>
      </c>
      <c r="N11" s="47">
        <f>VLOOKUP($F11,'Participating - full rosters'!$A:$Q,16,FALSE )</f>
        <v>0</v>
      </c>
      <c r="O11" s="150"/>
      <c r="P11" s="150"/>
      <c r="Q11" s="47">
        <v>0</v>
      </c>
      <c r="R11" s="132" t="str">
        <f>VLOOKUP($F11,'Participating - full rosters'!$A:$Q,17,FALSE )</f>
        <v>DAYS</v>
      </c>
      <c r="S11" s="132">
        <v>1</v>
      </c>
    </row>
    <row r="12" spans="1:19">
      <c r="A12" t="str">
        <f>VLOOKUP($F12,'Participating - full rosters'!$A:$Q,2,FALSE )</f>
        <v>Lincoln Memorial Hospital</v>
      </c>
      <c r="B12" s="1">
        <v>0.93213279766833956</v>
      </c>
      <c r="C12" t="str">
        <f>VLOOKUP($F12,'Participating - full rosters'!$A:$Q,5,FALSE )</f>
        <v>6B</v>
      </c>
      <c r="D12" s="1">
        <v>0.262220602966591</v>
      </c>
      <c r="E12" t="str">
        <f>VLOOKUP($F12,'Participating - full rosters'!$A:$Q,10,FALSE )</f>
        <v>Gaudin, Marie</v>
      </c>
      <c r="F12" s="1">
        <v>0.46683617288161816</v>
      </c>
      <c r="G12">
        <f>VLOOKUP($F12,'Participating - full rosters'!$A:$Q,11,FALSE )</f>
        <v>317</v>
      </c>
      <c r="H12" s="132">
        <f>VLOOKUP($F12,'Participating - full rosters'!$A:$Q,12,FALSE )</f>
        <v>40</v>
      </c>
      <c r="I12" s="132">
        <f>VLOOKUP($F12,'Participating - full rosters'!$A:$Q,13,FALSE )</f>
        <v>2013</v>
      </c>
      <c r="J12" s="132" t="str">
        <f>VLOOKUP($F12,'Participating - full rosters'!$A:$Q,14,FALSE )</f>
        <v xml:space="preserve">Govt. (non federal) - City
</v>
      </c>
      <c r="K12" s="132" t="str">
        <f>VLOOKUP($F12,'Participating - full rosters'!$A:$R,18,FALSE )</f>
        <v>Minor</v>
      </c>
      <c r="L12" s="132" t="str">
        <f>VLOOKUP($F12,'Participating - full rosters'!$A:$Q,15,FALSE )</f>
        <v xml:space="preserve">PCA </v>
      </c>
      <c r="M12" s="150">
        <f>VLOOKUP($F12,'Participating - full rosters'!$A:$Q,16,FALSE )</f>
        <v>0</v>
      </c>
      <c r="N12" s="47">
        <f>VLOOKUP($F12,'Participating - full rosters'!$A:$Q,16,FALSE )</f>
        <v>0</v>
      </c>
      <c r="O12" s="150"/>
      <c r="P12" s="150"/>
      <c r="Q12" s="47">
        <v>0</v>
      </c>
      <c r="R12" s="132" t="str">
        <f>VLOOKUP($F12,'Participating - full rosters'!$A:$Q,17,FALSE )</f>
        <v>DAYS</v>
      </c>
      <c r="S12" s="132">
        <v>1</v>
      </c>
    </row>
    <row r="13" spans="1:19">
      <c r="A13" t="str">
        <f>VLOOKUP($F13,'Participating - full rosters'!$A:$Q,2,FALSE )</f>
        <v>Lincoln Memorial Hospital</v>
      </c>
      <c r="B13" s="1">
        <v>0.93213279766833956</v>
      </c>
      <c r="C13" t="str">
        <f>VLOOKUP($F13,'Participating - full rosters'!$A:$Q,5,FALSE )</f>
        <v>6B</v>
      </c>
      <c r="D13" s="1">
        <v>0.262220602966591</v>
      </c>
      <c r="E13" t="str">
        <f>VLOOKUP($F13,'Participating - full rosters'!$A:$Q,10,FALSE )</f>
        <v>Barrie, Isatu</v>
      </c>
      <c r="F13" s="1">
        <v>0.54912269719210538</v>
      </c>
      <c r="G13">
        <f>VLOOKUP($F13,'Participating - full rosters'!$A:$Q,11,FALSE )</f>
        <v>317</v>
      </c>
      <c r="H13" s="132">
        <f>VLOOKUP($F13,'Participating - full rosters'!$A:$Q,12,FALSE )</f>
        <v>40</v>
      </c>
      <c r="I13" s="132">
        <f>VLOOKUP($F13,'Participating - full rosters'!$A:$Q,13,FALSE )</f>
        <v>2013</v>
      </c>
      <c r="J13" s="132" t="str">
        <f>VLOOKUP($F13,'Participating - full rosters'!$A:$Q,14,FALSE )</f>
        <v xml:space="preserve">Govt. (non federal) - City
</v>
      </c>
      <c r="K13" s="132" t="str">
        <f>VLOOKUP($F13,'Participating - full rosters'!$A:$R,18,FALSE )</f>
        <v>Minor</v>
      </c>
      <c r="L13" s="132" t="str">
        <f>VLOOKUP($F13,'Participating - full rosters'!$A:$Q,15,FALSE )</f>
        <v xml:space="preserve">PCA </v>
      </c>
      <c r="M13" s="150">
        <f>VLOOKUP($F13,'Participating - full rosters'!$A:$Q,16,FALSE )</f>
        <v>0</v>
      </c>
      <c r="N13" s="47">
        <f>VLOOKUP($F13,'Participating - full rosters'!$A:$Q,16,FALSE )</f>
        <v>0</v>
      </c>
      <c r="O13" s="150"/>
      <c r="P13" s="150"/>
      <c r="Q13" s="47">
        <v>0</v>
      </c>
      <c r="R13" s="132" t="str">
        <f>VLOOKUP($F13,'Participating - full rosters'!$A:$Q,17,FALSE )</f>
        <v>DAYS</v>
      </c>
      <c r="S13" s="132">
        <v>1</v>
      </c>
    </row>
    <row r="14" spans="1:19">
      <c r="A14" t="str">
        <f>VLOOKUP($F14,'Participating - full rosters'!$A:$Q,2,FALSE )</f>
        <v>Lincoln Memorial Hospital</v>
      </c>
      <c r="B14" s="1">
        <v>0.93213279766833956</v>
      </c>
      <c r="C14" t="str">
        <f>VLOOKUP($F14,'Participating - full rosters'!$A:$Q,5,FALSE )</f>
        <v>6C</v>
      </c>
      <c r="D14" s="1">
        <v>0.81008835703815296</v>
      </c>
      <c r="E14" t="str">
        <f>VLOOKUP($F14,'Participating - full rosters'!$A:$Q,10,FALSE )</f>
        <v>Quinones, Brenda</v>
      </c>
      <c r="F14" s="1">
        <v>0.67185954684532112</v>
      </c>
      <c r="G14">
        <f>VLOOKUP($F14,'Participating - full rosters'!$A:$Q,11,FALSE )</f>
        <v>317</v>
      </c>
      <c r="H14" s="132">
        <f>VLOOKUP($F14,'Participating - full rosters'!$A:$Q,12,FALSE )</f>
        <v>40</v>
      </c>
      <c r="I14" s="132">
        <f>VLOOKUP($F14,'Participating - full rosters'!$A:$Q,13,FALSE )</f>
        <v>2013</v>
      </c>
      <c r="J14" s="132" t="str">
        <f>VLOOKUP($F14,'Participating - full rosters'!$A:$Q,14,FALSE )</f>
        <v xml:space="preserve">Govt. (non federal) - City
</v>
      </c>
      <c r="K14" s="132" t="str">
        <f>VLOOKUP($F14,'Participating - full rosters'!$A:$R,18,FALSE )</f>
        <v>Minor</v>
      </c>
      <c r="L14" s="132" t="str">
        <f>VLOOKUP($F14,'Participating - full rosters'!$A:$Q,15,FALSE )</f>
        <v xml:space="preserve">PCA </v>
      </c>
      <c r="M14" s="150">
        <f>VLOOKUP($F14,'Participating - full rosters'!$A:$Q,16,FALSE )</f>
        <v>0</v>
      </c>
      <c r="N14" s="47">
        <f>VLOOKUP($F14,'Participating - full rosters'!$A:$Q,16,FALSE )</f>
        <v>0</v>
      </c>
      <c r="O14" s="150"/>
      <c r="P14" s="150"/>
      <c r="Q14" s="47">
        <v>0</v>
      </c>
      <c r="R14" s="132" t="str">
        <f>VLOOKUP($F14,'Participating - full rosters'!$A:$Q,17,FALSE )</f>
        <v>DAYS</v>
      </c>
      <c r="S14" s="132">
        <v>1</v>
      </c>
    </row>
    <row r="15" spans="1:19">
      <c r="A15" t="str">
        <f>VLOOKUP($F15,'Participating - full rosters'!$A:$Q,2,FALSE )</f>
        <v>Lincoln Memorial Hospital</v>
      </c>
      <c r="B15" s="1">
        <v>0.93213279766833956</v>
      </c>
      <c r="C15" t="str">
        <f>VLOOKUP($F15,'Participating - full rosters'!$A:$Q,5,FALSE )</f>
        <v>6C</v>
      </c>
      <c r="D15" s="1">
        <v>0.81008835703815296</v>
      </c>
      <c r="E15" t="str">
        <f>VLOOKUP($F15,'Participating - full rosters'!$A:$Q,10,FALSE )</f>
        <v>Khatun, Jakiya</v>
      </c>
      <c r="F15" s="1">
        <v>0.77237189820813579</v>
      </c>
      <c r="G15">
        <f>VLOOKUP($F15,'Participating - full rosters'!$A:$Q,11,FALSE )</f>
        <v>317</v>
      </c>
      <c r="H15" s="132">
        <f>VLOOKUP($F15,'Participating - full rosters'!$A:$Q,12,FALSE )</f>
        <v>40</v>
      </c>
      <c r="I15" s="132">
        <f>VLOOKUP($F15,'Participating - full rosters'!$A:$Q,13,FALSE )</f>
        <v>2013</v>
      </c>
      <c r="J15" s="132" t="str">
        <f>VLOOKUP($F15,'Participating - full rosters'!$A:$Q,14,FALSE )</f>
        <v xml:space="preserve">Govt. (non federal) - City
</v>
      </c>
      <c r="K15" s="132" t="str">
        <f>VLOOKUP($F15,'Participating - full rosters'!$A:$R,18,FALSE )</f>
        <v>Minor</v>
      </c>
      <c r="L15" s="132" t="str">
        <f>VLOOKUP($F15,'Participating - full rosters'!$A:$Q,15,FALSE )</f>
        <v xml:space="preserve">PCA </v>
      </c>
      <c r="M15" s="150">
        <f>VLOOKUP($F15,'Participating - full rosters'!$A:$Q,16,FALSE )</f>
        <v>0</v>
      </c>
      <c r="N15" s="47">
        <f>VLOOKUP($F15,'Participating - full rosters'!$A:$Q,16,FALSE )</f>
        <v>0</v>
      </c>
      <c r="O15" s="150"/>
      <c r="P15" s="150"/>
      <c r="Q15" s="47">
        <v>0</v>
      </c>
      <c r="R15" s="132" t="str">
        <f>VLOOKUP($F15,'Participating - full rosters'!$A:$Q,17,FALSE )</f>
        <v>DAYS</v>
      </c>
      <c r="S15" s="132">
        <v>1</v>
      </c>
    </row>
    <row r="16" spans="1:19">
      <c r="A16" t="str">
        <f>VLOOKUP($F16,'Participating - full rosters'!$A:$Q,2,FALSE )</f>
        <v>Lincoln Memorial Hospital</v>
      </c>
      <c r="B16" s="1">
        <v>0.93213279766833956</v>
      </c>
      <c r="C16" t="str">
        <f>VLOOKUP($F16,'Participating - full rosters'!$A:$Q,5,FALSE )</f>
        <v>6C</v>
      </c>
      <c r="D16" s="1">
        <v>0.81008835703815296</v>
      </c>
      <c r="E16" t="str">
        <f>VLOOKUP($F16,'Participating - full rosters'!$A:$Q,10,FALSE )</f>
        <v>Quezada, Ana</v>
      </c>
      <c r="F16" s="1">
        <v>0.86806358424319674</v>
      </c>
      <c r="G16">
        <f>VLOOKUP($F16,'Participating - full rosters'!$A:$Q,11,FALSE )</f>
        <v>317</v>
      </c>
      <c r="H16" s="132">
        <f>VLOOKUP($F16,'Participating - full rosters'!$A:$Q,12,FALSE )</f>
        <v>40</v>
      </c>
      <c r="I16" s="132">
        <f>VLOOKUP($F16,'Participating - full rosters'!$A:$Q,13,FALSE )</f>
        <v>2013</v>
      </c>
      <c r="J16" s="132" t="str">
        <f>VLOOKUP($F16,'Participating - full rosters'!$A:$Q,14,FALSE )</f>
        <v xml:space="preserve">Govt. (non federal) - City
</v>
      </c>
      <c r="K16" s="132" t="str">
        <f>VLOOKUP($F16,'Participating - full rosters'!$A:$R,18,FALSE )</f>
        <v>Minor</v>
      </c>
      <c r="L16" s="132" t="str">
        <f>VLOOKUP($F16,'Participating - full rosters'!$A:$Q,15,FALSE )</f>
        <v xml:space="preserve">PCA </v>
      </c>
      <c r="M16" s="150">
        <f>VLOOKUP($F16,'Participating - full rosters'!$A:$Q,16,FALSE )</f>
        <v>0</v>
      </c>
      <c r="N16" s="47">
        <f>VLOOKUP($F16,'Participating - full rosters'!$A:$Q,16,FALSE )</f>
        <v>0</v>
      </c>
      <c r="O16" s="150"/>
      <c r="P16" s="150"/>
      <c r="Q16" s="47">
        <v>0</v>
      </c>
      <c r="R16" s="132" t="str">
        <f>VLOOKUP($F16,'Participating - full rosters'!$A:$Q,17,FALSE )</f>
        <v>DAYS</v>
      </c>
      <c r="S16" s="132">
        <v>1</v>
      </c>
    </row>
    <row r="17" spans="1:19">
      <c r="A17" t="str">
        <f>VLOOKUP($F17,'Participating - full rosters'!$A:$Q,2,FALSE )</f>
        <v>Lincoln Memorial Hospital</v>
      </c>
      <c r="B17" s="1">
        <v>0.93213279766833956</v>
      </c>
      <c r="C17" t="str">
        <f>VLOOKUP($F17,'Participating - full rosters'!$A:$Q,5,FALSE )</f>
        <v>6C</v>
      </c>
      <c r="D17" s="1">
        <v>0.81008835703815296</v>
      </c>
      <c r="E17" t="str">
        <f>VLOOKUP($F17,'Participating - full rosters'!$A:$Q,10,FALSE )</f>
        <v>Hernandez, Michelle</v>
      </c>
      <c r="F17" s="1">
        <v>0.88735878084949793</v>
      </c>
      <c r="G17">
        <f>VLOOKUP($F17,'Participating - full rosters'!$A:$Q,11,FALSE )</f>
        <v>317</v>
      </c>
      <c r="H17" s="132">
        <f>VLOOKUP($F17,'Participating - full rosters'!$A:$Q,12,FALSE )</f>
        <v>40</v>
      </c>
      <c r="I17" s="132">
        <f>VLOOKUP($F17,'Participating - full rosters'!$A:$Q,13,FALSE )</f>
        <v>2013</v>
      </c>
      <c r="J17" s="132" t="str">
        <f>VLOOKUP($F17,'Participating - full rosters'!$A:$Q,14,FALSE )</f>
        <v xml:space="preserve">Govt. (non federal) - City
</v>
      </c>
      <c r="K17" s="132" t="str">
        <f>VLOOKUP($F17,'Participating - full rosters'!$A:$R,18,FALSE )</f>
        <v>Minor</v>
      </c>
      <c r="L17" s="132" t="str">
        <f>VLOOKUP($F17,'Participating - full rosters'!$A:$Q,15,FALSE )</f>
        <v xml:space="preserve">PCA </v>
      </c>
      <c r="M17" s="150">
        <f>VLOOKUP($F17,'Participating - full rosters'!$A:$Q,16,FALSE )</f>
        <v>0</v>
      </c>
      <c r="N17" s="47">
        <f>VLOOKUP($F17,'Participating - full rosters'!$A:$Q,16,FALSE )</f>
        <v>0</v>
      </c>
      <c r="O17" s="150"/>
      <c r="P17" s="150"/>
      <c r="Q17" s="47">
        <v>0</v>
      </c>
      <c r="R17" s="132" t="str">
        <f>VLOOKUP($F17,'Participating - full rosters'!$A:$Q,17,FALSE )</f>
        <v>DAYS</v>
      </c>
      <c r="S17" s="132">
        <v>1</v>
      </c>
    </row>
    <row r="18" spans="1:19">
      <c r="A18" t="str">
        <f>VLOOKUP($F18,'Participating - full rosters'!$A:$Q,2,FALSE )</f>
        <v>NY Presbyterian - The Allen Pavilion</v>
      </c>
      <c r="B18" s="1">
        <v>0.65824811348980328</v>
      </c>
      <c r="C18" t="str">
        <f>VLOOKUP($F18,'Participating - full rosters'!$A:$Q,5,FALSE )</f>
        <v>2 Field West</v>
      </c>
      <c r="D18" s="1">
        <v>0.91670554544059568</v>
      </c>
      <c r="E18" t="str">
        <f>VLOOKUP($F18,'Participating - full rosters'!$A:$Q,10,FALSE )</f>
        <v>Clarke, Angela</v>
      </c>
      <c r="F18" s="1">
        <v>0.47553232178296634</v>
      </c>
      <c r="G18">
        <f>VLOOKUP($F18,'Participating - full rosters'!$A:$Q,11,FALSE )</f>
        <v>212</v>
      </c>
      <c r="H18" s="132">
        <f>VLOOKUP($F18,'Participating - full rosters'!$A:$Q,12,FALSE )</f>
        <v>35</v>
      </c>
      <c r="I18" s="132">
        <f>VLOOKUP($F18,'Participating - full rosters'!$A:$Q,13,FALSE )</f>
        <v>2003</v>
      </c>
      <c r="J18" s="132" t="str">
        <f>VLOOKUP($F18,'Participating - full rosters'!$A:$Q,14,FALSE )</f>
        <v>Nongovt. (not-for-profit) - Other</v>
      </c>
      <c r="K18" s="132" t="str">
        <f>VLOOKUP($F18,'Participating - full rosters'!$A:$R,18,FALSE )</f>
        <v>Minor</v>
      </c>
      <c r="L18" s="132" t="str">
        <f>VLOOKUP($F18,'Participating - full rosters'!$A:$Q,15,FALSE )</f>
        <v>451 - Patient Care Associate</v>
      </c>
      <c r="M18" s="150">
        <f>VLOOKUP($F18,'Participating - full rosters'!$A:$Q,16,FALSE )</f>
        <v>0</v>
      </c>
      <c r="N18" s="47">
        <f>VLOOKUP($F18,'Participating - full rosters'!$A:$Q,16,FALSE )</f>
        <v>0</v>
      </c>
      <c r="O18" s="150"/>
      <c r="P18" s="150"/>
      <c r="Q18" s="47">
        <v>0</v>
      </c>
      <c r="R18" s="132" t="str">
        <f>VLOOKUP($F18,'Participating - full rosters'!$A:$Q,17,FALSE )</f>
        <v>Day</v>
      </c>
      <c r="S18" s="132">
        <v>1</v>
      </c>
    </row>
    <row r="19" spans="1:19">
      <c r="A19" t="str">
        <f>VLOOKUP($F19,'Participating - full rosters'!$A:$Q,2,FALSE )</f>
        <v>NY Presbyterian - The Allen Pavilion</v>
      </c>
      <c r="B19" s="1">
        <v>0.65824811348980306</v>
      </c>
      <c r="C19" t="str">
        <f>VLOOKUP($F19,'Participating - full rosters'!$A:$Q,5,FALSE )</f>
        <v>2 Field West</v>
      </c>
      <c r="D19" s="1">
        <v>0.91670554544059568</v>
      </c>
      <c r="E19" t="str">
        <f>VLOOKUP($F19,'Participating - full rosters'!$A:$Q,10,FALSE )</f>
        <v>Pilar, Uy Maria Pilar</v>
      </c>
      <c r="F19" s="1">
        <v>0.58717270619226103</v>
      </c>
      <c r="G19">
        <f>VLOOKUP($F19,'Participating - full rosters'!$A:$Q,11,FALSE )</f>
        <v>212</v>
      </c>
      <c r="H19" s="132">
        <f>VLOOKUP($F19,'Participating - full rosters'!$A:$Q,12,FALSE )</f>
        <v>35</v>
      </c>
      <c r="I19" s="132">
        <f>VLOOKUP($F19,'Participating - full rosters'!$A:$Q,13,FALSE )</f>
        <v>2003</v>
      </c>
      <c r="J19" s="132" t="str">
        <f>VLOOKUP($F19,'Participating - full rosters'!$A:$Q,14,FALSE )</f>
        <v>Nongovt. (not-for-profit) - Other</v>
      </c>
      <c r="K19" s="132" t="str">
        <f>VLOOKUP($F19,'Participating - full rosters'!$A:$R,18,FALSE )</f>
        <v>Minor</v>
      </c>
      <c r="L19" s="132" t="str">
        <f>VLOOKUP($F19,'Participating - full rosters'!$A:$Q,15,FALSE )</f>
        <v>451 - Patient Care Associate</v>
      </c>
      <c r="M19" s="150">
        <f>VLOOKUP($F19,'Participating - full rosters'!$A:$Q,16,FALSE )</f>
        <v>0</v>
      </c>
      <c r="N19" s="47">
        <f>VLOOKUP($F19,'Participating - full rosters'!$A:$Q,16,FALSE )</f>
        <v>0</v>
      </c>
      <c r="O19" s="150"/>
      <c r="P19" s="150"/>
      <c r="Q19" s="47">
        <v>0</v>
      </c>
      <c r="R19" s="132" t="str">
        <f>VLOOKUP($F19,'Participating - full rosters'!$A:$Q,17,FALSE )</f>
        <v>Day</v>
      </c>
      <c r="S19" s="132">
        <v>1</v>
      </c>
    </row>
    <row r="20" spans="1:19">
      <c r="A20" t="str">
        <f>VLOOKUP($F20,'Participating - full rosters'!$A:$Q,2,FALSE )</f>
        <v>NY Presbyterian - The Allen Pavilion</v>
      </c>
      <c r="B20" s="1">
        <v>0.65824811348980306</v>
      </c>
      <c r="C20" t="str">
        <f>VLOOKUP($F20,'Participating - full rosters'!$A:$Q,5,FALSE )</f>
        <v>2 Field West</v>
      </c>
      <c r="D20" s="1">
        <v>0.91670554544059568</v>
      </c>
      <c r="E20" t="str">
        <f>VLOOKUP($F20,'Participating - full rosters'!$A:$Q,10,FALSE )</f>
        <v>Khan, Farida</v>
      </c>
      <c r="F20" s="1">
        <v>0.60809274429562243</v>
      </c>
      <c r="G20">
        <f>VLOOKUP($F20,'Participating - full rosters'!$A:$Q,11,FALSE )</f>
        <v>212</v>
      </c>
      <c r="H20" s="132">
        <f>VLOOKUP($F20,'Participating - full rosters'!$A:$Q,12,FALSE )</f>
        <v>35</v>
      </c>
      <c r="I20" s="132">
        <f>VLOOKUP($F20,'Participating - full rosters'!$A:$Q,13,FALSE )</f>
        <v>2003</v>
      </c>
      <c r="J20" s="132" t="str">
        <f>VLOOKUP($F20,'Participating - full rosters'!$A:$Q,14,FALSE )</f>
        <v>Nongovt. (not-for-profit) - Other</v>
      </c>
      <c r="K20" s="132" t="str">
        <f>VLOOKUP($F20,'Participating - full rosters'!$A:$R,18,FALSE )</f>
        <v>Minor</v>
      </c>
      <c r="L20" s="132" t="str">
        <f>VLOOKUP($F20,'Participating - full rosters'!$A:$Q,15,FALSE )</f>
        <v>451 - Patient Care Associate</v>
      </c>
      <c r="M20" s="150">
        <f>VLOOKUP($F20,'Participating - full rosters'!$A:$Q,16,FALSE )</f>
        <v>0</v>
      </c>
      <c r="N20" s="47">
        <f>VLOOKUP($F20,'Participating - full rosters'!$A:$Q,16,FALSE )</f>
        <v>0</v>
      </c>
      <c r="O20" s="150"/>
      <c r="P20" s="150"/>
      <c r="Q20" s="47">
        <v>0</v>
      </c>
      <c r="R20" s="132" t="str">
        <f>VLOOKUP($F20,'Participating - full rosters'!$A:$Q,17,FALSE )</f>
        <v>Day</v>
      </c>
      <c r="S20" s="132">
        <v>1</v>
      </c>
    </row>
    <row r="21" spans="1:19">
      <c r="A21" t="str">
        <f>VLOOKUP($F21,'Participating - full rosters'!$A:$Q,2,FALSE )</f>
        <v>NY Presbyterian - The Allen Pavilion</v>
      </c>
      <c r="B21" s="1">
        <v>0.65824811348980306</v>
      </c>
      <c r="C21" t="str">
        <f>VLOOKUP($F21,'Participating - full rosters'!$A:$Q,5,FALSE )</f>
        <v>2 Field West</v>
      </c>
      <c r="D21" s="1">
        <v>0.91670554544059568</v>
      </c>
      <c r="E21" t="str">
        <f>VLOOKUP($F21,'Participating - full rosters'!$A:$Q,10,FALSE )</f>
        <v>Koyithara, Christine</v>
      </c>
      <c r="F21" s="1">
        <v>0.71773905644040725</v>
      </c>
      <c r="G21">
        <f>VLOOKUP($F21,'Participating - full rosters'!$A:$Q,11,FALSE )</f>
        <v>212</v>
      </c>
      <c r="H21" s="132">
        <f>VLOOKUP($F21,'Participating - full rosters'!$A:$Q,12,FALSE )</f>
        <v>35</v>
      </c>
      <c r="I21" s="132">
        <f>VLOOKUP($F21,'Participating - full rosters'!$A:$Q,13,FALSE )</f>
        <v>2003</v>
      </c>
      <c r="J21" s="132" t="str">
        <f>VLOOKUP($F21,'Participating - full rosters'!$A:$Q,14,FALSE )</f>
        <v>Nongovt. (not-for-profit) - Other</v>
      </c>
      <c r="K21" s="132" t="str">
        <f>VLOOKUP($F21,'Participating - full rosters'!$A:$R,18,FALSE )</f>
        <v>Minor</v>
      </c>
      <c r="L21" s="132" t="str">
        <f>VLOOKUP($F21,'Participating - full rosters'!$A:$Q,15,FALSE )</f>
        <v>574 - Clinical Nurse Manager</v>
      </c>
      <c r="M21" s="150">
        <f>VLOOKUP($F21,'Participating - full rosters'!$A:$Q,16,FALSE )</f>
        <v>0</v>
      </c>
      <c r="N21" s="47">
        <f>VLOOKUP($F21,'Participating - full rosters'!$A:$Q,16,FALSE )</f>
        <v>0</v>
      </c>
      <c r="O21" s="150"/>
      <c r="P21" s="150"/>
      <c r="Q21" s="47">
        <v>0</v>
      </c>
      <c r="R21" s="132" t="str">
        <f>VLOOKUP($F21,'Participating - full rosters'!$A:$Q,17,FALSE )</f>
        <v>Day</v>
      </c>
      <c r="S21" s="132">
        <v>1</v>
      </c>
    </row>
    <row r="22" spans="1:19">
      <c r="A22" t="str">
        <f>VLOOKUP($F22,'Participating - full rosters'!$A:$Q,2,FALSE )</f>
        <v>NY Presbyterian - The Allen Pavilion</v>
      </c>
      <c r="B22" s="1">
        <v>0.65824811348980306</v>
      </c>
      <c r="C22" t="str">
        <f>VLOOKUP($F22,'Participating - full rosters'!$A:$Q,5,FALSE )</f>
        <v>2 Field West</v>
      </c>
      <c r="D22" s="1">
        <v>0.91670554544059568</v>
      </c>
      <c r="E22" t="str">
        <f>VLOOKUP($F22,'Participating - full rosters'!$A:$Q,10,FALSE )</f>
        <v>Figueroa, Jeannette</v>
      </c>
      <c r="F22" s="1">
        <v>0.33605868460806443</v>
      </c>
      <c r="G22">
        <f>VLOOKUP($F22,'Participating - full rosters'!$A:$Q,11,FALSE )</f>
        <v>212</v>
      </c>
      <c r="H22" s="132">
        <f>VLOOKUP($F22,'Participating - full rosters'!$A:$Q,12,FALSE )</f>
        <v>35</v>
      </c>
      <c r="I22" s="132">
        <f>VLOOKUP($F22,'Participating - full rosters'!$A:$Q,13,FALSE )</f>
        <v>2003</v>
      </c>
      <c r="J22" s="132" t="str">
        <f>VLOOKUP($F22,'Participating - full rosters'!$A:$Q,14,FALSE )</f>
        <v>Nongovt. (not-for-profit) - Other</v>
      </c>
      <c r="K22" s="132" t="str">
        <f>VLOOKUP($F22,'Participating - full rosters'!$A:$R,18,FALSE )</f>
        <v>Minor</v>
      </c>
      <c r="L22" s="132" t="str">
        <f>VLOOKUP($F22,'Participating - full rosters'!$A:$Q,15,FALSE )</f>
        <v>618 - Per Diem Staff Nurse</v>
      </c>
      <c r="M22" s="150">
        <f>VLOOKUP($F22,'Participating - full rosters'!$A:$Q,16,FALSE )</f>
        <v>0</v>
      </c>
      <c r="N22" s="47">
        <f>VLOOKUP($F22,'Participating - full rosters'!$A:$Q,16,FALSE )</f>
        <v>0</v>
      </c>
      <c r="O22" s="150"/>
      <c r="P22" s="150"/>
      <c r="Q22" s="47">
        <v>0</v>
      </c>
      <c r="R22" s="132" t="str">
        <f>VLOOKUP($F22,'Participating - full rosters'!$A:$Q,17,FALSE )</f>
        <v>Day</v>
      </c>
      <c r="S22" s="132">
        <v>1</v>
      </c>
    </row>
    <row r="23" spans="1:19">
      <c r="A23" t="str">
        <f>VLOOKUP($F23,'Participating - full rosters'!$A:$Q,2,FALSE )</f>
        <v>NY Presbyterian - The Allen Pavilion</v>
      </c>
      <c r="B23" s="1">
        <v>0.65824811348980306</v>
      </c>
      <c r="C23" t="str">
        <f>VLOOKUP($F23,'Participating - full rosters'!$A:$Q,5,FALSE )</f>
        <v>2 Field West</v>
      </c>
      <c r="D23" s="1">
        <v>0.91670554544059568</v>
      </c>
      <c r="E23" t="str">
        <f>VLOOKUP($F23,'Participating - full rosters'!$A:$Q,10,FALSE )</f>
        <v>Stewart, Bernita</v>
      </c>
      <c r="F23" s="1">
        <v>0.6459520198328208</v>
      </c>
      <c r="G23">
        <f>VLOOKUP($F23,'Participating - full rosters'!$A:$Q,11,FALSE )</f>
        <v>212</v>
      </c>
      <c r="H23" s="132">
        <f>VLOOKUP($F23,'Participating - full rosters'!$A:$Q,12,FALSE )</f>
        <v>35</v>
      </c>
      <c r="I23" s="132">
        <f>VLOOKUP($F23,'Participating - full rosters'!$A:$Q,13,FALSE )</f>
        <v>2003</v>
      </c>
      <c r="J23" s="132" t="str">
        <f>VLOOKUP($F23,'Participating - full rosters'!$A:$Q,14,FALSE )</f>
        <v>Nongovt. (not-for-profit) - Other</v>
      </c>
      <c r="K23" s="132" t="str">
        <f>VLOOKUP($F23,'Participating - full rosters'!$A:$R,18,FALSE )</f>
        <v>Minor</v>
      </c>
      <c r="L23" s="132" t="str">
        <f>VLOOKUP($F23,'Participating - full rosters'!$A:$Q,15,FALSE )</f>
        <v>618 - Per Diem Staff Nurse</v>
      </c>
      <c r="M23" s="150">
        <f>VLOOKUP($F23,'Participating - full rosters'!$A:$Q,16,FALSE )</f>
        <v>0</v>
      </c>
      <c r="N23" s="47">
        <f>VLOOKUP($F23,'Participating - full rosters'!$A:$Q,16,FALSE )</f>
        <v>0</v>
      </c>
      <c r="O23" s="150"/>
      <c r="P23" s="150"/>
      <c r="Q23" s="47">
        <v>0</v>
      </c>
      <c r="R23" s="132" t="str">
        <f>VLOOKUP($F23,'Participating - full rosters'!$A:$Q,17,FALSE )</f>
        <v>Day</v>
      </c>
      <c r="S23" s="132">
        <v>1</v>
      </c>
    </row>
    <row r="24" spans="1:19">
      <c r="A24" t="str">
        <f>VLOOKUP($F24,'Participating - full rosters'!$A:$Q,2,FALSE )</f>
        <v>NY Presbyterian - The Allen Pavilion</v>
      </c>
      <c r="B24" s="1">
        <v>0.65824811348980306</v>
      </c>
      <c r="C24" t="str">
        <f>VLOOKUP($F24,'Participating - full rosters'!$A:$Q,5,FALSE )</f>
        <v>2 Field West</v>
      </c>
      <c r="D24" s="1">
        <v>0.91670554544059568</v>
      </c>
      <c r="E24" t="str">
        <f>VLOOKUP($F24,'Participating - full rosters'!$A:$Q,10,FALSE )</f>
        <v>Jackson, Marvalyn</v>
      </c>
      <c r="F24" s="1">
        <v>0.33384564565775687</v>
      </c>
      <c r="G24">
        <f>VLOOKUP($F24,'Participating - full rosters'!$A:$Q,11,FALSE )</f>
        <v>212</v>
      </c>
      <c r="H24" s="132">
        <f>VLOOKUP($F24,'Participating - full rosters'!$A:$Q,12,FALSE )</f>
        <v>35</v>
      </c>
      <c r="I24" s="132">
        <f>VLOOKUP($F24,'Participating - full rosters'!$A:$Q,13,FALSE )</f>
        <v>2003</v>
      </c>
      <c r="J24" s="132" t="str">
        <f>VLOOKUP($F24,'Participating - full rosters'!$A:$Q,14,FALSE )</f>
        <v>Nongovt. (not-for-profit) - Other</v>
      </c>
      <c r="K24" s="132" t="str">
        <f>VLOOKUP($F24,'Participating - full rosters'!$A:$R,18,FALSE )</f>
        <v>Minor</v>
      </c>
      <c r="L24" s="132" t="str">
        <f>VLOOKUP($F24,'Participating - full rosters'!$A:$Q,15,FALSE )</f>
        <v>Director of Nursing</v>
      </c>
      <c r="M24" s="150">
        <f>VLOOKUP($F24,'Participating - full rosters'!$A:$Q,16,FALSE )</f>
        <v>0</v>
      </c>
      <c r="N24" s="47">
        <f>VLOOKUP($F24,'Participating - full rosters'!$A:$Q,16,FALSE )</f>
        <v>0</v>
      </c>
      <c r="O24" s="150"/>
      <c r="P24" s="150"/>
      <c r="Q24" s="47">
        <v>0</v>
      </c>
      <c r="R24" s="132" t="str">
        <f>VLOOKUP($F24,'Participating - full rosters'!$A:$Q,17,FALSE )</f>
        <v>Day</v>
      </c>
      <c r="S24">
        <v>1</v>
      </c>
    </row>
    <row r="25" spans="1:19">
      <c r="A25" t="str">
        <f>VLOOKUP($F25,'Participating - full rosters'!$A:$Q,2,FALSE )</f>
        <v>NY Presbyterian - The Allen Pavilion</v>
      </c>
      <c r="B25" s="1">
        <v>0.65824811348980306</v>
      </c>
      <c r="C25" t="str">
        <f>VLOOKUP($F25,'Participating - full rosters'!$A:$Q,5,FALSE )</f>
        <v>2 Field West</v>
      </c>
      <c r="D25" s="1">
        <v>0.91670554544059568</v>
      </c>
      <c r="E25" t="str">
        <f>VLOOKUP($F25,'Participating - full rosters'!$A:$Q,10,FALSE )</f>
        <v>Mensah, Grace</v>
      </c>
      <c r="F25" s="1">
        <v>0.3098429483355859</v>
      </c>
      <c r="G25">
        <f>VLOOKUP($F25,'Participating - full rosters'!$A:$Q,11,FALSE )</f>
        <v>212</v>
      </c>
      <c r="H25" s="132">
        <f>VLOOKUP($F25,'Participating - full rosters'!$A:$Q,12,FALSE )</f>
        <v>35</v>
      </c>
      <c r="I25" s="132">
        <f>VLOOKUP($F25,'Participating - full rosters'!$A:$Q,13,FALSE )</f>
        <v>2003</v>
      </c>
      <c r="J25" s="132" t="str">
        <f>VLOOKUP($F25,'Participating - full rosters'!$A:$Q,14,FALSE )</f>
        <v>Nongovt. (not-for-profit) - Other</v>
      </c>
      <c r="K25" s="132" t="str">
        <f>VLOOKUP($F25,'Participating - full rosters'!$A:$R,18,FALSE )</f>
        <v>Minor</v>
      </c>
      <c r="L25" s="132" t="str">
        <f>VLOOKUP($F25,'Participating - full rosters'!$A:$Q,15,FALSE )</f>
        <v>E78 Unit Assistant</v>
      </c>
      <c r="M25" s="150">
        <f>VLOOKUP($F25,'Participating - full rosters'!$A:$Q,16,FALSE )</f>
        <v>0</v>
      </c>
      <c r="N25" s="47">
        <f>VLOOKUP($F25,'Participating - full rosters'!$A:$Q,16,FALSE )</f>
        <v>0</v>
      </c>
      <c r="O25" s="150"/>
      <c r="P25" s="150"/>
      <c r="Q25" s="47">
        <v>0</v>
      </c>
      <c r="R25" s="132" t="str">
        <f>VLOOKUP($F25,'Participating - full rosters'!$A:$Q,17,FALSE )</f>
        <v>Day</v>
      </c>
      <c r="S25">
        <v>1</v>
      </c>
    </row>
    <row r="26" spans="1:19">
      <c r="A26" t="str">
        <f>VLOOKUP($F26,'Participating - full rosters'!$A:$Q,2,FALSE )</f>
        <v>NY Presbyterian - The Allen Pavilion</v>
      </c>
      <c r="B26" s="1">
        <v>0.65824811348980306</v>
      </c>
      <c r="C26" t="str">
        <f>VLOOKUP($F26,'Participating - full rosters'!$A:$Q,5,FALSE )</f>
        <v>2 Field West</v>
      </c>
      <c r="D26" s="1">
        <v>0.91670554544059568</v>
      </c>
      <c r="E26" t="str">
        <f>VLOOKUP($F26,'Participating - full rosters'!$A:$Q,10,FALSE )</f>
        <v>Hines, Elcy</v>
      </c>
      <c r="F26" s="1">
        <v>0.34414702560411392</v>
      </c>
      <c r="G26">
        <f>VLOOKUP($F26,'Participating - full rosters'!$A:$Q,11,FALSE )</f>
        <v>212</v>
      </c>
      <c r="H26" s="132">
        <f>VLOOKUP($F26,'Participating - full rosters'!$A:$Q,12,FALSE )</f>
        <v>35</v>
      </c>
      <c r="I26" s="132">
        <f>VLOOKUP($F26,'Participating - full rosters'!$A:$Q,13,FALSE )</f>
        <v>2003</v>
      </c>
      <c r="J26" s="132" t="str">
        <f>VLOOKUP($F26,'Participating - full rosters'!$A:$Q,14,FALSE )</f>
        <v>Nongovt. (not-for-profit) - Other</v>
      </c>
      <c r="K26" s="132" t="str">
        <f>VLOOKUP($F26,'Participating - full rosters'!$A:$R,18,FALSE )</f>
        <v>Minor</v>
      </c>
      <c r="L26" s="132" t="str">
        <f>VLOOKUP($F26,'Participating - full rosters'!$A:$Q,15,FALSE )</f>
        <v>E78 Unit Assistant</v>
      </c>
      <c r="M26" s="150">
        <f>VLOOKUP($F26,'Participating - full rosters'!$A:$Q,16,FALSE )</f>
        <v>0</v>
      </c>
      <c r="N26" s="47">
        <f>VLOOKUP($F26,'Participating - full rosters'!$A:$Q,16,FALSE )</f>
        <v>0</v>
      </c>
      <c r="O26" s="150"/>
      <c r="P26" s="150"/>
      <c r="Q26" s="47">
        <v>0</v>
      </c>
      <c r="R26" s="132" t="str">
        <f>VLOOKUP($F26,'Participating - full rosters'!$A:$Q,17,FALSE )</f>
        <v>Day</v>
      </c>
      <c r="S26">
        <v>1</v>
      </c>
    </row>
    <row r="27" spans="1:19">
      <c r="A27" t="str">
        <f>VLOOKUP($F27,'Participating - full rosters'!$A:$Q,2,FALSE )</f>
        <v>St. John Hospital &amp; Medical Center</v>
      </c>
      <c r="B27" s="1">
        <v>0.43342485109506379</v>
      </c>
      <c r="C27" t="str">
        <f>VLOOKUP($F27,'Participating - full rosters'!$A:$Q,5,FALSE )</f>
        <v>4 East - ACE Unit</v>
      </c>
      <c r="D27" s="1">
        <v>0.9455541494267875</v>
      </c>
      <c r="E27" t="str">
        <f>VLOOKUP($F27,'Participating - full rosters'!$A:$Q,10,FALSE )</f>
        <v>Davidson, Kristy</v>
      </c>
      <c r="F27" s="1">
        <v>0.37327980550249384</v>
      </c>
      <c r="G27">
        <f>VLOOKUP($F27,'Participating - full rosters'!$A:$Q,11,FALSE )</f>
        <v>586</v>
      </c>
      <c r="H27" s="132">
        <f>VLOOKUP($F27,'Participating - full rosters'!$A:$Q,12,FALSE )</f>
        <v>24</v>
      </c>
      <c r="I27" s="132">
        <f>VLOOKUP($F27,'Participating - full rosters'!$A:$Q,13,FALSE )</f>
        <v>2003</v>
      </c>
      <c r="J27" s="132" t="str">
        <f>VLOOKUP($F27,'Participating - full rosters'!$A:$Q,14,FALSE )</f>
        <v>Nongovt. (not-for-profit) - Church Operated</v>
      </c>
      <c r="K27" s="132" t="str">
        <f>VLOOKUP($F27,'Participating - full rosters'!$A:$R,18,FALSE )</f>
        <v>Major</v>
      </c>
      <c r="L27" s="132" t="str">
        <f>VLOOKUP($F27,'Participating - full rosters'!$A:$Q,15,FALSE )</f>
        <v>Nurse Manager - Interm</v>
      </c>
      <c r="M27" s="150">
        <f>VLOOKUP($F27,'Participating - full rosters'!$A:$Q,16,FALSE )</f>
        <v>0</v>
      </c>
      <c r="N27" s="47">
        <f>VLOOKUP($F27,'Participating - full rosters'!$A:$Q,16,FALSE )</f>
        <v>0</v>
      </c>
      <c r="O27" s="150"/>
      <c r="P27" s="150"/>
      <c r="Q27" s="47">
        <v>0</v>
      </c>
      <c r="R27" s="132" t="str">
        <f>VLOOKUP($F27,'Participating - full rosters'!$A:$Q,17,FALSE )</f>
        <v>Day</v>
      </c>
      <c r="S27" s="132">
        <v>1</v>
      </c>
    </row>
    <row r="28" spans="1:19">
      <c r="A28" t="str">
        <f>VLOOKUP($F28,'Participating - full rosters'!$A:$Q,2,FALSE )</f>
        <v>The Miriam Hospital</v>
      </c>
      <c r="B28" s="1">
        <v>0.52550586196277127</v>
      </c>
      <c r="C28" t="str">
        <f>VLOOKUP($F28,'Participating - full rosters'!$A:$Q,5,FALSE )</f>
        <v>3W Med Surg</v>
      </c>
      <c r="D28" s="1">
        <v>0.25663933604106137</v>
      </c>
      <c r="E28" t="str">
        <f>VLOOKUP($F28,'Participating - full rosters'!$A:$Q,10,FALSE )</f>
        <v>Correia, Hanna M</v>
      </c>
      <c r="F28" s="1">
        <v>0.12460607554691638</v>
      </c>
      <c r="G28">
        <f>VLOOKUP($F28,'Participating - full rosters'!$A:$Q,11,FALSE )</f>
        <v>247</v>
      </c>
      <c r="H28" s="132">
        <f>VLOOKUP($F28,'Participating - full rosters'!$A:$Q,12,FALSE )</f>
        <v>36</v>
      </c>
      <c r="I28" s="132">
        <f>VLOOKUP($F28,'Participating - full rosters'!$A:$Q,13,FALSE )</f>
        <v>2004</v>
      </c>
      <c r="J28" s="132" t="str">
        <f>VLOOKUP($F28,'Participating - full rosters'!$A:$Q,14,FALSE )</f>
        <v>Nongovt. (not-for-profit) - Other</v>
      </c>
      <c r="K28" s="132" t="str">
        <f>VLOOKUP($F28,'Participating - full rosters'!$A:$R,18,FALSE )</f>
        <v>Major</v>
      </c>
      <c r="L28" s="132" t="str">
        <f>VLOOKUP($F28,'Participating - full rosters'!$A:$Q,15,FALSE )</f>
        <v>team coordinator</v>
      </c>
      <c r="M28" s="150">
        <f>VLOOKUP($F28,'Participating - full rosters'!$A:$Q,16,FALSE )</f>
        <v>0</v>
      </c>
      <c r="N28" s="47">
        <f>VLOOKUP($F28,'Participating - full rosters'!$A:$Q,16,FALSE )</f>
        <v>0</v>
      </c>
      <c r="O28" s="150"/>
      <c r="P28" s="150"/>
      <c r="Q28" s="47">
        <v>0</v>
      </c>
      <c r="R28" s="132" t="str">
        <f>VLOOKUP($F28,'Participating - full rosters'!$A:$Q,17,FALSE )</f>
        <v>Day</v>
      </c>
      <c r="S28" s="132">
        <v>1</v>
      </c>
    </row>
    <row r="29" spans="1:19">
      <c r="A29" t="str">
        <f>VLOOKUP($F29,'Participating - full rosters'!$A:$Q,2,FALSE )</f>
        <v>St. Joseph Mercy Oakland</v>
      </c>
      <c r="B29" s="1">
        <v>0.10179897754127254</v>
      </c>
      <c r="C29" t="str">
        <f>VLOOKUP($F29,'Participating - full rosters'!$A:$Q,5,FALSE )</f>
        <v>4S - Med/Surg</v>
      </c>
      <c r="D29" s="1">
        <v>0.30940463213849057</v>
      </c>
      <c r="E29" t="str">
        <f>VLOOKUP($F29,'Participating - full rosters'!$A:$Q,10,FALSE )</f>
        <v>Dinardo, Michael</v>
      </c>
      <c r="F29" s="1">
        <v>0.11476520063941009</v>
      </c>
      <c r="G29">
        <f>VLOOKUP($F29,'Participating - full rosters'!$A:$Q,11,FALSE )</f>
        <v>422</v>
      </c>
      <c r="H29" s="132">
        <f>VLOOKUP($F29,'Participating - full rosters'!$A:$Q,12,FALSE )</f>
        <v>36</v>
      </c>
      <c r="I29" s="132">
        <f>VLOOKUP($F29,'Participating - full rosters'!$A:$Q,13,FALSE )</f>
        <v>2011</v>
      </c>
      <c r="J29" s="132" t="str">
        <f>VLOOKUP($F29,'Participating - full rosters'!$A:$Q,14,FALSE )</f>
        <v>Nongovt. (not-for-profit) - Church Operated</v>
      </c>
      <c r="K29" s="132" t="str">
        <f>VLOOKUP($F29,'Participating - full rosters'!$A:$R,18,FALSE )</f>
        <v>Minor</v>
      </c>
      <c r="L29" s="132" t="str">
        <f>VLOOKUP($F29,'Participating - full rosters'!$A:$Q,15,FALSE )</f>
        <v>Staff Nurse</v>
      </c>
      <c r="M29" s="150">
        <f>VLOOKUP($F29,'Participating - full rosters'!$A:$Q,16,FALSE )</f>
        <v>42908</v>
      </c>
      <c r="N29" s="150">
        <f>VLOOKUP($F29,'Participating - full rosters'!$A:$Q,16,FALSE )</f>
        <v>42908</v>
      </c>
      <c r="O29" s="150"/>
      <c r="P29" s="150"/>
      <c r="Q29" s="47">
        <f>'Overall Data'!$C$34-N29</f>
        <v>141</v>
      </c>
      <c r="R29" s="132" t="str">
        <f>VLOOKUP($F29,'Participating - full rosters'!$A:$Q,17,FALSE )</f>
        <v>DAY</v>
      </c>
      <c r="S29" s="132">
        <v>1</v>
      </c>
    </row>
    <row r="30" spans="1:19">
      <c r="A30" t="str">
        <f>VLOOKUP($F30,'Participating - full rosters'!$A:$Q,2,FALSE )</f>
        <v>St. Joseph Mercy Oakland</v>
      </c>
      <c r="B30" s="1">
        <v>0.10179897754127254</v>
      </c>
      <c r="C30" t="str">
        <f>VLOOKUP($F30,'Participating - full rosters'!$A:$Q,5,FALSE )</f>
        <v>4S - Med/Surg</v>
      </c>
      <c r="D30" s="1">
        <v>0.30940463213849057</v>
      </c>
      <c r="E30" t="str">
        <f>VLOOKUP($F30,'Participating - full rosters'!$A:$Q,10,FALSE )</f>
        <v>Bingham, Paul</v>
      </c>
      <c r="F30" s="1">
        <v>0.67938326411476946</v>
      </c>
      <c r="G30">
        <f>VLOOKUP($F30,'Participating - full rosters'!$A:$Q,11,FALSE )</f>
        <v>422</v>
      </c>
      <c r="H30" s="132">
        <f>VLOOKUP($F30,'Participating - full rosters'!$A:$Q,12,FALSE )</f>
        <v>36</v>
      </c>
      <c r="I30" s="132">
        <f>VLOOKUP($F30,'Participating - full rosters'!$A:$Q,13,FALSE )</f>
        <v>2011</v>
      </c>
      <c r="J30" s="132" t="str">
        <f>VLOOKUP($F30,'Participating - full rosters'!$A:$Q,14,FALSE )</f>
        <v>Nongovt. (not-for-profit) - Church Operated</v>
      </c>
      <c r="K30" s="132" t="str">
        <f>VLOOKUP($F30,'Participating - full rosters'!$A:$R,18,FALSE )</f>
        <v>Minor</v>
      </c>
      <c r="L30" s="132" t="str">
        <f>VLOOKUP($F30,'Participating - full rosters'!$A:$Q,15,FALSE )</f>
        <v>Staff Nurse</v>
      </c>
      <c r="M30" s="150">
        <f>VLOOKUP($F30,'Participating - full rosters'!$A:$Q,16,FALSE )</f>
        <v>42898</v>
      </c>
      <c r="N30" s="150">
        <f>VLOOKUP($F30,'Participating - full rosters'!$A:$Q,16,FALSE )</f>
        <v>42898</v>
      </c>
      <c r="O30" s="150"/>
      <c r="P30" s="150"/>
      <c r="Q30" s="47">
        <f>'Overall Data'!$C$34-N30</f>
        <v>151</v>
      </c>
      <c r="R30" s="132" t="str">
        <f>VLOOKUP($F30,'Participating - full rosters'!$A:$Q,17,FALSE )</f>
        <v>DAY</v>
      </c>
      <c r="S30" s="132">
        <v>1</v>
      </c>
    </row>
    <row r="31" spans="1:19">
      <c r="A31" t="str">
        <f>VLOOKUP($F31,'Participating - full rosters'!$A:$Q,2,FALSE )</f>
        <v>St. Joseph Mercy Oakland</v>
      </c>
      <c r="B31" s="1">
        <v>0.10179897754127254</v>
      </c>
      <c r="C31" t="str">
        <f>VLOOKUP($F31,'Participating - full rosters'!$A:$Q,5,FALSE )</f>
        <v>4S - Med/Surg</v>
      </c>
      <c r="D31" s="1">
        <v>0.30940463213849057</v>
      </c>
      <c r="E31" t="str">
        <f>VLOOKUP($F31,'Participating - full rosters'!$A:$Q,10,FALSE )</f>
        <v>Roberts, Zachary E.</v>
      </c>
      <c r="F31" s="1">
        <v>0.81946698365528892</v>
      </c>
      <c r="G31">
        <f>VLOOKUP($F31,'Participating - full rosters'!$A:$Q,11,FALSE )</f>
        <v>422</v>
      </c>
      <c r="H31" s="132">
        <f>VLOOKUP($F31,'Participating - full rosters'!$A:$Q,12,FALSE )</f>
        <v>36</v>
      </c>
      <c r="I31" s="132">
        <f>VLOOKUP($F31,'Participating - full rosters'!$A:$Q,13,FALSE )</f>
        <v>2011</v>
      </c>
      <c r="J31" s="132" t="str">
        <f>VLOOKUP($F31,'Participating - full rosters'!$A:$Q,14,FALSE )</f>
        <v>Nongovt. (not-for-profit) - Church Operated</v>
      </c>
      <c r="K31" s="132" t="str">
        <f>VLOOKUP($F31,'Participating - full rosters'!$A:$R,18,FALSE )</f>
        <v>Minor</v>
      </c>
      <c r="L31" s="132" t="str">
        <f>VLOOKUP($F31,'Participating - full rosters'!$A:$Q,15,FALSE )</f>
        <v>STAFF NURSE</v>
      </c>
      <c r="M31" s="150">
        <f>VLOOKUP($F31,'Participating - full rosters'!$A:$Q,16,FALSE )</f>
        <v>42895</v>
      </c>
      <c r="N31" s="150">
        <f>VLOOKUP($F31,'Participating - full rosters'!$A:$Q,16,FALSE )</f>
        <v>42895</v>
      </c>
      <c r="O31" s="150"/>
      <c r="P31" s="150"/>
      <c r="Q31" s="47">
        <f>'Overall Data'!$C$34-N31</f>
        <v>154</v>
      </c>
      <c r="R31" s="132" t="str">
        <f>VLOOKUP($F31,'Participating - full rosters'!$A:$Q,17,FALSE )</f>
        <v>DAY</v>
      </c>
      <c r="S31" s="132">
        <v>1</v>
      </c>
    </row>
    <row r="32" spans="1:19">
      <c r="A32" t="str">
        <f>VLOOKUP($F32,'Participating - full rosters'!$A:$Q,2,FALSE )</f>
        <v>Elmhurst Hospital Center</v>
      </c>
      <c r="B32" s="1">
        <v>0.93694213239222535</v>
      </c>
      <c r="C32" t="str">
        <f>VLOOKUP($F32,'Participating - full rosters'!$A:$Q,5,FALSE )</f>
        <v>B4</v>
      </c>
      <c r="D32" s="1">
        <v>0.87595009609222407</v>
      </c>
      <c r="E32" t="str">
        <f>VLOOKUP($F32,'Participating - full rosters'!$A:$Q,10,FALSE )</f>
        <v>Espiritu, Mary Jane H.</v>
      </c>
      <c r="F32" s="1">
        <v>0.55022245226211997</v>
      </c>
      <c r="G32">
        <f>VLOOKUP($F32,'Participating - full rosters'!$A:$Q,11,FALSE )</f>
        <v>545</v>
      </c>
      <c r="H32" s="132">
        <f>VLOOKUP($F32,'Participating - full rosters'!$A:$Q,12,FALSE )</f>
        <v>34</v>
      </c>
      <c r="I32" s="132">
        <f>VLOOKUP($F32,'Participating - full rosters'!$A:$Q,13,FALSE )</f>
        <v>2013</v>
      </c>
      <c r="J32" s="132" t="str">
        <f>VLOOKUP($F32,'Participating - full rosters'!$A:$Q,14,FALSE )</f>
        <v>Govt. (non federal) - City</v>
      </c>
      <c r="K32" s="132" t="str">
        <f>VLOOKUP($F32,'Participating - full rosters'!$A:$R,18,FALSE )</f>
        <v>Minor</v>
      </c>
      <c r="L32" s="132" t="str">
        <f>VLOOKUP($F32,'Participating - full rosters'!$A:$Q,15,FALSE )</f>
        <v>R</v>
      </c>
      <c r="M32" s="150">
        <f>VLOOKUP($F32,'Participating - full rosters'!$A:$Q,16,FALSE )</f>
        <v>42891</v>
      </c>
      <c r="N32" s="150">
        <f>VLOOKUP($F32,'Participating - full rosters'!$A:$Q,16,FALSE )</f>
        <v>42891</v>
      </c>
      <c r="O32" s="150"/>
      <c r="P32" s="150"/>
      <c r="Q32" s="47">
        <f>'Overall Data'!$C$34-N32</f>
        <v>158</v>
      </c>
      <c r="R32" s="132" t="str">
        <f>VLOOKUP($F32,'Participating - full rosters'!$A:$Q,17,FALSE )</f>
        <v>Tour 1</v>
      </c>
      <c r="S32" s="132">
        <v>1</v>
      </c>
    </row>
    <row r="33" spans="1:19">
      <c r="A33" t="str">
        <f>VLOOKUP($F33,'Participating - full rosters'!$A:$Q,2,FALSE )</f>
        <v>Kaiser Permanente Sunnyside Medical Center</v>
      </c>
      <c r="B33" s="1">
        <v>0.21700524054157877</v>
      </c>
      <c r="C33" t="str">
        <f>VLOOKUP($F33,'Participating - full rosters'!$A:$Q,5,FALSE )</f>
        <v>Oncology</v>
      </c>
      <c r="D33" s="1">
        <v>0.38472962404098765</v>
      </c>
      <c r="E33" t="str">
        <f>VLOOKUP($F33,'Participating - full rosters'!$A:$Q,10,FALSE )</f>
        <v>Schriever, Kelsea</v>
      </c>
      <c r="F33" s="1">
        <v>0.38989009674387587</v>
      </c>
      <c r="G33">
        <f>VLOOKUP($F33,'Participating - full rosters'!$A:$Q,11,FALSE )</f>
        <v>302</v>
      </c>
      <c r="H33" s="132">
        <f>VLOOKUP($F33,'Participating - full rosters'!$A:$Q,12,FALSE )</f>
        <v>20</v>
      </c>
      <c r="I33" s="132">
        <f>VLOOKUP($F33,'Participating - full rosters'!$A:$Q,13,FALSE )</f>
        <v>2016</v>
      </c>
      <c r="J33" s="132" t="str">
        <f>VLOOKUP($F33,'Participating - full rosters'!$A:$Q,14,FALSE )</f>
        <v>Nongovt. (not-for-profit) - Other</v>
      </c>
      <c r="K33" s="132" t="str">
        <f>VLOOKUP($F33,'Participating - full rosters'!$A:$R,18,FALSE )</f>
        <v>Minor</v>
      </c>
      <c r="L33" s="132" t="str">
        <f>VLOOKUP($F33,'Participating - full rosters'!$A:$Q,15,FALSE )</f>
        <v>C.N.A.</v>
      </c>
      <c r="M33" s="150">
        <f>VLOOKUP($F33,'Participating - full rosters'!$A:$Q,16,FALSE )</f>
        <v>42821</v>
      </c>
      <c r="N33" s="150">
        <f>VLOOKUP($F33,'Participating - full rosters'!$A:$Q,16,FALSE )</f>
        <v>42821</v>
      </c>
      <c r="O33" s="150"/>
      <c r="P33" s="150"/>
      <c r="Q33" s="47">
        <f>'Overall Data'!$C$34-N33</f>
        <v>228</v>
      </c>
      <c r="R33" s="132" t="str">
        <f>VLOOKUP($F33,'Participating - full rosters'!$A:$Q,17,FALSE )</f>
        <v>DAY</v>
      </c>
      <c r="S33" s="132">
        <v>1</v>
      </c>
    </row>
    <row r="34" spans="1:19">
      <c r="A34" t="str">
        <f>VLOOKUP($F34,'Participating - full rosters'!$A:$Q,2,FALSE )</f>
        <v>UConn Health John Dempsey Hospital</v>
      </c>
      <c r="B34" s="1">
        <v>6.2812775230464357E-2</v>
      </c>
      <c r="C34" t="str">
        <f>VLOOKUP($F34,'Participating - full rosters'!$A:$Q,5,FALSE )</f>
        <v>Medicine 3 Unit</v>
      </c>
      <c r="D34" s="1">
        <v>5.9301050074087702E-2</v>
      </c>
      <c r="E34" t="str">
        <f>VLOOKUP($F34,'Participating - full rosters'!$A:$Q,10,FALSE )</f>
        <v>Barra, Brittany</v>
      </c>
      <c r="F34" s="1">
        <v>0.73970649855516879</v>
      </c>
      <c r="G34">
        <f>VLOOKUP($F34,'Participating - full rosters'!$A:$Q,11,FALSE )</f>
        <v>176</v>
      </c>
      <c r="H34" s="132">
        <f>VLOOKUP($F34,'Participating - full rosters'!$A:$Q,12,FALSE )</f>
        <v>28</v>
      </c>
      <c r="I34" s="132">
        <f>VLOOKUP($F34,'Participating - full rosters'!$A:$Q,13,FALSE )</f>
        <v>2017</v>
      </c>
      <c r="J34" s="132" t="str">
        <f>VLOOKUP($F34,'Participating - full rosters'!$A:$Q,14,FALSE )</f>
        <v xml:space="preserve">Govt. (non federal) - State
</v>
      </c>
      <c r="K34" s="132" t="str">
        <f>VLOOKUP($F34,'Participating - full rosters'!$A:$R,18,FALSE )</f>
        <v>Major</v>
      </c>
      <c r="L34" s="132" t="str">
        <f>VLOOKUP($F34,'Participating - full rosters'!$A:$Q,15,FALSE )</f>
        <v>C.N.A.</v>
      </c>
      <c r="M34" s="150">
        <f>VLOOKUP($F34,'Participating - full rosters'!$A:$Q,16,FALSE )</f>
        <v>42821</v>
      </c>
      <c r="N34" s="150">
        <f>VLOOKUP($F34,'Participating - full rosters'!$A:$Q,16,FALSE )</f>
        <v>42821</v>
      </c>
      <c r="O34" s="150"/>
      <c r="P34" s="150"/>
      <c r="Q34" s="47">
        <f>'Overall Data'!$C$34-N34</f>
        <v>228</v>
      </c>
      <c r="R34" s="132" t="str">
        <f>VLOOKUP($F34,'Participating - full rosters'!$A:$Q,17,FALSE )</f>
        <v>DAY</v>
      </c>
      <c r="S34" s="132">
        <v>1</v>
      </c>
    </row>
    <row r="35" spans="1:19">
      <c r="A35" t="str">
        <f>VLOOKUP($F35,'Participating - full rosters'!$A:$Q,2,FALSE )</f>
        <v>Kaiser Permanente Sunnyside Medical Center</v>
      </c>
      <c r="B35" s="1">
        <v>0.21700524054157877</v>
      </c>
      <c r="C35" t="str">
        <f>VLOOKUP($F35,'Participating - full rosters'!$A:$Q,5,FALSE )</f>
        <v>2 North</v>
      </c>
      <c r="D35" s="1">
        <v>0.16097999137792862</v>
      </c>
      <c r="E35" t="str">
        <f>VLOOKUP($F35,'Participating - full rosters'!$A:$Q,10,FALSE )</f>
        <v>Zetter, Jennifer</v>
      </c>
      <c r="F35" s="1">
        <v>0.72255260812594935</v>
      </c>
      <c r="G35">
        <f>VLOOKUP($F35,'Participating - full rosters'!$A:$Q,11,FALSE )</f>
        <v>302</v>
      </c>
      <c r="H35" s="132">
        <f>VLOOKUP($F35,'Participating - full rosters'!$A:$Q,12,FALSE )</f>
        <v>35</v>
      </c>
      <c r="I35" s="132">
        <f>VLOOKUP($F35,'Participating - full rosters'!$A:$Q,13,FALSE )</f>
        <v>2016</v>
      </c>
      <c r="J35" s="132" t="str">
        <f>VLOOKUP($F35,'Participating - full rosters'!$A:$Q,14,FALSE )</f>
        <v>Nongovt. (not-for-profit) - Other</v>
      </c>
      <c r="K35" s="132" t="str">
        <f>VLOOKUP($F35,'Participating - full rosters'!$A:$R,18,FALSE )</f>
        <v>Minor</v>
      </c>
      <c r="L35" s="132" t="str">
        <f>VLOOKUP($F35,'Participating - full rosters'!$A:$Q,15,FALSE )</f>
        <v>C.N.A.</v>
      </c>
      <c r="M35" s="150">
        <f>VLOOKUP($F35,'Participating - full rosters'!$A:$Q,16,FALSE )</f>
        <v>42807</v>
      </c>
      <c r="N35" s="150">
        <f>VLOOKUP($F35,'Participating - full rosters'!$A:$Q,16,FALSE )</f>
        <v>42807</v>
      </c>
      <c r="O35" s="150"/>
      <c r="P35" s="150"/>
      <c r="Q35" s="47">
        <f>'Overall Data'!$C$34-N35</f>
        <v>242</v>
      </c>
      <c r="R35" s="132" t="str">
        <f>VLOOKUP($F35,'Participating - full rosters'!$A:$Q,17,FALSE )</f>
        <v>DAY</v>
      </c>
      <c r="S35" s="132">
        <v>1</v>
      </c>
    </row>
    <row r="36" spans="1:19">
      <c r="A36" t="str">
        <f>VLOOKUP($F36,'Participating - full rosters'!$A:$Q,2,FALSE )</f>
        <v>Kaiser Permanente Sunnyside Medical Center</v>
      </c>
      <c r="B36" s="1">
        <v>0.21700524054157877</v>
      </c>
      <c r="C36" t="str">
        <f>VLOOKUP($F36,'Participating - full rosters'!$A:$Q,5,FALSE )</f>
        <v>MS Progressive</v>
      </c>
      <c r="D36" s="1">
        <v>0.25596923097598645</v>
      </c>
      <c r="E36" t="str">
        <f>VLOOKUP($F36,'Participating - full rosters'!$A:$Q,10,FALSE )</f>
        <v>Biggs, Maria</v>
      </c>
      <c r="F36" s="1">
        <v>0.40680473989839772</v>
      </c>
      <c r="G36">
        <f>VLOOKUP($F36,'Participating - full rosters'!$A:$Q,11,FALSE )</f>
        <v>302</v>
      </c>
      <c r="H36" s="132">
        <f>VLOOKUP($F36,'Participating - full rosters'!$A:$Q,12,FALSE )</f>
        <v>20</v>
      </c>
      <c r="I36" s="132">
        <f>VLOOKUP($F36,'Participating - full rosters'!$A:$Q,13,FALSE )</f>
        <v>2016</v>
      </c>
      <c r="J36" s="132" t="str">
        <f>VLOOKUP($F36,'Participating - full rosters'!$A:$Q,14,FALSE )</f>
        <v>Nongovt. (not-for-profit) - Other</v>
      </c>
      <c r="K36" s="132" t="str">
        <f>VLOOKUP($F36,'Participating - full rosters'!$A:$R,18,FALSE )</f>
        <v>Minor</v>
      </c>
      <c r="L36" s="132" t="str">
        <f>VLOOKUP($F36,'Participating - full rosters'!$A:$Q,15,FALSE )</f>
        <v>C.N.A.</v>
      </c>
      <c r="M36" s="150">
        <f>VLOOKUP($F36,'Participating - full rosters'!$A:$Q,16,FALSE )</f>
        <v>42741</v>
      </c>
      <c r="N36" s="150">
        <f>VLOOKUP($F36,'Participating - full rosters'!$A:$Q,16,FALSE )</f>
        <v>42741</v>
      </c>
      <c r="O36" s="150"/>
      <c r="P36" s="150"/>
      <c r="Q36" s="47">
        <f>'Overall Data'!$C$34-N36</f>
        <v>308</v>
      </c>
      <c r="R36" s="132" t="str">
        <f>VLOOKUP($F36,'Participating - full rosters'!$A:$Q,17,FALSE )</f>
        <v>DAY</v>
      </c>
      <c r="S36" s="132">
        <v>1</v>
      </c>
    </row>
    <row r="37" spans="1:19">
      <c r="A37" t="str">
        <f>VLOOKUP($F37,'Participating - full rosters'!$A:$Q,2,FALSE )</f>
        <v>The Miriam Hospital</v>
      </c>
      <c r="B37" s="1">
        <v>0.52550586196277127</v>
      </c>
      <c r="C37" t="str">
        <f>VLOOKUP($F37,'Participating - full rosters'!$A:$Q,5,FALSE )</f>
        <v>3N Orthopedic</v>
      </c>
      <c r="D37" s="1">
        <v>0.9910442883158086</v>
      </c>
      <c r="E37" t="str">
        <f>VLOOKUP($F37,'Participating - full rosters'!$A:$Q,10,FALSE )</f>
        <v>Tangui, Maria A</v>
      </c>
      <c r="F37" s="1">
        <v>0.35202359710335485</v>
      </c>
      <c r="G37">
        <f>VLOOKUP($F37,'Participating - full rosters'!$A:$Q,11,FALSE )</f>
        <v>247</v>
      </c>
      <c r="H37" s="132">
        <f>VLOOKUP($F37,'Participating - full rosters'!$A:$Q,12,FALSE )</f>
        <v>36</v>
      </c>
      <c r="I37" s="132">
        <f>VLOOKUP($F37,'Participating - full rosters'!$A:$Q,13,FALSE )</f>
        <v>2004</v>
      </c>
      <c r="J37" s="132" t="str">
        <f>VLOOKUP($F37,'Participating - full rosters'!$A:$Q,14,FALSE )</f>
        <v>Nongovt. (not-for-profit) - Other</v>
      </c>
      <c r="K37" s="132" t="str">
        <f>VLOOKUP($F37,'Participating - full rosters'!$A:$R,18,FALSE )</f>
        <v>Major</v>
      </c>
      <c r="L37" s="132" t="str">
        <f>VLOOKUP($F37,'Participating - full rosters'!$A:$Q,15,FALSE )</f>
        <v>C.N.A.</v>
      </c>
      <c r="M37" s="150">
        <f>VLOOKUP($F37,'Participating - full rosters'!$A:$Q,16,FALSE )</f>
        <v>42741</v>
      </c>
      <c r="N37" s="150">
        <f>VLOOKUP($F37,'Participating - full rosters'!$A:$Q,16,FALSE )</f>
        <v>42741</v>
      </c>
      <c r="O37" s="150"/>
      <c r="P37" s="150"/>
      <c r="Q37" s="47">
        <f>'Overall Data'!$C$34-N37</f>
        <v>308</v>
      </c>
      <c r="R37" s="132" t="str">
        <f>VLOOKUP($F37,'Participating - full rosters'!$A:$Q,17,FALSE )</f>
        <v>DAY</v>
      </c>
      <c r="S37" s="132">
        <v>1</v>
      </c>
    </row>
    <row r="38" spans="1:19">
      <c r="A38" t="str">
        <f>VLOOKUP($F38,'Participating - full rosters'!$A:$Q,2,FALSE )</f>
        <v>Kaiser Permanente Sunnyside Medical Center</v>
      </c>
      <c r="B38" s="1">
        <v>0.21700524054157877</v>
      </c>
      <c r="C38" t="str">
        <f>VLOOKUP($F38,'Participating - full rosters'!$A:$Q,5,FALSE )</f>
        <v>1 South</v>
      </c>
      <c r="D38" s="1">
        <v>0.84297455888567407</v>
      </c>
      <c r="E38" t="str">
        <f>VLOOKUP($F38,'Participating - full rosters'!$A:$Q,10,FALSE )</f>
        <v>Gulickson, Kellie</v>
      </c>
      <c r="F38" s="1">
        <v>0.83362807745848289</v>
      </c>
      <c r="G38">
        <f>VLOOKUP($F38,'Participating - full rosters'!$A:$Q,11,FALSE )</f>
        <v>302</v>
      </c>
      <c r="H38" s="132">
        <f>VLOOKUP($F38,'Participating - full rosters'!$A:$Q,12,FALSE )</f>
        <v>19</v>
      </c>
      <c r="I38" s="132">
        <f>VLOOKUP($F38,'Participating - full rosters'!$A:$Q,13,FALSE )</f>
        <v>2016</v>
      </c>
      <c r="J38" s="132" t="str">
        <f>VLOOKUP($F38,'Participating - full rosters'!$A:$Q,14,FALSE )</f>
        <v>Nongovt. (not-for-profit) - Other</v>
      </c>
      <c r="K38" s="132" t="str">
        <f>VLOOKUP($F38,'Participating - full rosters'!$A:$R,18,FALSE )</f>
        <v>Minor</v>
      </c>
      <c r="L38" s="132" t="str">
        <f>VLOOKUP($F38,'Participating - full rosters'!$A:$Q,15,FALSE )</f>
        <v>Nurse Manager</v>
      </c>
      <c r="M38" s="150">
        <f>VLOOKUP($F38,'Participating - full rosters'!$A:$Q,16,FALSE )</f>
        <v>42695</v>
      </c>
      <c r="N38" s="150">
        <f>VLOOKUP($F38,'Participating - full rosters'!$A:$Q,16,FALSE )</f>
        <v>42695</v>
      </c>
      <c r="O38" s="150"/>
      <c r="P38" s="150"/>
      <c r="Q38" s="47">
        <f>'Overall Data'!$C$34-N38</f>
        <v>354</v>
      </c>
      <c r="R38" s="132" t="str">
        <f>VLOOKUP($F38,'Participating - full rosters'!$A:$Q,17,FALSE )</f>
        <v>DAY</v>
      </c>
      <c r="S38" s="132">
        <v>1</v>
      </c>
    </row>
    <row r="39" spans="1:19">
      <c r="A39" t="str">
        <f>VLOOKUP($F39,'Participating - full rosters'!$A:$Q,2,FALSE )</f>
        <v>St. John Hospital &amp; Medical Center</v>
      </c>
      <c r="B39" s="1">
        <v>0.43342485109506379</v>
      </c>
      <c r="C39" t="str">
        <f>VLOOKUP($F39,'Participating - full rosters'!$A:$Q,5,FALSE )</f>
        <v>4 East - ACE Unit</v>
      </c>
      <c r="D39" s="1">
        <v>0.9455541494267875</v>
      </c>
      <c r="E39" t="str">
        <f>VLOOKUP($F39,'Participating - full rosters'!$A:$Q,10,FALSE )</f>
        <v>Tatarelli, Cara</v>
      </c>
      <c r="F39" s="1">
        <v>0.26535170492501348</v>
      </c>
      <c r="G39">
        <f>VLOOKUP($F39,'Participating - full rosters'!$A:$Q,11,FALSE )</f>
        <v>586</v>
      </c>
      <c r="H39" s="132">
        <f>VLOOKUP($F39,'Participating - full rosters'!$A:$Q,12,FALSE )</f>
        <v>24</v>
      </c>
      <c r="I39" s="132">
        <f>VLOOKUP($F39,'Participating - full rosters'!$A:$Q,13,FALSE )</f>
        <v>2003</v>
      </c>
      <c r="J39" s="132" t="str">
        <f>VLOOKUP($F39,'Participating - full rosters'!$A:$Q,14,FALSE )</f>
        <v>Nongovt. (not-for-profit) - Church Operated</v>
      </c>
      <c r="K39" s="132" t="str">
        <f>VLOOKUP($F39,'Participating - full rosters'!$A:$R,18,FALSE )</f>
        <v>Major</v>
      </c>
      <c r="L39" s="132" t="str">
        <f>VLOOKUP($F39,'Participating - full rosters'!$A:$Q,15,FALSE )</f>
        <v>Nurse Tech</v>
      </c>
      <c r="M39" s="150">
        <f>VLOOKUP($F39,'Participating - full rosters'!$A:$Q,16,FALSE )</f>
        <v>42695</v>
      </c>
      <c r="N39" s="150">
        <f>VLOOKUP($F39,'Participating - full rosters'!$A:$Q,16,FALSE )</f>
        <v>42695</v>
      </c>
      <c r="O39" s="150"/>
      <c r="P39" s="150"/>
      <c r="Q39" s="47">
        <f>'Overall Data'!$C$34-N39</f>
        <v>354</v>
      </c>
      <c r="R39" s="132" t="str">
        <f>VLOOKUP($F39,'Participating - full rosters'!$A:$Q,17,FALSE )</f>
        <v>Day</v>
      </c>
      <c r="S39" s="132">
        <v>1</v>
      </c>
    </row>
    <row r="40" spans="1:19">
      <c r="A40" t="str">
        <f>VLOOKUP($F40,'Participating - full rosters'!$A:$Q,2,FALSE )</f>
        <v>University Hospitals Portage  Medical Center</v>
      </c>
      <c r="B40" s="1">
        <v>0.77700540353316994</v>
      </c>
      <c r="C40" t="str">
        <f>VLOOKUP($F40,'Participating - full rosters'!$A:$Q,5,FALSE )</f>
        <v>POR Routine Nursing Unit-25530</v>
      </c>
      <c r="D40" s="1">
        <v>0.60617956690598407</v>
      </c>
      <c r="E40" t="str">
        <f>VLOOKUP($F40,'Participating - full rosters'!$A:$Q,10,FALSE )</f>
        <v>Houghton, Sabrina F</v>
      </c>
      <c r="F40" s="1">
        <v>0.75981318857359581</v>
      </c>
      <c r="G40">
        <f>VLOOKUP($F40,'Participating - full rosters'!$A:$Q,11,FALSE )</f>
        <v>117</v>
      </c>
      <c r="H40" s="132">
        <f>VLOOKUP($F40,'Participating - full rosters'!$A:$Q,12,FALSE )</f>
        <v>33</v>
      </c>
      <c r="I40" s="132">
        <f>VLOOKUP($F40,'Participating - full rosters'!$A:$Q,13,FALSE )</f>
        <v>2017</v>
      </c>
      <c r="J40" s="132" t="str">
        <f>VLOOKUP($F40,'Participating - full rosters'!$A:$Q,14,FALSE )</f>
        <v>Nongovt. (not-for-profit) - Other</v>
      </c>
      <c r="K40" s="132" t="str">
        <f>VLOOKUP($F40,'Participating - full rosters'!$A:$R,18,FALSE )</f>
        <v>Minor</v>
      </c>
      <c r="L40" s="132" t="str">
        <f>VLOOKUP($F40,'Participating - full rosters'!$A:$Q,15,FALSE )</f>
        <v>Administrative Support</v>
      </c>
      <c r="M40" s="150" t="str">
        <f>VLOOKUP($F40,'Participating - full rosters'!$A:$Q,16,FALSE )</f>
        <v>1 Years 0 Months</v>
      </c>
      <c r="N40" s="150" t="str">
        <f>VLOOKUP($F40,'Participating - full rosters'!$A:$Q,16,FALSE )</f>
        <v>1 Years 0 Months</v>
      </c>
      <c r="O40" s="47">
        <v>1</v>
      </c>
      <c r="Q40" s="47">
        <f>365*O40+P40*30</f>
        <v>365</v>
      </c>
      <c r="R40" s="132" t="str">
        <f>VLOOKUP($F40,'Participating - full rosters'!$A:$Q,17,FALSE )</f>
        <v>630a-3p</v>
      </c>
      <c r="S40" s="132">
        <v>1</v>
      </c>
    </row>
    <row r="41" spans="1:19">
      <c r="A41" t="str">
        <f>VLOOKUP($F41,'Participating - full rosters'!$A:$Q,2,FALSE )</f>
        <v>Kaiser Permanente Sunnyside Medical Center</v>
      </c>
      <c r="B41" s="1">
        <v>0.21700524054157877</v>
      </c>
      <c r="C41" t="str">
        <f>VLOOKUP($F41,'Participating - full rosters'!$A:$Q,5,FALSE )</f>
        <v>2 North</v>
      </c>
      <c r="D41" s="1">
        <v>0.16097999137792862</v>
      </c>
      <c r="E41" t="str">
        <f>VLOOKUP($F41,'Participating - full rosters'!$A:$Q,10,FALSE )</f>
        <v>Chamberlain, Christina</v>
      </c>
      <c r="F41" s="1">
        <v>8.5398454067029395E-3</v>
      </c>
      <c r="G41">
        <f>VLOOKUP($F41,'Participating - full rosters'!$A:$Q,11,FALSE )</f>
        <v>302</v>
      </c>
      <c r="H41" s="132">
        <f>VLOOKUP($F41,'Participating - full rosters'!$A:$Q,12,FALSE )</f>
        <v>35</v>
      </c>
      <c r="I41" s="132">
        <f>VLOOKUP($F41,'Participating - full rosters'!$A:$Q,13,FALSE )</f>
        <v>2016</v>
      </c>
      <c r="J41" s="132" t="str">
        <f>VLOOKUP($F41,'Participating - full rosters'!$A:$Q,14,FALSE )</f>
        <v>Nongovt. (not-for-profit) - Other</v>
      </c>
      <c r="K41" s="132" t="str">
        <f>VLOOKUP($F41,'Participating - full rosters'!$A:$R,18,FALSE )</f>
        <v>Minor</v>
      </c>
      <c r="L41" s="132" t="str">
        <f>VLOOKUP($F41,'Participating - full rosters'!$A:$Q,15,FALSE )</f>
        <v>C.N.A.</v>
      </c>
      <c r="M41" s="150">
        <f>VLOOKUP($F41,'Participating - full rosters'!$A:$Q,16,FALSE )</f>
        <v>42678</v>
      </c>
      <c r="N41" s="150">
        <f>VLOOKUP($F41,'Participating - full rosters'!$A:$Q,16,FALSE )</f>
        <v>42678</v>
      </c>
      <c r="O41" s="150"/>
      <c r="P41" s="150"/>
      <c r="Q41" s="47">
        <f>'Overall Data'!$C$34-N41</f>
        <v>371</v>
      </c>
      <c r="R41" s="132" t="str">
        <f>VLOOKUP($F41,'Participating - full rosters'!$A:$Q,17,FALSE )</f>
        <v>DAY</v>
      </c>
      <c r="S41" s="132">
        <v>1</v>
      </c>
    </row>
    <row r="42" spans="1:19">
      <c r="A42" t="str">
        <f>VLOOKUP($F42,'Participating - full rosters'!$A:$Q,2,FALSE )</f>
        <v>NY Presbyterian - Lawrence</v>
      </c>
      <c r="B42" s="1">
        <v>9.2891976238658858E-2</v>
      </c>
      <c r="C42" t="str">
        <f>VLOOKUP($F42,'Participating - full rosters'!$A:$Q,5,FALSE )</f>
        <v>5N</v>
      </c>
      <c r="D42" s="1">
        <v>5.1153287088266608E-2</v>
      </c>
      <c r="E42" t="str">
        <f>VLOOKUP($F42,'Participating - full rosters'!$A:$Q,10,FALSE )</f>
        <v>Asrar, Subhanna J.</v>
      </c>
      <c r="F42" s="1">
        <v>0.34572219902915746</v>
      </c>
      <c r="G42">
        <f>VLOOKUP($F42,'Participating - full rosters'!$A:$Q,11,FALSE )</f>
        <v>208</v>
      </c>
      <c r="H42" s="132">
        <f>VLOOKUP($F42,'Participating - full rosters'!$A:$Q,12,FALSE )</f>
        <v>30</v>
      </c>
      <c r="I42" s="132">
        <f>VLOOKUP($F42,'Participating - full rosters'!$A:$Q,13,FALSE )</f>
        <v>2016</v>
      </c>
      <c r="J42" s="132" t="str">
        <f>VLOOKUP($F42,'Participating - full rosters'!$A:$Q,14,FALSE )</f>
        <v>Nongovt. (not-for-profit) - Other</v>
      </c>
      <c r="K42" s="132" t="str">
        <f>VLOOKUP($F42,'Participating - full rosters'!$A:$R,18,FALSE )</f>
        <v>Minor</v>
      </c>
      <c r="L42" s="132" t="str">
        <f>VLOOKUP($F42,'Participating - full rosters'!$A:$Q,15,FALSE )</f>
        <v>STAFF NURSE</v>
      </c>
      <c r="M42" s="150">
        <f>VLOOKUP($F42,'Participating - full rosters'!$A:$Q,16,FALSE )</f>
        <v>42660</v>
      </c>
      <c r="N42" s="150">
        <f>VLOOKUP($F42,'Participating - full rosters'!$A:$Q,16,FALSE )</f>
        <v>42660</v>
      </c>
      <c r="O42" s="150"/>
      <c r="P42" s="150"/>
      <c r="Q42" s="47">
        <f>'Overall Data'!$C$34-N42</f>
        <v>389</v>
      </c>
      <c r="R42" s="132" t="str">
        <f>VLOOKUP($F42,'Participating - full rosters'!$A:$Q,17,FALSE )</f>
        <v>days</v>
      </c>
      <c r="S42" s="132">
        <v>1</v>
      </c>
    </row>
    <row r="43" spans="1:19">
      <c r="A43" t="str">
        <f>VLOOKUP($F43,'Participating - full rosters'!$A:$Q,2,FALSE )</f>
        <v>NY Presbyterian - Lawrence</v>
      </c>
      <c r="B43" s="1">
        <v>9.2891976238658858E-2</v>
      </c>
      <c r="C43" t="str">
        <f>VLOOKUP($F43,'Participating - full rosters'!$A:$Q,5,FALSE )</f>
        <v>5N</v>
      </c>
      <c r="D43" s="1">
        <v>5.1153287088266608E-2</v>
      </c>
      <c r="E43" t="str">
        <f>VLOOKUP($F43,'Participating - full rosters'!$A:$Q,10,FALSE )</f>
        <v>Violetti, Rosetta</v>
      </c>
      <c r="F43" s="1">
        <v>0.34860073462863972</v>
      </c>
      <c r="G43">
        <f>VLOOKUP($F43,'Participating - full rosters'!$A:$Q,11,FALSE )</f>
        <v>208</v>
      </c>
      <c r="H43" s="132">
        <f>VLOOKUP($F43,'Participating - full rosters'!$A:$Q,12,FALSE )</f>
        <v>30</v>
      </c>
      <c r="I43" s="132">
        <f>VLOOKUP($F43,'Participating - full rosters'!$A:$Q,13,FALSE )</f>
        <v>2016</v>
      </c>
      <c r="J43" s="132" t="str">
        <f>VLOOKUP($F43,'Participating - full rosters'!$A:$Q,14,FALSE )</f>
        <v>Nongovt. (not-for-profit) - Other</v>
      </c>
      <c r="K43" s="132" t="str">
        <f>VLOOKUP($F43,'Participating - full rosters'!$A:$R,18,FALSE )</f>
        <v>Minor</v>
      </c>
      <c r="L43" s="132" t="str">
        <f>VLOOKUP($F43,'Participating - full rosters'!$A:$Q,15,FALSE )</f>
        <v>STAFF NURSE</v>
      </c>
      <c r="M43" s="150">
        <f>VLOOKUP($F43,'Participating - full rosters'!$A:$Q,16,FALSE )</f>
        <v>42660</v>
      </c>
      <c r="N43" s="150">
        <f>VLOOKUP($F43,'Participating - full rosters'!$A:$Q,16,FALSE )</f>
        <v>42660</v>
      </c>
      <c r="O43" s="150"/>
      <c r="P43" s="150"/>
      <c r="Q43" s="47">
        <f>'Overall Data'!$C$34-N43</f>
        <v>389</v>
      </c>
      <c r="R43" s="132" t="str">
        <f>VLOOKUP($F43,'Participating - full rosters'!$A:$Q,17,FALSE )</f>
        <v>days</v>
      </c>
      <c r="S43" s="132">
        <v>1</v>
      </c>
    </row>
    <row r="44" spans="1:19">
      <c r="A44" t="str">
        <f>VLOOKUP($F44,'Participating - full rosters'!$A:$Q,2,FALSE )</f>
        <v>St. Joseph Mercy Oakland</v>
      </c>
      <c r="B44" s="1">
        <v>0.10179897754127254</v>
      </c>
      <c r="C44" t="str">
        <f>VLOOKUP($F44,'Participating - full rosters'!$A:$Q,5,FALSE )</f>
        <v>4S - Med/Surg</v>
      </c>
      <c r="D44" s="1">
        <v>0.30940463213849057</v>
      </c>
      <c r="E44" t="str">
        <f>VLOOKUP($F44,'Participating - full rosters'!$A:$Q,10,FALSE )</f>
        <v>Fairbrother, Mary Ellen</v>
      </c>
      <c r="F44" s="1">
        <v>0.88879838824866553</v>
      </c>
      <c r="G44">
        <f>VLOOKUP($F44,'Participating - full rosters'!$A:$Q,11,FALSE )</f>
        <v>422</v>
      </c>
      <c r="H44" s="132">
        <f>VLOOKUP($F44,'Participating - full rosters'!$A:$Q,12,FALSE )</f>
        <v>36</v>
      </c>
      <c r="I44" s="132">
        <f>VLOOKUP($F44,'Participating - full rosters'!$A:$Q,13,FALSE )</f>
        <v>2011</v>
      </c>
      <c r="J44" s="132" t="str">
        <f>VLOOKUP($F44,'Participating - full rosters'!$A:$Q,14,FALSE )</f>
        <v>Nongovt. (not-for-profit) - Church Operated</v>
      </c>
      <c r="K44" s="132" t="str">
        <f>VLOOKUP($F44,'Participating - full rosters'!$A:$R,18,FALSE )</f>
        <v>Minor</v>
      </c>
      <c r="L44" s="132" t="str">
        <f>VLOOKUP($F44,'Participating - full rosters'!$A:$Q,15,FALSE )</f>
        <v>Staff Nurse</v>
      </c>
      <c r="M44" s="150">
        <f>VLOOKUP($F44,'Participating - full rosters'!$A:$Q,16,FALSE )</f>
        <v>42646</v>
      </c>
      <c r="N44" s="150">
        <f>VLOOKUP($F44,'Participating - full rosters'!$A:$Q,16,FALSE )</f>
        <v>42646</v>
      </c>
      <c r="O44" s="150"/>
      <c r="P44" s="150"/>
      <c r="Q44" s="47">
        <f>'Overall Data'!$C$34-N44</f>
        <v>403</v>
      </c>
      <c r="R44" s="132" t="str">
        <f>VLOOKUP($F44,'Participating - full rosters'!$A:$Q,17,FALSE )</f>
        <v>DAY</v>
      </c>
      <c r="S44" s="132">
        <v>1</v>
      </c>
    </row>
    <row r="45" spans="1:19">
      <c r="A45" t="str">
        <f>VLOOKUP($F45,'Participating - full rosters'!$A:$Q,2,FALSE )</f>
        <v>NY Presbyterian - Lawrence</v>
      </c>
      <c r="B45" s="1">
        <v>9.2891976238658899E-2</v>
      </c>
      <c r="C45" t="str">
        <f>VLOOKUP($F45,'Participating - full rosters'!$A:$Q,5,FALSE )</f>
        <v>CCU</v>
      </c>
      <c r="D45" s="1">
        <v>3.7703553288351621E-2</v>
      </c>
      <c r="E45" t="str">
        <f>VLOOKUP($F45,'Participating - full rosters'!$A:$Q,10,FALSE )</f>
        <v>Guerrier, Garry</v>
      </c>
      <c r="F45" s="1">
        <v>3.5661209878793398E-2</v>
      </c>
      <c r="G45">
        <f>VLOOKUP($F45,'Participating - full rosters'!$A:$Q,11,FALSE )</f>
        <v>208</v>
      </c>
      <c r="H45" s="132">
        <f>VLOOKUP($F45,'Participating - full rosters'!$A:$Q,12,FALSE )</f>
        <v>18</v>
      </c>
      <c r="I45" s="132">
        <f>VLOOKUP($F45,'Participating - full rosters'!$A:$Q,13,FALSE )</f>
        <v>2016</v>
      </c>
      <c r="J45" s="132" t="str">
        <f>VLOOKUP($F45,'Participating - full rosters'!$A:$Q,14,FALSE )</f>
        <v>Nongovt. (not-for-profit) - Other</v>
      </c>
      <c r="K45" s="132" t="str">
        <f>VLOOKUP($F45,'Participating - full rosters'!$A:$R,18,FALSE )</f>
        <v>Minor</v>
      </c>
      <c r="L45" s="132" t="str">
        <f>VLOOKUP($F45,'Participating - full rosters'!$A:$Q,15,FALSE )</f>
        <v>STAFF NURSE</v>
      </c>
      <c r="M45" s="150">
        <f>VLOOKUP($F45,'Participating - full rosters'!$A:$Q,16,FALSE )</f>
        <v>42632</v>
      </c>
      <c r="N45" s="150">
        <f>VLOOKUP($F45,'Participating - full rosters'!$A:$Q,16,FALSE )</f>
        <v>42632</v>
      </c>
      <c r="O45" s="150"/>
      <c r="P45" s="150"/>
      <c r="Q45" s="47">
        <f>'Overall Data'!$C$34-N45</f>
        <v>417</v>
      </c>
      <c r="R45" s="132" t="str">
        <f>VLOOKUP($F45,'Participating - full rosters'!$A:$Q,17,FALSE )</f>
        <v>Days</v>
      </c>
      <c r="S45" s="132">
        <v>1</v>
      </c>
    </row>
    <row r="46" spans="1:19">
      <c r="A46" t="str">
        <f>VLOOKUP($F46,'Participating - full rosters'!$A:$Q,2,FALSE )</f>
        <v>NY Presbyterian - Lawrence</v>
      </c>
      <c r="B46" s="151">
        <v>9.2891976238658858E-2</v>
      </c>
      <c r="C46" t="str">
        <f>VLOOKUP($F46,'Participating - full rosters'!$A:$Q,5,FALSE )</f>
        <v>5N</v>
      </c>
      <c r="D46" s="1">
        <v>5.1153287088266608E-2</v>
      </c>
      <c r="E46" t="str">
        <f>VLOOKUP($F46,'Participating - full rosters'!$A:$Q,10,FALSE )</f>
        <v>Josiah, Shane E.</v>
      </c>
      <c r="F46" s="151">
        <v>0.48531496171107158</v>
      </c>
      <c r="G46">
        <f>VLOOKUP($F46,'Participating - full rosters'!$A:$Q,11,FALSE )</f>
        <v>208</v>
      </c>
      <c r="H46" s="132">
        <f>VLOOKUP($F46,'Participating - full rosters'!$A:$Q,12,FALSE )</f>
        <v>30</v>
      </c>
      <c r="I46" s="132">
        <f>VLOOKUP($F46,'Participating - full rosters'!$A:$Q,13,FALSE )</f>
        <v>2016</v>
      </c>
      <c r="J46" s="132" t="str">
        <f>VLOOKUP($F46,'Participating - full rosters'!$A:$Q,14,FALSE )</f>
        <v>Nongovt. (not-for-profit) - Other</v>
      </c>
      <c r="K46" s="132" t="str">
        <f>VLOOKUP($F46,'Participating - full rosters'!$A:$R,18,FALSE )</f>
        <v>Minor</v>
      </c>
      <c r="L46" s="132" t="str">
        <f>VLOOKUP($F46,'Participating - full rosters'!$A:$Q,15,FALSE )</f>
        <v>STAFF NURSE</v>
      </c>
      <c r="M46" s="150">
        <f>VLOOKUP($F46,'Participating - full rosters'!$A:$Q,16,FALSE )</f>
        <v>42632</v>
      </c>
      <c r="N46" s="150">
        <f>VLOOKUP($F46,'Participating - full rosters'!$A:$Q,16,FALSE )</f>
        <v>42632</v>
      </c>
      <c r="O46" s="150"/>
      <c r="P46" s="150"/>
      <c r="Q46" s="47">
        <f>'Overall Data'!$C$34-N46</f>
        <v>417</v>
      </c>
      <c r="R46" s="132" t="str">
        <f>VLOOKUP($F46,'Participating - full rosters'!$A:$Q,17,FALSE )</f>
        <v>days</v>
      </c>
      <c r="S46" s="132">
        <v>1</v>
      </c>
    </row>
    <row r="47" spans="1:19">
      <c r="A47" t="str">
        <f>VLOOKUP($F47,'Participating - full rosters'!$A:$Q,2,FALSE )</f>
        <v>The Miriam Hospital</v>
      </c>
      <c r="B47" s="1">
        <v>0.52550586196277127</v>
      </c>
      <c r="C47" t="str">
        <f>VLOOKUP($F47,'Participating - full rosters'!$A:$Q,5,FALSE )</f>
        <v>3B Colorectal</v>
      </c>
      <c r="D47" s="1">
        <v>0.88784051520757767</v>
      </c>
      <c r="E47" t="str">
        <f>VLOOKUP($F47,'Participating - full rosters'!$A:$Q,10,FALSE )</f>
        <v>Lopes, Maria A</v>
      </c>
      <c r="F47" s="1">
        <v>0.90155320010166018</v>
      </c>
      <c r="G47">
        <f>VLOOKUP($F47,'Participating - full rosters'!$A:$Q,11,FALSE )</f>
        <v>247</v>
      </c>
      <c r="H47" s="132">
        <f>VLOOKUP($F47,'Participating - full rosters'!$A:$Q,12,FALSE )</f>
        <v>13</v>
      </c>
      <c r="I47" s="132">
        <f>VLOOKUP($F47,'Participating - full rosters'!$A:$Q,13,FALSE )</f>
        <v>2004</v>
      </c>
      <c r="J47" s="132" t="str">
        <f>VLOOKUP($F47,'Participating - full rosters'!$A:$Q,14,FALSE )</f>
        <v>Nongovt. (not-for-profit) - Other</v>
      </c>
      <c r="K47" s="132" t="str">
        <f>VLOOKUP($F47,'Participating - full rosters'!$A:$R,18,FALSE )</f>
        <v>Major</v>
      </c>
      <c r="L47" s="132" t="str">
        <f>VLOOKUP($F47,'Participating - full rosters'!$A:$Q,15,FALSE )</f>
        <v xml:space="preserve">C N A </v>
      </c>
      <c r="M47" s="150">
        <f>VLOOKUP($F47,'Participating - full rosters'!$A:$Q,16,FALSE )</f>
        <v>42604</v>
      </c>
      <c r="N47" s="150">
        <f>VLOOKUP($F47,'Participating - full rosters'!$A:$Q,16,FALSE )</f>
        <v>42604</v>
      </c>
      <c r="O47" s="150"/>
      <c r="P47" s="150"/>
      <c r="Q47" s="47">
        <f>'Overall Data'!$C$34-N47</f>
        <v>445</v>
      </c>
      <c r="R47" s="132" t="str">
        <f>VLOOKUP($F47,'Participating - full rosters'!$A:$Q,17,FALSE )</f>
        <v>Day</v>
      </c>
      <c r="S47" s="132">
        <v>1</v>
      </c>
    </row>
    <row r="48" spans="1:19">
      <c r="A48" t="str">
        <f>VLOOKUP($F48,'Participating - full rosters'!$A:$Q,2,FALSE )</f>
        <v>NY Presbyterian - Lawrence</v>
      </c>
      <c r="B48" s="1">
        <v>9.2891976238658858E-2</v>
      </c>
      <c r="C48" t="str">
        <f>VLOOKUP($F48,'Participating - full rosters'!$A:$Q,5,FALSE )</f>
        <v>4N</v>
      </c>
      <c r="D48" s="1">
        <v>0.85426708609038782</v>
      </c>
      <c r="E48" t="str">
        <f>VLOOKUP($F48,'Participating - full rosters'!$A:$Q,10,FALSE )</f>
        <v>Mouro, Alyssa</v>
      </c>
      <c r="F48" s="1">
        <v>0.4592698139479473</v>
      </c>
      <c r="G48">
        <f>VLOOKUP($F48,'Participating - full rosters'!$A:$Q,11,FALSE )</f>
        <v>208</v>
      </c>
      <c r="H48" s="132">
        <f>VLOOKUP($F48,'Participating - full rosters'!$A:$Q,12,FALSE )</f>
        <v>15</v>
      </c>
      <c r="I48" s="132">
        <f>VLOOKUP($F48,'Participating - full rosters'!$A:$Q,13,FALSE )</f>
        <v>2016</v>
      </c>
      <c r="J48" s="132" t="str">
        <f>VLOOKUP($F48,'Participating - full rosters'!$A:$Q,14,FALSE )</f>
        <v>Nongovt. (not-for-profit) - Other</v>
      </c>
      <c r="K48" s="132" t="str">
        <f>VLOOKUP($F48,'Participating - full rosters'!$A:$R,18,FALSE )</f>
        <v>Minor</v>
      </c>
      <c r="L48" s="132" t="str">
        <f>VLOOKUP($F48,'Participating - full rosters'!$A:$Q,15,FALSE )</f>
        <v>STAFF NURSE</v>
      </c>
      <c r="M48" s="150">
        <f>VLOOKUP($F48,'Participating - full rosters'!$A:$Q,16,FALSE )</f>
        <v>42597</v>
      </c>
      <c r="N48" s="150">
        <f>VLOOKUP($F48,'Participating - full rosters'!$A:$Q,16,FALSE )</f>
        <v>42597</v>
      </c>
      <c r="O48" s="150"/>
      <c r="P48" s="150"/>
      <c r="Q48" s="47">
        <f>'Overall Data'!$C$34-N48</f>
        <v>452</v>
      </c>
      <c r="R48" s="132" t="str">
        <f>VLOOKUP($F48,'Participating - full rosters'!$A:$Q,17,FALSE )</f>
        <v> Days</v>
      </c>
      <c r="S48" s="132">
        <v>1</v>
      </c>
    </row>
    <row r="49" spans="1:19">
      <c r="A49" t="str">
        <f>VLOOKUP($F49,'Participating - full rosters'!$A:$Q,2,FALSE )</f>
        <v>NY Presbyterian - Lawrence</v>
      </c>
      <c r="B49" s="151">
        <v>9.2891976238658858E-2</v>
      </c>
      <c r="C49" t="str">
        <f>VLOOKUP($F49,'Participating - full rosters'!$A:$Q,5,FALSE )</f>
        <v>5N</v>
      </c>
      <c r="D49" s="1">
        <v>5.1153287088266608E-2</v>
      </c>
      <c r="E49" t="str">
        <f>VLOOKUP($F49,'Participating - full rosters'!$A:$Q,10,FALSE )</f>
        <v>Orofino, Gabriella</v>
      </c>
      <c r="F49" s="151">
        <v>4.9190523439294198E-2</v>
      </c>
      <c r="G49">
        <f>VLOOKUP($F49,'Participating - full rosters'!$A:$Q,11,FALSE )</f>
        <v>208</v>
      </c>
      <c r="H49" s="132">
        <f>VLOOKUP($F49,'Participating - full rosters'!$A:$Q,12,FALSE )</f>
        <v>30</v>
      </c>
      <c r="I49" s="132">
        <f>VLOOKUP($F49,'Participating - full rosters'!$A:$Q,13,FALSE )</f>
        <v>2016</v>
      </c>
      <c r="J49" s="132" t="str">
        <f>VLOOKUP($F49,'Participating - full rosters'!$A:$Q,14,FALSE )</f>
        <v>Nongovt. (not-for-profit) - Other</v>
      </c>
      <c r="K49" s="132" t="str">
        <f>VLOOKUP($F49,'Participating - full rosters'!$A:$R,18,FALSE )</f>
        <v>Minor</v>
      </c>
      <c r="L49" s="132" t="str">
        <f>VLOOKUP($F49,'Participating - full rosters'!$A:$Q,15,FALSE )</f>
        <v>STAFF NURSE</v>
      </c>
      <c r="M49" s="150">
        <f>VLOOKUP($F49,'Participating - full rosters'!$A:$Q,16,FALSE )</f>
        <v>42569</v>
      </c>
      <c r="N49" s="150">
        <f>VLOOKUP($F49,'Participating - full rosters'!$A:$Q,16,FALSE )</f>
        <v>42569</v>
      </c>
      <c r="O49" s="150"/>
      <c r="P49" s="150"/>
      <c r="Q49" s="47">
        <f>'Overall Data'!$C$34-N49</f>
        <v>480</v>
      </c>
      <c r="R49" s="132" t="str">
        <f>VLOOKUP($F49,'Participating - full rosters'!$A:$Q,17,FALSE )</f>
        <v>days</v>
      </c>
      <c r="S49" s="132">
        <v>1</v>
      </c>
    </row>
    <row r="50" spans="1:19">
      <c r="A50" t="str">
        <f>VLOOKUP($F50,'Participating - full rosters'!$A:$Q,2,FALSE )</f>
        <v>NY Presbyterian - Lawrence</v>
      </c>
      <c r="B50" s="151">
        <v>9.2891976238658858E-2</v>
      </c>
      <c r="C50" t="str">
        <f>VLOOKUP($F50,'Participating - full rosters'!$A:$Q,5,FALSE )</f>
        <v>5N</v>
      </c>
      <c r="D50" s="1">
        <v>5.1153287088266608E-2</v>
      </c>
      <c r="E50" t="str">
        <f>VLOOKUP($F50,'Participating - full rosters'!$A:$Q,10,FALSE )</f>
        <v>Afoakwah, Daniel</v>
      </c>
      <c r="F50" s="151">
        <v>0.69700690102950713</v>
      </c>
      <c r="G50">
        <f>VLOOKUP($F50,'Participating - full rosters'!$A:$Q,11,FALSE )</f>
        <v>208</v>
      </c>
      <c r="H50" s="132">
        <f>VLOOKUP($F50,'Participating - full rosters'!$A:$Q,12,FALSE )</f>
        <v>30</v>
      </c>
      <c r="I50" s="132">
        <f>VLOOKUP($F50,'Participating - full rosters'!$A:$Q,13,FALSE )</f>
        <v>2016</v>
      </c>
      <c r="J50" s="132" t="str">
        <f>VLOOKUP($F50,'Participating - full rosters'!$A:$Q,14,FALSE )</f>
        <v>Nongovt. (not-for-profit) - Other</v>
      </c>
      <c r="K50" s="132" t="str">
        <f>VLOOKUP($F50,'Participating - full rosters'!$A:$R,18,FALSE )</f>
        <v>Minor</v>
      </c>
      <c r="L50" s="132" t="str">
        <f>VLOOKUP($F50,'Participating - full rosters'!$A:$Q,15,FALSE )</f>
        <v>STAFF NURSE</v>
      </c>
      <c r="M50" s="150">
        <f>VLOOKUP($F50,'Participating - full rosters'!$A:$Q,16,FALSE )</f>
        <v>42569</v>
      </c>
      <c r="N50" s="150">
        <f>VLOOKUP($F50,'Participating - full rosters'!$A:$Q,16,FALSE )</f>
        <v>42569</v>
      </c>
      <c r="O50" s="150"/>
      <c r="P50" s="150"/>
      <c r="Q50" s="47">
        <f>'Overall Data'!$C$34-N50</f>
        <v>480</v>
      </c>
      <c r="R50" s="132" t="str">
        <f>VLOOKUP($F50,'Participating - full rosters'!$A:$Q,17,FALSE )</f>
        <v>days</v>
      </c>
      <c r="S50" s="132">
        <v>1</v>
      </c>
    </row>
    <row r="51" spans="1:19">
      <c r="A51" t="str">
        <f>VLOOKUP($F51,'Participating - full rosters'!$A:$Q,2,FALSE )</f>
        <v>NY Presbyterian - Lawrence</v>
      </c>
      <c r="B51" s="99">
        <v>9.2891976238658858E-2</v>
      </c>
      <c r="C51" t="str">
        <f>VLOOKUP($F51,'Participating - full rosters'!$A:$Q,5,FALSE )</f>
        <v>D.E.M.</v>
      </c>
      <c r="D51" s="99">
        <v>0.49490553607106658</v>
      </c>
      <c r="E51" t="str">
        <f>VLOOKUP($F51,'Participating - full rosters'!$A:$Q,10,FALSE )</f>
        <v>Parra, Lawrence D.</v>
      </c>
      <c r="F51" s="99">
        <v>0.45671832691117464</v>
      </c>
      <c r="G51">
        <f>VLOOKUP($F51,'Participating - full rosters'!$A:$Q,11,FALSE )</f>
        <v>208</v>
      </c>
      <c r="H51" s="132">
        <f>VLOOKUP($F51,'Participating - full rosters'!$A:$Q,12,FALSE )</f>
        <v>40</v>
      </c>
      <c r="I51" s="132">
        <f>VLOOKUP($F51,'Participating - full rosters'!$A:$Q,13,FALSE )</f>
        <v>2016</v>
      </c>
      <c r="J51" s="132" t="str">
        <f>VLOOKUP($F51,'Participating - full rosters'!$A:$Q,14,FALSE )</f>
        <v>Nongovt. (not-for-profit) - Other</v>
      </c>
      <c r="K51" s="132" t="str">
        <f>VLOOKUP($F51,'Participating - full rosters'!$A:$R,18,FALSE )</f>
        <v>Minor</v>
      </c>
      <c r="L51" s="132" t="str">
        <f>VLOOKUP($F51,'Participating - full rosters'!$A:$Q,15,FALSE )</f>
        <v>CLINICAL LEADER</v>
      </c>
      <c r="M51" s="150">
        <f>VLOOKUP($F51,'Participating - full rosters'!$A:$Q,16,FALSE )</f>
        <v>42541</v>
      </c>
      <c r="N51" s="150">
        <f>VLOOKUP($F51,'Participating - full rosters'!$A:$Q,16,FALSE )</f>
        <v>42541</v>
      </c>
      <c r="O51" s="150"/>
      <c r="P51" s="150"/>
      <c r="Q51" s="47">
        <f>'Overall Data'!$C$34-N51</f>
        <v>508</v>
      </c>
      <c r="R51" s="132" t="str">
        <f>VLOOKUP($F51,'Participating - full rosters'!$A:$Q,17,FALSE )</f>
        <v>DAY</v>
      </c>
      <c r="S51" s="132">
        <v>1</v>
      </c>
    </row>
    <row r="52" spans="1:19">
      <c r="A52" t="str">
        <f>VLOOKUP($F52,'Participating - full rosters'!$A:$Q,2,FALSE )</f>
        <v>St. Joseph Mercy Oakland</v>
      </c>
      <c r="B52" s="1">
        <v>0.10179897754127254</v>
      </c>
      <c r="C52" t="str">
        <f>VLOOKUP($F52,'Participating - full rosters'!$A:$Q,5,FALSE )</f>
        <v>4S - Med/Surg</v>
      </c>
      <c r="D52" s="1">
        <v>0.30940463213849057</v>
      </c>
      <c r="E52" t="str">
        <f>VLOOKUP($F52,'Participating - full rosters'!$A:$Q,10,FALSE )</f>
        <v>Chiu, Amanda</v>
      </c>
      <c r="F52" s="1">
        <v>0.43553584832217451</v>
      </c>
      <c r="G52">
        <f>VLOOKUP($F52,'Participating - full rosters'!$A:$Q,11,FALSE )</f>
        <v>422</v>
      </c>
      <c r="H52" s="132">
        <f>VLOOKUP($F52,'Participating - full rosters'!$A:$Q,12,FALSE )</f>
        <v>36</v>
      </c>
      <c r="I52" s="132">
        <f>VLOOKUP($F52,'Participating - full rosters'!$A:$Q,13,FALSE )</f>
        <v>2011</v>
      </c>
      <c r="J52" s="132" t="str">
        <f>VLOOKUP($F52,'Participating - full rosters'!$A:$Q,14,FALSE )</f>
        <v>Nongovt. (not-for-profit) - Church Operated</v>
      </c>
      <c r="K52" s="132" t="str">
        <f>VLOOKUP($F52,'Participating - full rosters'!$A:$R,18,FALSE )</f>
        <v>Minor</v>
      </c>
      <c r="L52" s="132" t="str">
        <f>VLOOKUP($F52,'Participating - full rosters'!$A:$Q,15,FALSE )</f>
        <v>CLINICAL LEADER</v>
      </c>
      <c r="M52" s="150">
        <f>VLOOKUP($F52,'Participating - full rosters'!$A:$Q,16,FALSE )</f>
        <v>42541</v>
      </c>
      <c r="N52" s="150">
        <f>VLOOKUP($F52,'Participating - full rosters'!$A:$Q,16,FALSE )</f>
        <v>42541</v>
      </c>
      <c r="O52" s="150"/>
      <c r="P52" s="150"/>
      <c r="Q52" s="47">
        <f>'Overall Data'!$C$34-N52</f>
        <v>508</v>
      </c>
      <c r="R52" s="132" t="str">
        <f>VLOOKUP($F52,'Participating - full rosters'!$A:$Q,17,FALSE )</f>
        <v>DAY</v>
      </c>
      <c r="S52">
        <v>1</v>
      </c>
    </row>
    <row r="53" spans="1:19">
      <c r="A53" t="str">
        <f>VLOOKUP($F53,'Participating - full rosters'!$A:$Q,2,FALSE )</f>
        <v>NY Presbyterian - Lawrence</v>
      </c>
      <c r="B53" s="1">
        <v>9.2891976238658858E-2</v>
      </c>
      <c r="C53" t="str">
        <f>VLOOKUP($F53,'Participating - full rosters'!$A:$Q,5,FALSE )</f>
        <v>6N</v>
      </c>
      <c r="D53" s="151">
        <v>0.45538935045037354</v>
      </c>
      <c r="E53" t="str">
        <f>VLOOKUP($F53,'Participating - full rosters'!$A:$Q,10,FALSE )</f>
        <v>Barnes, Ashley K.</v>
      </c>
      <c r="F53" s="1">
        <v>0.20307292055654025</v>
      </c>
      <c r="G53">
        <f>VLOOKUP($F53,'Participating - full rosters'!$A:$Q,11,FALSE )</f>
        <v>208</v>
      </c>
      <c r="H53" s="132">
        <f>VLOOKUP($F53,'Participating - full rosters'!$A:$Q,12,FALSE )</f>
        <v>30</v>
      </c>
      <c r="I53" s="132">
        <f>VLOOKUP($F53,'Participating - full rosters'!$A:$Q,13,FALSE )</f>
        <v>2016</v>
      </c>
      <c r="J53" s="132" t="str">
        <f>VLOOKUP($F53,'Participating - full rosters'!$A:$Q,14,FALSE )</f>
        <v>Nongovt. (not-for-profit) - Other</v>
      </c>
      <c r="K53" s="132" t="str">
        <f>VLOOKUP($F53,'Participating - full rosters'!$A:$R,18,FALSE )</f>
        <v>Minor</v>
      </c>
      <c r="L53" s="132" t="str">
        <f>VLOOKUP($F53,'Participating - full rosters'!$A:$Q,15,FALSE )</f>
        <v>STAFF NURSE</v>
      </c>
      <c r="M53" s="150">
        <f>VLOOKUP($F53,'Participating - full rosters'!$A:$Q,16,FALSE )</f>
        <v>42506</v>
      </c>
      <c r="N53" s="150">
        <f>VLOOKUP($F53,'Participating - full rosters'!$A:$Q,16,FALSE )</f>
        <v>42506</v>
      </c>
      <c r="O53" s="150"/>
      <c r="P53" s="150"/>
      <c r="Q53" s="47">
        <f>'Overall Data'!$C$34-N53</f>
        <v>543</v>
      </c>
      <c r="R53" s="132" t="str">
        <f>VLOOKUP($F53,'Participating - full rosters'!$A:$Q,17,FALSE )</f>
        <v>day</v>
      </c>
      <c r="S53" s="132">
        <v>1</v>
      </c>
    </row>
    <row r="54" spans="1:19">
      <c r="A54" t="str">
        <f>VLOOKUP($F54,'Participating - full rosters'!$A:$Q,2,FALSE )</f>
        <v>NY Presbyterian - Lawrence</v>
      </c>
      <c r="B54" s="1">
        <v>9.2891976238658858E-2</v>
      </c>
      <c r="C54" t="str">
        <f>VLOOKUP($F54,'Participating - full rosters'!$A:$Q,5,FALSE )</f>
        <v>5S</v>
      </c>
      <c r="D54" s="1">
        <v>0.97548158971023757</v>
      </c>
      <c r="E54" t="str">
        <f>VLOOKUP($F54,'Participating - full rosters'!$A:$Q,10,FALSE )</f>
        <v>Boirond, Rowson</v>
      </c>
      <c r="F54" s="1">
        <v>0.66344541953862146</v>
      </c>
      <c r="G54">
        <f>VLOOKUP($F54,'Participating - full rosters'!$A:$Q,11,FALSE )</f>
        <v>208</v>
      </c>
      <c r="H54" s="132">
        <f>VLOOKUP($F54,'Participating - full rosters'!$A:$Q,12,FALSE )</f>
        <v>40</v>
      </c>
      <c r="I54" s="132">
        <f>VLOOKUP($F54,'Participating - full rosters'!$A:$Q,13,FALSE )</f>
        <v>2016</v>
      </c>
      <c r="J54" s="132" t="str">
        <f>VLOOKUP($F54,'Participating - full rosters'!$A:$Q,14,FALSE )</f>
        <v>Nongovt. (not-for-profit) - Other</v>
      </c>
      <c r="K54" s="132" t="str">
        <f>VLOOKUP($F54,'Participating - full rosters'!$A:$R,18,FALSE )</f>
        <v>Minor</v>
      </c>
      <c r="L54" s="132" t="str">
        <f>VLOOKUP($F54,'Participating - full rosters'!$A:$Q,15,FALSE )</f>
        <v>STAFF NURSE</v>
      </c>
      <c r="M54" s="150">
        <f>VLOOKUP($F54,'Participating - full rosters'!$A:$Q,16,FALSE )</f>
        <v>42506</v>
      </c>
      <c r="N54" s="150">
        <f>VLOOKUP($F54,'Participating - full rosters'!$A:$Q,16,FALSE )</f>
        <v>42506</v>
      </c>
      <c r="O54" s="150"/>
      <c r="P54" s="150"/>
      <c r="Q54" s="47">
        <f>'Overall Data'!$C$34-N54</f>
        <v>543</v>
      </c>
      <c r="R54" s="132" t="str">
        <f>VLOOKUP($F54,'Participating - full rosters'!$A:$Q,17,FALSE )</f>
        <v>DAY</v>
      </c>
      <c r="S54" s="132">
        <v>1</v>
      </c>
    </row>
    <row r="55" spans="1:19">
      <c r="A55" t="str">
        <f>VLOOKUP($F55,'Participating - full rosters'!$A:$Q,2,FALSE )</f>
        <v>NY Presbyterian - Lawrence</v>
      </c>
      <c r="B55" s="151">
        <v>9.2891976238658858E-2</v>
      </c>
      <c r="C55" t="str">
        <f>VLOOKUP($F55,'Participating - full rosters'!$A:$Q,5,FALSE )</f>
        <v>5N</v>
      </c>
      <c r="D55" s="1">
        <v>5.1153287088266608E-2</v>
      </c>
      <c r="E55" t="str">
        <f>VLOOKUP($F55,'Participating - full rosters'!$A:$Q,10,FALSE )</f>
        <v>Tijani, Nadia</v>
      </c>
      <c r="F55" s="151">
        <v>0.89523016638139108</v>
      </c>
      <c r="G55">
        <f>VLOOKUP($F55,'Participating - full rosters'!$A:$Q,11,FALSE )</f>
        <v>208</v>
      </c>
      <c r="H55" s="132">
        <f>VLOOKUP($F55,'Participating - full rosters'!$A:$Q,12,FALSE )</f>
        <v>30</v>
      </c>
      <c r="I55" s="132">
        <f>VLOOKUP($F55,'Participating - full rosters'!$A:$Q,13,FALSE )</f>
        <v>2016</v>
      </c>
      <c r="J55" s="132" t="str">
        <f>VLOOKUP($F55,'Participating - full rosters'!$A:$Q,14,FALSE )</f>
        <v>Nongovt. (not-for-profit) - Other</v>
      </c>
      <c r="K55" s="132" t="str">
        <f>VLOOKUP($F55,'Participating - full rosters'!$A:$R,18,FALSE )</f>
        <v>Minor</v>
      </c>
      <c r="L55" s="132" t="str">
        <f>VLOOKUP($F55,'Participating - full rosters'!$A:$Q,15,FALSE )</f>
        <v>STAFF NURSE</v>
      </c>
      <c r="M55" s="150">
        <f>VLOOKUP($F55,'Participating - full rosters'!$A:$Q,16,FALSE )</f>
        <v>42506</v>
      </c>
      <c r="N55" s="150">
        <f>VLOOKUP($F55,'Participating - full rosters'!$A:$Q,16,FALSE )</f>
        <v>42506</v>
      </c>
      <c r="O55" s="150"/>
      <c r="P55" s="150"/>
      <c r="Q55" s="47">
        <f>'Overall Data'!$C$34-N55</f>
        <v>543</v>
      </c>
      <c r="R55" s="132" t="str">
        <f>VLOOKUP($F55,'Participating - full rosters'!$A:$Q,17,FALSE )</f>
        <v>days</v>
      </c>
      <c r="S55" s="132">
        <v>1</v>
      </c>
    </row>
    <row r="56" spans="1:19">
      <c r="A56" t="str">
        <f>VLOOKUP($F56,'Participating - full rosters'!$A:$Q,2,FALSE )</f>
        <v>The Miriam Hospital</v>
      </c>
      <c r="B56" s="151">
        <v>0.52550586196277127</v>
      </c>
      <c r="C56" t="str">
        <f>VLOOKUP($F56,'Participating - full rosters'!$A:$Q,5,FALSE )</f>
        <v>4B Oncology</v>
      </c>
      <c r="D56" s="1">
        <v>0.93622122789429929</v>
      </c>
      <c r="E56" t="str">
        <f>VLOOKUP($F56,'Participating - full rosters'!$A:$Q,10,FALSE )</f>
        <v>Kania, Iwona B</v>
      </c>
      <c r="F56" s="151">
        <v>2.1021718677362022E-3</v>
      </c>
      <c r="G56">
        <f>VLOOKUP($F56,'Participating - full rosters'!$A:$Q,11,FALSE )</f>
        <v>247</v>
      </c>
      <c r="H56" s="132">
        <f>VLOOKUP($F56,'Participating - full rosters'!$A:$Q,12,FALSE )</f>
        <v>25</v>
      </c>
      <c r="I56" s="132">
        <f>VLOOKUP($F56,'Participating - full rosters'!$A:$Q,13,FALSE )</f>
        <v>2004</v>
      </c>
      <c r="J56" s="132" t="str">
        <f>VLOOKUP($F56,'Participating - full rosters'!$A:$Q,14,FALSE )</f>
        <v>Nongovt. (not-for-profit) - Other</v>
      </c>
      <c r="K56" s="132" t="str">
        <f>VLOOKUP($F56,'Participating - full rosters'!$A:$R,18,FALSE )</f>
        <v>Major</v>
      </c>
      <c r="L56" s="132" t="str">
        <f>VLOOKUP($F56,'Participating - full rosters'!$A:$Q,15,FALSE )</f>
        <v xml:space="preserve">C N A </v>
      </c>
      <c r="M56" s="150">
        <f>VLOOKUP($F56,'Participating - full rosters'!$A:$Q,16,FALSE )</f>
        <v>42506</v>
      </c>
      <c r="N56" s="150">
        <f>VLOOKUP($F56,'Participating - full rosters'!$A:$Q,16,FALSE )</f>
        <v>42506</v>
      </c>
      <c r="O56" s="150"/>
      <c r="P56" s="150"/>
      <c r="Q56" s="47">
        <f>'Overall Data'!$C$34-N56</f>
        <v>543</v>
      </c>
      <c r="R56" s="132" t="str">
        <f>VLOOKUP($F56,'Participating - full rosters'!$A:$Q,17,FALSE )</f>
        <v>Day</v>
      </c>
      <c r="S56" s="132">
        <v>1</v>
      </c>
    </row>
    <row r="57" spans="1:19">
      <c r="A57" t="str">
        <f>VLOOKUP($F57,'Participating - full rosters'!$A:$Q,2,FALSE )</f>
        <v>The Miriam Hospital</v>
      </c>
      <c r="B57" s="1">
        <v>0.52550586196277127</v>
      </c>
      <c r="C57" t="str">
        <f>VLOOKUP($F57,'Participating - full rosters'!$A:$Q,5,FALSE )</f>
        <v>4W Cardiac</v>
      </c>
      <c r="D57" s="1">
        <v>0.43561974961587346</v>
      </c>
      <c r="E57" t="str">
        <f>VLOOKUP($F57,'Participating - full rosters'!$A:$Q,10,FALSE )</f>
        <v>Malone, Laura</v>
      </c>
      <c r="F57" s="1">
        <v>0.93536683861979275</v>
      </c>
      <c r="G57">
        <f>VLOOKUP($F57,'Participating - full rosters'!$A:$Q,11,FALSE )</f>
        <v>247</v>
      </c>
      <c r="H57" s="132">
        <f>VLOOKUP($F57,'Participating - full rosters'!$A:$Q,12,FALSE )</f>
        <v>30</v>
      </c>
      <c r="I57" s="132">
        <f>VLOOKUP($F57,'Participating - full rosters'!$A:$Q,13,FALSE )</f>
        <v>2004</v>
      </c>
      <c r="J57" s="132" t="str">
        <f>VLOOKUP($F57,'Participating - full rosters'!$A:$Q,14,FALSE )</f>
        <v>Nongovt. (not-for-profit) - Other</v>
      </c>
      <c r="K57" s="132" t="str">
        <f>VLOOKUP($F57,'Participating - full rosters'!$A:$R,18,FALSE )</f>
        <v>Major</v>
      </c>
      <c r="L57" s="132" t="str">
        <f>VLOOKUP($F57,'Participating - full rosters'!$A:$Q,15,FALSE )</f>
        <v xml:space="preserve">C N A </v>
      </c>
      <c r="M57" s="150">
        <f>VLOOKUP($F57,'Participating - full rosters'!$A:$Q,16,FALSE )</f>
        <v>42506</v>
      </c>
      <c r="N57" s="150">
        <f>VLOOKUP($F57,'Participating - full rosters'!$A:$Q,16,FALSE )</f>
        <v>42506</v>
      </c>
      <c r="O57" s="150"/>
      <c r="P57" s="150"/>
      <c r="Q57" s="47">
        <f>'Overall Data'!$C$34-N57</f>
        <v>543</v>
      </c>
      <c r="R57" s="132" t="str">
        <f>VLOOKUP($F57,'Participating - full rosters'!$A:$Q,17,FALSE )</f>
        <v>Day</v>
      </c>
      <c r="S57" s="132">
        <v>1</v>
      </c>
    </row>
    <row r="58" spans="1:19">
      <c r="A58" t="str">
        <f>VLOOKUP($F58,'Participating - full rosters'!$A:$Q,2,FALSE )</f>
        <v>The Miriam Hospital</v>
      </c>
      <c r="B58" s="1">
        <v>0.52550586196277127</v>
      </c>
      <c r="C58" t="str">
        <f>VLOOKUP($F58,'Participating - full rosters'!$A:$Q,5,FALSE )</f>
        <v>3N Orthopedic</v>
      </c>
      <c r="D58" s="1">
        <v>0.9910442883158086</v>
      </c>
      <c r="E58" t="str">
        <f>VLOOKUP($F58,'Participating - full rosters'!$A:$Q,10,FALSE )</f>
        <v>Izquierdo, Anayra</v>
      </c>
      <c r="F58" s="1">
        <v>0.54397382690456642</v>
      </c>
      <c r="G58">
        <f>VLOOKUP($F58,'Participating - full rosters'!$A:$Q,11,FALSE )</f>
        <v>247</v>
      </c>
      <c r="H58" s="132">
        <f>VLOOKUP($F58,'Participating - full rosters'!$A:$Q,12,FALSE )</f>
        <v>36</v>
      </c>
      <c r="I58" s="132">
        <f>VLOOKUP($F58,'Participating - full rosters'!$A:$Q,13,FALSE )</f>
        <v>2004</v>
      </c>
      <c r="J58" s="132" t="str">
        <f>VLOOKUP($F58,'Participating - full rosters'!$A:$Q,14,FALSE )</f>
        <v>Nongovt. (not-for-profit) - Other</v>
      </c>
      <c r="K58" s="132" t="str">
        <f>VLOOKUP($F58,'Participating - full rosters'!$A:$R,18,FALSE )</f>
        <v>Major</v>
      </c>
      <c r="L58" s="132" t="str">
        <f>VLOOKUP($F58,'Participating - full rosters'!$A:$Q,15,FALSE )</f>
        <v xml:space="preserve">C N A </v>
      </c>
      <c r="M58" s="150">
        <f>VLOOKUP($F58,'Participating - full rosters'!$A:$Q,16,FALSE )</f>
        <v>42492</v>
      </c>
      <c r="N58" s="150">
        <f>VLOOKUP($F58,'Participating - full rosters'!$A:$Q,16,FALSE )</f>
        <v>42492</v>
      </c>
      <c r="O58" s="150"/>
      <c r="P58" s="150"/>
      <c r="Q58" s="47">
        <f>'Overall Data'!$C$34-N58</f>
        <v>557</v>
      </c>
      <c r="R58" s="132" t="str">
        <f>VLOOKUP($F58,'Participating - full rosters'!$A:$Q,17,FALSE )</f>
        <v>Day</v>
      </c>
      <c r="S58" s="132">
        <v>1</v>
      </c>
    </row>
    <row r="59" spans="1:19">
      <c r="A59" t="str">
        <f>VLOOKUP($F59,'Participating - full rosters'!$A:$Q,2,FALSE )</f>
        <v>The Miriam Hospital</v>
      </c>
      <c r="B59" s="151">
        <v>0.52550586196277127</v>
      </c>
      <c r="C59" t="str">
        <f>VLOOKUP($F59,'Participating - full rosters'!$A:$Q,5,FALSE )</f>
        <v>3B Colorectal</v>
      </c>
      <c r="D59" s="1">
        <v>0.88784051520757767</v>
      </c>
      <c r="E59" t="str">
        <f>VLOOKUP($F59,'Participating - full rosters'!$A:$Q,10,FALSE )</f>
        <v>Lopes, Viviane</v>
      </c>
      <c r="F59" s="151">
        <v>0.67466183906011656</v>
      </c>
      <c r="G59">
        <f>VLOOKUP($F59,'Participating - full rosters'!$A:$Q,11,FALSE )</f>
        <v>247</v>
      </c>
      <c r="H59" s="132">
        <f>VLOOKUP($F59,'Participating - full rosters'!$A:$Q,12,FALSE )</f>
        <v>13</v>
      </c>
      <c r="I59" s="132">
        <f>VLOOKUP($F59,'Participating - full rosters'!$A:$Q,13,FALSE )</f>
        <v>2004</v>
      </c>
      <c r="J59" s="132" t="str">
        <f>VLOOKUP($F59,'Participating - full rosters'!$A:$Q,14,FALSE )</f>
        <v>Nongovt. (not-for-profit) - Other</v>
      </c>
      <c r="K59" s="132" t="str">
        <f>VLOOKUP($F59,'Participating - full rosters'!$A:$R,18,FALSE )</f>
        <v>Major</v>
      </c>
      <c r="L59" s="132" t="str">
        <f>VLOOKUP($F59,'Participating - full rosters'!$A:$Q,15,FALSE )</f>
        <v>Patient Care Tech</v>
      </c>
      <c r="M59" s="150">
        <f>VLOOKUP($F59,'Participating - full rosters'!$A:$Q,16,FALSE )</f>
        <v>42478</v>
      </c>
      <c r="N59" s="150">
        <f>VLOOKUP($F59,'Participating - full rosters'!$A:$Q,16,FALSE )</f>
        <v>42478</v>
      </c>
      <c r="O59" s="150"/>
      <c r="P59" s="150"/>
      <c r="Q59" s="47">
        <f>'Overall Data'!$C$34-N59</f>
        <v>571</v>
      </c>
      <c r="R59" s="132" t="str">
        <f>VLOOKUP($F59,'Participating - full rosters'!$A:$Q,17,FALSE )</f>
        <v>Day</v>
      </c>
      <c r="S59" s="132">
        <v>1</v>
      </c>
    </row>
    <row r="60" spans="1:19">
      <c r="A60" t="str">
        <f>VLOOKUP($F60,'Participating - full rosters'!$A:$Q,2,FALSE )</f>
        <v>NY Presbyterian - Lawrence</v>
      </c>
      <c r="B60" s="151">
        <v>9.2891976238658858E-2</v>
      </c>
      <c r="C60" t="str">
        <f>VLOOKUP($F60,'Participating - full rosters'!$A:$Q,5,FALSE )</f>
        <v>D.E.M.</v>
      </c>
      <c r="D60" s="1">
        <v>0.49490553607106658</v>
      </c>
      <c r="E60" t="str">
        <f>VLOOKUP($F60,'Participating - full rosters'!$A:$Q,10,FALSE )</f>
        <v>Latchman, Nirvana</v>
      </c>
      <c r="F60" s="151">
        <v>7.2975360523963917E-2</v>
      </c>
      <c r="G60">
        <f>VLOOKUP($F60,'Participating - full rosters'!$A:$Q,11,FALSE )</f>
        <v>208</v>
      </c>
      <c r="H60" s="132">
        <f>VLOOKUP($F60,'Participating - full rosters'!$A:$Q,12,FALSE )</f>
        <v>40</v>
      </c>
      <c r="I60" s="132">
        <f>VLOOKUP($F60,'Participating - full rosters'!$A:$Q,13,FALSE )</f>
        <v>2016</v>
      </c>
      <c r="J60" s="132" t="str">
        <f>VLOOKUP($F60,'Participating - full rosters'!$A:$Q,14,FALSE )</f>
        <v>Nongovt. (not-for-profit) - Other</v>
      </c>
      <c r="K60" s="132" t="str">
        <f>VLOOKUP($F60,'Participating - full rosters'!$A:$R,18,FALSE )</f>
        <v>Minor</v>
      </c>
      <c r="L60" s="132" t="str">
        <f>VLOOKUP($F60,'Participating - full rosters'!$A:$Q,15,FALSE )</f>
        <v>STAFF NURSE</v>
      </c>
      <c r="M60" s="150">
        <f>VLOOKUP($F60,'Participating - full rosters'!$A:$Q,16,FALSE )</f>
        <v>42450</v>
      </c>
      <c r="N60" s="150">
        <f>VLOOKUP($F60,'Participating - full rosters'!$A:$Q,16,FALSE )</f>
        <v>42450</v>
      </c>
      <c r="O60" s="150"/>
      <c r="P60" s="150"/>
      <c r="Q60" s="47">
        <f>'Overall Data'!$C$34-N60</f>
        <v>599</v>
      </c>
      <c r="R60" s="132" t="str">
        <f>VLOOKUP($F60,'Participating - full rosters'!$A:$Q,17,FALSE )</f>
        <v>DAY</v>
      </c>
      <c r="S60" s="132">
        <v>1</v>
      </c>
    </row>
    <row r="61" spans="1:19">
      <c r="A61" t="str">
        <f>VLOOKUP($F61,'Participating - full rosters'!$A:$Q,2,FALSE )</f>
        <v>Kaiser Permanente Sunnyside Medical Center</v>
      </c>
      <c r="B61" s="1">
        <v>0.21700524054157877</v>
      </c>
      <c r="C61" t="str">
        <f>VLOOKUP($F61,'Participating - full rosters'!$A:$Q,5,FALSE )</f>
        <v>2 South</v>
      </c>
      <c r="D61" s="100">
        <v>0.88298628694913495</v>
      </c>
      <c r="E61" t="str">
        <f>VLOOKUP($F61,'Participating - full rosters'!$A:$Q,10,FALSE )</f>
        <v>Pham, Myhanh</v>
      </c>
      <c r="F61" s="1">
        <v>8.2497161620305515E-2</v>
      </c>
      <c r="G61">
        <f>VLOOKUP($F61,'Participating - full rosters'!$A:$Q,11,FALSE )</f>
        <v>302</v>
      </c>
      <c r="H61" s="132">
        <f>VLOOKUP($F61,'Participating - full rosters'!$A:$Q,12,FALSE )</f>
        <v>20</v>
      </c>
      <c r="I61" s="132">
        <f>VLOOKUP($F61,'Participating - full rosters'!$A:$Q,13,FALSE )</f>
        <v>2016</v>
      </c>
      <c r="J61" s="132" t="str">
        <f>VLOOKUP($F61,'Participating - full rosters'!$A:$Q,14,FALSE )</f>
        <v>Nongovt. (not-for-profit) - Other</v>
      </c>
      <c r="K61" s="132" t="str">
        <f>VLOOKUP($F61,'Participating - full rosters'!$A:$R,18,FALSE )</f>
        <v>Minor</v>
      </c>
      <c r="L61" s="132" t="str">
        <f>VLOOKUP($F61,'Participating - full rosters'!$A:$Q,15,FALSE )</f>
        <v>C.N.A.</v>
      </c>
      <c r="M61" s="150">
        <f>VLOOKUP($F61,'Participating - full rosters'!$A:$Q,16,FALSE )</f>
        <v>42426</v>
      </c>
      <c r="N61" s="150">
        <f>VLOOKUP($F61,'Participating - full rosters'!$A:$Q,16,FALSE )</f>
        <v>42426</v>
      </c>
      <c r="O61" s="150"/>
      <c r="P61" s="150"/>
      <c r="Q61" s="47">
        <f>'Overall Data'!$C$34-N61</f>
        <v>623</v>
      </c>
      <c r="R61" s="132" t="str">
        <f>VLOOKUP($F61,'Participating - full rosters'!$A:$Q,17,FALSE )</f>
        <v>DAY</v>
      </c>
      <c r="S61" s="132">
        <v>1</v>
      </c>
    </row>
    <row r="62" spans="1:19">
      <c r="A62" t="str">
        <f>VLOOKUP($F62,'Participating - full rosters'!$A:$Q,2,FALSE )</f>
        <v>NY Presbyterian - Lawrence</v>
      </c>
      <c r="B62" s="1">
        <v>9.2891976238658858E-2</v>
      </c>
      <c r="C62" t="str">
        <f>VLOOKUP($F62,'Participating - full rosters'!$A:$Q,5,FALSE )</f>
        <v>5S</v>
      </c>
      <c r="D62" s="1">
        <v>0.97548158971023757</v>
      </c>
      <c r="E62" t="str">
        <f>VLOOKUP($F62,'Participating - full rosters'!$A:$Q,10,FALSE )</f>
        <v>Gayle, Christina A.</v>
      </c>
      <c r="F62" s="1">
        <v>0.33011169530009654</v>
      </c>
      <c r="G62">
        <f>VLOOKUP($F62,'Participating - full rosters'!$A:$Q,11,FALSE )</f>
        <v>208</v>
      </c>
      <c r="H62" s="132">
        <f>VLOOKUP($F62,'Participating - full rosters'!$A:$Q,12,FALSE )</f>
        <v>40</v>
      </c>
      <c r="I62" s="132">
        <f>VLOOKUP($F62,'Participating - full rosters'!$A:$Q,13,FALSE )</f>
        <v>2016</v>
      </c>
      <c r="J62" s="132" t="str">
        <f>VLOOKUP($F62,'Participating - full rosters'!$A:$Q,14,FALSE )</f>
        <v>Nongovt. (not-for-profit) - Other</v>
      </c>
      <c r="K62" s="132" t="str">
        <f>VLOOKUP($F62,'Participating - full rosters'!$A:$R,18,FALSE )</f>
        <v>Minor</v>
      </c>
      <c r="L62" s="132" t="str">
        <f>VLOOKUP($F62,'Participating - full rosters'!$A:$Q,15,FALSE )</f>
        <v>STAFF NURSE</v>
      </c>
      <c r="M62" s="150">
        <f>VLOOKUP($F62,'Participating - full rosters'!$A:$Q,16,FALSE )</f>
        <v>42415</v>
      </c>
      <c r="N62" s="150">
        <f>VLOOKUP($F62,'Participating - full rosters'!$A:$Q,16,FALSE )</f>
        <v>42415</v>
      </c>
      <c r="O62" s="150"/>
      <c r="P62" s="150"/>
      <c r="Q62" s="47">
        <f>'Overall Data'!$C$34-N62</f>
        <v>634</v>
      </c>
      <c r="R62" s="132" t="str">
        <f>VLOOKUP($F62,'Participating - full rosters'!$A:$Q,17,FALSE )</f>
        <v>DAY</v>
      </c>
      <c r="S62" s="132">
        <v>1</v>
      </c>
    </row>
    <row r="63" spans="1:19">
      <c r="A63" t="str">
        <f>VLOOKUP($F63,'Participating - full rosters'!$A:$Q,2,FALSE )</f>
        <v>NY Presbyterian - Lawrence</v>
      </c>
      <c r="B63" s="1">
        <v>9.2891976238658858E-2</v>
      </c>
      <c r="C63" t="str">
        <f>VLOOKUP($F63,'Participating - full rosters'!$A:$Q,5,FALSE )</f>
        <v>CCU</v>
      </c>
      <c r="D63" s="1">
        <v>3.7703553288351621E-2</v>
      </c>
      <c r="E63" t="str">
        <f>VLOOKUP($F63,'Participating - full rosters'!$A:$Q,10,FALSE )</f>
        <v>Joseph, Jessy</v>
      </c>
      <c r="F63" s="1">
        <v>8.8683943943431376E-2</v>
      </c>
      <c r="G63">
        <f>VLOOKUP($F63,'Participating - full rosters'!$A:$Q,11,FALSE )</f>
        <v>208</v>
      </c>
      <c r="H63" s="132">
        <f>VLOOKUP($F63,'Participating - full rosters'!$A:$Q,12,FALSE )</f>
        <v>18</v>
      </c>
      <c r="I63" s="132">
        <f>VLOOKUP($F63,'Participating - full rosters'!$A:$Q,13,FALSE )</f>
        <v>2016</v>
      </c>
      <c r="J63" s="132" t="str">
        <f>VLOOKUP($F63,'Participating - full rosters'!$A:$Q,14,FALSE )</f>
        <v>Nongovt. (not-for-profit) - Other</v>
      </c>
      <c r="K63" s="132" t="str">
        <f>VLOOKUP($F63,'Participating - full rosters'!$A:$R,18,FALSE )</f>
        <v>Minor</v>
      </c>
      <c r="L63" s="132" t="str">
        <f>VLOOKUP($F63,'Participating - full rosters'!$A:$Q,15,FALSE )</f>
        <v>STAFF NURSE</v>
      </c>
      <c r="M63" s="150">
        <f>VLOOKUP($F63,'Participating - full rosters'!$A:$Q,16,FALSE )</f>
        <v>42415</v>
      </c>
      <c r="N63" s="150">
        <f>VLOOKUP($F63,'Participating - full rosters'!$A:$Q,16,FALSE )</f>
        <v>42415</v>
      </c>
      <c r="O63" s="150"/>
      <c r="P63" s="150"/>
      <c r="Q63" s="47">
        <f>'Overall Data'!$C$34-N63</f>
        <v>634</v>
      </c>
      <c r="R63" s="132" t="str">
        <f>VLOOKUP($F63,'Participating - full rosters'!$A:$Q,17,FALSE )</f>
        <v>Days</v>
      </c>
      <c r="S63" s="132">
        <v>1</v>
      </c>
    </row>
    <row r="64" spans="1:19">
      <c r="A64" t="str">
        <f>VLOOKUP($F64,'Participating - full rosters'!$A:$Q,2,FALSE )</f>
        <v>NY Presbyterian - Lawrence</v>
      </c>
      <c r="B64" s="1">
        <v>9.2891976238658858E-2</v>
      </c>
      <c r="C64" t="str">
        <f>VLOOKUP($F64,'Participating - full rosters'!$A:$Q,5,FALSE )</f>
        <v>5N</v>
      </c>
      <c r="D64" s="1">
        <v>5.1153287088266608E-2</v>
      </c>
      <c r="E64" t="str">
        <f>VLOOKUP($F64,'Participating - full rosters'!$A:$Q,10,FALSE )</f>
        <v>Batirbek, Aznehan</v>
      </c>
      <c r="F64" s="1">
        <v>0.37678219028833748</v>
      </c>
      <c r="G64">
        <f>VLOOKUP($F64,'Participating - full rosters'!$A:$Q,11,FALSE )</f>
        <v>208</v>
      </c>
      <c r="H64" s="132">
        <f>VLOOKUP($F64,'Participating - full rosters'!$A:$Q,12,FALSE )</f>
        <v>30</v>
      </c>
      <c r="I64" s="132">
        <f>VLOOKUP($F64,'Participating - full rosters'!$A:$Q,13,FALSE )</f>
        <v>2016</v>
      </c>
      <c r="J64" s="132" t="str">
        <f>VLOOKUP($F64,'Participating - full rosters'!$A:$Q,14,FALSE )</f>
        <v>Nongovt. (not-for-profit) - Other</v>
      </c>
      <c r="K64" s="132" t="str">
        <f>VLOOKUP($F64,'Participating - full rosters'!$A:$R,18,FALSE )</f>
        <v>Minor</v>
      </c>
      <c r="L64" s="132" t="str">
        <f>VLOOKUP($F64,'Participating - full rosters'!$A:$Q,15,FALSE )</f>
        <v>STAFF NURSE</v>
      </c>
      <c r="M64" s="150">
        <f>VLOOKUP($F64,'Participating - full rosters'!$A:$Q,16,FALSE )</f>
        <v>42415</v>
      </c>
      <c r="N64" s="150">
        <f>VLOOKUP($F64,'Participating - full rosters'!$A:$Q,16,FALSE )</f>
        <v>42415</v>
      </c>
      <c r="O64" s="150"/>
      <c r="P64" s="150"/>
      <c r="Q64" s="47">
        <f>'Overall Data'!$C$34-N64</f>
        <v>634</v>
      </c>
      <c r="R64" s="132" t="str">
        <f>VLOOKUP($F64,'Participating - full rosters'!$A:$Q,17,FALSE )</f>
        <v>days</v>
      </c>
      <c r="S64" s="132">
        <v>1</v>
      </c>
    </row>
    <row r="65" spans="1:19">
      <c r="A65" t="str">
        <f>VLOOKUP($F65,'Participating - full rosters'!$A:$Q,2,FALSE )</f>
        <v>NY Presbyterian - Lawrence</v>
      </c>
      <c r="B65" s="1">
        <v>9.2891976238658858E-2</v>
      </c>
      <c r="C65" t="str">
        <f>VLOOKUP($F65,'Participating - full rosters'!$A:$Q,5,FALSE )</f>
        <v>CCU</v>
      </c>
      <c r="D65" s="1">
        <v>3.7703553288351621E-2</v>
      </c>
      <c r="E65" t="str">
        <f>VLOOKUP($F65,'Participating - full rosters'!$A:$Q,10,FALSE )</f>
        <v>Daley, Nadene</v>
      </c>
      <c r="F65" s="1">
        <v>0.88208426270135876</v>
      </c>
      <c r="G65">
        <f>VLOOKUP($F65,'Participating - full rosters'!$A:$Q,11,FALSE )</f>
        <v>208</v>
      </c>
      <c r="H65" s="132">
        <f>VLOOKUP($F65,'Participating - full rosters'!$A:$Q,12,FALSE )</f>
        <v>18</v>
      </c>
      <c r="I65" s="132">
        <f>VLOOKUP($F65,'Participating - full rosters'!$A:$Q,13,FALSE )</f>
        <v>2016</v>
      </c>
      <c r="J65" s="132" t="str">
        <f>VLOOKUP($F65,'Participating - full rosters'!$A:$Q,14,FALSE )</f>
        <v>Nongovt. (not-for-profit) - Other</v>
      </c>
      <c r="K65" s="132" t="str">
        <f>VLOOKUP($F65,'Participating - full rosters'!$A:$R,18,FALSE )</f>
        <v>Minor</v>
      </c>
      <c r="L65" s="132" t="str">
        <f>VLOOKUP($F65,'Participating - full rosters'!$A:$Q,15,FALSE )</f>
        <v>STAFF NURSE</v>
      </c>
      <c r="M65" s="150">
        <f>VLOOKUP($F65,'Participating - full rosters'!$A:$Q,16,FALSE )</f>
        <v>42415</v>
      </c>
      <c r="N65" s="150">
        <f>VLOOKUP($F65,'Participating - full rosters'!$A:$Q,16,FALSE )</f>
        <v>42415</v>
      </c>
      <c r="O65" s="150"/>
      <c r="P65" s="150"/>
      <c r="Q65" s="47">
        <f>'Overall Data'!$C$34-N65</f>
        <v>634</v>
      </c>
      <c r="R65" s="132" t="str">
        <f>VLOOKUP($F65,'Participating - full rosters'!$A:$Q,17,FALSE )</f>
        <v>Days</v>
      </c>
      <c r="S65" s="132">
        <v>1</v>
      </c>
    </row>
    <row r="66" spans="1:19">
      <c r="A66" t="str">
        <f>VLOOKUP($F66,'Participating - full rosters'!$A:$Q,2,FALSE )</f>
        <v>The Miriam Hospital</v>
      </c>
      <c r="B66" s="1">
        <v>0.52550586196277127</v>
      </c>
      <c r="C66" t="str">
        <f>VLOOKUP($F66,'Participating - full rosters'!$A:$Q,5,FALSE )</f>
        <v>4W Cardiac</v>
      </c>
      <c r="D66" s="99">
        <v>0.43561974961587346</v>
      </c>
      <c r="E66" t="str">
        <f>VLOOKUP($F66,'Participating - full rosters'!$A:$Q,10,FALSE )</f>
        <v>Holt, Sarah</v>
      </c>
      <c r="F66" s="1">
        <v>0.39491027124841316</v>
      </c>
      <c r="G66">
        <f>VLOOKUP($F66,'Participating - full rosters'!$A:$Q,11,FALSE )</f>
        <v>247</v>
      </c>
      <c r="H66" s="132">
        <f>VLOOKUP($F66,'Participating - full rosters'!$A:$Q,12,FALSE )</f>
        <v>30</v>
      </c>
      <c r="I66" s="132">
        <f>VLOOKUP($F66,'Participating - full rosters'!$A:$Q,13,FALSE )</f>
        <v>2004</v>
      </c>
      <c r="J66" s="132" t="str">
        <f>VLOOKUP($F66,'Participating - full rosters'!$A:$Q,14,FALSE )</f>
        <v>Nongovt. (not-for-profit) - Other</v>
      </c>
      <c r="K66" s="132" t="str">
        <f>VLOOKUP($F66,'Participating - full rosters'!$A:$R,18,FALSE )</f>
        <v>Major</v>
      </c>
      <c r="L66" s="132" t="str">
        <f>VLOOKUP($F66,'Participating - full rosters'!$A:$Q,15,FALSE )</f>
        <v xml:space="preserve">C N A </v>
      </c>
      <c r="M66" s="150">
        <f>VLOOKUP($F66,'Participating - full rosters'!$A:$Q,16,FALSE )</f>
        <v>42394</v>
      </c>
      <c r="N66" s="150">
        <f>VLOOKUP($F66,'Participating - full rosters'!$A:$Q,16,FALSE )</f>
        <v>42394</v>
      </c>
      <c r="O66" s="150"/>
      <c r="P66" s="150"/>
      <c r="Q66" s="47">
        <f>'Overall Data'!$C$34-N66</f>
        <v>655</v>
      </c>
      <c r="R66" s="132" t="str">
        <f>VLOOKUP($F66,'Participating - full rosters'!$A:$Q,17,FALSE )</f>
        <v>Day</v>
      </c>
      <c r="S66" s="132">
        <v>1</v>
      </c>
    </row>
    <row r="67" spans="1:19">
      <c r="A67" t="str">
        <f>VLOOKUP($F67,'Participating - full rosters'!$A:$Q,2,FALSE )</f>
        <v>NY Presbyterian - Lawrence</v>
      </c>
      <c r="B67" s="151">
        <v>9.2891976238658858E-2</v>
      </c>
      <c r="C67" t="str">
        <f>VLOOKUP($F67,'Participating - full rosters'!$A:$Q,5,FALSE )</f>
        <v>5S</v>
      </c>
      <c r="D67" s="151">
        <v>0.97548158971023757</v>
      </c>
      <c r="E67" t="str">
        <f>VLOOKUP($F67,'Participating - full rosters'!$A:$Q,10,FALSE )</f>
        <v>Comfort, Paola A.</v>
      </c>
      <c r="F67" s="1">
        <v>0.44261605979480489</v>
      </c>
      <c r="G67">
        <f>VLOOKUP($F67,'Participating - full rosters'!$A:$Q,11,FALSE )</f>
        <v>208</v>
      </c>
      <c r="H67" s="132">
        <f>VLOOKUP($F67,'Participating - full rosters'!$A:$Q,12,FALSE )</f>
        <v>40</v>
      </c>
      <c r="I67" s="132">
        <f>VLOOKUP($F67,'Participating - full rosters'!$A:$Q,13,FALSE )</f>
        <v>2016</v>
      </c>
      <c r="J67" s="132" t="str">
        <f>VLOOKUP($F67,'Participating - full rosters'!$A:$Q,14,FALSE )</f>
        <v>Nongovt. (not-for-profit) - Other</v>
      </c>
      <c r="K67" s="132" t="str">
        <f>VLOOKUP($F67,'Participating - full rosters'!$A:$R,18,FALSE )</f>
        <v>Minor</v>
      </c>
      <c r="L67" s="132" t="str">
        <f>VLOOKUP($F67,'Participating - full rosters'!$A:$Q,15,FALSE )</f>
        <v>STAFF NURSE</v>
      </c>
      <c r="M67" s="150">
        <f>VLOOKUP($F67,'Participating - full rosters'!$A:$Q,16,FALSE )</f>
        <v>42388</v>
      </c>
      <c r="N67" s="150">
        <f>VLOOKUP($F67,'Participating - full rosters'!$A:$Q,16,FALSE )</f>
        <v>42388</v>
      </c>
      <c r="O67" s="150"/>
      <c r="P67" s="150"/>
      <c r="Q67" s="47">
        <f>'Overall Data'!$C$34-N67</f>
        <v>661</v>
      </c>
      <c r="R67" s="132" t="str">
        <f>VLOOKUP($F67,'Participating - full rosters'!$A:$Q,17,FALSE )</f>
        <v>DAY</v>
      </c>
      <c r="S67" s="132">
        <v>1</v>
      </c>
    </row>
    <row r="68" spans="1:19">
      <c r="A68" t="str">
        <f>VLOOKUP($F68,'Participating - full rosters'!$A:$Q,2,FALSE )</f>
        <v>NY Presbyterian - Lawrence</v>
      </c>
      <c r="B68" s="151">
        <v>9.2891976238658858E-2</v>
      </c>
      <c r="C68" t="str">
        <f>VLOOKUP($F68,'Participating - full rosters'!$A:$Q,5,FALSE )</f>
        <v>6N</v>
      </c>
      <c r="D68" s="151">
        <v>0.45538935045037354</v>
      </c>
      <c r="E68" t="str">
        <f>VLOOKUP($F68,'Participating - full rosters'!$A:$Q,10,FALSE )</f>
        <v>Apperman, Robyn</v>
      </c>
      <c r="F68" s="151">
        <v>0.57481862546734153</v>
      </c>
      <c r="G68">
        <f>VLOOKUP($F68,'Participating - full rosters'!$A:$Q,11,FALSE )</f>
        <v>208</v>
      </c>
      <c r="H68" s="132">
        <f>VLOOKUP($F68,'Participating - full rosters'!$A:$Q,12,FALSE )</f>
        <v>30</v>
      </c>
      <c r="I68" s="132">
        <f>VLOOKUP($F68,'Participating - full rosters'!$A:$Q,13,FALSE )</f>
        <v>2016</v>
      </c>
      <c r="J68" s="132" t="str">
        <f>VLOOKUP($F68,'Participating - full rosters'!$A:$Q,14,FALSE )</f>
        <v>Nongovt. (not-for-profit) - Other</v>
      </c>
      <c r="K68" s="132" t="str">
        <f>VLOOKUP($F68,'Participating - full rosters'!$A:$R,18,FALSE )</f>
        <v>Minor</v>
      </c>
      <c r="L68" s="132" t="str">
        <f>VLOOKUP($F68,'Participating - full rosters'!$A:$Q,15,FALSE )</f>
        <v>STAFF NURSE</v>
      </c>
      <c r="M68" s="150">
        <f>VLOOKUP($F68,'Participating - full rosters'!$A:$Q,16,FALSE )</f>
        <v>42388</v>
      </c>
      <c r="N68" s="150">
        <f>VLOOKUP($F68,'Participating - full rosters'!$A:$Q,16,FALSE )</f>
        <v>42388</v>
      </c>
      <c r="O68" s="150"/>
      <c r="P68" s="150"/>
      <c r="Q68" s="47">
        <f>'Overall Data'!$C$34-N68</f>
        <v>661</v>
      </c>
      <c r="R68" s="132" t="str">
        <f>VLOOKUP($F68,'Participating - full rosters'!$A:$Q,17,FALSE )</f>
        <v>day</v>
      </c>
      <c r="S68" s="132">
        <v>1</v>
      </c>
    </row>
    <row r="69" spans="1:19">
      <c r="A69" t="str">
        <f>VLOOKUP($F69,'Participating - full rosters'!$A:$Q,2,FALSE )</f>
        <v>NY Presbyterian - Lawrence</v>
      </c>
      <c r="B69" s="151">
        <v>9.2891976238658858E-2</v>
      </c>
      <c r="C69" t="str">
        <f>VLOOKUP($F69,'Participating - full rosters'!$A:$Q,5,FALSE )</f>
        <v>5S</v>
      </c>
      <c r="D69" s="151">
        <v>0.97548158971023757</v>
      </c>
      <c r="E69" t="str">
        <f>VLOOKUP($F69,'Participating - full rosters'!$A:$Q,10,FALSE )</f>
        <v>Livermore, Denise</v>
      </c>
      <c r="F69" s="1">
        <v>0.75137339748746224</v>
      </c>
      <c r="G69">
        <f>VLOOKUP($F69,'Participating - full rosters'!$A:$Q,11,FALSE )</f>
        <v>208</v>
      </c>
      <c r="H69" s="132">
        <f>VLOOKUP($F69,'Participating - full rosters'!$A:$Q,12,FALSE )</f>
        <v>40</v>
      </c>
      <c r="I69" s="132">
        <f>VLOOKUP($F69,'Participating - full rosters'!$A:$Q,13,FALSE )</f>
        <v>2016</v>
      </c>
      <c r="J69" s="132" t="str">
        <f>VLOOKUP($F69,'Participating - full rosters'!$A:$Q,14,FALSE )</f>
        <v>Nongovt. (not-for-profit) - Other</v>
      </c>
      <c r="K69" s="132" t="str">
        <f>VLOOKUP($F69,'Participating - full rosters'!$A:$R,18,FALSE )</f>
        <v>Minor</v>
      </c>
      <c r="L69" s="132" t="str">
        <f>VLOOKUP($F69,'Participating - full rosters'!$A:$Q,15,FALSE )</f>
        <v>STAFF NURSE</v>
      </c>
      <c r="M69" s="150">
        <f>VLOOKUP($F69,'Participating - full rosters'!$A:$Q,16,FALSE )</f>
        <v>42388</v>
      </c>
      <c r="N69" s="150">
        <f>VLOOKUP($F69,'Participating - full rosters'!$A:$Q,16,FALSE )</f>
        <v>42388</v>
      </c>
      <c r="O69" s="150"/>
      <c r="P69" s="150"/>
      <c r="Q69" s="47">
        <f>'Overall Data'!$C$34-N69</f>
        <v>661</v>
      </c>
      <c r="R69" s="132" t="str">
        <f>VLOOKUP($F69,'Participating - full rosters'!$A:$Q,17,FALSE )</f>
        <v>DAY</v>
      </c>
      <c r="S69" s="132">
        <v>1</v>
      </c>
    </row>
    <row r="70" spans="1:19">
      <c r="A70" t="str">
        <f>VLOOKUP($F70,'Participating - full rosters'!$A:$Q,2,FALSE )</f>
        <v>NY Presbyterian - Lawrence</v>
      </c>
      <c r="B70" s="151">
        <v>9.2891976238658858E-2</v>
      </c>
      <c r="C70" t="str">
        <f>VLOOKUP($F70,'Participating - full rosters'!$A:$Q,5,FALSE )</f>
        <v>5N</v>
      </c>
      <c r="D70" s="151">
        <v>5.1153287088266608E-2</v>
      </c>
      <c r="E70" t="str">
        <f>VLOOKUP($F70,'Participating - full rosters'!$A:$Q,10,FALSE )</f>
        <v>Sabot-Krajewski, Krystal</v>
      </c>
      <c r="F70" s="1">
        <v>0.75448316696869611</v>
      </c>
      <c r="G70">
        <f>VLOOKUP($F70,'Participating - full rosters'!$A:$Q,11,FALSE )</f>
        <v>208</v>
      </c>
      <c r="H70" s="132">
        <f>VLOOKUP($F70,'Participating - full rosters'!$A:$Q,12,FALSE )</f>
        <v>30</v>
      </c>
      <c r="I70" s="132">
        <f>VLOOKUP($F70,'Participating - full rosters'!$A:$Q,13,FALSE )</f>
        <v>2016</v>
      </c>
      <c r="J70" s="132" t="str">
        <f>VLOOKUP($F70,'Participating - full rosters'!$A:$Q,14,FALSE )</f>
        <v>Nongovt. (not-for-profit) - Other</v>
      </c>
      <c r="K70" s="132" t="str">
        <f>VLOOKUP($F70,'Participating - full rosters'!$A:$R,18,FALSE )</f>
        <v>Minor</v>
      </c>
      <c r="L70" s="132" t="str">
        <f>VLOOKUP($F70,'Participating - full rosters'!$A:$Q,15,FALSE )</f>
        <v>STAFF NURSE</v>
      </c>
      <c r="M70" s="150">
        <f>VLOOKUP($F70,'Participating - full rosters'!$A:$Q,16,FALSE )</f>
        <v>42388</v>
      </c>
      <c r="N70" s="150">
        <f>VLOOKUP($F70,'Participating - full rosters'!$A:$Q,16,FALSE )</f>
        <v>42388</v>
      </c>
      <c r="O70" s="150"/>
      <c r="P70" s="150"/>
      <c r="Q70" s="47">
        <f>'Overall Data'!$C$34-N70</f>
        <v>661</v>
      </c>
      <c r="R70" s="132" t="str">
        <f>VLOOKUP($F70,'Participating - full rosters'!$A:$Q,17,FALSE )</f>
        <v>days</v>
      </c>
      <c r="S70" s="132">
        <v>1</v>
      </c>
    </row>
    <row r="71" spans="1:19">
      <c r="A71" t="str">
        <f>VLOOKUP($F71,'Participating - full rosters'!$A:$Q,2,FALSE )</f>
        <v>Harlem Hospital Center</v>
      </c>
      <c r="B71" s="151">
        <v>0.14907095709371709</v>
      </c>
      <c r="C71" t="str">
        <f>VLOOKUP($F71,'Participating - full rosters'!$A:$Q,5,FALSE )</f>
        <v>13th Floor - Medicine</v>
      </c>
      <c r="D71" s="151">
        <v>0.67283544320657374</v>
      </c>
      <c r="E71" t="str">
        <f>VLOOKUP($F71,'Participating - full rosters'!$A:$Q,10,FALSE )</f>
        <v>Babb, Suzanne</v>
      </c>
      <c r="F71" s="151">
        <v>0.98706998132595603</v>
      </c>
      <c r="G71">
        <f>VLOOKUP($F71,'Participating - full rosters'!$A:$Q,11,FALSE )</f>
        <v>257</v>
      </c>
      <c r="H71" s="132">
        <f>VLOOKUP($F71,'Participating - full rosters'!$A:$Q,12,FALSE )</f>
        <v>36</v>
      </c>
      <c r="I71" s="132">
        <f>VLOOKUP($F71,'Participating - full rosters'!$A:$Q,13,FALSE )</f>
        <v>2011</v>
      </c>
      <c r="J71" s="132" t="str">
        <f>VLOOKUP($F71,'Participating - full rosters'!$A:$Q,14,FALSE )</f>
        <v xml:space="preserve">Govt. (non federal) - City
</v>
      </c>
      <c r="K71" s="132" t="str">
        <f>VLOOKUP($F71,'Participating - full rosters'!$A:$R,18,FALSE )</f>
        <v>Minor</v>
      </c>
      <c r="L71" s="132" t="str">
        <f>VLOOKUP($F71,'Participating - full rosters'!$A:$Q,15,FALSE )</f>
        <v>Assoc. Director</v>
      </c>
      <c r="M71" s="150">
        <f>VLOOKUP($F71,'Participating - full rosters'!$A:$Q,16,FALSE )</f>
        <v>42345</v>
      </c>
      <c r="N71" s="150">
        <f>VLOOKUP($F71,'Participating - full rosters'!$A:$Q,16,FALSE )</f>
        <v>42345</v>
      </c>
      <c r="O71" s="150"/>
      <c r="P71" s="150"/>
      <c r="Q71" s="47">
        <f>'Overall Data'!$C$34-N71</f>
        <v>704</v>
      </c>
      <c r="R71" s="132" t="str">
        <f>VLOOKUP($F71,'Participating - full rosters'!$A:$Q,17,FALSE )</f>
        <v>Day</v>
      </c>
      <c r="S71" s="132">
        <v>1</v>
      </c>
    </row>
    <row r="72" spans="1:19">
      <c r="A72" t="str">
        <f>VLOOKUP($F72,'Participating - full rosters'!$A:$Q,2,FALSE )</f>
        <v>Kaiser Permanente Sunnyside Medical Center</v>
      </c>
      <c r="B72" s="151">
        <v>0.21700524054157877</v>
      </c>
      <c r="C72" t="str">
        <f>VLOOKUP($F72,'Participating - full rosters'!$A:$Q,5,FALSE )</f>
        <v>3 North</v>
      </c>
      <c r="D72" s="151">
        <v>0.25340820192356961</v>
      </c>
      <c r="E72" t="str">
        <f>VLOOKUP($F72,'Participating - full rosters'!$A:$Q,10,FALSE )</f>
        <v>Putnam, Amanda</v>
      </c>
      <c r="F72" s="1">
        <v>0.75148323416708751</v>
      </c>
      <c r="G72">
        <f>VLOOKUP($F72,'Participating - full rosters'!$A:$Q,11,FALSE )</f>
        <v>302</v>
      </c>
      <c r="H72" s="132">
        <f>VLOOKUP($F72,'Participating - full rosters'!$A:$Q,12,FALSE )</f>
        <v>37</v>
      </c>
      <c r="I72" s="132">
        <f>VLOOKUP($F72,'Participating - full rosters'!$A:$Q,13,FALSE )</f>
        <v>2016</v>
      </c>
      <c r="J72" s="132" t="str">
        <f>VLOOKUP($F72,'Participating - full rosters'!$A:$Q,14,FALSE )</f>
        <v>Nongovt. (not-for-profit) - Other</v>
      </c>
      <c r="K72" s="132" t="str">
        <f>VLOOKUP($F72,'Participating - full rosters'!$A:$R,18,FALSE )</f>
        <v>Minor</v>
      </c>
      <c r="L72" s="132" t="str">
        <f>VLOOKUP($F72,'Participating - full rosters'!$A:$Q,15,FALSE )</f>
        <v>C.N.A.</v>
      </c>
      <c r="M72" s="150">
        <f>VLOOKUP($F72,'Participating - full rosters'!$A:$Q,16,FALSE )</f>
        <v>42342</v>
      </c>
      <c r="N72" s="150">
        <f>VLOOKUP($F72,'Participating - full rosters'!$A:$Q,16,FALSE )</f>
        <v>42342</v>
      </c>
      <c r="O72" s="150"/>
      <c r="P72" s="150"/>
      <c r="Q72" s="47">
        <f>'Overall Data'!$C$34-N72</f>
        <v>707</v>
      </c>
      <c r="R72" s="132" t="str">
        <f>VLOOKUP($F72,'Participating - full rosters'!$A:$Q,17,FALSE )</f>
        <v>DAY</v>
      </c>
      <c r="S72" s="132">
        <v>1</v>
      </c>
    </row>
    <row r="73" spans="1:19">
      <c r="A73" t="str">
        <f>VLOOKUP($F73,'Participating - full rosters'!$A:$Q,2,FALSE )</f>
        <v>The Miriam Hospital</v>
      </c>
      <c r="B73" s="151">
        <v>0.52550586196277127</v>
      </c>
      <c r="C73" t="str">
        <f>VLOOKUP($F73,'Participating - full rosters'!$A:$Q,5,FALSE )</f>
        <v>3W Med Surg</v>
      </c>
      <c r="D73" s="151">
        <v>0.25663933604106137</v>
      </c>
      <c r="E73" t="str">
        <f>VLOOKUP($F73,'Participating - full rosters'!$A:$Q,10,FALSE )</f>
        <v>Lima, Brittanie M</v>
      </c>
      <c r="F73" s="151">
        <v>0.66216994310097288</v>
      </c>
      <c r="G73">
        <f>VLOOKUP($F73,'Participating - full rosters'!$A:$Q,11,FALSE )</f>
        <v>247</v>
      </c>
      <c r="H73" s="132">
        <f>VLOOKUP($F73,'Participating - full rosters'!$A:$Q,12,FALSE )</f>
        <v>36</v>
      </c>
      <c r="I73" s="132">
        <f>VLOOKUP($F73,'Participating - full rosters'!$A:$Q,13,FALSE )</f>
        <v>2004</v>
      </c>
      <c r="J73" s="132" t="str">
        <f>VLOOKUP($F73,'Participating - full rosters'!$A:$Q,14,FALSE )</f>
        <v>Nongovt. (not-for-profit) - Other</v>
      </c>
      <c r="K73" s="132" t="str">
        <f>VLOOKUP($F73,'Participating - full rosters'!$A:$R,18,FALSE )</f>
        <v>Major</v>
      </c>
      <c r="L73" s="132" t="str">
        <f>VLOOKUP($F73,'Participating - full rosters'!$A:$Q,15,FALSE )</f>
        <v xml:space="preserve">C N A </v>
      </c>
      <c r="M73" s="150">
        <f>VLOOKUP($F73,'Participating - full rosters'!$A:$Q,16,FALSE )</f>
        <v>42338</v>
      </c>
      <c r="N73" s="150">
        <f>VLOOKUP($F73,'Participating - full rosters'!$A:$Q,16,FALSE )</f>
        <v>42338</v>
      </c>
      <c r="O73" s="150"/>
      <c r="P73" s="150"/>
      <c r="Q73" s="47">
        <f>'Overall Data'!$C$34-N73</f>
        <v>711</v>
      </c>
      <c r="R73" s="132" t="str">
        <f>VLOOKUP($F73,'Participating - full rosters'!$A:$Q,17,FALSE )</f>
        <v>Day</v>
      </c>
      <c r="S73" s="132">
        <v>1</v>
      </c>
    </row>
    <row r="74" spans="1:19">
      <c r="A74" t="str">
        <f>VLOOKUP($F74,'Participating - full rosters'!$A:$Q,2,FALSE )</f>
        <v>The Miriam Hospital</v>
      </c>
      <c r="B74" s="151">
        <v>0.52550586196277105</v>
      </c>
      <c r="C74" t="str">
        <f>VLOOKUP($F74,'Participating - full rosters'!$A:$Q,5,FALSE )</f>
        <v>3E Stroke</v>
      </c>
      <c r="D74" s="151">
        <v>0.54565087362919495</v>
      </c>
      <c r="E74" t="str">
        <f>VLOOKUP($F74,'Participating - full rosters'!$A:$Q,10,FALSE )</f>
        <v>Tessier, Jeffrey M</v>
      </c>
      <c r="F74" s="151">
        <v>6.857362304637471E-2</v>
      </c>
      <c r="G74">
        <f>VLOOKUP($F74,'Participating - full rosters'!$A:$Q,11,FALSE )</f>
        <v>247</v>
      </c>
      <c r="H74" s="132">
        <f>VLOOKUP($F74,'Participating - full rosters'!$A:$Q,12,FALSE )</f>
        <v>32</v>
      </c>
      <c r="I74" s="132">
        <f>VLOOKUP($F74,'Participating - full rosters'!$A:$Q,13,FALSE )</f>
        <v>2004</v>
      </c>
      <c r="J74" s="132" t="str">
        <f>VLOOKUP($F74,'Participating - full rosters'!$A:$Q,14,FALSE )</f>
        <v>Nongovt. (not-for-profit) - Other</v>
      </c>
      <c r="K74" s="132" t="str">
        <f>VLOOKUP($F74,'Participating - full rosters'!$A:$R,18,FALSE )</f>
        <v>Major</v>
      </c>
      <c r="L74" s="132" t="str">
        <f>VLOOKUP($F74,'Participating - full rosters'!$A:$Q,15,FALSE )</f>
        <v>C.N.A.</v>
      </c>
      <c r="M74" s="150">
        <f>VLOOKUP($F74,'Participating - full rosters'!$A:$Q,16,FALSE )</f>
        <v>42338</v>
      </c>
      <c r="N74" s="150">
        <f>VLOOKUP($F74,'Participating - full rosters'!$A:$Q,16,FALSE )</f>
        <v>42338</v>
      </c>
      <c r="O74" s="150"/>
      <c r="P74" s="150"/>
      <c r="Q74" s="47">
        <f>'Overall Data'!$C$34-N74</f>
        <v>711</v>
      </c>
      <c r="R74" s="132" t="str">
        <f>VLOOKUP($F74,'Participating - full rosters'!$A:$Q,17,FALSE )</f>
        <v>DAY</v>
      </c>
      <c r="S74" s="132">
        <v>1</v>
      </c>
    </row>
    <row r="75" spans="1:19">
      <c r="A75" t="str">
        <f>VLOOKUP($F75,'Participating - full rosters'!$A:$Q,2,FALSE )</f>
        <v>St. Joseph Mercy Oakland</v>
      </c>
      <c r="B75" s="151">
        <v>0.10179897754127254</v>
      </c>
      <c r="C75" t="str">
        <f>VLOOKUP($F75,'Participating - full rosters'!$A:$Q,5,FALSE )</f>
        <v>4S - Med/Surg</v>
      </c>
      <c r="D75" s="151">
        <v>0.30940463213849057</v>
      </c>
      <c r="E75" t="str">
        <f>VLOOKUP($F75,'Participating - full rosters'!$A:$Q,10,FALSE )</f>
        <v>Doyle, Melissa H.</v>
      </c>
      <c r="F75" s="151">
        <v>0.51083754179523289</v>
      </c>
      <c r="G75">
        <f>VLOOKUP($F75,'Participating - full rosters'!$A:$Q,11,FALSE )</f>
        <v>422</v>
      </c>
      <c r="H75" s="132">
        <f>VLOOKUP($F75,'Participating - full rosters'!$A:$Q,12,FALSE )</f>
        <v>36</v>
      </c>
      <c r="I75" s="132">
        <f>VLOOKUP($F75,'Participating - full rosters'!$A:$Q,13,FALSE )</f>
        <v>2011</v>
      </c>
      <c r="J75" s="132" t="str">
        <f>VLOOKUP($F75,'Participating - full rosters'!$A:$Q,14,FALSE )</f>
        <v>Nongovt. (not-for-profit) - Church Operated</v>
      </c>
      <c r="K75" s="132" t="str">
        <f>VLOOKUP($F75,'Participating - full rosters'!$A:$R,18,FALSE )</f>
        <v>Minor</v>
      </c>
      <c r="L75" s="132" t="str">
        <f>VLOOKUP($F75,'Participating - full rosters'!$A:$Q,15,FALSE )</f>
        <v>Staff Nurse</v>
      </c>
      <c r="M75" s="150">
        <f>VLOOKUP($F75,'Participating - full rosters'!$A:$Q,16,FALSE )</f>
        <v>42303</v>
      </c>
      <c r="N75" s="150">
        <f>VLOOKUP($F75,'Participating - full rosters'!$A:$Q,16,FALSE )</f>
        <v>42303</v>
      </c>
      <c r="O75" s="150"/>
      <c r="P75" s="150"/>
      <c r="Q75" s="47">
        <f>'Overall Data'!$C$34-N75</f>
        <v>746</v>
      </c>
      <c r="R75" s="132" t="str">
        <f>VLOOKUP($F75,'Participating - full rosters'!$A:$Q,17,FALSE )</f>
        <v>DAY</v>
      </c>
      <c r="S75" s="132">
        <v>1</v>
      </c>
    </row>
    <row r="76" spans="1:19">
      <c r="A76" t="str">
        <f>VLOOKUP($F76,'Participating - full rosters'!$A:$Q,2,FALSE )</f>
        <v>St. Joseph Mercy Oakland</v>
      </c>
      <c r="B76" s="151">
        <v>0.10179897754127254</v>
      </c>
      <c r="C76" t="str">
        <f>VLOOKUP($F76,'Participating - full rosters'!$A:$Q,5,FALSE )</f>
        <v>4S - Med/Surg</v>
      </c>
      <c r="D76" s="151">
        <v>0.30940463213849057</v>
      </c>
      <c r="E76" t="str">
        <f>VLOOKUP($F76,'Participating - full rosters'!$A:$Q,10,FALSE )</f>
        <v>Johnson, Lauren L.</v>
      </c>
      <c r="F76" s="151">
        <v>0.946391480462344</v>
      </c>
      <c r="G76">
        <f>VLOOKUP($F76,'Participating - full rosters'!$A:$Q,11,FALSE )</f>
        <v>422</v>
      </c>
      <c r="H76" s="132">
        <f>VLOOKUP($F76,'Participating - full rosters'!$A:$Q,12,FALSE )</f>
        <v>36</v>
      </c>
      <c r="I76" s="132">
        <f>VLOOKUP($F76,'Participating - full rosters'!$A:$Q,13,FALSE )</f>
        <v>2011</v>
      </c>
      <c r="J76" s="132" t="str">
        <f>VLOOKUP($F76,'Participating - full rosters'!$A:$Q,14,FALSE )</f>
        <v>Nongovt. (not-for-profit) - Church Operated</v>
      </c>
      <c r="K76" s="132" t="str">
        <f>VLOOKUP($F76,'Participating - full rosters'!$A:$R,18,FALSE )</f>
        <v>Minor</v>
      </c>
      <c r="L76" s="132" t="str">
        <f>VLOOKUP($F76,'Participating - full rosters'!$A:$Q,15,FALSE )</f>
        <v>Staff Nurse</v>
      </c>
      <c r="M76" s="150">
        <f>VLOOKUP($F76,'Participating - full rosters'!$A:$Q,16,FALSE )</f>
        <v>42303</v>
      </c>
      <c r="N76" s="150">
        <f>VLOOKUP($F76,'Participating - full rosters'!$A:$Q,16,FALSE )</f>
        <v>42303</v>
      </c>
      <c r="O76" s="150"/>
      <c r="P76" s="150"/>
      <c r="Q76" s="47">
        <f>'Overall Data'!$C$34-N76</f>
        <v>746</v>
      </c>
      <c r="R76" s="132" t="str">
        <f>VLOOKUP($F76,'Participating - full rosters'!$A:$Q,17,FALSE )</f>
        <v>DAY</v>
      </c>
      <c r="S76" s="132">
        <v>1</v>
      </c>
    </row>
    <row r="77" spans="1:19">
      <c r="A77" t="str">
        <f>VLOOKUP($F77,'Participating - full rosters'!$A:$Q,2,FALSE )</f>
        <v xml:space="preserve">King's County </v>
      </c>
      <c r="B77" s="143">
        <v>0.23887557634757928</v>
      </c>
      <c r="C77" t="str">
        <f>VLOOKUP($F77,'Participating - full rosters'!$A:$Q,5,FALSE )</f>
        <v>D7 North</v>
      </c>
      <c r="D77" s="195">
        <v>0.18010557270315219</v>
      </c>
      <c r="E77" t="str">
        <f>VLOOKUP($F77,'Participating - full rosters'!$A:$Q,10,FALSE )</f>
        <v>Rogers, Kathleen</v>
      </c>
      <c r="F77" s="142">
        <v>0.86907487694743701</v>
      </c>
      <c r="G77">
        <f>VLOOKUP($F77,'Participating - full rosters'!$A:$Q,11,FALSE )</f>
        <v>599</v>
      </c>
      <c r="H77" s="132">
        <f>VLOOKUP($F77,'Participating - full rosters'!$A:$Q,12,FALSE )</f>
        <v>36</v>
      </c>
      <c r="I77" s="132">
        <f>VLOOKUP($F77,'Participating - full rosters'!$A:$Q,13,FALSE )</f>
        <v>2006</v>
      </c>
      <c r="J77" s="132" t="str">
        <f>VLOOKUP($F77,'Participating - full rosters'!$A:$Q,14,FALSE )</f>
        <v xml:space="preserve">Govt. (non federal) - City
</v>
      </c>
      <c r="K77" s="132" t="str">
        <f>VLOOKUP($F77,'Participating - full rosters'!$A:$R,18,FALSE )</f>
        <v>Minor</v>
      </c>
      <c r="L77" s="132" t="str">
        <f>VLOOKUP($F77,'Participating - full rosters'!$A:$Q,15,FALSE )</f>
        <v>Assistant Dir of Nursing</v>
      </c>
      <c r="M77" s="150">
        <f>VLOOKUP($F77,'Participating - full rosters'!$A:$Q,16,FALSE )</f>
        <v>42282</v>
      </c>
      <c r="N77" s="150">
        <f>VLOOKUP($F77,'Participating - full rosters'!$A:$Q,16,FALSE )</f>
        <v>42282</v>
      </c>
      <c r="O77" s="150"/>
      <c r="P77" s="150"/>
      <c r="Q77" s="47">
        <f>'Overall Data'!$C$34-N77</f>
        <v>767</v>
      </c>
      <c r="R77" s="132" t="str">
        <f>VLOOKUP($F77,'Participating - full rosters'!$A:$Q,17,FALSE )</f>
        <v xml:space="preserve">Day </v>
      </c>
      <c r="S77" s="132">
        <v>1</v>
      </c>
    </row>
    <row r="78" spans="1:19">
      <c r="A78" t="str">
        <f>VLOOKUP($F78,'Participating - full rosters'!$A:$Q,2,FALSE )</f>
        <v>The Miriam Hospital</v>
      </c>
      <c r="B78" s="151">
        <v>0.52550586196277127</v>
      </c>
      <c r="C78" t="str">
        <f>VLOOKUP($F78,'Participating - full rosters'!$A:$Q,5,FALSE )</f>
        <v>3W Med Surg</v>
      </c>
      <c r="D78" s="151">
        <v>0.25663933604106137</v>
      </c>
      <c r="E78" t="str">
        <f>VLOOKUP($F78,'Participating - full rosters'!$A:$Q,10,FALSE )</f>
        <v>Benedetti, Alicia M</v>
      </c>
      <c r="F78" s="151">
        <v>0.24856832300797405</v>
      </c>
      <c r="G78">
        <f>VLOOKUP($F78,'Participating - full rosters'!$A:$Q,11,FALSE )</f>
        <v>247</v>
      </c>
      <c r="H78" s="132">
        <f>VLOOKUP($F78,'Participating - full rosters'!$A:$Q,12,FALSE )</f>
        <v>36</v>
      </c>
      <c r="I78" s="132">
        <f>VLOOKUP($F78,'Participating - full rosters'!$A:$Q,13,FALSE )</f>
        <v>2004</v>
      </c>
      <c r="J78" s="132" t="str">
        <f>VLOOKUP($F78,'Participating - full rosters'!$A:$Q,14,FALSE )</f>
        <v>Nongovt. (not-for-profit) - Other</v>
      </c>
      <c r="K78" s="132" t="str">
        <f>VLOOKUP($F78,'Participating - full rosters'!$A:$R,18,FALSE )</f>
        <v>Major</v>
      </c>
      <c r="L78" s="132" t="str">
        <f>VLOOKUP($F78,'Participating - full rosters'!$A:$Q,15,FALSE )</f>
        <v>Assistant Dir of Nursing</v>
      </c>
      <c r="M78" s="150">
        <f>VLOOKUP($F78,'Participating - full rosters'!$A:$Q,16,FALSE )</f>
        <v>42282</v>
      </c>
      <c r="N78" s="150">
        <f>VLOOKUP($F78,'Participating - full rosters'!$A:$Q,16,FALSE )</f>
        <v>42282</v>
      </c>
      <c r="O78" s="150"/>
      <c r="P78" s="150"/>
      <c r="Q78" s="47">
        <f>'Overall Data'!$C$34-N78</f>
        <v>767</v>
      </c>
      <c r="R78" s="132" t="str">
        <f>VLOOKUP($F78,'Participating - full rosters'!$A:$Q,17,FALSE )</f>
        <v xml:space="preserve">Day </v>
      </c>
      <c r="S78" s="132">
        <v>1</v>
      </c>
    </row>
    <row r="79" spans="1:19">
      <c r="A79" t="str">
        <f>VLOOKUP($F79,'Participating - full rosters'!$A:$Q,2,FALSE )</f>
        <v>St. Joseph Mercy Oakland</v>
      </c>
      <c r="B79" s="151">
        <v>0.10179897754127254</v>
      </c>
      <c r="C79" t="str">
        <f>VLOOKUP($F79,'Participating - full rosters'!$A:$Q,5,FALSE )</f>
        <v>4S - Med/Surg</v>
      </c>
      <c r="D79" s="151">
        <v>0.30940463213849057</v>
      </c>
      <c r="E79" t="str">
        <f>VLOOKUP($F79,'Participating - full rosters'!$A:$Q,10,FALSE )</f>
        <v>Hepburn, Brittany</v>
      </c>
      <c r="F79" s="151">
        <v>0.60852046760409495</v>
      </c>
      <c r="G79">
        <f>VLOOKUP($F79,'Participating - full rosters'!$A:$Q,11,FALSE )</f>
        <v>422</v>
      </c>
      <c r="H79" s="132">
        <f>VLOOKUP($F79,'Participating - full rosters'!$A:$Q,12,FALSE )</f>
        <v>36</v>
      </c>
      <c r="I79" s="132">
        <f>VLOOKUP($F79,'Participating - full rosters'!$A:$Q,13,FALSE )</f>
        <v>2011</v>
      </c>
      <c r="J79" s="132" t="str">
        <f>VLOOKUP($F79,'Participating - full rosters'!$A:$Q,14,FALSE )</f>
        <v>Nongovt. (not-for-profit) - Church Operated</v>
      </c>
      <c r="K79" s="132" t="str">
        <f>VLOOKUP($F79,'Participating - full rosters'!$A:$R,18,FALSE )</f>
        <v>Minor</v>
      </c>
      <c r="L79" s="132" t="str">
        <f>VLOOKUP($F79,'Participating - full rosters'!$A:$Q,15,FALSE )</f>
        <v>STAFF NURSE</v>
      </c>
      <c r="M79" s="150">
        <f>VLOOKUP($F79,'Participating - full rosters'!$A:$Q,16,FALSE )</f>
        <v>42261</v>
      </c>
      <c r="N79" s="150">
        <f>VLOOKUP($F79,'Participating - full rosters'!$A:$Q,16,FALSE )</f>
        <v>42261</v>
      </c>
      <c r="O79" s="150"/>
      <c r="P79" s="150"/>
      <c r="Q79" s="47">
        <f>'Overall Data'!$C$34-N79</f>
        <v>788</v>
      </c>
      <c r="R79" s="132" t="str">
        <f>VLOOKUP($F79,'Participating - full rosters'!$A:$Q,17,FALSE )</f>
        <v>DAY</v>
      </c>
      <c r="S79" s="132">
        <v>1</v>
      </c>
    </row>
    <row r="80" spans="1:19">
      <c r="A80" t="str">
        <f>VLOOKUP($F80,'Participating - full rosters'!$A:$Q,2,FALSE )</f>
        <v>Elmhurst Hospital Center</v>
      </c>
      <c r="B80" s="151">
        <v>0.93694213239222535</v>
      </c>
      <c r="C80" t="str">
        <f>VLOOKUP($F80,'Participating - full rosters'!$A:$Q,5,FALSE )</f>
        <v xml:space="preserve">B6 </v>
      </c>
      <c r="D80" s="151">
        <v>0.22214704685362552</v>
      </c>
      <c r="E80" t="str">
        <f>VLOOKUP($F80,'Participating - full rosters'!$A:$Q,10,FALSE )</f>
        <v>Thompson, Ashma</v>
      </c>
      <c r="F80" s="151">
        <v>0.26424760581238371</v>
      </c>
      <c r="G80">
        <f>VLOOKUP($F80,'Participating - full rosters'!$A:$Q,11,FALSE )</f>
        <v>545</v>
      </c>
      <c r="H80" s="132">
        <f>VLOOKUP($F80,'Participating - full rosters'!$A:$Q,12,FALSE )</f>
        <v>35</v>
      </c>
      <c r="I80" s="132">
        <f>VLOOKUP($F80,'Participating - full rosters'!$A:$Q,13,FALSE )</f>
        <v>2013</v>
      </c>
      <c r="J80" s="132" t="str">
        <f>VLOOKUP($F80,'Participating - full rosters'!$A:$Q,14,FALSE )</f>
        <v>Govt. (non federal) - City</v>
      </c>
      <c r="K80" s="132" t="str">
        <f>VLOOKUP($F80,'Participating - full rosters'!$A:$R,18,FALSE )</f>
        <v>Minor</v>
      </c>
      <c r="L80" s="132" t="str">
        <f>VLOOKUP($F80,'Participating - full rosters'!$A:$Q,15,FALSE )</f>
        <v>R</v>
      </c>
      <c r="M80" s="150">
        <f>VLOOKUP($F80,'Participating - full rosters'!$A:$Q,16,FALSE )</f>
        <v>42198</v>
      </c>
      <c r="N80" s="150">
        <f>VLOOKUP($F80,'Participating - full rosters'!$A:$Q,16,FALSE )</f>
        <v>42198</v>
      </c>
      <c r="O80" s="150"/>
      <c r="P80" s="150"/>
      <c r="Q80" s="47">
        <f>'Overall Data'!$C$34-N80</f>
        <v>851</v>
      </c>
      <c r="R80" s="132" t="str">
        <f>VLOOKUP($F80,'Participating - full rosters'!$A:$Q,17,FALSE )</f>
        <v>Tour 1</v>
      </c>
      <c r="S80" s="132">
        <v>1</v>
      </c>
    </row>
    <row r="81" spans="1:20">
      <c r="A81" t="str">
        <f>VLOOKUP($F81,'Participating - full rosters'!$A:$Q,2,FALSE )</f>
        <v>NY Presbyterian - Lawrence</v>
      </c>
      <c r="B81" s="151">
        <v>9.2891976238658858E-2</v>
      </c>
      <c r="C81" t="str">
        <f>VLOOKUP($F81,'Participating - full rosters'!$A:$Q,5,FALSE )</f>
        <v>4N</v>
      </c>
      <c r="D81" s="151">
        <v>0.85426708609038782</v>
      </c>
      <c r="E81" t="str">
        <f>VLOOKUP($F81,'Participating - full rosters'!$A:$Q,10,FALSE )</f>
        <v>Datsomor, Saviour K.</v>
      </c>
      <c r="F81" s="1">
        <v>0.34445108365422683</v>
      </c>
      <c r="G81">
        <f>VLOOKUP($F81,'Participating - full rosters'!$A:$Q,11,FALSE )</f>
        <v>208</v>
      </c>
      <c r="H81" s="132">
        <f>VLOOKUP($F81,'Participating - full rosters'!$A:$Q,12,FALSE )</f>
        <v>15</v>
      </c>
      <c r="I81" s="132">
        <f>VLOOKUP($F81,'Participating - full rosters'!$A:$Q,13,FALSE )</f>
        <v>2016</v>
      </c>
      <c r="J81" s="132" t="str">
        <f>VLOOKUP($F81,'Participating - full rosters'!$A:$Q,14,FALSE )</f>
        <v>Nongovt. (not-for-profit) - Other</v>
      </c>
      <c r="K81" s="132" t="str">
        <f>VLOOKUP($F81,'Participating - full rosters'!$A:$R,18,FALSE )</f>
        <v>Minor</v>
      </c>
      <c r="L81" s="132" t="str">
        <f>VLOOKUP($F81,'Participating - full rosters'!$A:$Q,15,FALSE )</f>
        <v>STAFF NURSE</v>
      </c>
      <c r="M81" s="150">
        <f>VLOOKUP($F81,'Participating - full rosters'!$A:$Q,16,FALSE )</f>
        <v>42198</v>
      </c>
      <c r="N81" s="150">
        <f>VLOOKUP($F81,'Participating - full rosters'!$A:$Q,16,FALSE )</f>
        <v>42198</v>
      </c>
      <c r="O81" s="150"/>
      <c r="P81" s="150"/>
      <c r="Q81" s="47">
        <f>'Overall Data'!$C$34-N81</f>
        <v>851</v>
      </c>
      <c r="R81" s="132" t="str">
        <f>VLOOKUP($F81,'Participating - full rosters'!$A:$Q,17,FALSE )</f>
        <v> Days</v>
      </c>
      <c r="S81" s="132">
        <v>1</v>
      </c>
    </row>
    <row r="82" spans="1:20">
      <c r="A82" t="str">
        <f>VLOOKUP($F82,'Participating - full rosters'!$A:$Q,2,FALSE )</f>
        <v>NY Presbyterian - Lawrence</v>
      </c>
      <c r="B82" s="151">
        <v>9.2891976238658858E-2</v>
      </c>
      <c r="C82" t="str">
        <f>VLOOKUP($F82,'Participating - full rosters'!$A:$Q,5,FALSE )</f>
        <v>D.E.M.</v>
      </c>
      <c r="D82" s="151">
        <v>0.49490553607106658</v>
      </c>
      <c r="E82" t="str">
        <f>VLOOKUP($F82,'Participating - full rosters'!$A:$Q,10,FALSE )</f>
        <v>Holsgrove, Lisa</v>
      </c>
      <c r="F82" s="151">
        <v>0.50939662896572269</v>
      </c>
      <c r="G82">
        <f>VLOOKUP($F82,'Participating - full rosters'!$A:$Q,11,FALSE )</f>
        <v>208</v>
      </c>
      <c r="H82" s="132">
        <f>VLOOKUP($F82,'Participating - full rosters'!$A:$Q,12,FALSE )</f>
        <v>40</v>
      </c>
      <c r="I82" s="132">
        <f>VLOOKUP($F82,'Participating - full rosters'!$A:$Q,13,FALSE )</f>
        <v>2016</v>
      </c>
      <c r="J82" s="132" t="str">
        <f>VLOOKUP($F82,'Participating - full rosters'!$A:$Q,14,FALSE )</f>
        <v>Nongovt. (not-for-profit) - Other</v>
      </c>
      <c r="K82" s="132" t="str">
        <f>VLOOKUP($F82,'Participating - full rosters'!$A:$R,18,FALSE )</f>
        <v>Minor</v>
      </c>
      <c r="L82" s="132" t="str">
        <f>VLOOKUP($F82,'Participating - full rosters'!$A:$Q,15,FALSE )</f>
        <v>STAFF NURSE</v>
      </c>
      <c r="M82" s="150">
        <f>VLOOKUP($F82,'Participating - full rosters'!$A:$Q,16,FALSE )</f>
        <v>42198</v>
      </c>
      <c r="N82" s="150">
        <f>VLOOKUP($F82,'Participating - full rosters'!$A:$Q,16,FALSE )</f>
        <v>42198</v>
      </c>
      <c r="O82" s="150"/>
      <c r="P82" s="150"/>
      <c r="Q82" s="47">
        <f>'Overall Data'!$C$34-N82</f>
        <v>851</v>
      </c>
      <c r="R82" s="132" t="str">
        <f>VLOOKUP($F82,'Participating - full rosters'!$A:$Q,17,FALSE )</f>
        <v>DAY</v>
      </c>
      <c r="S82" s="132">
        <v>1</v>
      </c>
    </row>
    <row r="83" spans="1:20">
      <c r="A83" t="str">
        <f>VLOOKUP($F83,'Participating - full rosters'!$A:$Q,2,FALSE )</f>
        <v>University Hospitals Portage  Medical Center</v>
      </c>
      <c r="B83" s="151">
        <v>0.77700540353316994</v>
      </c>
      <c r="C83" t="str">
        <f>VLOOKUP($F83,'Participating - full rosters'!$A:$Q,5,FALSE )</f>
        <v>POR Routine Nursing Unit-25530</v>
      </c>
      <c r="D83" s="151">
        <v>0.60617956690598407</v>
      </c>
      <c r="E83" t="str">
        <f>VLOOKUP($F83,'Participating - full rosters'!$A:$Q,10,FALSE )</f>
        <v>Wilson, Stacey N</v>
      </c>
      <c r="F83" s="1">
        <v>0.18856163796087655</v>
      </c>
      <c r="G83">
        <f>VLOOKUP($F83,'Participating - full rosters'!$A:$Q,11,FALSE )</f>
        <v>117</v>
      </c>
      <c r="H83" s="132">
        <f>VLOOKUP($F83,'Participating - full rosters'!$A:$Q,12,FALSE )</f>
        <v>33</v>
      </c>
      <c r="I83" s="132">
        <f>VLOOKUP($F83,'Participating - full rosters'!$A:$Q,13,FALSE )</f>
        <v>2017</v>
      </c>
      <c r="J83" s="132" t="str">
        <f>VLOOKUP($F83,'Participating - full rosters'!$A:$Q,14,FALSE )</f>
        <v>Nongovt. (not-for-profit) - Other</v>
      </c>
      <c r="K83" s="132" t="str">
        <f>VLOOKUP($F83,'Participating - full rosters'!$A:$R,18,FALSE )</f>
        <v>Minor</v>
      </c>
      <c r="L83" s="132" t="str">
        <f>VLOOKUP($F83,'Participating - full rosters'!$A:$Q,15,FALSE )</f>
        <v>Patient Care Assistant</v>
      </c>
      <c r="M83" s="150" t="str">
        <f>VLOOKUP($F83,'Participating - full rosters'!$A:$Q,16,FALSE )</f>
        <v>2 Years 5 Months</v>
      </c>
      <c r="N83" s="150" t="str">
        <f>VLOOKUP($F83,'Participating - full rosters'!$A:$Q,16,FALSE )</f>
        <v>2 Years 5 Months</v>
      </c>
      <c r="O83" s="47">
        <v>2</v>
      </c>
      <c r="P83" s="47">
        <v>5</v>
      </c>
      <c r="Q83" s="47">
        <f>365*O83+P83*30</f>
        <v>880</v>
      </c>
      <c r="R83" s="132" t="str">
        <f>VLOOKUP($F83,'Participating - full rosters'!$A:$Q,17,FALSE )</f>
        <v>7a-330p</v>
      </c>
      <c r="S83" s="132">
        <v>1</v>
      </c>
      <c r="T83" s="79"/>
    </row>
    <row r="84" spans="1:20">
      <c r="A84" t="str">
        <f>VLOOKUP($F84,'Participating - full rosters'!$A:$Q,2,FALSE )</f>
        <v>Kaiser Permanente Sunnyside Medical Center</v>
      </c>
      <c r="B84" s="151">
        <v>0.21700524054157877</v>
      </c>
      <c r="C84" t="str">
        <f>VLOOKUP($F84,'Participating - full rosters'!$A:$Q,5,FALSE )</f>
        <v>Oncology</v>
      </c>
      <c r="D84" s="151">
        <v>0.38472962404098765</v>
      </c>
      <c r="E84" t="str">
        <f>VLOOKUP($F84,'Participating - full rosters'!$A:$Q,10,FALSE )</f>
        <v>Mckinzie, Jessica</v>
      </c>
      <c r="F84" s="151">
        <v>0.52534399241851881</v>
      </c>
      <c r="G84">
        <f>VLOOKUP($F84,'Participating - full rosters'!$A:$Q,11,FALSE )</f>
        <v>302</v>
      </c>
      <c r="H84" s="132">
        <f>VLOOKUP($F84,'Participating - full rosters'!$A:$Q,12,FALSE )</f>
        <v>20</v>
      </c>
      <c r="I84" s="132">
        <f>VLOOKUP($F84,'Participating - full rosters'!$A:$Q,13,FALSE )</f>
        <v>2016</v>
      </c>
      <c r="J84" s="132" t="str">
        <f>VLOOKUP($F84,'Participating - full rosters'!$A:$Q,14,FALSE )</f>
        <v>Nongovt. (not-for-profit) - Other</v>
      </c>
      <c r="K84" s="132" t="str">
        <f>VLOOKUP($F84,'Participating - full rosters'!$A:$R,18,FALSE )</f>
        <v>Minor</v>
      </c>
      <c r="L84" s="132" t="str">
        <f>VLOOKUP($F84,'Participating - full rosters'!$A:$Q,15,FALSE )</f>
        <v>C.N.A</v>
      </c>
      <c r="M84" s="150">
        <f>VLOOKUP($F84,'Participating - full rosters'!$A:$Q,16,FALSE )</f>
        <v>42167</v>
      </c>
      <c r="N84" s="150">
        <f>VLOOKUP($F84,'Participating - full rosters'!$A:$Q,16,FALSE )</f>
        <v>42167</v>
      </c>
      <c r="O84" s="150"/>
      <c r="P84" s="150"/>
      <c r="Q84" s="47">
        <f>'Overall Data'!$C$34-N84</f>
        <v>882</v>
      </c>
      <c r="R84" s="132" t="str">
        <f>VLOOKUP($F84,'Participating - full rosters'!$A:$Q,17,FALSE )</f>
        <v>DAY</v>
      </c>
      <c r="S84" s="132">
        <v>1</v>
      </c>
    </row>
    <row r="85" spans="1:20">
      <c r="A85" t="str">
        <f>VLOOKUP($F85,'Participating - full rosters'!$A:$Q,2,FALSE )</f>
        <v>Kaiser Permanente Sunnyside Medical Center</v>
      </c>
      <c r="B85" s="151">
        <v>0.21700524054157877</v>
      </c>
      <c r="C85" t="str">
        <f>VLOOKUP($F85,'Participating - full rosters'!$A:$Q,5,FALSE )</f>
        <v>2 North</v>
      </c>
      <c r="D85" s="151">
        <v>0.16097999137792862</v>
      </c>
      <c r="E85" t="str">
        <f>VLOOKUP($F85,'Participating - full rosters'!$A:$Q,10,FALSE )</f>
        <v>Chan, Elaine</v>
      </c>
      <c r="F85" s="151">
        <v>0.16959232009987402</v>
      </c>
      <c r="G85">
        <f>VLOOKUP($F85,'Participating - full rosters'!$A:$Q,11,FALSE )</f>
        <v>302</v>
      </c>
      <c r="H85" s="132">
        <f>VLOOKUP($F85,'Participating - full rosters'!$A:$Q,12,FALSE )</f>
        <v>35</v>
      </c>
      <c r="I85" s="132">
        <f>VLOOKUP($F85,'Participating - full rosters'!$A:$Q,13,FALSE )</f>
        <v>2016</v>
      </c>
      <c r="J85" s="132" t="str">
        <f>VLOOKUP($F85,'Participating - full rosters'!$A:$Q,14,FALSE )</f>
        <v>Nongovt. (not-for-profit) - Other</v>
      </c>
      <c r="K85" s="132" t="str">
        <f>VLOOKUP($F85,'Participating - full rosters'!$A:$R,18,FALSE )</f>
        <v>Minor</v>
      </c>
      <c r="L85" s="132" t="str">
        <f>VLOOKUP($F85,'Participating - full rosters'!$A:$Q,15,FALSE )</f>
        <v>C.N.A.</v>
      </c>
      <c r="M85" s="150">
        <f>VLOOKUP($F85,'Participating - full rosters'!$A:$Q,16,FALSE )</f>
        <v>42163</v>
      </c>
      <c r="N85" s="150">
        <f>VLOOKUP($F85,'Participating - full rosters'!$A:$Q,16,FALSE )</f>
        <v>42163</v>
      </c>
      <c r="O85" s="150"/>
      <c r="P85" s="150"/>
      <c r="Q85" s="47">
        <f>'Overall Data'!$C$34-N85</f>
        <v>886</v>
      </c>
      <c r="R85" s="132" t="str">
        <f>VLOOKUP($F85,'Participating - full rosters'!$A:$Q,17,FALSE )</f>
        <v>DAY</v>
      </c>
      <c r="S85" s="132">
        <v>1</v>
      </c>
    </row>
    <row r="86" spans="1:20">
      <c r="A86" t="str">
        <f>VLOOKUP($F86,'Participating - full rosters'!$A:$Q,2,FALSE )</f>
        <v>NY Presbyterian - Lawrence</v>
      </c>
      <c r="B86" s="151">
        <v>9.2891976238658858E-2</v>
      </c>
      <c r="C86" t="str">
        <f>VLOOKUP($F86,'Participating - full rosters'!$A:$Q,5,FALSE )</f>
        <v>D.E.M.</v>
      </c>
      <c r="D86" s="151">
        <v>0.49490553607106658</v>
      </c>
      <c r="E86" t="str">
        <f>VLOOKUP($F86,'Participating - full rosters'!$A:$Q,10,FALSE )</f>
        <v>Rose, Debranaye</v>
      </c>
      <c r="F86" s="1">
        <v>0.93675499739500201</v>
      </c>
      <c r="G86">
        <f>VLOOKUP($F86,'Participating - full rosters'!$A:$Q,11,FALSE )</f>
        <v>208</v>
      </c>
      <c r="H86" s="132">
        <f>VLOOKUP($F86,'Participating - full rosters'!$A:$Q,12,FALSE )</f>
        <v>40</v>
      </c>
      <c r="I86" s="132">
        <f>VLOOKUP($F86,'Participating - full rosters'!$A:$Q,13,FALSE )</f>
        <v>2016</v>
      </c>
      <c r="J86" s="132" t="str">
        <f>VLOOKUP($F86,'Participating - full rosters'!$A:$Q,14,FALSE )</f>
        <v>Nongovt. (not-for-profit) - Other</v>
      </c>
      <c r="K86" s="132" t="str">
        <f>VLOOKUP($F86,'Participating - full rosters'!$A:$R,18,FALSE )</f>
        <v>Minor</v>
      </c>
      <c r="L86" s="132" t="str">
        <f>VLOOKUP($F86,'Participating - full rosters'!$A:$Q,15,FALSE )</f>
        <v>STAFF NURSE</v>
      </c>
      <c r="M86" s="150">
        <f>VLOOKUP($F86,'Participating - full rosters'!$A:$Q,16,FALSE )</f>
        <v>42128</v>
      </c>
      <c r="N86" s="150">
        <f>VLOOKUP($F86,'Participating - full rosters'!$A:$Q,16,FALSE )</f>
        <v>42128</v>
      </c>
      <c r="O86" s="150"/>
      <c r="P86" s="150"/>
      <c r="Q86" s="47">
        <f>'Overall Data'!$C$34-N86</f>
        <v>921</v>
      </c>
      <c r="R86" s="132" t="str">
        <f>VLOOKUP($F86,'Participating - full rosters'!$A:$Q,17,FALSE )</f>
        <v>DAY</v>
      </c>
      <c r="S86" s="132">
        <v>1</v>
      </c>
    </row>
    <row r="87" spans="1:20">
      <c r="A87" t="str">
        <f>VLOOKUP($F87,'Participating - full rosters'!$A:$Q,2,FALSE )</f>
        <v>St. Joseph Mercy Oakland</v>
      </c>
      <c r="B87" s="151">
        <v>0.10179897754127254</v>
      </c>
      <c r="C87" t="str">
        <f>VLOOKUP($F87,'Participating - full rosters'!$A:$Q,5,FALSE )</f>
        <v>4S - Med/Surg</v>
      </c>
      <c r="D87" s="151">
        <v>0.30940463213849057</v>
      </c>
      <c r="E87" t="str">
        <f>VLOOKUP($F87,'Participating - full rosters'!$A:$Q,10,FALSE )</f>
        <v>Marshall, Angela M.</v>
      </c>
      <c r="F87" s="151">
        <v>0.4390705860798324</v>
      </c>
      <c r="G87">
        <f>VLOOKUP($F87,'Participating - full rosters'!$A:$Q,11,FALSE )</f>
        <v>422</v>
      </c>
      <c r="H87" s="132">
        <f>VLOOKUP($F87,'Participating - full rosters'!$A:$Q,12,FALSE )</f>
        <v>36</v>
      </c>
      <c r="I87" s="132">
        <f>VLOOKUP($F87,'Participating - full rosters'!$A:$Q,13,FALSE )</f>
        <v>2011</v>
      </c>
      <c r="J87" s="132" t="str">
        <f>VLOOKUP($F87,'Participating - full rosters'!$A:$Q,14,FALSE )</f>
        <v>Nongovt. (not-for-profit) - Church Operated</v>
      </c>
      <c r="K87" s="132" t="str">
        <f>VLOOKUP($F87,'Participating - full rosters'!$A:$R,18,FALSE )</f>
        <v>Minor</v>
      </c>
      <c r="L87" s="132" t="str">
        <f>VLOOKUP($F87,'Participating - full rosters'!$A:$Q,15,FALSE )</f>
        <v>STAFF NURSE</v>
      </c>
      <c r="M87" s="150">
        <f>VLOOKUP($F87,'Participating - full rosters'!$A:$Q,16,FALSE )</f>
        <v>42128</v>
      </c>
      <c r="N87" s="150">
        <f>VLOOKUP($F87,'Participating - full rosters'!$A:$Q,16,FALSE )</f>
        <v>42128</v>
      </c>
      <c r="O87" s="150"/>
      <c r="P87" s="150"/>
      <c r="Q87" s="47">
        <f>'Overall Data'!$C$34-N87</f>
        <v>921</v>
      </c>
      <c r="R87" s="132" t="str">
        <f>VLOOKUP($F87,'Participating - full rosters'!$A:$Q,17,FALSE )</f>
        <v>DAY</v>
      </c>
      <c r="S87" s="132">
        <v>1</v>
      </c>
    </row>
    <row r="88" spans="1:20">
      <c r="A88" t="str">
        <f>VLOOKUP($F88,'Participating - full rosters'!$A:$Q,2,FALSE )</f>
        <v>NY Presbyterian - Lawrence</v>
      </c>
      <c r="B88" s="151">
        <v>9.2891976238658858E-2</v>
      </c>
      <c r="C88" t="str">
        <f>VLOOKUP($F88,'Participating - full rosters'!$A:$Q,5,FALSE )</f>
        <v>6N</v>
      </c>
      <c r="D88" s="151">
        <v>0.45538935045037354</v>
      </c>
      <c r="E88" t="str">
        <f>VLOOKUP($F88,'Participating - full rosters'!$A:$Q,10,FALSE )</f>
        <v>Hunt, David</v>
      </c>
      <c r="F88" s="151">
        <v>0.93035371403035816</v>
      </c>
      <c r="G88">
        <f>VLOOKUP($F88,'Participating - full rosters'!$A:$Q,11,FALSE )</f>
        <v>208</v>
      </c>
      <c r="H88" s="132">
        <f>VLOOKUP($F88,'Participating - full rosters'!$A:$Q,12,FALSE )</f>
        <v>30</v>
      </c>
      <c r="I88" s="132">
        <f>VLOOKUP($F88,'Participating - full rosters'!$A:$Q,13,FALSE )</f>
        <v>2016</v>
      </c>
      <c r="J88" s="132" t="str">
        <f>VLOOKUP($F88,'Participating - full rosters'!$A:$Q,14,FALSE )</f>
        <v>Nongovt. (not-for-profit) - Other</v>
      </c>
      <c r="K88" s="132" t="str">
        <f>VLOOKUP($F88,'Participating - full rosters'!$A:$R,18,FALSE )</f>
        <v>Minor</v>
      </c>
      <c r="L88" s="132" t="str">
        <f>VLOOKUP($F88,'Participating - full rosters'!$A:$Q,15,FALSE )</f>
        <v>STAFF NURSE</v>
      </c>
      <c r="M88" s="150">
        <f>VLOOKUP($F88,'Participating - full rosters'!$A:$Q,16,FALSE )</f>
        <v>42100</v>
      </c>
      <c r="N88" s="150">
        <f>VLOOKUP($F88,'Participating - full rosters'!$A:$Q,16,FALSE )</f>
        <v>42100</v>
      </c>
      <c r="O88" s="150"/>
      <c r="P88" s="150"/>
      <c r="Q88" s="47">
        <f>'Overall Data'!$C$34-N88</f>
        <v>949</v>
      </c>
      <c r="R88" s="132" t="str">
        <f>VLOOKUP($F88,'Participating - full rosters'!$A:$Q,17,FALSE )</f>
        <v>day</v>
      </c>
      <c r="S88" s="132">
        <v>1</v>
      </c>
    </row>
    <row r="89" spans="1:20">
      <c r="A89" t="str">
        <f>VLOOKUP($F89,'Participating - full rosters'!$A:$Q,2,FALSE )</f>
        <v xml:space="preserve">King's County </v>
      </c>
      <c r="B89" s="143">
        <v>0.23887557634757928</v>
      </c>
      <c r="C89" t="str">
        <f>VLOOKUP($F89,'Participating - full rosters'!$A:$Q,5,FALSE )</f>
        <v>D4 North</v>
      </c>
      <c r="D89" s="195">
        <v>0.89664656077442673</v>
      </c>
      <c r="E89" t="str">
        <f>VLOOKUP($F89,'Participating - full rosters'!$A:$Q,10,FALSE )</f>
        <v>Mullings, Philecia</v>
      </c>
      <c r="F89" s="142">
        <v>0.44363149105822342</v>
      </c>
      <c r="G89">
        <f>VLOOKUP($F89,'Participating - full rosters'!$A:$Q,11,FALSE )</f>
        <v>599</v>
      </c>
      <c r="H89" s="132">
        <f>VLOOKUP($F89,'Participating - full rosters'!$A:$Q,12,FALSE )</f>
        <v>36</v>
      </c>
      <c r="I89" s="132">
        <f>VLOOKUP($F89,'Participating - full rosters'!$A:$Q,13,FALSE )</f>
        <v>2006</v>
      </c>
      <c r="J89" s="132" t="str">
        <f>VLOOKUP($F89,'Participating - full rosters'!$A:$Q,14,FALSE )</f>
        <v xml:space="preserve">Govt. (non federal) - City
</v>
      </c>
      <c r="K89" s="132" t="str">
        <f>VLOOKUP($F89,'Participating - full rosters'!$A:$R,18,FALSE )</f>
        <v>Minor</v>
      </c>
      <c r="L89" s="132" t="str">
        <f>VLOOKUP($F89,'Participating - full rosters'!$A:$Q,15,FALSE )</f>
        <v>Asst. Dir. Nsg</v>
      </c>
      <c r="M89" s="150">
        <f>VLOOKUP($F89,'Participating - full rosters'!$A:$Q,16,FALSE )</f>
        <v>42065</v>
      </c>
      <c r="N89" s="150">
        <f>VLOOKUP($F89,'Participating - full rosters'!$A:$Q,16,FALSE )</f>
        <v>42065</v>
      </c>
      <c r="O89" s="150"/>
      <c r="P89" s="150"/>
      <c r="Q89" s="47">
        <f>'Overall Data'!$C$34-N89</f>
        <v>984</v>
      </c>
      <c r="R89" s="132" t="str">
        <f>VLOOKUP($F89,'Participating - full rosters'!$A:$Q,17,FALSE )</f>
        <v>DAY</v>
      </c>
      <c r="S89" s="132">
        <v>1</v>
      </c>
    </row>
    <row r="90" spans="1:20">
      <c r="A90" t="str">
        <f>VLOOKUP($F90,'Participating - full rosters'!$A:$Q,2,FALSE )</f>
        <v>NY Presbyterian - Lawrence</v>
      </c>
      <c r="B90" s="151">
        <v>9.2891976238658858E-2</v>
      </c>
      <c r="C90" t="str">
        <f>VLOOKUP($F90,'Participating - full rosters'!$A:$Q,5,FALSE )</f>
        <v>6N</v>
      </c>
      <c r="D90" s="151">
        <v>0.45538935045037354</v>
      </c>
      <c r="E90" t="str">
        <f>VLOOKUP($F90,'Participating - full rosters'!$A:$Q,10,FALSE )</f>
        <v>Campbell, Velma</v>
      </c>
      <c r="F90" s="151">
        <v>0.23008586913048323</v>
      </c>
      <c r="G90">
        <f>VLOOKUP($F90,'Participating - full rosters'!$A:$Q,11,FALSE )</f>
        <v>208</v>
      </c>
      <c r="H90" s="132">
        <f>VLOOKUP($F90,'Participating - full rosters'!$A:$Q,12,FALSE )</f>
        <v>30</v>
      </c>
      <c r="I90" s="132">
        <f>VLOOKUP($F90,'Participating - full rosters'!$A:$Q,13,FALSE )</f>
        <v>2016</v>
      </c>
      <c r="J90" s="132" t="str">
        <f>VLOOKUP($F90,'Participating - full rosters'!$A:$Q,14,FALSE )</f>
        <v>Nongovt. (not-for-profit) - Other</v>
      </c>
      <c r="K90" s="132" t="str">
        <f>VLOOKUP($F90,'Participating - full rosters'!$A:$R,18,FALSE )</f>
        <v>Minor</v>
      </c>
      <c r="L90" s="132" t="str">
        <f>VLOOKUP($F90,'Participating - full rosters'!$A:$Q,15,FALSE )</f>
        <v>STAFF NURSE</v>
      </c>
      <c r="M90" s="150">
        <f>VLOOKUP($F90,'Participating - full rosters'!$A:$Q,16,FALSE )</f>
        <v>42065</v>
      </c>
      <c r="N90" s="150">
        <f>VLOOKUP($F90,'Participating - full rosters'!$A:$Q,16,FALSE )</f>
        <v>42065</v>
      </c>
      <c r="O90" s="150"/>
      <c r="P90" s="150"/>
      <c r="Q90" s="47">
        <f>'Overall Data'!$C$34-N90</f>
        <v>984</v>
      </c>
      <c r="R90" s="132" t="str">
        <f>VLOOKUP($F90,'Participating - full rosters'!$A:$Q,17,FALSE )</f>
        <v>day</v>
      </c>
      <c r="S90" s="132">
        <v>1</v>
      </c>
    </row>
    <row r="91" spans="1:20">
      <c r="A91" t="str">
        <f>VLOOKUP($F91,'Participating - full rosters'!$A:$Q,2,FALSE )</f>
        <v>NY Presbyterian - Lawrence</v>
      </c>
      <c r="B91" s="151">
        <v>9.2891976238658858E-2</v>
      </c>
      <c r="C91" t="str">
        <f>VLOOKUP($F91,'Participating - full rosters'!$A:$Q,5,FALSE )</f>
        <v>D.E.M.</v>
      </c>
      <c r="D91" s="151">
        <v>0.49490553607106658</v>
      </c>
      <c r="E91" t="str">
        <f>VLOOKUP($F91,'Participating - full rosters'!$A:$Q,10,FALSE )</f>
        <v>Frey, Siobhan</v>
      </c>
      <c r="F91" s="151">
        <v>0.87636762794551448</v>
      </c>
      <c r="G91">
        <f>VLOOKUP($F91,'Participating - full rosters'!$A:$Q,11,FALSE )</f>
        <v>208</v>
      </c>
      <c r="H91" s="132">
        <f>VLOOKUP($F91,'Participating - full rosters'!$A:$Q,12,FALSE )</f>
        <v>40</v>
      </c>
      <c r="I91" s="132">
        <f>VLOOKUP($F91,'Participating - full rosters'!$A:$Q,13,FALSE )</f>
        <v>2016</v>
      </c>
      <c r="J91" s="132" t="str">
        <f>VLOOKUP($F91,'Participating - full rosters'!$A:$Q,14,FALSE )</f>
        <v>Nongovt. (not-for-profit) - Other</v>
      </c>
      <c r="K91" s="132" t="str">
        <f>VLOOKUP($F91,'Participating - full rosters'!$A:$R,18,FALSE )</f>
        <v>Minor</v>
      </c>
      <c r="L91" s="132" t="str">
        <f>VLOOKUP($F91,'Participating - full rosters'!$A:$Q,15,FALSE )</f>
        <v>STAFF NURSE</v>
      </c>
      <c r="M91" s="150">
        <f>VLOOKUP($F91,'Participating - full rosters'!$A:$Q,16,FALSE )</f>
        <v>42065</v>
      </c>
      <c r="N91" s="150">
        <f>VLOOKUP($F91,'Participating - full rosters'!$A:$Q,16,FALSE )</f>
        <v>42065</v>
      </c>
      <c r="O91" s="150"/>
      <c r="P91" s="150"/>
      <c r="Q91" s="47">
        <f>'Overall Data'!$C$34-N91</f>
        <v>984</v>
      </c>
      <c r="R91" s="132" t="str">
        <f>VLOOKUP($F91,'Participating - full rosters'!$A:$Q,17,FALSE )</f>
        <v>DAY</v>
      </c>
      <c r="S91" s="132">
        <v>1</v>
      </c>
    </row>
    <row r="92" spans="1:20">
      <c r="A92" t="str">
        <f>VLOOKUP($F92,'Participating - full rosters'!$A:$Q,2,FALSE )</f>
        <v>NY Presbyterian - Lawrence</v>
      </c>
      <c r="B92" s="151">
        <v>9.2891976238658858E-2</v>
      </c>
      <c r="C92" t="str">
        <f>VLOOKUP($F92,'Participating - full rosters'!$A:$Q,5,FALSE )</f>
        <v>CCU</v>
      </c>
      <c r="D92" s="151">
        <v>3.7703553288351621E-2</v>
      </c>
      <c r="E92" t="str">
        <f>VLOOKUP($F92,'Participating - full rosters'!$A:$Q,10,FALSE )</f>
        <v>George, Sharon</v>
      </c>
      <c r="F92" s="151">
        <v>0.15320848643229379</v>
      </c>
      <c r="G92">
        <f>VLOOKUP($F92,'Participating - full rosters'!$A:$Q,11,FALSE )</f>
        <v>208</v>
      </c>
      <c r="H92" s="132">
        <f>VLOOKUP($F92,'Participating - full rosters'!$A:$Q,12,FALSE )</f>
        <v>18</v>
      </c>
      <c r="I92" s="132">
        <f>VLOOKUP($F92,'Participating - full rosters'!$A:$Q,13,FALSE )</f>
        <v>2016</v>
      </c>
      <c r="J92" s="132" t="str">
        <f>VLOOKUP($F92,'Participating - full rosters'!$A:$Q,14,FALSE )</f>
        <v>Nongovt. (not-for-profit) - Other</v>
      </c>
      <c r="K92" s="132" t="str">
        <f>VLOOKUP($F92,'Participating - full rosters'!$A:$R,18,FALSE )</f>
        <v>Minor</v>
      </c>
      <c r="L92" s="132" t="str">
        <f>VLOOKUP($F92,'Participating - full rosters'!$A:$Q,15,FALSE )</f>
        <v>STAFF NURSE</v>
      </c>
      <c r="M92" s="150">
        <f>VLOOKUP($F92,'Participating - full rosters'!$A:$Q,16,FALSE )</f>
        <v>42065</v>
      </c>
      <c r="N92" s="150">
        <f>VLOOKUP($F92,'Participating - full rosters'!$A:$Q,16,FALSE )</f>
        <v>42065</v>
      </c>
      <c r="O92" s="150"/>
      <c r="P92" s="150"/>
      <c r="Q92" s="47">
        <f>'Overall Data'!$C$34-N92</f>
        <v>984</v>
      </c>
      <c r="R92" s="132" t="str">
        <f>VLOOKUP($F92,'Participating - full rosters'!$A:$Q,17,FALSE )</f>
        <v>Days</v>
      </c>
      <c r="S92" s="132">
        <v>1</v>
      </c>
    </row>
    <row r="93" spans="1:20">
      <c r="A93" t="str">
        <f>VLOOKUP($F93,'Participating - full rosters'!$A:$Q,2,FALSE )</f>
        <v>Stanford Hospital</v>
      </c>
      <c r="B93" s="151">
        <v>0.7705177108775364</v>
      </c>
      <c r="C93" t="str">
        <f>VLOOKUP($F93,'Participating - full rosters'!$A:$Q,5,FALSE )</f>
        <v>C2 - Trauma/Surgery</v>
      </c>
      <c r="D93" s="151">
        <v>0.13460555484819647</v>
      </c>
      <c r="E93" t="str">
        <f>VLOOKUP($F93,'Participating - full rosters'!$A:$Q,10,FALSE )</f>
        <v>Perrez, Carolina</v>
      </c>
      <c r="F93" s="151">
        <v>0.65837103722791246</v>
      </c>
      <c r="G93">
        <f>VLOOKUP($F93,'Participating - full rosters'!$A:$Q,11,FALSE )</f>
        <v>491</v>
      </c>
      <c r="H93" s="132">
        <f>VLOOKUP($F93,'Participating - full rosters'!$A:$Q,12,FALSE )</f>
        <v>23</v>
      </c>
      <c r="I93" s="132">
        <f>VLOOKUP($F93,'Participating - full rosters'!$A:$Q,13,FALSE )</f>
        <v>2011</v>
      </c>
      <c r="J93" s="132" t="str">
        <f>VLOOKUP($F93,'Participating - full rosters'!$A:$Q,14,FALSE )</f>
        <v>Nongovt. (not-for-profit) - Other</v>
      </c>
      <c r="K93" s="132" t="str">
        <f>VLOOKUP($F93,'Participating - full rosters'!$A:$R,18,FALSE )</f>
        <v>Major</v>
      </c>
      <c r="L93" s="132" t="str">
        <f>VLOOKUP($F93,'Participating - full rosters'!$A:$Q,15,FALSE )</f>
        <v>Asst. Dir. Nsg</v>
      </c>
      <c r="M93" s="150">
        <f>VLOOKUP($F93,'Participating - full rosters'!$A:$Q,16,FALSE )</f>
        <v>42065</v>
      </c>
      <c r="N93" s="150">
        <f>VLOOKUP($F93,'Participating - full rosters'!$A:$Q,16,FALSE )</f>
        <v>42065</v>
      </c>
      <c r="O93" s="150"/>
      <c r="P93" s="150"/>
      <c r="Q93" s="47">
        <f>'Overall Data'!$C$34-N93</f>
        <v>984</v>
      </c>
      <c r="R93" s="132" t="str">
        <f>VLOOKUP($F93,'Participating - full rosters'!$A:$Q,17,FALSE )</f>
        <v>DAY</v>
      </c>
      <c r="S93" s="132">
        <v>1</v>
      </c>
    </row>
    <row r="94" spans="1:20">
      <c r="A94" t="str">
        <f>VLOOKUP($F94,'Participating - full rosters'!$A:$Q,2,FALSE )</f>
        <v>Kaiser Permanente Sunnyside Medical Center</v>
      </c>
      <c r="B94" s="151">
        <v>0.21700524054157877</v>
      </c>
      <c r="C94" t="str">
        <f>VLOOKUP($F94,'Participating - full rosters'!$A:$Q,5,FALSE )</f>
        <v>CV</v>
      </c>
      <c r="D94" s="151">
        <v>0.28666575543119865</v>
      </c>
      <c r="E94" t="str">
        <f>VLOOKUP($F94,'Participating - full rosters'!$A:$Q,10,FALSE )</f>
        <v>Shattuck, Theron</v>
      </c>
      <c r="F94" s="1">
        <v>0.84406308599673996</v>
      </c>
      <c r="G94">
        <f>VLOOKUP($F94,'Participating - full rosters'!$A:$Q,11,FALSE )</f>
        <v>302</v>
      </c>
      <c r="H94" s="132">
        <f>VLOOKUP($F94,'Participating - full rosters'!$A:$Q,12,FALSE )</f>
        <v>18</v>
      </c>
      <c r="I94" s="132">
        <f>VLOOKUP($F94,'Participating - full rosters'!$A:$Q,13,FALSE )</f>
        <v>2016</v>
      </c>
      <c r="J94" s="132" t="str">
        <f>VLOOKUP($F94,'Participating - full rosters'!$A:$Q,14,FALSE )</f>
        <v>Nongovt. (not-for-profit) - Other</v>
      </c>
      <c r="K94" s="132" t="str">
        <f>VLOOKUP($F94,'Participating - full rosters'!$A:$R,18,FALSE )</f>
        <v>Minor</v>
      </c>
      <c r="L94" s="132" t="str">
        <f>VLOOKUP($F94,'Participating - full rosters'!$A:$Q,15,FALSE )</f>
        <v>Nurse Manager</v>
      </c>
      <c r="M94" s="150">
        <f>VLOOKUP($F94,'Participating - full rosters'!$A:$Q,16,FALSE )</f>
        <v>42051</v>
      </c>
      <c r="N94" s="150">
        <f>VLOOKUP($F94,'Participating - full rosters'!$A:$Q,16,FALSE )</f>
        <v>42051</v>
      </c>
      <c r="O94" s="150"/>
      <c r="P94" s="150"/>
      <c r="Q94" s="47">
        <f>'Overall Data'!$C$34-N94</f>
        <v>998</v>
      </c>
      <c r="R94" s="132" t="str">
        <f>VLOOKUP($F94,'Participating - full rosters'!$A:$Q,17,FALSE )</f>
        <v>DAY</v>
      </c>
      <c r="S94" s="132">
        <v>1</v>
      </c>
    </row>
    <row r="95" spans="1:20">
      <c r="A95" t="str">
        <f>VLOOKUP($F95,'Participating - full rosters'!$A:$Q,2,FALSE )</f>
        <v>Kaiser Permanente Sunnyside Medical Center</v>
      </c>
      <c r="B95" s="151">
        <v>0.21700524054157877</v>
      </c>
      <c r="C95" t="str">
        <f>VLOOKUP($F95,'Participating - full rosters'!$A:$Q,5,FALSE )</f>
        <v>3 North</v>
      </c>
      <c r="D95" s="151">
        <v>0.25340820192356961</v>
      </c>
      <c r="E95" t="str">
        <f>VLOOKUP($F95,'Participating - full rosters'!$A:$Q,10,FALSE )</f>
        <v>Kanwal, Hina</v>
      </c>
      <c r="F95" s="151">
        <v>0.19602798105992103</v>
      </c>
      <c r="G95">
        <f>VLOOKUP($F95,'Participating - full rosters'!$A:$Q,11,FALSE )</f>
        <v>302</v>
      </c>
      <c r="H95" s="132">
        <f>VLOOKUP($F95,'Participating - full rosters'!$A:$Q,12,FALSE )</f>
        <v>37</v>
      </c>
      <c r="I95" s="132">
        <f>VLOOKUP($F95,'Participating - full rosters'!$A:$Q,13,FALSE )</f>
        <v>2016</v>
      </c>
      <c r="J95" s="132" t="str">
        <f>VLOOKUP($F95,'Participating - full rosters'!$A:$Q,14,FALSE )</f>
        <v>Nongovt. (not-for-profit) - Other</v>
      </c>
      <c r="K95" s="132" t="str">
        <f>VLOOKUP($F95,'Participating - full rosters'!$A:$R,18,FALSE )</f>
        <v>Minor</v>
      </c>
      <c r="L95" s="132" t="str">
        <f>VLOOKUP($F95,'Participating - full rosters'!$A:$Q,15,FALSE )</f>
        <v>Nurse Manager</v>
      </c>
      <c r="M95" s="150">
        <f>VLOOKUP($F95,'Participating - full rosters'!$A:$Q,16,FALSE )</f>
        <v>42039</v>
      </c>
      <c r="N95" s="150">
        <f>VLOOKUP($F95,'Participating - full rosters'!$A:$Q,16,FALSE )</f>
        <v>42039</v>
      </c>
      <c r="O95" s="150"/>
      <c r="P95" s="150"/>
      <c r="Q95" s="47">
        <f>'Overall Data'!$C$34-N95</f>
        <v>1010</v>
      </c>
      <c r="R95" s="132" t="str">
        <f>VLOOKUP($F95,'Participating - full rosters'!$A:$Q,17,FALSE )</f>
        <v>DAY</v>
      </c>
      <c r="S95" s="132">
        <v>1</v>
      </c>
    </row>
    <row r="96" spans="1:20">
      <c r="A96" t="str">
        <f>VLOOKUP($F96,'Participating - full rosters'!$A:$Q,2,FALSE )</f>
        <v>NY Presbyterian - Lawrence</v>
      </c>
      <c r="B96" s="151">
        <v>9.2891976238658858E-2</v>
      </c>
      <c r="C96" t="str">
        <f>VLOOKUP($F96,'Participating - full rosters'!$A:$Q,5,FALSE )</f>
        <v>6N</v>
      </c>
      <c r="D96" s="151">
        <v>0.45538935045037354</v>
      </c>
      <c r="E96" t="str">
        <f>VLOOKUP($F96,'Participating - full rosters'!$A:$Q,10,FALSE )</f>
        <v>Elliott, Venessa</v>
      </c>
      <c r="F96" s="151">
        <v>0.4399485371307561</v>
      </c>
      <c r="G96">
        <f>VLOOKUP($F96,'Participating - full rosters'!$A:$Q,11,FALSE )</f>
        <v>208</v>
      </c>
      <c r="H96" s="132">
        <f>VLOOKUP($F96,'Participating - full rosters'!$A:$Q,12,FALSE )</f>
        <v>30</v>
      </c>
      <c r="I96" s="132">
        <f>VLOOKUP($F96,'Participating - full rosters'!$A:$Q,13,FALSE )</f>
        <v>2016</v>
      </c>
      <c r="J96" s="132" t="str">
        <f>VLOOKUP($F96,'Participating - full rosters'!$A:$Q,14,FALSE )</f>
        <v>Nongovt. (not-for-profit) - Other</v>
      </c>
      <c r="K96" s="132" t="str">
        <f>VLOOKUP($F96,'Participating - full rosters'!$A:$R,18,FALSE )</f>
        <v>Minor</v>
      </c>
      <c r="L96" s="132" t="str">
        <f>VLOOKUP($F96,'Participating - full rosters'!$A:$Q,15,FALSE )</f>
        <v>STAFF NURSE</v>
      </c>
      <c r="M96" s="150">
        <f>VLOOKUP($F96,'Participating - full rosters'!$A:$Q,16,FALSE )</f>
        <v>42037</v>
      </c>
      <c r="N96" s="150">
        <f>VLOOKUP($F96,'Participating - full rosters'!$A:$Q,16,FALSE )</f>
        <v>42037</v>
      </c>
      <c r="O96" s="150"/>
      <c r="P96" s="150"/>
      <c r="Q96" s="47">
        <f>'Overall Data'!$C$34-N96</f>
        <v>1012</v>
      </c>
      <c r="R96" s="132" t="str">
        <f>VLOOKUP($F96,'Participating - full rosters'!$A:$Q,17,FALSE )</f>
        <v>day</v>
      </c>
      <c r="S96" s="132">
        <v>1</v>
      </c>
    </row>
    <row r="97" spans="1:19">
      <c r="A97" t="str">
        <f>VLOOKUP($F97,'Participating - full rosters'!$A:$Q,2,FALSE )</f>
        <v>Elmhurst Hospital Center</v>
      </c>
      <c r="B97" s="151">
        <v>0.93694213239222535</v>
      </c>
      <c r="C97" t="str">
        <f>VLOOKUP($F97,'Participating - full rosters'!$A:$Q,5,FALSE )</f>
        <v xml:space="preserve">B6 </v>
      </c>
      <c r="D97" s="151">
        <v>0.22214704685362552</v>
      </c>
      <c r="E97" t="str">
        <f>VLOOKUP($F97,'Participating - full rosters'!$A:$Q,10,FALSE )</f>
        <v>Alo, Jade</v>
      </c>
      <c r="F97" s="151">
        <v>0.31186817926704824</v>
      </c>
      <c r="G97">
        <f>VLOOKUP($F97,'Participating - full rosters'!$A:$Q,11,FALSE )</f>
        <v>545</v>
      </c>
      <c r="H97" s="132">
        <f>VLOOKUP($F97,'Participating - full rosters'!$A:$Q,12,FALSE )</f>
        <v>35</v>
      </c>
      <c r="I97" s="132">
        <f>VLOOKUP($F97,'Participating - full rosters'!$A:$Q,13,FALSE )</f>
        <v>2013</v>
      </c>
      <c r="J97" s="132" t="str">
        <f>VLOOKUP($F97,'Participating - full rosters'!$A:$Q,14,FALSE )</f>
        <v>Govt. (non federal) - City</v>
      </c>
      <c r="K97" s="132" t="str">
        <f>VLOOKUP($F97,'Participating - full rosters'!$A:$R,18,FALSE )</f>
        <v>Minor</v>
      </c>
      <c r="L97" s="132" t="str">
        <f>VLOOKUP($F97,'Participating - full rosters'!$A:$Q,15,FALSE )</f>
        <v>PCA</v>
      </c>
      <c r="M97" s="150">
        <f>VLOOKUP($F97,'Participating - full rosters'!$A:$Q,16,FALSE )</f>
        <v>42009</v>
      </c>
      <c r="N97" s="150">
        <f>VLOOKUP($F97,'Participating - full rosters'!$A:$Q,16,FALSE )</f>
        <v>42009</v>
      </c>
      <c r="O97" s="150"/>
      <c r="P97" s="150"/>
      <c r="Q97" s="47">
        <f>'Overall Data'!$C$34-N97</f>
        <v>1040</v>
      </c>
      <c r="R97" s="132" t="str">
        <f>VLOOKUP($F97,'Participating - full rosters'!$A:$Q,17,FALSE )</f>
        <v>Tour 1</v>
      </c>
      <c r="S97" s="132">
        <v>1</v>
      </c>
    </row>
    <row r="98" spans="1:19">
      <c r="A98" t="str">
        <f>VLOOKUP($F98,'Participating - full rosters'!$A:$Q,2,FALSE )</f>
        <v>NY Presbyterian - Lawrence</v>
      </c>
      <c r="B98" s="151">
        <v>9.2891976238658858E-2</v>
      </c>
      <c r="C98" t="str">
        <f>VLOOKUP($F98,'Participating - full rosters'!$A:$Q,5,FALSE )</f>
        <v>6N</v>
      </c>
      <c r="D98" s="151">
        <v>0.45538935045037354</v>
      </c>
      <c r="E98" t="str">
        <f>VLOOKUP($F98,'Participating - full rosters'!$A:$Q,10,FALSE )</f>
        <v>Soliman, Christina</v>
      </c>
      <c r="F98" s="151">
        <v>0.96263670160032289</v>
      </c>
      <c r="G98">
        <f>VLOOKUP($F98,'Participating - full rosters'!$A:$Q,11,FALSE )</f>
        <v>208</v>
      </c>
      <c r="H98" s="132">
        <f>VLOOKUP($F98,'Participating - full rosters'!$A:$Q,12,FALSE )</f>
        <v>30</v>
      </c>
      <c r="I98" s="132">
        <f>VLOOKUP($F98,'Participating - full rosters'!$A:$Q,13,FALSE )</f>
        <v>2016</v>
      </c>
      <c r="J98" s="132" t="str">
        <f>VLOOKUP($F98,'Participating - full rosters'!$A:$Q,14,FALSE )</f>
        <v>Nongovt. (not-for-profit) - Other</v>
      </c>
      <c r="K98" s="132" t="str">
        <f>VLOOKUP($F98,'Participating - full rosters'!$A:$R,18,FALSE )</f>
        <v>Minor</v>
      </c>
      <c r="L98" s="132" t="str">
        <f>VLOOKUP($F98,'Participating - full rosters'!$A:$Q,15,FALSE )</f>
        <v>STAFF NURSE</v>
      </c>
      <c r="M98" s="150">
        <f>VLOOKUP($F98,'Participating - full rosters'!$A:$Q,16,FALSE )</f>
        <v>41974</v>
      </c>
      <c r="N98" s="150">
        <f>VLOOKUP($F98,'Participating - full rosters'!$A:$Q,16,FALSE )</f>
        <v>41974</v>
      </c>
      <c r="O98" s="150"/>
      <c r="P98" s="150"/>
      <c r="Q98" s="47">
        <f>'Overall Data'!$C$34-N98</f>
        <v>1075</v>
      </c>
      <c r="R98" s="132" t="str">
        <f>VLOOKUP($F98,'Participating - full rosters'!$A:$Q,17,FALSE )</f>
        <v>day</v>
      </c>
      <c r="S98" s="132">
        <v>1</v>
      </c>
    </row>
    <row r="99" spans="1:19">
      <c r="A99" t="str">
        <f>VLOOKUP($F99,'Participating - full rosters'!$A:$Q,2,FALSE )</f>
        <v>Elmhurst Hospital Center</v>
      </c>
      <c r="B99" s="151">
        <v>0.93694213239222535</v>
      </c>
      <c r="C99" t="str">
        <f>VLOOKUP($F99,'Participating - full rosters'!$A:$Q,5,FALSE )</f>
        <v>B4</v>
      </c>
      <c r="D99" s="151">
        <v>0.87595009609222407</v>
      </c>
      <c r="E99" t="str">
        <f>VLOOKUP($F99,'Participating - full rosters'!$A:$Q,10,FALSE )</f>
        <v>Aminova, Lyudmila</v>
      </c>
      <c r="F99" s="151">
        <v>0.53628891688923841</v>
      </c>
      <c r="G99">
        <f>VLOOKUP($F99,'Participating - full rosters'!$A:$Q,11,FALSE )</f>
        <v>545</v>
      </c>
      <c r="H99" s="132">
        <f>VLOOKUP($F99,'Participating - full rosters'!$A:$Q,12,FALSE )</f>
        <v>34</v>
      </c>
      <c r="I99" s="132">
        <f>VLOOKUP($F99,'Participating - full rosters'!$A:$Q,13,FALSE )</f>
        <v>2013</v>
      </c>
      <c r="J99" s="132" t="str">
        <f>VLOOKUP($F99,'Participating - full rosters'!$A:$Q,14,FALSE )</f>
        <v>Govt. (non federal) - City</v>
      </c>
      <c r="K99" s="132" t="str">
        <f>VLOOKUP($F99,'Participating - full rosters'!$A:$R,18,FALSE )</f>
        <v>Minor</v>
      </c>
      <c r="L99" s="132" t="str">
        <f>VLOOKUP($F99,'Participating - full rosters'!$A:$Q,15,FALSE )</f>
        <v>R</v>
      </c>
      <c r="M99" s="150">
        <f>VLOOKUP($F99,'Participating - full rosters'!$A:$Q,16,FALSE )</f>
        <v>41960</v>
      </c>
      <c r="N99" s="150">
        <f>VLOOKUP($F99,'Participating - full rosters'!$A:$Q,16,FALSE )</f>
        <v>41960</v>
      </c>
      <c r="O99" s="150"/>
      <c r="P99" s="150"/>
      <c r="Q99" s="47">
        <f>'Overall Data'!$C$34-N99</f>
        <v>1089</v>
      </c>
      <c r="R99" s="132" t="str">
        <f>VLOOKUP($F99,'Participating - full rosters'!$A:$Q,17,FALSE )</f>
        <v>Tour 1</v>
      </c>
      <c r="S99" s="132">
        <v>1</v>
      </c>
    </row>
    <row r="100" spans="1:19">
      <c r="A100" t="str">
        <f>VLOOKUP($F100,'Participating - full rosters'!$A:$Q,2,FALSE )</f>
        <v>Elmhurst Hospital Center</v>
      </c>
      <c r="B100" s="151">
        <v>0.93694213239222535</v>
      </c>
      <c r="C100" t="str">
        <f>VLOOKUP($F100,'Participating - full rosters'!$A:$Q,5,FALSE )</f>
        <v>B4</v>
      </c>
      <c r="D100" s="151">
        <v>0.87595009609222407</v>
      </c>
      <c r="E100" t="str">
        <f>VLOOKUP($F100,'Participating - full rosters'!$A:$Q,10,FALSE )</f>
        <v>Nweze, Ekwutos</v>
      </c>
      <c r="F100" s="151">
        <v>0.98097968020192527</v>
      </c>
      <c r="G100">
        <f>VLOOKUP($F100,'Participating - full rosters'!$A:$Q,11,FALSE )</f>
        <v>545</v>
      </c>
      <c r="H100" s="132">
        <f>VLOOKUP($F100,'Participating - full rosters'!$A:$Q,12,FALSE )</f>
        <v>34</v>
      </c>
      <c r="I100" s="132">
        <f>VLOOKUP($F100,'Participating - full rosters'!$A:$Q,13,FALSE )</f>
        <v>2013</v>
      </c>
      <c r="J100" s="132" t="str">
        <f>VLOOKUP($F100,'Participating - full rosters'!$A:$Q,14,FALSE )</f>
        <v>Govt. (non federal) - City</v>
      </c>
      <c r="K100" s="132" t="str">
        <f>VLOOKUP($F100,'Participating - full rosters'!$A:$R,18,FALSE )</f>
        <v>Minor</v>
      </c>
      <c r="L100" s="132" t="str">
        <f>VLOOKUP($F100,'Participating - full rosters'!$A:$Q,15,FALSE )</f>
        <v>R</v>
      </c>
      <c r="M100" s="150" t="str">
        <f>VLOOKUP($F100,'Participating - full rosters'!$A:$Q,16,FALSE )</f>
        <v>11/1/7/2014</v>
      </c>
      <c r="N100" s="150">
        <v>41960</v>
      </c>
      <c r="Q100" s="47">
        <f>'Overall Data'!$C$34-N100</f>
        <v>1089</v>
      </c>
      <c r="R100" s="132" t="str">
        <f>VLOOKUP($F100,'Participating - full rosters'!$A:$Q,17,FALSE )</f>
        <v>Tour 1</v>
      </c>
      <c r="S100" s="132">
        <v>1</v>
      </c>
    </row>
    <row r="101" spans="1:19">
      <c r="A101" t="str">
        <f>VLOOKUP($F101,'Participating - full rosters'!$A:$Q,2,FALSE )</f>
        <v>NY Presbyterian - Lawrence</v>
      </c>
      <c r="B101" s="151">
        <v>9.2891976238658858E-2</v>
      </c>
      <c r="C101" t="str">
        <f>VLOOKUP($F101,'Participating - full rosters'!$A:$Q,5,FALSE )</f>
        <v>6N</v>
      </c>
      <c r="D101" s="151">
        <v>0.45538935045037354</v>
      </c>
      <c r="E101" t="str">
        <f>VLOOKUP($F101,'Participating - full rosters'!$A:$Q,10,FALSE )</f>
        <v>Abraham, Minta</v>
      </c>
      <c r="F101" s="151">
        <v>0.19139890397066761</v>
      </c>
      <c r="G101">
        <f>VLOOKUP($F101,'Participating - full rosters'!$A:$Q,11,FALSE )</f>
        <v>208</v>
      </c>
      <c r="H101" s="132">
        <f>VLOOKUP($F101,'Participating - full rosters'!$A:$Q,12,FALSE )</f>
        <v>30</v>
      </c>
      <c r="I101" s="132">
        <f>VLOOKUP($F101,'Participating - full rosters'!$A:$Q,13,FALSE )</f>
        <v>2016</v>
      </c>
      <c r="J101" s="132" t="str">
        <f>VLOOKUP($F101,'Participating - full rosters'!$A:$Q,14,FALSE )</f>
        <v>Nongovt. (not-for-profit) - Other</v>
      </c>
      <c r="K101" s="132" t="str">
        <f>VLOOKUP($F101,'Participating - full rosters'!$A:$R,18,FALSE )</f>
        <v>Minor</v>
      </c>
      <c r="L101" s="132" t="str">
        <f>VLOOKUP($F101,'Participating - full rosters'!$A:$Q,15,FALSE )</f>
        <v>STAFF NURSE</v>
      </c>
      <c r="M101" s="150">
        <f>VLOOKUP($F101,'Participating - full rosters'!$A:$Q,16,FALSE )</f>
        <v>41946</v>
      </c>
      <c r="N101" s="150">
        <f>VLOOKUP($F101,'Participating - full rosters'!$A:$Q,16,FALSE )</f>
        <v>41946</v>
      </c>
      <c r="O101" s="150"/>
      <c r="P101" s="150"/>
      <c r="Q101" s="47">
        <f>'Overall Data'!$C$34-N101</f>
        <v>1103</v>
      </c>
      <c r="R101" s="132" t="str">
        <f>VLOOKUP($F101,'Participating - full rosters'!$A:$Q,17,FALSE )</f>
        <v>day</v>
      </c>
      <c r="S101" s="132">
        <v>1</v>
      </c>
    </row>
    <row r="102" spans="1:19">
      <c r="A102" t="str">
        <f>VLOOKUP($F102,'Participating - full rosters'!$A:$Q,2,FALSE )</f>
        <v>Kaiser Permanente Sunnyside Medical Center</v>
      </c>
      <c r="B102" s="151">
        <v>0.21700524054157877</v>
      </c>
      <c r="C102" t="str">
        <f>VLOOKUP($F102,'Participating - full rosters'!$A:$Q,5,FALSE )</f>
        <v>3 South</v>
      </c>
      <c r="D102" s="151">
        <v>0.64084960040717354</v>
      </c>
      <c r="E102" t="str">
        <f>VLOOKUP($F102,'Participating - full rosters'!$A:$Q,10,FALSE )</f>
        <v>Espinoza, Ashley</v>
      </c>
      <c r="F102" s="151">
        <v>0.5520369606639719</v>
      </c>
      <c r="G102">
        <f>VLOOKUP($F102,'Participating - full rosters'!$A:$Q,11,FALSE )</f>
        <v>302</v>
      </c>
      <c r="H102" s="132">
        <f>VLOOKUP($F102,'Participating - full rosters'!$A:$Q,12,FALSE )</f>
        <v>20</v>
      </c>
      <c r="I102" s="132">
        <f>VLOOKUP($F102,'Participating - full rosters'!$A:$Q,13,FALSE )</f>
        <v>2016</v>
      </c>
      <c r="J102" s="132" t="str">
        <f>VLOOKUP($F102,'Participating - full rosters'!$A:$Q,14,FALSE )</f>
        <v>Nongovt. (not-for-profit) - Other</v>
      </c>
      <c r="K102" s="132" t="str">
        <f>VLOOKUP($F102,'Participating - full rosters'!$A:$R,18,FALSE )</f>
        <v>Minor</v>
      </c>
      <c r="L102" s="132" t="str">
        <f>VLOOKUP($F102,'Participating - full rosters'!$A:$Q,15,FALSE )</f>
        <v>C.N.A</v>
      </c>
      <c r="M102" s="150">
        <f>VLOOKUP($F102,'Participating - full rosters'!$A:$Q,16,FALSE )</f>
        <v>41938</v>
      </c>
      <c r="N102" s="150">
        <f>VLOOKUP($F102,'Participating - full rosters'!$A:$Q,16,FALSE )</f>
        <v>41938</v>
      </c>
      <c r="O102" s="150"/>
      <c r="P102" s="150"/>
      <c r="Q102" s="47">
        <f>'Overall Data'!$C$34-N102</f>
        <v>1111</v>
      </c>
      <c r="R102" s="132" t="str">
        <f>VLOOKUP($F102,'Participating - full rosters'!$A:$Q,17,FALSE )</f>
        <v>DAY</v>
      </c>
      <c r="S102" s="132">
        <v>1</v>
      </c>
    </row>
    <row r="103" spans="1:19">
      <c r="A103" t="str">
        <f>VLOOKUP($F103,'Participating - full rosters'!$A:$Q,2,FALSE )</f>
        <v>Elmhurst Hospital Center</v>
      </c>
      <c r="B103" s="1">
        <v>0.93694213239222535</v>
      </c>
      <c r="C103" t="str">
        <f>VLOOKUP($F103,'Participating - full rosters'!$A:$Q,5,FALSE )</f>
        <v xml:space="preserve">B6 </v>
      </c>
      <c r="D103" s="1">
        <v>0.22214704685362552</v>
      </c>
      <c r="E103" t="str">
        <f>VLOOKUP($F103,'Participating - full rosters'!$A:$Q,10,FALSE )</f>
        <v>Laurore-Thomas, Evelyn</v>
      </c>
      <c r="F103" s="1">
        <v>0.72431943753362604</v>
      </c>
      <c r="G103">
        <f>VLOOKUP($F103,'Participating - full rosters'!$A:$Q,11,FALSE )</f>
        <v>545</v>
      </c>
      <c r="H103" s="132">
        <f>VLOOKUP($F103,'Participating - full rosters'!$A:$Q,12,FALSE )</f>
        <v>35</v>
      </c>
      <c r="I103" s="132">
        <f>VLOOKUP($F103,'Participating - full rosters'!$A:$Q,13,FALSE )</f>
        <v>2013</v>
      </c>
      <c r="J103" s="132" t="str">
        <f>VLOOKUP($F103,'Participating - full rosters'!$A:$Q,14,FALSE )</f>
        <v>Govt. (non federal) - City</v>
      </c>
      <c r="K103" s="132" t="str">
        <f>VLOOKUP($F103,'Participating - full rosters'!$A:$R,18,FALSE )</f>
        <v>Minor</v>
      </c>
      <c r="L103" s="132" t="str">
        <f>VLOOKUP($F103,'Participating - full rosters'!$A:$Q,15,FALSE )</f>
        <v>R</v>
      </c>
      <c r="M103" s="150">
        <f>VLOOKUP($F103,'Participating - full rosters'!$A:$Q,16,FALSE )</f>
        <v>41890</v>
      </c>
      <c r="N103" s="150">
        <f>VLOOKUP($F103,'Participating - full rosters'!$A:$Q,16,FALSE )</f>
        <v>41890</v>
      </c>
      <c r="O103" s="150"/>
      <c r="P103" s="150"/>
      <c r="Q103" s="47">
        <f>'Overall Data'!$C$34-N103</f>
        <v>1159</v>
      </c>
      <c r="R103" s="132" t="str">
        <f>VLOOKUP($F103,'Participating - full rosters'!$A:$Q,17,FALSE )</f>
        <v>Tour 1</v>
      </c>
      <c r="S103" s="132">
        <v>1</v>
      </c>
    </row>
    <row r="104" spans="1:19">
      <c r="A104" t="str">
        <f>VLOOKUP($F104,'Participating - full rosters'!$A:$Q,2,FALSE )</f>
        <v>The Miriam Hospital</v>
      </c>
      <c r="B104" s="1">
        <v>0.52550586196277127</v>
      </c>
      <c r="C104" t="str">
        <f>VLOOKUP($F104,'Participating - full rosters'!$A:$Q,5,FALSE )</f>
        <v>3N Orthopedic</v>
      </c>
      <c r="D104" s="1">
        <v>0.9910442883158086</v>
      </c>
      <c r="E104" t="str">
        <f>VLOOKUP($F104,'Participating - full rosters'!$A:$Q,10,FALSE )</f>
        <v>Manchester, Andee</v>
      </c>
      <c r="F104" s="1">
        <v>8.0816796353866405E-4</v>
      </c>
      <c r="G104">
        <f>VLOOKUP($F104,'Participating - full rosters'!$A:$Q,11,FALSE )</f>
        <v>247</v>
      </c>
      <c r="H104" s="132">
        <f>VLOOKUP($F104,'Participating - full rosters'!$A:$Q,12,FALSE )</f>
        <v>36</v>
      </c>
      <c r="I104" s="132">
        <f>VLOOKUP($F104,'Participating - full rosters'!$A:$Q,13,FALSE )</f>
        <v>2004</v>
      </c>
      <c r="J104" s="132" t="str">
        <f>VLOOKUP($F104,'Participating - full rosters'!$A:$Q,14,FALSE )</f>
        <v>Nongovt. (not-for-profit) - Other</v>
      </c>
      <c r="K104" s="132" t="str">
        <f>VLOOKUP($F104,'Participating - full rosters'!$A:$R,18,FALSE )</f>
        <v>Major</v>
      </c>
      <c r="L104" s="132" t="str">
        <f>VLOOKUP($F104,'Participating - full rosters'!$A:$Q,15,FALSE )</f>
        <v xml:space="preserve">C N A </v>
      </c>
      <c r="M104" s="150">
        <f>VLOOKUP($F104,'Participating - full rosters'!$A:$Q,16,FALSE )</f>
        <v>41876</v>
      </c>
      <c r="N104" s="150">
        <f>VLOOKUP($F104,'Participating - full rosters'!$A:$Q,16,FALSE )</f>
        <v>41876</v>
      </c>
      <c r="O104" s="150"/>
      <c r="P104" s="150"/>
      <c r="Q104" s="47">
        <f>'Overall Data'!$C$34-N104</f>
        <v>1173</v>
      </c>
      <c r="R104" s="132" t="str">
        <f>VLOOKUP($F104,'Participating - full rosters'!$A:$Q,17,FALSE )</f>
        <v>Day</v>
      </c>
      <c r="S104" s="132">
        <v>1</v>
      </c>
    </row>
    <row r="105" spans="1:19">
      <c r="A105" t="str">
        <f>VLOOKUP($F105,'Participating - full rosters'!$A:$Q,2,FALSE )</f>
        <v>St. Joseph Mercy Oakland</v>
      </c>
      <c r="B105" s="1">
        <v>0.10179897754127254</v>
      </c>
      <c r="C105" t="str">
        <f>VLOOKUP($F105,'Participating - full rosters'!$A:$Q,5,FALSE )</f>
        <v>4S - Med/Surg</v>
      </c>
      <c r="D105" s="1">
        <v>0.30940463213849057</v>
      </c>
      <c r="E105" t="str">
        <f>VLOOKUP($F105,'Participating - full rosters'!$A:$Q,10,FALSE )</f>
        <v>Fisher-Nilson, Katie-Lynn</v>
      </c>
      <c r="F105" s="1">
        <v>0.40942296096482489</v>
      </c>
      <c r="G105">
        <f>VLOOKUP($F105,'Participating - full rosters'!$A:$Q,11,FALSE )</f>
        <v>422</v>
      </c>
      <c r="H105" s="132">
        <f>VLOOKUP($F105,'Participating - full rosters'!$A:$Q,12,FALSE )</f>
        <v>36</v>
      </c>
      <c r="I105" s="132">
        <f>VLOOKUP($F105,'Participating - full rosters'!$A:$Q,13,FALSE )</f>
        <v>2011</v>
      </c>
      <c r="J105" s="132" t="str">
        <f>VLOOKUP($F105,'Participating - full rosters'!$A:$Q,14,FALSE )</f>
        <v>Nongovt. (not-for-profit) - Church Operated</v>
      </c>
      <c r="K105" s="132" t="str">
        <f>VLOOKUP($F105,'Participating - full rosters'!$A:$R,18,FALSE )</f>
        <v>Minor</v>
      </c>
      <c r="L105" s="132" t="str">
        <f>VLOOKUP($F105,'Participating - full rosters'!$A:$Q,15,FALSE )</f>
        <v>Staff Nurse</v>
      </c>
      <c r="M105" s="150">
        <f>VLOOKUP($F105,'Participating - full rosters'!$A:$Q,16,FALSE )</f>
        <v>41827</v>
      </c>
      <c r="N105" s="150">
        <f>VLOOKUP($F105,'Participating - full rosters'!$A:$Q,16,FALSE )</f>
        <v>41827</v>
      </c>
      <c r="O105" s="150"/>
      <c r="P105" s="150"/>
      <c r="Q105" s="47">
        <f>'Overall Data'!$C$34-N105</f>
        <v>1222</v>
      </c>
      <c r="R105" s="132" t="str">
        <f>VLOOKUP($F105,'Participating - full rosters'!$A:$Q,17,FALSE )</f>
        <v>DAY</v>
      </c>
      <c r="S105" s="132">
        <v>1</v>
      </c>
    </row>
    <row r="106" spans="1:19">
      <c r="A106" t="str">
        <f>VLOOKUP($F106,'Participating - full rosters'!$A:$Q,2,FALSE )</f>
        <v>The Miriam Hospital</v>
      </c>
      <c r="B106" s="1">
        <v>0.52550586196277105</v>
      </c>
      <c r="C106" t="str">
        <f>VLOOKUP($F106,'Participating - full rosters'!$A:$Q,5,FALSE )</f>
        <v>3E Stroke</v>
      </c>
      <c r="D106" s="1">
        <v>0.54565087362919495</v>
      </c>
      <c r="E106" t="str">
        <f>VLOOKUP($F106,'Participating - full rosters'!$A:$Q,10,FALSE )</f>
        <v>Pacheco, Diana C</v>
      </c>
      <c r="F106" s="1">
        <v>0.78206632492680406</v>
      </c>
      <c r="G106">
        <f>VLOOKUP($F106,'Participating - full rosters'!$A:$Q,11,FALSE )</f>
        <v>247</v>
      </c>
      <c r="H106" s="132">
        <f>VLOOKUP($F106,'Participating - full rosters'!$A:$Q,12,FALSE )</f>
        <v>32</v>
      </c>
      <c r="I106" s="132">
        <f>VLOOKUP($F106,'Participating - full rosters'!$A:$Q,13,FALSE )</f>
        <v>2004</v>
      </c>
      <c r="J106" s="132" t="str">
        <f>VLOOKUP($F106,'Participating - full rosters'!$A:$Q,14,FALSE )</f>
        <v>Nongovt. (not-for-profit) - Other</v>
      </c>
      <c r="K106" s="132" t="str">
        <f>VLOOKUP($F106,'Participating - full rosters'!$A:$R,18,FALSE )</f>
        <v>Major</v>
      </c>
      <c r="L106" s="132" t="str">
        <f>VLOOKUP($F106,'Participating - full rosters'!$A:$Q,15,FALSE )</f>
        <v>APRN</v>
      </c>
      <c r="M106" s="150">
        <f>VLOOKUP($F106,'Participating - full rosters'!$A:$Q,16,FALSE )</f>
        <v>41822</v>
      </c>
      <c r="N106" s="150">
        <f>VLOOKUP($F106,'Participating - full rosters'!$A:$Q,16,FALSE )</f>
        <v>41822</v>
      </c>
      <c r="O106" s="150"/>
      <c r="P106" s="150"/>
      <c r="Q106" s="47">
        <f>'Overall Data'!$C$34-N106</f>
        <v>1227</v>
      </c>
      <c r="R106" s="132" t="str">
        <f>VLOOKUP($F106,'Participating - full rosters'!$A:$Q,17,FALSE )</f>
        <v>Day</v>
      </c>
      <c r="S106" s="132">
        <v>1</v>
      </c>
    </row>
    <row r="107" spans="1:19">
      <c r="A107" t="str">
        <f>VLOOKUP($F107,'Participating - full rosters'!$A:$Q,2,FALSE )</f>
        <v>St. Joseph Mercy Oakland</v>
      </c>
      <c r="B107" s="1">
        <v>0.10179897754127254</v>
      </c>
      <c r="C107" t="str">
        <f>VLOOKUP($F107,'Participating - full rosters'!$A:$Q,5,FALSE )</f>
        <v>4S - Med/Surg</v>
      </c>
      <c r="D107" s="1">
        <v>0.30940463213849057</v>
      </c>
      <c r="E107" t="str">
        <f>VLOOKUP($F107,'Participating - full rosters'!$A:$Q,10,FALSE )</f>
        <v>Harthun, Kody G.</v>
      </c>
      <c r="F107" s="1">
        <v>0.1635399551005946</v>
      </c>
      <c r="G107">
        <f>VLOOKUP($F107,'Participating - full rosters'!$A:$Q,11,FALSE )</f>
        <v>422</v>
      </c>
      <c r="H107" s="132">
        <f>VLOOKUP($F107,'Participating - full rosters'!$A:$Q,12,FALSE )</f>
        <v>36</v>
      </c>
      <c r="I107" s="132">
        <f>VLOOKUP($F107,'Participating - full rosters'!$A:$Q,13,FALSE )</f>
        <v>2011</v>
      </c>
      <c r="J107" s="132" t="str">
        <f>VLOOKUP($F107,'Participating - full rosters'!$A:$Q,14,FALSE )</f>
        <v>Nongovt. (not-for-profit) - Church Operated</v>
      </c>
      <c r="K107" s="132" t="str">
        <f>VLOOKUP($F107,'Participating - full rosters'!$A:$R,18,FALSE )</f>
        <v>Minor</v>
      </c>
      <c r="L107" s="132" t="str">
        <f>VLOOKUP($F107,'Participating - full rosters'!$A:$Q,15,FALSE )</f>
        <v>Staff Nurse</v>
      </c>
      <c r="M107" s="150">
        <f>VLOOKUP($F107,'Participating - full rosters'!$A:$Q,16,FALSE )</f>
        <v>41792</v>
      </c>
      <c r="N107" s="150">
        <f>VLOOKUP($F107,'Participating - full rosters'!$A:$Q,16,FALSE )</f>
        <v>41792</v>
      </c>
      <c r="O107" s="150"/>
      <c r="P107" s="150"/>
      <c r="Q107" s="47">
        <f>'Overall Data'!$C$34-N107</f>
        <v>1257</v>
      </c>
      <c r="R107" s="132" t="str">
        <f>VLOOKUP($F107,'Participating - full rosters'!$A:$Q,17,FALSE )</f>
        <v>DAY</v>
      </c>
      <c r="S107" s="132">
        <v>1</v>
      </c>
    </row>
    <row r="108" spans="1:19">
      <c r="A108" t="str">
        <f>VLOOKUP($F108,'Participating - full rosters'!$A:$Q,2,FALSE )</f>
        <v>The Miriam Hospital</v>
      </c>
      <c r="B108" s="1">
        <v>0.52550586196277127</v>
      </c>
      <c r="C108" t="str">
        <f>VLOOKUP($F108,'Participating - full rosters'!$A:$Q,5,FALSE )</f>
        <v>3N Orthopedic</v>
      </c>
      <c r="D108" s="1">
        <v>0.9910442883158086</v>
      </c>
      <c r="E108" t="str">
        <f>VLOOKUP($F108,'Participating - full rosters'!$A:$Q,10,FALSE )</f>
        <v>Greene, Jenny A</v>
      </c>
      <c r="F108" s="1">
        <v>0.31636281328849125</v>
      </c>
      <c r="G108">
        <f>VLOOKUP($F108,'Participating - full rosters'!$A:$Q,11,FALSE )</f>
        <v>247</v>
      </c>
      <c r="H108" s="132">
        <f>VLOOKUP($F108,'Participating - full rosters'!$A:$Q,12,FALSE )</f>
        <v>36</v>
      </c>
      <c r="I108" s="132">
        <f>VLOOKUP($F108,'Participating - full rosters'!$A:$Q,13,FALSE )</f>
        <v>2004</v>
      </c>
      <c r="J108" s="132" t="str">
        <f>VLOOKUP($F108,'Participating - full rosters'!$A:$Q,14,FALSE )</f>
        <v>Nongovt. (not-for-profit) - Other</v>
      </c>
      <c r="K108" s="132" t="str">
        <f>VLOOKUP($F108,'Participating - full rosters'!$A:$R,18,FALSE )</f>
        <v>Major</v>
      </c>
      <c r="L108" s="132" t="str">
        <f>VLOOKUP($F108,'Participating - full rosters'!$A:$Q,15,FALSE )</f>
        <v>C N A</v>
      </c>
      <c r="M108" s="150">
        <f>VLOOKUP($F108,'Participating - full rosters'!$A:$Q,16,FALSE )</f>
        <v>41743</v>
      </c>
      <c r="N108" s="150">
        <f>VLOOKUP($F108,'Participating - full rosters'!$A:$Q,16,FALSE )</f>
        <v>41743</v>
      </c>
      <c r="O108" s="150"/>
      <c r="P108" s="150"/>
      <c r="Q108" s="47">
        <f>'Overall Data'!$C$34-N108</f>
        <v>1306</v>
      </c>
      <c r="R108" s="132" t="str">
        <f>VLOOKUP($F108,'Participating - full rosters'!$A:$Q,17,FALSE )</f>
        <v>Day</v>
      </c>
      <c r="S108" s="132">
        <v>1</v>
      </c>
    </row>
    <row r="109" spans="1:19">
      <c r="A109" t="str">
        <f>VLOOKUP($F109,'Participating - full rosters'!$A:$Q,2,FALSE )</f>
        <v>NY Presbyterian - Lawrence</v>
      </c>
      <c r="B109" s="1">
        <v>9.2891976238658858E-2</v>
      </c>
      <c r="C109" t="str">
        <f>VLOOKUP($F109,'Participating - full rosters'!$A:$Q,5,FALSE )</f>
        <v>5N</v>
      </c>
      <c r="D109" s="1">
        <v>5.1153287088266608E-2</v>
      </c>
      <c r="E109" t="str">
        <f>VLOOKUP($F109,'Participating - full rosters'!$A:$Q,10,FALSE )</f>
        <v>Robinson, Bernadett</v>
      </c>
      <c r="F109" s="1">
        <v>0.35224684386097083</v>
      </c>
      <c r="G109">
        <f>VLOOKUP($F109,'Participating - full rosters'!$A:$Q,11,FALSE )</f>
        <v>208</v>
      </c>
      <c r="H109" s="132">
        <f>VLOOKUP($F109,'Participating - full rosters'!$A:$Q,12,FALSE )</f>
        <v>30</v>
      </c>
      <c r="I109" s="132">
        <f>VLOOKUP($F109,'Participating - full rosters'!$A:$Q,13,FALSE )</f>
        <v>2016</v>
      </c>
      <c r="J109" s="132" t="str">
        <f>VLOOKUP($F109,'Participating - full rosters'!$A:$Q,14,FALSE )</f>
        <v>Nongovt. (not-for-profit) - Other</v>
      </c>
      <c r="K109" s="132" t="str">
        <f>VLOOKUP($F109,'Participating - full rosters'!$A:$R,18,FALSE )</f>
        <v>Minor</v>
      </c>
      <c r="L109" s="132" t="str">
        <f>VLOOKUP($F109,'Participating - full rosters'!$A:$Q,15,FALSE )</f>
        <v>STAFF NURSE</v>
      </c>
      <c r="M109" s="150">
        <f>VLOOKUP($F109,'Participating - full rosters'!$A:$Q,16,FALSE )</f>
        <v>41736</v>
      </c>
      <c r="N109" s="150">
        <f>VLOOKUP($F109,'Participating - full rosters'!$A:$Q,16,FALSE )</f>
        <v>41736</v>
      </c>
      <c r="O109" s="150"/>
      <c r="P109" s="150"/>
      <c r="Q109" s="47">
        <f>'Overall Data'!$C$34-N109</f>
        <v>1313</v>
      </c>
      <c r="R109" s="132" t="str">
        <f>VLOOKUP($F109,'Participating - full rosters'!$A:$Q,17,FALSE )</f>
        <v>days</v>
      </c>
      <c r="S109" s="132">
        <v>1</v>
      </c>
    </row>
    <row r="110" spans="1:19">
      <c r="A110" t="str">
        <f>VLOOKUP($F110,'Participating - full rosters'!$A:$Q,2,FALSE )</f>
        <v>NY Presbyterian - Lawrence</v>
      </c>
      <c r="B110" s="1">
        <v>9.2891976238658858E-2</v>
      </c>
      <c r="C110" t="str">
        <f>VLOOKUP($F110,'Participating - full rosters'!$A:$Q,5,FALSE )</f>
        <v>CCU</v>
      </c>
      <c r="D110" s="1">
        <v>3.7703553288351621E-2</v>
      </c>
      <c r="E110" t="str">
        <f>VLOOKUP($F110,'Participating - full rosters'!$A:$Q,10,FALSE )</f>
        <v>Celis, Evelyne Limayo</v>
      </c>
      <c r="F110" s="1">
        <v>0.63632156138608498</v>
      </c>
      <c r="G110">
        <f>VLOOKUP($F110,'Participating - full rosters'!$A:$Q,11,FALSE )</f>
        <v>208</v>
      </c>
      <c r="H110" s="132">
        <f>VLOOKUP($F110,'Participating - full rosters'!$A:$Q,12,FALSE )</f>
        <v>18</v>
      </c>
      <c r="I110" s="132">
        <f>VLOOKUP($F110,'Participating - full rosters'!$A:$Q,13,FALSE )</f>
        <v>2016</v>
      </c>
      <c r="J110" s="132" t="str">
        <f>VLOOKUP($F110,'Participating - full rosters'!$A:$Q,14,FALSE )</f>
        <v>Nongovt. (not-for-profit) - Other</v>
      </c>
      <c r="K110" s="132" t="str">
        <f>VLOOKUP($F110,'Participating - full rosters'!$A:$R,18,FALSE )</f>
        <v>Minor</v>
      </c>
      <c r="L110" s="132" t="str">
        <f>VLOOKUP($F110,'Participating - full rosters'!$A:$Q,15,FALSE )</f>
        <v>STAFF NURSE</v>
      </c>
      <c r="M110" s="150">
        <f>VLOOKUP($F110,'Participating - full rosters'!$A:$Q,16,FALSE )</f>
        <v>41736</v>
      </c>
      <c r="N110" s="150">
        <f>VLOOKUP($F110,'Participating - full rosters'!$A:$Q,16,FALSE )</f>
        <v>41736</v>
      </c>
      <c r="O110" s="150"/>
      <c r="P110" s="150"/>
      <c r="Q110" s="47">
        <f>'Overall Data'!$C$34-N110</f>
        <v>1313</v>
      </c>
      <c r="R110" s="132" t="str">
        <f>VLOOKUP($F110,'Participating - full rosters'!$A:$Q,17,FALSE )</f>
        <v>Days</v>
      </c>
      <c r="S110" s="132">
        <v>1</v>
      </c>
    </row>
    <row r="111" spans="1:19">
      <c r="A111" t="str">
        <f>VLOOKUP($F111,'Participating - full rosters'!$A:$Q,2,FALSE )</f>
        <v>St. Joseph Mercy Oakland</v>
      </c>
      <c r="B111" s="151">
        <v>0.10179897754127254</v>
      </c>
      <c r="C111" t="str">
        <f>VLOOKUP($F111,'Participating - full rosters'!$A:$Q,5,FALSE )</f>
        <v>4S - Med/Surg</v>
      </c>
      <c r="D111" s="151">
        <v>0.30940463213849057</v>
      </c>
      <c r="E111" t="str">
        <f>VLOOKUP($F111,'Participating - full rosters'!$A:$Q,10,FALSE )</f>
        <v>Krstevski, Mary</v>
      </c>
      <c r="F111" s="151">
        <v>0.33100843227364274</v>
      </c>
      <c r="G111">
        <f>VLOOKUP($F111,'Participating - full rosters'!$A:$Q,11,FALSE )</f>
        <v>422</v>
      </c>
      <c r="H111" s="132">
        <f>VLOOKUP($F111,'Participating - full rosters'!$A:$Q,12,FALSE )</f>
        <v>36</v>
      </c>
      <c r="I111" s="132">
        <f>VLOOKUP($F111,'Participating - full rosters'!$A:$Q,13,FALSE )</f>
        <v>2011</v>
      </c>
      <c r="J111" s="132" t="str">
        <f>VLOOKUP($F111,'Participating - full rosters'!$A:$Q,14,FALSE )</f>
        <v>Nongovt. (not-for-profit) - Church Operated</v>
      </c>
      <c r="K111" s="132" t="str">
        <f>VLOOKUP($F111,'Participating - full rosters'!$A:$R,18,FALSE )</f>
        <v>Minor</v>
      </c>
      <c r="L111" s="132" t="str">
        <f>VLOOKUP($F111,'Participating - full rosters'!$A:$Q,15,FALSE )</f>
        <v>Staff Nurse</v>
      </c>
      <c r="M111" s="150">
        <f>VLOOKUP($F111,'Participating - full rosters'!$A:$Q,16,FALSE )</f>
        <v>41736</v>
      </c>
      <c r="N111" s="150">
        <f>VLOOKUP($F111,'Participating - full rosters'!$A:$Q,16,FALSE )</f>
        <v>41736</v>
      </c>
      <c r="O111" s="150"/>
      <c r="P111" s="150"/>
      <c r="Q111" s="47">
        <f>'Overall Data'!$C$34-N111</f>
        <v>1313</v>
      </c>
      <c r="R111" s="132" t="str">
        <f>VLOOKUP($F111,'Participating - full rosters'!$A:$Q,17,FALSE )</f>
        <v>DAY</v>
      </c>
      <c r="S111" s="132">
        <v>1</v>
      </c>
    </row>
    <row r="112" spans="1:19">
      <c r="A112" t="str">
        <f>VLOOKUP($F112,'Participating - full rosters'!$A:$Q,2,FALSE )</f>
        <v>St. Joseph Mercy Oakland</v>
      </c>
      <c r="B112" s="1">
        <v>0.10179897754127254</v>
      </c>
      <c r="C112" t="str">
        <f>VLOOKUP($F112,'Participating - full rosters'!$A:$Q,5,FALSE )</f>
        <v>4S - Med/Surg</v>
      </c>
      <c r="D112" s="1">
        <v>0.30940463213849057</v>
      </c>
      <c r="E112" t="str">
        <f>VLOOKUP($F112,'Participating - full rosters'!$A:$Q,10,FALSE )</f>
        <v>Lewis, Thomas</v>
      </c>
      <c r="F112" s="1">
        <v>0.37395797448323098</v>
      </c>
      <c r="G112">
        <f>VLOOKUP($F112,'Participating - full rosters'!$A:$Q,11,FALSE )</f>
        <v>422</v>
      </c>
      <c r="H112" s="132">
        <f>VLOOKUP($F112,'Participating - full rosters'!$A:$Q,12,FALSE )</f>
        <v>36</v>
      </c>
      <c r="I112" s="132">
        <f>VLOOKUP($F112,'Participating - full rosters'!$A:$Q,13,FALSE )</f>
        <v>2011</v>
      </c>
      <c r="J112" s="132" t="str">
        <f>VLOOKUP($F112,'Participating - full rosters'!$A:$Q,14,FALSE )</f>
        <v>Nongovt. (not-for-profit) - Church Operated</v>
      </c>
      <c r="K112" s="132" t="str">
        <f>VLOOKUP($F112,'Participating - full rosters'!$A:$R,18,FALSE )</f>
        <v>Minor</v>
      </c>
      <c r="L112" s="132" t="str">
        <f>VLOOKUP($F112,'Participating - full rosters'!$A:$Q,15,FALSE )</f>
        <v>Staff Nurse</v>
      </c>
      <c r="M112" s="150">
        <f>VLOOKUP($F112,'Participating - full rosters'!$A:$Q,16,FALSE )</f>
        <v>41736</v>
      </c>
      <c r="N112" s="150">
        <f>VLOOKUP($F112,'Participating - full rosters'!$A:$Q,16,FALSE )</f>
        <v>41736</v>
      </c>
      <c r="O112" s="150"/>
      <c r="P112" s="150"/>
      <c r="Q112" s="47">
        <f>'Overall Data'!$C$34-N112</f>
        <v>1313</v>
      </c>
      <c r="R112" s="132" t="str">
        <f>VLOOKUP($F112,'Participating - full rosters'!$A:$Q,17,FALSE )</f>
        <v>DAY</v>
      </c>
      <c r="S112" s="132">
        <v>1</v>
      </c>
    </row>
    <row r="113" spans="1:19">
      <c r="A113" t="str">
        <f>VLOOKUP($F113,'Participating - full rosters'!$A:$Q,2,FALSE )</f>
        <v>Elmhurst Hospital Center</v>
      </c>
      <c r="B113" s="1">
        <v>0.93694213239222535</v>
      </c>
      <c r="C113" t="str">
        <f>VLOOKUP($F113,'Participating - full rosters'!$A:$Q,5,FALSE )</f>
        <v>B4</v>
      </c>
      <c r="D113" s="151">
        <v>0.87595009609222407</v>
      </c>
      <c r="E113" t="str">
        <f>VLOOKUP($F113,'Participating - full rosters'!$A:$Q,10,FALSE )</f>
        <v>Nnabuogor, Ernest</v>
      </c>
      <c r="F113" s="1">
        <v>6.2492698033057237E-2</v>
      </c>
      <c r="G113">
        <f>VLOOKUP($F113,'Participating - full rosters'!$A:$Q,11,FALSE )</f>
        <v>545</v>
      </c>
      <c r="H113" s="132">
        <f>VLOOKUP($F113,'Participating - full rosters'!$A:$Q,12,FALSE )</f>
        <v>34</v>
      </c>
      <c r="I113" s="132">
        <f>VLOOKUP($F113,'Participating - full rosters'!$A:$Q,13,FALSE )</f>
        <v>2013</v>
      </c>
      <c r="J113" s="132" t="str">
        <f>VLOOKUP($F113,'Participating - full rosters'!$A:$Q,14,FALSE )</f>
        <v>Govt. (non federal) - City</v>
      </c>
      <c r="K113" s="132" t="str">
        <f>VLOOKUP($F113,'Participating - full rosters'!$A:$R,18,FALSE )</f>
        <v>Minor</v>
      </c>
      <c r="L113" s="132" t="str">
        <f>VLOOKUP($F113,'Participating - full rosters'!$A:$Q,15,FALSE )</f>
        <v>R</v>
      </c>
      <c r="M113" s="150">
        <f>VLOOKUP($F113,'Participating - full rosters'!$A:$Q,16,FALSE )</f>
        <v>41596</v>
      </c>
      <c r="N113" s="150">
        <f>VLOOKUP($F113,'Participating - full rosters'!$A:$Q,16,FALSE )</f>
        <v>41596</v>
      </c>
      <c r="O113" s="150"/>
      <c r="P113" s="150"/>
      <c r="Q113" s="47">
        <f>'Overall Data'!$C$34-N113</f>
        <v>1453</v>
      </c>
      <c r="R113" s="132" t="str">
        <f>VLOOKUP($F113,'Participating - full rosters'!$A:$Q,17,FALSE )</f>
        <v>Tour 1</v>
      </c>
      <c r="S113" s="132">
        <v>1</v>
      </c>
    </row>
    <row r="114" spans="1:19">
      <c r="A114" t="str">
        <f>VLOOKUP($F114,'Participating - full rosters'!$A:$Q,2,FALSE )</f>
        <v>Elmhurst Hospital Center</v>
      </c>
      <c r="B114" s="1">
        <v>0.93694213239222535</v>
      </c>
      <c r="C114" t="str">
        <f>VLOOKUP($F114,'Participating - full rosters'!$A:$Q,5,FALSE )</f>
        <v>B4</v>
      </c>
      <c r="D114" s="151">
        <v>0.87595009609222407</v>
      </c>
      <c r="E114" t="str">
        <f>VLOOKUP($F114,'Participating - full rosters'!$A:$Q,10,FALSE )</f>
        <v>Mushiyseva, Yalto</v>
      </c>
      <c r="F114" s="1">
        <v>0.37282033756906185</v>
      </c>
      <c r="G114">
        <f>VLOOKUP($F114,'Participating - full rosters'!$A:$Q,11,FALSE )</f>
        <v>545</v>
      </c>
      <c r="H114" s="132">
        <f>VLOOKUP($F114,'Participating - full rosters'!$A:$Q,12,FALSE )</f>
        <v>34</v>
      </c>
      <c r="I114" s="132">
        <f>VLOOKUP($F114,'Participating - full rosters'!$A:$Q,13,FALSE )</f>
        <v>2013</v>
      </c>
      <c r="J114" s="132" t="str">
        <f>VLOOKUP($F114,'Participating - full rosters'!$A:$Q,14,FALSE )</f>
        <v>Govt. (non federal) - City</v>
      </c>
      <c r="K114" s="132" t="str">
        <f>VLOOKUP($F114,'Participating - full rosters'!$A:$R,18,FALSE )</f>
        <v>Minor</v>
      </c>
      <c r="L114" s="132" t="str">
        <f>VLOOKUP($F114,'Participating - full rosters'!$A:$Q,15,FALSE )</f>
        <v>R</v>
      </c>
      <c r="M114" s="150">
        <f>VLOOKUP($F114,'Participating - full rosters'!$A:$Q,16,FALSE )</f>
        <v>41596</v>
      </c>
      <c r="N114" s="150">
        <f>VLOOKUP($F114,'Participating - full rosters'!$A:$Q,16,FALSE )</f>
        <v>41596</v>
      </c>
      <c r="O114" s="150"/>
      <c r="P114" s="150"/>
      <c r="Q114" s="47">
        <f>'Overall Data'!$C$34-N114</f>
        <v>1453</v>
      </c>
      <c r="R114" s="132" t="str">
        <f>VLOOKUP($F114,'Participating - full rosters'!$A:$Q,17,FALSE )</f>
        <v>Tour 1</v>
      </c>
      <c r="S114" s="132">
        <v>1</v>
      </c>
    </row>
    <row r="115" spans="1:19">
      <c r="A115" t="str">
        <f>VLOOKUP($F115,'Participating - full rosters'!$A:$Q,2,FALSE )</f>
        <v>St. John Hospital &amp; Medical Center</v>
      </c>
      <c r="B115" s="1">
        <v>0.43342485109506379</v>
      </c>
      <c r="C115" t="str">
        <f>VLOOKUP($F115,'Participating - full rosters'!$A:$Q,5,FALSE )</f>
        <v>4 East - ACE Unit</v>
      </c>
      <c r="D115" s="1">
        <v>0.9455541494267875</v>
      </c>
      <c r="E115" t="str">
        <f>VLOOKUP($F115,'Participating - full rosters'!$A:$Q,10,FALSE )</f>
        <v>Zarski, Jared</v>
      </c>
      <c r="F115" s="1">
        <v>0.5907859460362731</v>
      </c>
      <c r="G115">
        <f>VLOOKUP($F115,'Participating - full rosters'!$A:$Q,11,FALSE )</f>
        <v>586</v>
      </c>
      <c r="H115" s="132">
        <f>VLOOKUP($F115,'Participating - full rosters'!$A:$Q,12,FALSE )</f>
        <v>24</v>
      </c>
      <c r="I115" s="132">
        <f>VLOOKUP($F115,'Participating - full rosters'!$A:$Q,13,FALSE )</f>
        <v>2003</v>
      </c>
      <c r="J115" s="132" t="str">
        <f>VLOOKUP($F115,'Participating - full rosters'!$A:$Q,14,FALSE )</f>
        <v>Nongovt. (not-for-profit) - Church Operated</v>
      </c>
      <c r="K115" s="132" t="str">
        <f>VLOOKUP($F115,'Participating - full rosters'!$A:$R,18,FALSE )</f>
        <v>Major</v>
      </c>
      <c r="L115" s="132" t="str">
        <f>VLOOKUP($F115,'Participating - full rosters'!$A:$Q,15,FALSE )</f>
        <v>Nurse Tech</v>
      </c>
      <c r="M115" s="150">
        <f>VLOOKUP($F115,'Participating - full rosters'!$A:$Q,16,FALSE )</f>
        <v>41589</v>
      </c>
      <c r="N115" s="150">
        <f>VLOOKUP($F115,'Participating - full rosters'!$A:$Q,16,FALSE )</f>
        <v>41589</v>
      </c>
      <c r="O115" s="150"/>
      <c r="P115" s="150"/>
      <c r="Q115" s="47">
        <f>'Overall Data'!$C$34-N115</f>
        <v>1460</v>
      </c>
      <c r="R115" s="132" t="str">
        <f>VLOOKUP($F115,'Participating - full rosters'!$A:$Q,17,FALSE )</f>
        <v>Day</v>
      </c>
      <c r="S115" s="132">
        <v>1</v>
      </c>
    </row>
    <row r="116" spans="1:19">
      <c r="A116" t="str">
        <f>VLOOKUP($F116,'Participating - full rosters'!$A:$Q,2,FALSE )</f>
        <v>NY Presbyterian - Lawrence</v>
      </c>
      <c r="B116" s="1">
        <v>9.2891976238658858E-2</v>
      </c>
      <c r="C116" t="str">
        <f>VLOOKUP($F116,'Participating - full rosters'!$A:$Q,5,FALSE )</f>
        <v>6N</v>
      </c>
      <c r="D116" s="1">
        <v>0.45538935045037354</v>
      </c>
      <c r="E116" t="str">
        <f>VLOOKUP($F116,'Participating - full rosters'!$A:$Q,10,FALSE )</f>
        <v>Thomas, Tisha A.</v>
      </c>
      <c r="F116" s="1">
        <v>9.8955333072350715E-2</v>
      </c>
      <c r="G116">
        <f>VLOOKUP($F116,'Participating - full rosters'!$A:$Q,11,FALSE )</f>
        <v>208</v>
      </c>
      <c r="H116" s="132">
        <f>VLOOKUP($F116,'Participating - full rosters'!$A:$Q,12,FALSE )</f>
        <v>30</v>
      </c>
      <c r="I116" s="132">
        <f>VLOOKUP($F116,'Participating - full rosters'!$A:$Q,13,FALSE )</f>
        <v>2016</v>
      </c>
      <c r="J116" s="132" t="str">
        <f>VLOOKUP($F116,'Participating - full rosters'!$A:$Q,14,FALSE )</f>
        <v>Nongovt. (not-for-profit) - Other</v>
      </c>
      <c r="K116" s="132" t="str">
        <f>VLOOKUP($F116,'Participating - full rosters'!$A:$R,18,FALSE )</f>
        <v>Minor</v>
      </c>
      <c r="L116" s="132" t="str">
        <f>VLOOKUP($F116,'Participating - full rosters'!$A:$Q,15,FALSE )</f>
        <v>STAFF NURSE</v>
      </c>
      <c r="M116" s="150">
        <f>VLOOKUP($F116,'Participating - full rosters'!$A:$Q,16,FALSE )</f>
        <v>41582</v>
      </c>
      <c r="N116" s="150">
        <f>VLOOKUP($F116,'Participating - full rosters'!$A:$Q,16,FALSE )</f>
        <v>41582</v>
      </c>
      <c r="O116" s="150"/>
      <c r="P116" s="150"/>
      <c r="Q116" s="47">
        <f>'Overall Data'!$C$34-N116</f>
        <v>1467</v>
      </c>
      <c r="R116" s="132" t="str">
        <f>VLOOKUP($F116,'Participating - full rosters'!$A:$Q,17,FALSE )</f>
        <v>day</v>
      </c>
      <c r="S116" s="132">
        <v>1</v>
      </c>
    </row>
    <row r="117" spans="1:19">
      <c r="A117" t="str">
        <f>VLOOKUP($F117,'Participating - full rosters'!$A:$Q,2,FALSE )</f>
        <v>Elmhurst Hospital Center</v>
      </c>
      <c r="B117" s="1">
        <v>0.93694213239222535</v>
      </c>
      <c r="C117" t="str">
        <f>VLOOKUP($F117,'Participating - full rosters'!$A:$Q,5,FALSE )</f>
        <v>B4</v>
      </c>
      <c r="D117" s="151">
        <v>0.87595009609222407</v>
      </c>
      <c r="E117" t="str">
        <f>VLOOKUP($F117,'Participating - full rosters'!$A:$Q,10,FALSE )</f>
        <v>Charles, Sonia</v>
      </c>
      <c r="F117" s="1">
        <v>0.57590866693187615</v>
      </c>
      <c r="G117">
        <f>VLOOKUP($F117,'Participating - full rosters'!$A:$Q,11,FALSE )</f>
        <v>545</v>
      </c>
      <c r="H117" s="132">
        <f>VLOOKUP($F117,'Participating - full rosters'!$A:$Q,12,FALSE )</f>
        <v>34</v>
      </c>
      <c r="I117" s="132">
        <f>VLOOKUP($F117,'Participating - full rosters'!$A:$Q,13,FALSE )</f>
        <v>2013</v>
      </c>
      <c r="J117" s="132" t="str">
        <f>VLOOKUP($F117,'Participating - full rosters'!$A:$Q,14,FALSE )</f>
        <v>Govt. (non federal) - City</v>
      </c>
      <c r="K117" s="132" t="str">
        <f>VLOOKUP($F117,'Participating - full rosters'!$A:$R,18,FALSE )</f>
        <v>Minor</v>
      </c>
      <c r="L117" s="132" t="str">
        <f>VLOOKUP($F117,'Participating - full rosters'!$A:$Q,15,FALSE )</f>
        <v>PCA</v>
      </c>
      <c r="M117" s="150">
        <f>VLOOKUP($F117,'Participating - full rosters'!$A:$Q,16,FALSE )</f>
        <v>41498</v>
      </c>
      <c r="N117" s="150">
        <f>VLOOKUP($F117,'Participating - full rosters'!$A:$Q,16,FALSE )</f>
        <v>41498</v>
      </c>
      <c r="O117" s="150"/>
      <c r="P117" s="150"/>
      <c r="Q117" s="47">
        <f>'Overall Data'!$C$34-N117</f>
        <v>1551</v>
      </c>
      <c r="R117" s="132" t="str">
        <f>VLOOKUP($F117,'Participating - full rosters'!$A:$Q,17,FALSE )</f>
        <v>Tour 1</v>
      </c>
      <c r="S117" s="132">
        <v>1</v>
      </c>
    </row>
    <row r="118" spans="1:19">
      <c r="A118" t="str">
        <f>VLOOKUP($F118,'Participating - full rosters'!$A:$Q,2,FALSE )</f>
        <v xml:space="preserve">King's County </v>
      </c>
      <c r="B118" s="143">
        <v>0.23887557634757928</v>
      </c>
      <c r="C118" t="str">
        <f>VLOOKUP($F118,'Participating - full rosters'!$A:$Q,5,FALSE )</f>
        <v>D7 South</v>
      </c>
      <c r="D118" s="197">
        <v>0.32122333774177714</v>
      </c>
      <c r="E118" t="str">
        <f>VLOOKUP($F118,'Participating - full rosters'!$A:$Q,10,FALSE )</f>
        <v>Nwike, Eunice</v>
      </c>
      <c r="F118" s="143">
        <v>0.49039759962915108</v>
      </c>
      <c r="G118">
        <f>VLOOKUP($F118,'Participating - full rosters'!$A:$Q,11,FALSE )</f>
        <v>599</v>
      </c>
      <c r="H118" s="132">
        <f>VLOOKUP($F118,'Participating - full rosters'!$A:$Q,12,FALSE )</f>
        <v>36</v>
      </c>
      <c r="I118" s="132">
        <f>VLOOKUP($F118,'Participating - full rosters'!$A:$Q,13,FALSE )</f>
        <v>2006</v>
      </c>
      <c r="J118" s="132" t="str">
        <f>VLOOKUP($F118,'Participating - full rosters'!$A:$Q,14,FALSE )</f>
        <v xml:space="preserve">Govt. (non federal) - City
</v>
      </c>
      <c r="K118" s="132" t="str">
        <f>VLOOKUP($F118,'Participating - full rosters'!$A:$R,18,FALSE )</f>
        <v>Minor</v>
      </c>
      <c r="L118" s="132" t="str">
        <f>VLOOKUP($F118,'Participating - full rosters'!$A:$Q,15,FALSE )</f>
        <v>Asst Dir Nsg</v>
      </c>
      <c r="M118" s="150">
        <f>VLOOKUP($F118,'Participating - full rosters'!$A:$Q,16,FALSE )</f>
        <v>41428</v>
      </c>
      <c r="N118" s="150">
        <f>VLOOKUP($F118,'Participating - full rosters'!$A:$Q,16,FALSE )</f>
        <v>41428</v>
      </c>
      <c r="O118" s="150"/>
      <c r="P118" s="150"/>
      <c r="Q118" s="47">
        <f>'Overall Data'!$C$34-N118</f>
        <v>1621</v>
      </c>
      <c r="R118" s="132" t="str">
        <f>VLOOKUP($F118,'Participating - full rosters'!$A:$Q,17,FALSE )</f>
        <v>Day</v>
      </c>
      <c r="S118" s="132">
        <v>1</v>
      </c>
    </row>
    <row r="119" spans="1:19">
      <c r="A119" t="str">
        <f>VLOOKUP($F119,'Participating - full rosters'!$A:$Q,2,FALSE )</f>
        <v>The Miriam Hospital</v>
      </c>
      <c r="B119" s="1">
        <v>0.52550586196277127</v>
      </c>
      <c r="C119" t="str">
        <f>VLOOKUP($F119,'Participating - full rosters'!$A:$Q,5,FALSE )</f>
        <v>3W Med Surg</v>
      </c>
      <c r="D119" s="1">
        <v>0.25663933604106137</v>
      </c>
      <c r="E119" t="str">
        <f>VLOOKUP($F119,'Participating - full rosters'!$A:$Q,10,FALSE )</f>
        <v>Cardin, Meaghan</v>
      </c>
      <c r="F119" s="1">
        <v>0.84867752560121601</v>
      </c>
      <c r="G119">
        <f>VLOOKUP($F119,'Participating - full rosters'!$A:$Q,11,FALSE )</f>
        <v>247</v>
      </c>
      <c r="H119" s="132">
        <f>VLOOKUP($F119,'Participating - full rosters'!$A:$Q,12,FALSE )</f>
        <v>36</v>
      </c>
      <c r="I119" s="132">
        <f>VLOOKUP($F119,'Participating - full rosters'!$A:$Q,13,FALSE )</f>
        <v>2004</v>
      </c>
      <c r="J119" s="132" t="str">
        <f>VLOOKUP($F119,'Participating - full rosters'!$A:$Q,14,FALSE )</f>
        <v>Nongovt. (not-for-profit) - Other</v>
      </c>
      <c r="K119" s="132" t="str">
        <f>VLOOKUP($F119,'Participating - full rosters'!$A:$R,18,FALSE )</f>
        <v>Major</v>
      </c>
      <c r="L119" s="132" t="str">
        <f>VLOOKUP($F119,'Participating - full rosters'!$A:$Q,15,FALSE )</f>
        <v>Asst Dir Nsg</v>
      </c>
      <c r="M119" s="150">
        <f>VLOOKUP($F119,'Participating - full rosters'!$A:$Q,16,FALSE )</f>
        <v>41428</v>
      </c>
      <c r="N119" s="150">
        <f>VLOOKUP($F119,'Participating - full rosters'!$A:$Q,16,FALSE )</f>
        <v>41428</v>
      </c>
      <c r="O119" s="150"/>
      <c r="P119" s="150"/>
      <c r="Q119" s="47">
        <f>'Overall Data'!$C$34-N119</f>
        <v>1621</v>
      </c>
      <c r="R119" s="132" t="str">
        <f>VLOOKUP($F119,'Participating - full rosters'!$A:$Q,17,FALSE )</f>
        <v>Day</v>
      </c>
      <c r="S119" s="132">
        <v>1</v>
      </c>
    </row>
    <row r="120" spans="1:19">
      <c r="A120" t="str">
        <f>VLOOKUP($F120,'Participating - full rosters'!$A:$Q,2,FALSE )</f>
        <v>Elmhurst Hospital Center</v>
      </c>
      <c r="B120" s="151">
        <v>0.93694213239222535</v>
      </c>
      <c r="C120" t="str">
        <f>VLOOKUP($F120,'Participating - full rosters'!$A:$Q,5,FALSE )</f>
        <v xml:space="preserve">B6 </v>
      </c>
      <c r="D120" s="151">
        <v>0.22214704685362552</v>
      </c>
      <c r="E120" t="str">
        <f>VLOOKUP($F120,'Participating - full rosters'!$A:$Q,10,FALSE )</f>
        <v>Mohamed, Alicia</v>
      </c>
      <c r="F120" s="151">
        <v>0.12731361451576328</v>
      </c>
      <c r="G120">
        <f>VLOOKUP($F120,'Participating - full rosters'!$A:$Q,11,FALSE )</f>
        <v>545</v>
      </c>
      <c r="H120" s="132">
        <f>VLOOKUP($F120,'Participating - full rosters'!$A:$Q,12,FALSE )</f>
        <v>35</v>
      </c>
      <c r="I120" s="132">
        <f>VLOOKUP($F120,'Participating - full rosters'!$A:$Q,13,FALSE )</f>
        <v>2013</v>
      </c>
      <c r="J120" s="132" t="str">
        <f>VLOOKUP($F120,'Participating - full rosters'!$A:$Q,14,FALSE )</f>
        <v>Govt. (non federal) - City</v>
      </c>
      <c r="K120" s="132" t="str">
        <f>VLOOKUP($F120,'Participating - full rosters'!$A:$R,18,FALSE )</f>
        <v>Minor</v>
      </c>
      <c r="L120" s="132" t="str">
        <f>VLOOKUP($F120,'Participating - full rosters'!$A:$Q,15,FALSE )</f>
        <v>R</v>
      </c>
      <c r="M120" s="150">
        <f>VLOOKUP($F120,'Participating - full rosters'!$A:$Q,16,FALSE )</f>
        <v>41407</v>
      </c>
      <c r="N120" s="150">
        <f>VLOOKUP($F120,'Participating - full rosters'!$A:$Q,16,FALSE )</f>
        <v>41407</v>
      </c>
      <c r="O120" s="150"/>
      <c r="P120" s="150"/>
      <c r="Q120" s="47">
        <f>'Overall Data'!$C$34-N120</f>
        <v>1642</v>
      </c>
      <c r="R120" s="132" t="str">
        <f>VLOOKUP($F120,'Participating - full rosters'!$A:$Q,17,FALSE )</f>
        <v>Tour 1</v>
      </c>
      <c r="S120" s="132">
        <v>1</v>
      </c>
    </row>
    <row r="121" spans="1:19">
      <c r="A121" t="str">
        <f>VLOOKUP($F121,'Participating - full rosters'!$A:$Q,2,FALSE )</f>
        <v>The Miriam Hospital</v>
      </c>
      <c r="B121" s="1">
        <v>0.52550586196277127</v>
      </c>
      <c r="C121" t="str">
        <f>VLOOKUP($F121,'Participating - full rosters'!$A:$Q,5,FALSE )</f>
        <v>3W Med Surg</v>
      </c>
      <c r="D121" s="1">
        <v>0.25663933604106137</v>
      </c>
      <c r="E121" t="str">
        <f>VLOOKUP($F121,'Participating - full rosters'!$A:$Q,10,FALSE )</f>
        <v>Flor, Linda J</v>
      </c>
      <c r="F121" s="1">
        <v>0.92944191960686939</v>
      </c>
      <c r="G121">
        <f>VLOOKUP($F121,'Participating - full rosters'!$A:$Q,11,FALSE )</f>
        <v>247</v>
      </c>
      <c r="H121" s="132">
        <f>VLOOKUP($F121,'Participating - full rosters'!$A:$Q,12,FALSE )</f>
        <v>36</v>
      </c>
      <c r="I121" s="132">
        <f>VLOOKUP($F121,'Participating - full rosters'!$A:$Q,13,FALSE )</f>
        <v>2004</v>
      </c>
      <c r="J121" s="132" t="str">
        <f>VLOOKUP($F121,'Participating - full rosters'!$A:$Q,14,FALSE )</f>
        <v>Nongovt. (not-for-profit) - Other</v>
      </c>
      <c r="K121" s="132" t="str">
        <f>VLOOKUP($F121,'Participating - full rosters'!$A:$R,18,FALSE )</f>
        <v>Major</v>
      </c>
      <c r="L121" s="132" t="str">
        <f>VLOOKUP($F121,'Participating - full rosters'!$A:$Q,15,FALSE )</f>
        <v>Certified Nursing Assistant</v>
      </c>
      <c r="M121" s="150">
        <f>VLOOKUP($F121,'Participating - full rosters'!$A:$Q,16,FALSE )</f>
        <v>41379</v>
      </c>
      <c r="N121" s="150">
        <f>VLOOKUP($F121,'Participating - full rosters'!$A:$Q,16,FALSE )</f>
        <v>41379</v>
      </c>
      <c r="O121" s="150"/>
      <c r="P121" s="150"/>
      <c r="Q121" s="47">
        <f>'Overall Data'!$C$34-N121</f>
        <v>1670</v>
      </c>
      <c r="R121" s="132" t="str">
        <f>VLOOKUP($F121,'Participating - full rosters'!$A:$Q,17,FALSE )</f>
        <v>day</v>
      </c>
      <c r="S121" s="132">
        <v>1</v>
      </c>
    </row>
    <row r="122" spans="1:19">
      <c r="A122" t="str">
        <f>VLOOKUP($F122,'Participating - full rosters'!$A:$Q,2,FALSE )</f>
        <v>Kaiser Permanente Sunnyside Medical Center</v>
      </c>
      <c r="B122" s="151">
        <v>0.21700524054157877</v>
      </c>
      <c r="C122" t="str">
        <f>VLOOKUP($F122,'Participating - full rosters'!$A:$Q,5,FALSE )</f>
        <v>2 South</v>
      </c>
      <c r="D122" s="100">
        <v>0.88298628694913495</v>
      </c>
      <c r="E122" t="str">
        <f>VLOOKUP($F122,'Participating - full rosters'!$A:$Q,10,FALSE )</f>
        <v>Cook, Jessica</v>
      </c>
      <c r="F122" s="151">
        <v>9.7228956259886368E-2</v>
      </c>
      <c r="G122">
        <f>VLOOKUP($F122,'Participating - full rosters'!$A:$Q,11,FALSE )</f>
        <v>302</v>
      </c>
      <c r="H122" s="132">
        <f>VLOOKUP($F122,'Participating - full rosters'!$A:$Q,12,FALSE )</f>
        <v>20</v>
      </c>
      <c r="I122" s="132">
        <f>VLOOKUP($F122,'Participating - full rosters'!$A:$Q,13,FALSE )</f>
        <v>2016</v>
      </c>
      <c r="J122" s="132" t="str">
        <f>VLOOKUP($F122,'Participating - full rosters'!$A:$Q,14,FALSE )</f>
        <v>Nongovt. (not-for-profit) - Other</v>
      </c>
      <c r="K122" s="132" t="str">
        <f>VLOOKUP($F122,'Participating - full rosters'!$A:$R,18,FALSE )</f>
        <v>Minor</v>
      </c>
      <c r="L122" s="132" t="str">
        <f>VLOOKUP($F122,'Participating - full rosters'!$A:$Q,15,FALSE )</f>
        <v>C.N.A.</v>
      </c>
      <c r="M122" s="150">
        <f>VLOOKUP($F122,'Participating - full rosters'!$A:$Q,16,FALSE )</f>
        <v>41344</v>
      </c>
      <c r="N122" s="150">
        <f>VLOOKUP($F122,'Participating - full rosters'!$A:$Q,16,FALSE )</f>
        <v>41344</v>
      </c>
      <c r="O122" s="150"/>
      <c r="P122" s="150"/>
      <c r="Q122" s="47">
        <f>'Overall Data'!$C$34-N122</f>
        <v>1705</v>
      </c>
      <c r="R122" s="132" t="str">
        <f>VLOOKUP($F122,'Participating - full rosters'!$A:$Q,17,FALSE )</f>
        <v>DAY</v>
      </c>
      <c r="S122" s="132">
        <v>1</v>
      </c>
    </row>
    <row r="123" spans="1:19">
      <c r="A123" t="str">
        <f>VLOOKUP($F123,'Participating - full rosters'!$A:$Q,2,FALSE )</f>
        <v>Woodhull Hospital</v>
      </c>
      <c r="B123" s="1">
        <v>0.33754326083630637</v>
      </c>
      <c r="C123" t="str">
        <f>VLOOKUP($F123,'Participating - full rosters'!$A:$Q,5,FALSE )</f>
        <v>8-200 Medicine</v>
      </c>
      <c r="D123" s="1">
        <v>0.39015181399689147</v>
      </c>
      <c r="E123" t="str">
        <f>VLOOKUP($F123,'Participating - full rosters'!$A:$Q,10,FALSE )</f>
        <v>Joseph, Yanick</v>
      </c>
      <c r="F123" s="1">
        <v>0.2379</v>
      </c>
      <c r="G123">
        <f>VLOOKUP($F123,'Participating - full rosters'!$A:$Q,11,FALSE )</f>
        <v>305</v>
      </c>
      <c r="H123" s="132">
        <f>VLOOKUP($F123,'Participating - full rosters'!$A:$Q,12,FALSE )</f>
        <v>36</v>
      </c>
      <c r="I123" s="132">
        <f>VLOOKUP($F123,'Participating - full rosters'!$A:$Q,13,FALSE )</f>
        <v>2016</v>
      </c>
      <c r="J123" s="132" t="str">
        <f>VLOOKUP($F123,'Participating - full rosters'!$A:$Q,14,FALSE )</f>
        <v>Govt. (non federal) - City-county</v>
      </c>
      <c r="K123" s="132" t="str">
        <f>VLOOKUP($F123,'Participating - full rosters'!$A:$R,18,FALSE )</f>
        <v>Minor</v>
      </c>
      <c r="L123" s="132" t="str">
        <f>VLOOKUP($F123,'Participating - full rosters'!$A:$Q,15,FALSE )</f>
        <v>Charge Nurse</v>
      </c>
      <c r="M123" s="150">
        <f>VLOOKUP($F123,'Participating - full rosters'!$A:$Q,16,FALSE )</f>
        <v>41309</v>
      </c>
      <c r="N123" s="150">
        <f>VLOOKUP($F123,'Participating - full rosters'!$A:$Q,16,FALSE )</f>
        <v>41309</v>
      </c>
      <c r="O123" s="150"/>
      <c r="P123" s="150"/>
      <c r="Q123" s="47">
        <f>'Overall Data'!$C$34-N123</f>
        <v>1740</v>
      </c>
      <c r="R123" s="132" t="str">
        <f>VLOOKUP($F123,'Participating - full rosters'!$A:$Q,17,FALSE )</f>
        <v>Day</v>
      </c>
      <c r="S123" s="132">
        <v>1</v>
      </c>
    </row>
    <row r="124" spans="1:19">
      <c r="A124" t="str">
        <f>VLOOKUP($F124,'Participating - full rosters'!$A:$Q,2,FALSE )</f>
        <v>Kaiser Permanente Sunnyside Medical Center</v>
      </c>
      <c r="B124" s="1">
        <v>0.21700524054157877</v>
      </c>
      <c r="C124" t="str">
        <f>VLOOKUP($F124,'Participating - full rosters'!$A:$Q,5,FALSE )</f>
        <v>Oncology</v>
      </c>
      <c r="D124" s="1">
        <v>0.38472962404098765</v>
      </c>
      <c r="E124" t="str">
        <f>VLOOKUP($F124,'Participating - full rosters'!$A:$Q,10,FALSE )</f>
        <v>Ivey, Brenda</v>
      </c>
      <c r="F124" s="1">
        <v>0.30311162824762172</v>
      </c>
      <c r="G124">
        <f>VLOOKUP($F124,'Participating - full rosters'!$A:$Q,11,FALSE )</f>
        <v>302</v>
      </c>
      <c r="H124" s="132">
        <f>VLOOKUP($F124,'Participating - full rosters'!$A:$Q,12,FALSE )</f>
        <v>20</v>
      </c>
      <c r="I124" s="132">
        <f>VLOOKUP($F124,'Participating - full rosters'!$A:$Q,13,FALSE )</f>
        <v>2016</v>
      </c>
      <c r="J124" s="132" t="str">
        <f>VLOOKUP($F124,'Participating - full rosters'!$A:$Q,14,FALSE )</f>
        <v>Nongovt. (not-for-profit) - Other</v>
      </c>
      <c r="K124" s="132" t="str">
        <f>VLOOKUP($F124,'Participating - full rosters'!$A:$R,18,FALSE )</f>
        <v>Minor</v>
      </c>
      <c r="L124" s="132" t="str">
        <f>VLOOKUP($F124,'Participating - full rosters'!$A:$Q,15,FALSE )</f>
        <v>Nurse Manager</v>
      </c>
      <c r="M124" s="150">
        <f>VLOOKUP($F124,'Participating - full rosters'!$A:$Q,16,FALSE )</f>
        <v>41295</v>
      </c>
      <c r="N124" s="150">
        <f>VLOOKUP($F124,'Participating - full rosters'!$A:$Q,16,FALSE )</f>
        <v>41295</v>
      </c>
      <c r="O124" s="150"/>
      <c r="P124" s="150"/>
      <c r="Q124" s="47">
        <f>'Overall Data'!$C$34-N124</f>
        <v>1754</v>
      </c>
      <c r="R124" s="132" t="str">
        <f>VLOOKUP($F124,'Participating - full rosters'!$A:$Q,17,FALSE )</f>
        <v>DAY</v>
      </c>
      <c r="S124" s="132">
        <v>1</v>
      </c>
    </row>
    <row r="125" spans="1:19">
      <c r="A125" t="str">
        <f>VLOOKUP($F125,'Participating - full rosters'!$A:$Q,2,FALSE )</f>
        <v>The Miriam Hospital</v>
      </c>
      <c r="B125" s="1">
        <v>0.52550586196277127</v>
      </c>
      <c r="C125" t="str">
        <f>VLOOKUP($F125,'Participating - full rosters'!$A:$Q,5,FALSE )</f>
        <v>3B Colorectal</v>
      </c>
      <c r="D125" s="1">
        <v>0.88784051520757767</v>
      </c>
      <c r="E125" t="str">
        <f>VLOOKUP($F125,'Participating - full rosters'!$A:$Q,10,FALSE )</f>
        <v>Wells, Pamela M</v>
      </c>
      <c r="F125" s="1">
        <v>0.99040773357778922</v>
      </c>
      <c r="G125">
        <f>VLOOKUP($F125,'Participating - full rosters'!$A:$Q,11,FALSE )</f>
        <v>247</v>
      </c>
      <c r="H125" s="132">
        <f>VLOOKUP($F125,'Participating - full rosters'!$A:$Q,12,FALSE )</f>
        <v>13</v>
      </c>
      <c r="I125" s="132">
        <f>VLOOKUP($F125,'Participating - full rosters'!$A:$Q,13,FALSE )</f>
        <v>2004</v>
      </c>
      <c r="J125" s="132" t="str">
        <f>VLOOKUP($F125,'Participating - full rosters'!$A:$Q,14,FALSE )</f>
        <v>Nongovt. (not-for-profit) - Other</v>
      </c>
      <c r="K125" s="132" t="str">
        <f>VLOOKUP($F125,'Participating - full rosters'!$A:$R,18,FALSE )</f>
        <v>Major</v>
      </c>
      <c r="L125" s="132" t="str">
        <f>VLOOKUP($F125,'Participating - full rosters'!$A:$Q,15,FALSE )</f>
        <v>Nurse Manager</v>
      </c>
      <c r="M125" s="150">
        <f>VLOOKUP($F125,'Participating - full rosters'!$A:$Q,16,FALSE )</f>
        <v>41295</v>
      </c>
      <c r="N125" s="150">
        <f>VLOOKUP($F125,'Participating - full rosters'!$A:$Q,16,FALSE )</f>
        <v>41295</v>
      </c>
      <c r="O125" s="150"/>
      <c r="P125" s="150"/>
      <c r="Q125" s="47">
        <f>'Overall Data'!$C$34-N125</f>
        <v>1754</v>
      </c>
      <c r="R125" s="132" t="str">
        <f>VLOOKUP($F125,'Participating - full rosters'!$A:$Q,17,FALSE )</f>
        <v>DAY</v>
      </c>
      <c r="S125" s="132">
        <v>1</v>
      </c>
    </row>
    <row r="126" spans="1:19">
      <c r="A126" t="str">
        <f>VLOOKUP($F126,'Participating - full rosters'!$A:$Q,2,FALSE )</f>
        <v>Elmhurst Hospital Center</v>
      </c>
      <c r="B126" s="99">
        <v>0.93694213239222535</v>
      </c>
      <c r="C126" t="str">
        <f>VLOOKUP($F126,'Participating - full rosters'!$A:$Q,5,FALSE )</f>
        <v>B4</v>
      </c>
      <c r="D126" s="151">
        <v>0.87595009609222407</v>
      </c>
      <c r="E126" t="str">
        <f>VLOOKUP($F126,'Participating - full rosters'!$A:$Q,10,FALSE )</f>
        <v>Bermudez, Mery</v>
      </c>
      <c r="F126" s="1">
        <v>0.90058553302102917</v>
      </c>
      <c r="G126">
        <f>VLOOKUP($F126,'Participating - full rosters'!$A:$Q,11,FALSE )</f>
        <v>545</v>
      </c>
      <c r="H126" s="132">
        <f>VLOOKUP($F126,'Participating - full rosters'!$A:$Q,12,FALSE )</f>
        <v>34</v>
      </c>
      <c r="I126" s="132">
        <f>VLOOKUP($F126,'Participating - full rosters'!$A:$Q,13,FALSE )</f>
        <v>2013</v>
      </c>
      <c r="J126" s="132" t="str">
        <f>VLOOKUP($F126,'Participating - full rosters'!$A:$Q,14,FALSE )</f>
        <v>Govt. (non federal) - City</v>
      </c>
      <c r="K126" s="132" t="str">
        <f>VLOOKUP($F126,'Participating - full rosters'!$A:$R,18,FALSE )</f>
        <v>Minor</v>
      </c>
      <c r="L126" s="132" t="str">
        <f>VLOOKUP($F126,'Participating - full rosters'!$A:$Q,15,FALSE )</f>
        <v>R</v>
      </c>
      <c r="M126" s="150">
        <f>VLOOKUP($F126,'Participating - full rosters'!$A:$Q,16,FALSE )</f>
        <v>41253</v>
      </c>
      <c r="N126" s="150">
        <f>VLOOKUP($F126,'Participating - full rosters'!$A:$Q,16,FALSE )</f>
        <v>41253</v>
      </c>
      <c r="O126" s="150"/>
      <c r="P126" s="150"/>
      <c r="Q126" s="47">
        <f>'Overall Data'!$C$34-N126</f>
        <v>1796</v>
      </c>
      <c r="R126" s="132" t="str">
        <f>VLOOKUP($F126,'Participating - full rosters'!$A:$Q,17,FALSE )</f>
        <v>Tour 1</v>
      </c>
      <c r="S126" s="132">
        <v>1</v>
      </c>
    </row>
    <row r="127" spans="1:19">
      <c r="A127" t="str">
        <f>VLOOKUP($F127,'Participating - full rosters'!$A:$Q,2,FALSE )</f>
        <v>NY Presbyterian - Lawrence</v>
      </c>
      <c r="B127" s="1">
        <v>9.2891976238658858E-2</v>
      </c>
      <c r="C127" t="str">
        <f>VLOOKUP($F127,'Participating - full rosters'!$A:$Q,5,FALSE )</f>
        <v>CCU</v>
      </c>
      <c r="D127" s="1">
        <v>3.7703553288351621E-2</v>
      </c>
      <c r="E127" t="str">
        <f>VLOOKUP($F127,'Participating - full rosters'!$A:$Q,10,FALSE )</f>
        <v>Hay, Orane</v>
      </c>
      <c r="F127" s="1">
        <v>0.94636088683027453</v>
      </c>
      <c r="G127">
        <f>VLOOKUP($F127,'Participating - full rosters'!$A:$Q,11,FALSE )</f>
        <v>208</v>
      </c>
      <c r="H127" s="132">
        <f>VLOOKUP($F127,'Participating - full rosters'!$A:$Q,12,FALSE )</f>
        <v>18</v>
      </c>
      <c r="I127" s="132">
        <f>VLOOKUP($F127,'Participating - full rosters'!$A:$Q,13,FALSE )</f>
        <v>2016</v>
      </c>
      <c r="J127" s="132" t="str">
        <f>VLOOKUP($F127,'Participating - full rosters'!$A:$Q,14,FALSE )</f>
        <v>Nongovt. (not-for-profit) - Other</v>
      </c>
      <c r="K127" s="132" t="str">
        <f>VLOOKUP($F127,'Participating - full rosters'!$A:$R,18,FALSE )</f>
        <v>Minor</v>
      </c>
      <c r="L127" s="132" t="str">
        <f>VLOOKUP($F127,'Participating - full rosters'!$A:$Q,15,FALSE )</f>
        <v>STAFF NURSE</v>
      </c>
      <c r="M127" s="150">
        <f>VLOOKUP($F127,'Participating - full rosters'!$A:$Q,16,FALSE )</f>
        <v>41218</v>
      </c>
      <c r="N127" s="150">
        <f>VLOOKUP($F127,'Participating - full rosters'!$A:$Q,16,FALSE )</f>
        <v>41218</v>
      </c>
      <c r="O127" s="150"/>
      <c r="P127" s="150"/>
      <c r="Q127" s="47">
        <f>'Overall Data'!$C$34-N127</f>
        <v>1831</v>
      </c>
      <c r="R127" s="132" t="str">
        <f>VLOOKUP($F127,'Participating - full rosters'!$A:$Q,17,FALSE )</f>
        <v>Days</v>
      </c>
      <c r="S127" s="132">
        <v>1</v>
      </c>
    </row>
    <row r="128" spans="1:19">
      <c r="A128" t="str">
        <f>VLOOKUP($F128,'Participating - full rosters'!$A:$Q,2,FALSE )</f>
        <v>NY Presbyterian - Lawrence</v>
      </c>
      <c r="B128" s="1">
        <v>9.2891976238658858E-2</v>
      </c>
      <c r="C128" t="str">
        <f>VLOOKUP($F128,'Participating - full rosters'!$A:$Q,5,FALSE )</f>
        <v>D.E.M.</v>
      </c>
      <c r="D128" s="1">
        <v>0.49490553607106658</v>
      </c>
      <c r="E128" t="str">
        <f>VLOOKUP($F128,'Participating - full rosters'!$A:$Q,10,FALSE )</f>
        <v>Mitchell, Loriana C.</v>
      </c>
      <c r="F128" s="1">
        <v>0.96669113860410083</v>
      </c>
      <c r="G128">
        <f>VLOOKUP($F128,'Participating - full rosters'!$A:$Q,11,FALSE )</f>
        <v>208</v>
      </c>
      <c r="H128" s="132">
        <f>VLOOKUP($F128,'Participating - full rosters'!$A:$Q,12,FALSE )</f>
        <v>40</v>
      </c>
      <c r="I128" s="132">
        <f>VLOOKUP($F128,'Participating - full rosters'!$A:$Q,13,FALSE )</f>
        <v>2016</v>
      </c>
      <c r="J128" s="132" t="str">
        <f>VLOOKUP($F128,'Participating - full rosters'!$A:$Q,14,FALSE )</f>
        <v>Nongovt. (not-for-profit) - Other</v>
      </c>
      <c r="K128" s="132" t="str">
        <f>VLOOKUP($F128,'Participating - full rosters'!$A:$R,18,FALSE )</f>
        <v>Minor</v>
      </c>
      <c r="L128" s="132" t="str">
        <f>VLOOKUP($F128,'Participating - full rosters'!$A:$Q,15,FALSE )</f>
        <v>STAFF NURSE</v>
      </c>
      <c r="M128" s="150">
        <f>VLOOKUP($F128,'Participating - full rosters'!$A:$Q,16,FALSE )</f>
        <v>41162</v>
      </c>
      <c r="N128" s="150">
        <f>VLOOKUP($F128,'Participating - full rosters'!$A:$Q,16,FALSE )</f>
        <v>41162</v>
      </c>
      <c r="O128" s="150"/>
      <c r="P128" s="150"/>
      <c r="Q128" s="47">
        <f>'Overall Data'!$C$34-N128</f>
        <v>1887</v>
      </c>
      <c r="R128" s="132" t="str">
        <f>VLOOKUP($F128,'Participating - full rosters'!$A:$Q,17,FALSE )</f>
        <v>DAY</v>
      </c>
      <c r="S128" s="132">
        <v>1</v>
      </c>
    </row>
    <row r="129" spans="1:19">
      <c r="A129" t="str">
        <f>VLOOKUP($F129,'Participating - full rosters'!$A:$Q,2,FALSE )</f>
        <v>NY Presbyterian - Lawrence</v>
      </c>
      <c r="B129" s="151">
        <v>9.2891976238658858E-2</v>
      </c>
      <c r="C129" t="str">
        <f>VLOOKUP($F129,'Participating - full rosters'!$A:$Q,5,FALSE )</f>
        <v>CCU</v>
      </c>
      <c r="D129" s="151">
        <v>3.7703553288351621E-2</v>
      </c>
      <c r="E129" t="str">
        <f>VLOOKUP($F129,'Participating - full rosters'!$A:$Q,10,FALSE )</f>
        <v>Scott, Valerie</v>
      </c>
      <c r="F129" s="151">
        <v>0.98096904613549518</v>
      </c>
      <c r="G129">
        <f>VLOOKUP($F129,'Participating - full rosters'!$A:$Q,11,FALSE )</f>
        <v>208</v>
      </c>
      <c r="H129" s="132">
        <f>VLOOKUP($F129,'Participating - full rosters'!$A:$Q,12,FALSE )</f>
        <v>18</v>
      </c>
      <c r="I129" s="132">
        <f>VLOOKUP($F129,'Participating - full rosters'!$A:$Q,13,FALSE )</f>
        <v>2016</v>
      </c>
      <c r="J129" s="132" t="str">
        <f>VLOOKUP($F129,'Participating - full rosters'!$A:$Q,14,FALSE )</f>
        <v>Nongovt. (not-for-profit) - Other</v>
      </c>
      <c r="K129" s="132" t="str">
        <f>VLOOKUP($F129,'Participating - full rosters'!$A:$R,18,FALSE )</f>
        <v>Minor</v>
      </c>
      <c r="L129" s="132" t="str">
        <f>VLOOKUP($F129,'Participating - full rosters'!$A:$Q,15,FALSE )</f>
        <v>STAFF NURSE</v>
      </c>
      <c r="M129" s="150">
        <f>VLOOKUP($F129,'Participating - full rosters'!$A:$Q,16,FALSE )</f>
        <v>41114</v>
      </c>
      <c r="N129" s="150">
        <f>VLOOKUP($F129,'Participating - full rosters'!$A:$Q,16,FALSE )</f>
        <v>41114</v>
      </c>
      <c r="O129" s="150"/>
      <c r="P129" s="150"/>
      <c r="Q129" s="47">
        <f>'Overall Data'!$C$34-N129</f>
        <v>1935</v>
      </c>
      <c r="R129" s="132" t="str">
        <f>VLOOKUP($F129,'Participating - full rosters'!$A:$Q,17,FALSE )</f>
        <v>Days</v>
      </c>
      <c r="S129" s="132">
        <v>1</v>
      </c>
    </row>
    <row r="130" spans="1:19">
      <c r="A130" t="str">
        <f>VLOOKUP($F130,'Participating - full rosters'!$A:$Q,2,FALSE )</f>
        <v>St. Joseph Mercy Oakland</v>
      </c>
      <c r="B130" s="151">
        <v>0.10179897754127254</v>
      </c>
      <c r="C130" t="str">
        <f>VLOOKUP($F130,'Participating - full rosters'!$A:$Q,5,FALSE )</f>
        <v>4S - Med/Surg</v>
      </c>
      <c r="D130" s="151">
        <v>0.30940463213849057</v>
      </c>
      <c r="E130" t="str">
        <f>VLOOKUP($F130,'Participating - full rosters'!$A:$Q,10,FALSE )</f>
        <v>Streeter, Molly E.</v>
      </c>
      <c r="F130" s="151">
        <v>0.55169564764531687</v>
      </c>
      <c r="G130">
        <f>VLOOKUP($F130,'Participating - full rosters'!$A:$Q,11,FALSE )</f>
        <v>422</v>
      </c>
      <c r="H130" s="132">
        <f>VLOOKUP($F130,'Participating - full rosters'!$A:$Q,12,FALSE )</f>
        <v>36</v>
      </c>
      <c r="I130" s="132">
        <f>VLOOKUP($F130,'Participating - full rosters'!$A:$Q,13,FALSE )</f>
        <v>2011</v>
      </c>
      <c r="J130" s="132" t="str">
        <f>VLOOKUP($F130,'Participating - full rosters'!$A:$Q,14,FALSE )</f>
        <v>Nongovt. (not-for-profit) - Church Operated</v>
      </c>
      <c r="K130" s="132" t="str">
        <f>VLOOKUP($F130,'Participating - full rosters'!$A:$R,18,FALSE )</f>
        <v>Minor</v>
      </c>
      <c r="L130" s="132" t="str">
        <f>VLOOKUP($F130,'Participating - full rosters'!$A:$Q,15,FALSE )</f>
        <v>Staff Nurse</v>
      </c>
      <c r="M130" s="150">
        <f>VLOOKUP($F130,'Participating - full rosters'!$A:$Q,16,FALSE )</f>
        <v>41099</v>
      </c>
      <c r="N130" s="150">
        <f>VLOOKUP($F130,'Participating - full rosters'!$A:$Q,16,FALSE )</f>
        <v>41099</v>
      </c>
      <c r="O130" s="150"/>
      <c r="P130" s="150"/>
      <c r="Q130" s="47">
        <f>'Overall Data'!$C$34-N130</f>
        <v>1950</v>
      </c>
      <c r="R130" s="132" t="str">
        <f>VLOOKUP($F130,'Participating - full rosters'!$A:$Q,17,FALSE )</f>
        <v>DAY</v>
      </c>
      <c r="S130" s="132">
        <v>1</v>
      </c>
    </row>
    <row r="131" spans="1:19">
      <c r="A131" t="str">
        <f>VLOOKUP($F131,'Participating - full rosters'!$A:$Q,2,FALSE )</f>
        <v>Kaiser Permanente Sunnyside Medical Center</v>
      </c>
      <c r="B131" s="1">
        <v>0.21700524054157877</v>
      </c>
      <c r="C131" t="str">
        <f>VLOOKUP($F131,'Participating - full rosters'!$A:$Q,5,FALSE )</f>
        <v>3 South</v>
      </c>
      <c r="D131" s="1">
        <v>0.64084960040717354</v>
      </c>
      <c r="E131" t="str">
        <f>VLOOKUP($F131,'Participating - full rosters'!$A:$Q,10,FALSE )</f>
        <v>Renee, Paulsen Larissa</v>
      </c>
      <c r="F131" s="1">
        <v>0.54553786177977881</v>
      </c>
      <c r="G131">
        <f>VLOOKUP($F131,'Participating - full rosters'!$A:$Q,11,FALSE )</f>
        <v>302</v>
      </c>
      <c r="H131" s="132">
        <f>VLOOKUP($F131,'Participating - full rosters'!$A:$Q,12,FALSE )</f>
        <v>20</v>
      </c>
      <c r="I131" s="132">
        <f>VLOOKUP($F131,'Participating - full rosters'!$A:$Q,13,FALSE )</f>
        <v>2016</v>
      </c>
      <c r="J131" s="132" t="str">
        <f>VLOOKUP($F131,'Participating - full rosters'!$A:$Q,14,FALSE )</f>
        <v>Nongovt. (not-for-profit) - Other</v>
      </c>
      <c r="K131" s="132" t="str">
        <f>VLOOKUP($F131,'Participating - full rosters'!$A:$R,18,FALSE )</f>
        <v>Minor</v>
      </c>
      <c r="L131" s="132" t="str">
        <f>VLOOKUP($F131,'Participating - full rosters'!$A:$Q,15,FALSE )</f>
        <v>C.N.A.</v>
      </c>
      <c r="M131" s="150">
        <f>VLOOKUP($F131,'Participating - full rosters'!$A:$Q,16,FALSE )</f>
        <v>41071</v>
      </c>
      <c r="N131" s="150">
        <f>VLOOKUP($F131,'Participating - full rosters'!$A:$Q,16,FALSE )</f>
        <v>41071</v>
      </c>
      <c r="O131" s="150"/>
      <c r="P131" s="150"/>
      <c r="Q131" s="47">
        <f>'Overall Data'!$C$34-N131</f>
        <v>1978</v>
      </c>
      <c r="R131" s="132" t="str">
        <f>VLOOKUP($F131,'Participating - full rosters'!$A:$Q,17,FALSE )</f>
        <v>DAY</v>
      </c>
      <c r="S131" s="132">
        <v>1</v>
      </c>
    </row>
    <row r="132" spans="1:19">
      <c r="A132" t="str">
        <f>VLOOKUP($F132,'Participating - full rosters'!$A:$Q,2,FALSE )</f>
        <v>NY Presbyterian - Lawrence</v>
      </c>
      <c r="B132" s="1">
        <v>9.2891976238658858E-2</v>
      </c>
      <c r="C132" t="str">
        <f>VLOOKUP($F132,'Participating - full rosters'!$A:$Q,5,FALSE )</f>
        <v>4N</v>
      </c>
      <c r="D132" s="1">
        <v>0.85426708609038782</v>
      </c>
      <c r="E132" t="str">
        <f>VLOOKUP($F132,'Participating - full rosters'!$A:$Q,10,FALSE )</f>
        <v>Siragusa, Mario</v>
      </c>
      <c r="F132" s="1">
        <v>0.8070848067094577</v>
      </c>
      <c r="G132">
        <f>VLOOKUP($F132,'Participating - full rosters'!$A:$Q,11,FALSE )</f>
        <v>208</v>
      </c>
      <c r="H132" s="132">
        <f>VLOOKUP($F132,'Participating - full rosters'!$A:$Q,12,FALSE )</f>
        <v>15</v>
      </c>
      <c r="I132" s="132">
        <f>VLOOKUP($F132,'Participating - full rosters'!$A:$Q,13,FALSE )</f>
        <v>2016</v>
      </c>
      <c r="J132" s="132" t="str">
        <f>VLOOKUP($F132,'Participating - full rosters'!$A:$Q,14,FALSE )</f>
        <v>Nongovt. (not-for-profit) - Other</v>
      </c>
      <c r="K132" s="132" t="str">
        <f>VLOOKUP($F132,'Participating - full rosters'!$A:$R,18,FALSE )</f>
        <v>Minor</v>
      </c>
      <c r="L132" s="132" t="str">
        <f>VLOOKUP($F132,'Participating - full rosters'!$A:$Q,15,FALSE )</f>
        <v>STAFF NURSE</v>
      </c>
      <c r="M132" s="150">
        <f>VLOOKUP($F132,'Participating - full rosters'!$A:$Q,16,FALSE )</f>
        <v>41071</v>
      </c>
      <c r="N132" s="150">
        <f>VLOOKUP($F132,'Participating - full rosters'!$A:$Q,16,FALSE )</f>
        <v>41071</v>
      </c>
      <c r="O132" s="150"/>
      <c r="P132" s="150"/>
      <c r="Q132" s="47">
        <f>'Overall Data'!$C$34-N132</f>
        <v>1978</v>
      </c>
      <c r="R132" s="132" t="str">
        <f>VLOOKUP($F132,'Participating - full rosters'!$A:$Q,17,FALSE )</f>
        <v> Days</v>
      </c>
      <c r="S132" s="132">
        <v>1</v>
      </c>
    </row>
    <row r="133" spans="1:19">
      <c r="A133" t="str">
        <f>VLOOKUP($F133,'Participating - full rosters'!$A:$Q,2,FALSE )</f>
        <v>NY Presbyterian - Lawrence</v>
      </c>
      <c r="B133" s="1">
        <v>9.2891976238658858E-2</v>
      </c>
      <c r="C133" t="str">
        <f>VLOOKUP($F133,'Participating - full rosters'!$A:$Q,5,FALSE )</f>
        <v>D.E.M.</v>
      </c>
      <c r="D133" s="99">
        <v>0.49490553607106658</v>
      </c>
      <c r="E133" t="str">
        <f>VLOOKUP($F133,'Participating - full rosters'!$A:$Q,10,FALSE )</f>
        <v>Earle-Murray, Carlyn</v>
      </c>
      <c r="F133" s="1">
        <v>0.19780259051579052</v>
      </c>
      <c r="G133">
        <f>VLOOKUP($F133,'Participating - full rosters'!$A:$Q,11,FALSE )</f>
        <v>208</v>
      </c>
      <c r="H133" s="132">
        <f>VLOOKUP($F133,'Participating - full rosters'!$A:$Q,12,FALSE )</f>
        <v>40</v>
      </c>
      <c r="I133" s="132">
        <f>VLOOKUP($F133,'Participating - full rosters'!$A:$Q,13,FALSE )</f>
        <v>2016</v>
      </c>
      <c r="J133" s="132" t="str">
        <f>VLOOKUP($F133,'Participating - full rosters'!$A:$Q,14,FALSE )</f>
        <v>Nongovt. (not-for-profit) - Other</v>
      </c>
      <c r="K133" s="132" t="str">
        <f>VLOOKUP($F133,'Participating - full rosters'!$A:$R,18,FALSE )</f>
        <v>Minor</v>
      </c>
      <c r="L133" s="132" t="str">
        <f>VLOOKUP($F133,'Participating - full rosters'!$A:$Q,15,FALSE )</f>
        <v>CLINICAL LEADER</v>
      </c>
      <c r="M133" s="150">
        <f>VLOOKUP($F133,'Participating - full rosters'!$A:$Q,16,FALSE )</f>
        <v>41036</v>
      </c>
      <c r="N133" s="150">
        <f>VLOOKUP($F133,'Participating - full rosters'!$A:$Q,16,FALSE )</f>
        <v>41036</v>
      </c>
      <c r="O133" s="150"/>
      <c r="P133" s="150"/>
      <c r="Q133" s="47">
        <f>'Overall Data'!$C$34-N133</f>
        <v>2013</v>
      </c>
      <c r="R133" s="132" t="str">
        <f>VLOOKUP($F133,'Participating - full rosters'!$A:$Q,17,FALSE )</f>
        <v>DAY</v>
      </c>
      <c r="S133" s="132">
        <v>1</v>
      </c>
    </row>
    <row r="134" spans="1:19">
      <c r="A134" t="str">
        <f>VLOOKUP($F134,'Participating - full rosters'!$A:$Q,2,FALSE )</f>
        <v>NY Presbyterian - Lawrence</v>
      </c>
      <c r="B134" s="151">
        <v>9.2891976238658858E-2</v>
      </c>
      <c r="C134" t="str">
        <f>VLOOKUP($F134,'Participating - full rosters'!$A:$Q,5,FALSE )</f>
        <v>CCU</v>
      </c>
      <c r="D134" s="1">
        <v>3.7703553288351621E-2</v>
      </c>
      <c r="E134" t="str">
        <f>VLOOKUP($F134,'Participating - full rosters'!$A:$Q,10,FALSE )</f>
        <v>Visconti, Dawn</v>
      </c>
      <c r="F134" s="151">
        <v>0.41918337077495083</v>
      </c>
      <c r="G134">
        <f>VLOOKUP($F134,'Participating - full rosters'!$A:$Q,11,FALSE )</f>
        <v>208</v>
      </c>
      <c r="H134" s="132">
        <f>VLOOKUP($F134,'Participating - full rosters'!$A:$Q,12,FALSE )</f>
        <v>18</v>
      </c>
      <c r="I134" s="132">
        <f>VLOOKUP($F134,'Participating - full rosters'!$A:$Q,13,FALSE )</f>
        <v>2016</v>
      </c>
      <c r="J134" s="132" t="str">
        <f>VLOOKUP($F134,'Participating - full rosters'!$A:$Q,14,FALSE )</f>
        <v>Nongovt. (not-for-profit) - Other</v>
      </c>
      <c r="K134" s="132" t="str">
        <f>VLOOKUP($F134,'Participating - full rosters'!$A:$R,18,FALSE )</f>
        <v>Minor</v>
      </c>
      <c r="L134" s="132" t="str">
        <f>VLOOKUP($F134,'Participating - full rosters'!$A:$Q,15,FALSE )</f>
        <v>STAFF NURSE</v>
      </c>
      <c r="M134" s="150">
        <f>VLOOKUP($F134,'Participating - full rosters'!$A:$Q,16,FALSE )</f>
        <v>40998</v>
      </c>
      <c r="N134" s="150">
        <f>VLOOKUP($F134,'Participating - full rosters'!$A:$Q,16,FALSE )</f>
        <v>40998</v>
      </c>
      <c r="O134" s="150"/>
      <c r="P134" s="150"/>
      <c r="Q134" s="47">
        <f>'Overall Data'!$C$34-N134</f>
        <v>2051</v>
      </c>
      <c r="R134" s="132" t="str">
        <f>VLOOKUP($F134,'Participating - full rosters'!$A:$Q,17,FALSE )</f>
        <v>Days</v>
      </c>
      <c r="S134" s="132">
        <v>1</v>
      </c>
    </row>
    <row r="135" spans="1:19">
      <c r="A135" t="str">
        <f>VLOOKUP($F135,'Participating - full rosters'!$A:$Q,2,FALSE )</f>
        <v>Kaiser Permanente Sunnyside Medical Center</v>
      </c>
      <c r="B135" s="1">
        <v>0.21700524054157877</v>
      </c>
      <c r="C135" t="str">
        <f>VLOOKUP($F135,'Participating - full rosters'!$A:$Q,5,FALSE )</f>
        <v>1 North</v>
      </c>
      <c r="D135" s="1">
        <v>0.62267359343562168</v>
      </c>
      <c r="E135" t="str">
        <f>VLOOKUP($F135,'Participating - full rosters'!$A:$Q,10,FALSE )</f>
        <v>Burlaka, Tatyana</v>
      </c>
      <c r="F135" s="1">
        <v>0.18035717551550012</v>
      </c>
      <c r="G135">
        <f>VLOOKUP($F135,'Participating - full rosters'!$A:$Q,11,FALSE )</f>
        <v>302</v>
      </c>
      <c r="H135" s="132">
        <f>VLOOKUP($F135,'Participating - full rosters'!$A:$Q,12,FALSE )</f>
        <v>19</v>
      </c>
      <c r="I135" s="132">
        <f>VLOOKUP($F135,'Participating - full rosters'!$A:$Q,13,FALSE )</f>
        <v>2016</v>
      </c>
      <c r="J135" s="132" t="str">
        <f>VLOOKUP($F135,'Participating - full rosters'!$A:$Q,14,FALSE )</f>
        <v>Nongovt. (not-for-profit) - Other</v>
      </c>
      <c r="K135" s="132" t="str">
        <f>VLOOKUP($F135,'Participating - full rosters'!$A:$R,18,FALSE )</f>
        <v>Minor</v>
      </c>
      <c r="L135" s="132" t="str">
        <f>VLOOKUP($F135,'Participating - full rosters'!$A:$Q,15,FALSE )</f>
        <v>C.N.A.</v>
      </c>
      <c r="M135" s="150">
        <f>VLOOKUP($F135,'Participating - full rosters'!$A:$Q,16,FALSE )</f>
        <v>40987</v>
      </c>
      <c r="N135" s="150">
        <f>VLOOKUP($F135,'Participating - full rosters'!$A:$Q,16,FALSE )</f>
        <v>40987</v>
      </c>
      <c r="O135" s="150"/>
      <c r="P135" s="150"/>
      <c r="Q135" s="47">
        <f>'Overall Data'!$C$34-N135</f>
        <v>2062</v>
      </c>
      <c r="R135" s="132" t="str">
        <f>VLOOKUP($F135,'Participating - full rosters'!$A:$Q,17,FALSE )</f>
        <v>DAY</v>
      </c>
      <c r="S135" s="132">
        <v>1</v>
      </c>
    </row>
    <row r="136" spans="1:19">
      <c r="A136" t="str">
        <f>VLOOKUP($F136,'Participating - full rosters'!$A:$Q,2,FALSE )</f>
        <v>NY Presbyterian - Lawrence</v>
      </c>
      <c r="B136" s="1">
        <v>9.2891976238658858E-2</v>
      </c>
      <c r="C136" t="str">
        <f>VLOOKUP($F136,'Participating - full rosters'!$A:$Q,5,FALSE )</f>
        <v>D.E.M.</v>
      </c>
      <c r="D136" s="1">
        <v>0.49490553607106658</v>
      </c>
      <c r="E136" t="str">
        <f>VLOOKUP($F136,'Participating - full rosters'!$A:$Q,10,FALSE )</f>
        <v>Quinones, Angeline</v>
      </c>
      <c r="F136" s="1">
        <v>0.67580809909075856</v>
      </c>
      <c r="G136">
        <f>VLOOKUP($F136,'Participating - full rosters'!$A:$Q,11,FALSE )</f>
        <v>208</v>
      </c>
      <c r="H136" s="132">
        <f>VLOOKUP($F136,'Participating - full rosters'!$A:$Q,12,FALSE )</f>
        <v>40</v>
      </c>
      <c r="I136" s="132">
        <f>VLOOKUP($F136,'Participating - full rosters'!$A:$Q,13,FALSE )</f>
        <v>2016</v>
      </c>
      <c r="J136" s="132" t="str">
        <f>VLOOKUP($F136,'Participating - full rosters'!$A:$Q,14,FALSE )</f>
        <v>Nongovt. (not-for-profit) - Other</v>
      </c>
      <c r="K136" s="132" t="str">
        <f>VLOOKUP($F136,'Participating - full rosters'!$A:$R,18,FALSE )</f>
        <v>Minor</v>
      </c>
      <c r="L136" s="132" t="str">
        <f>VLOOKUP($F136,'Participating - full rosters'!$A:$Q,15,FALSE )</f>
        <v>NURSE PRACTITIONER</v>
      </c>
      <c r="M136" s="150">
        <f>VLOOKUP($F136,'Participating - full rosters'!$A:$Q,16,FALSE )</f>
        <v>40882</v>
      </c>
      <c r="N136" s="150">
        <f>VLOOKUP($F136,'Participating - full rosters'!$A:$Q,16,FALSE )</f>
        <v>40882</v>
      </c>
      <c r="O136" s="150"/>
      <c r="P136" s="150"/>
      <c r="Q136" s="47">
        <f>'Overall Data'!$C$34-N136</f>
        <v>2167</v>
      </c>
      <c r="R136" s="132" t="str">
        <f>VLOOKUP($F136,'Participating - full rosters'!$A:$Q,17,FALSE )</f>
        <v>DAY</v>
      </c>
      <c r="S136" s="132">
        <v>1</v>
      </c>
    </row>
    <row r="137" spans="1:19">
      <c r="A137" t="str">
        <f>VLOOKUP($F137,'Participating - full rosters'!$A:$Q,2,FALSE )</f>
        <v>NY Presbyterian - Lawrence</v>
      </c>
      <c r="B137" s="1">
        <v>9.2891976238658858E-2</v>
      </c>
      <c r="C137" t="str">
        <f>VLOOKUP($F137,'Participating - full rosters'!$A:$Q,5,FALSE )</f>
        <v>5N</v>
      </c>
      <c r="D137" s="1">
        <v>5.1153287088266608E-2</v>
      </c>
      <c r="E137" t="str">
        <f>VLOOKUP($F137,'Participating - full rosters'!$A:$Q,10,FALSE )</f>
        <v>Richardson, Amanda</v>
      </c>
      <c r="F137" s="1">
        <v>0.17903410826661448</v>
      </c>
      <c r="G137">
        <f>VLOOKUP($F137,'Participating - full rosters'!$A:$Q,11,FALSE )</f>
        <v>208</v>
      </c>
      <c r="H137" s="132">
        <f>VLOOKUP($F137,'Participating - full rosters'!$A:$Q,12,FALSE )</f>
        <v>30</v>
      </c>
      <c r="I137" s="132">
        <f>VLOOKUP($F137,'Participating - full rosters'!$A:$Q,13,FALSE )</f>
        <v>2016</v>
      </c>
      <c r="J137" s="132" t="str">
        <f>VLOOKUP($F137,'Participating - full rosters'!$A:$Q,14,FALSE )</f>
        <v>Nongovt. (not-for-profit) - Other</v>
      </c>
      <c r="K137" s="132" t="str">
        <f>VLOOKUP($F137,'Participating - full rosters'!$A:$R,18,FALSE )</f>
        <v>Minor</v>
      </c>
      <c r="L137" s="132" t="str">
        <f>VLOOKUP($F137,'Participating - full rosters'!$A:$Q,15,FALSE )</f>
        <v>STAFF NURSE</v>
      </c>
      <c r="M137" s="150">
        <f>VLOOKUP($F137,'Participating - full rosters'!$A:$Q,16,FALSE )</f>
        <v>40882</v>
      </c>
      <c r="N137" s="150">
        <f>VLOOKUP($F137,'Participating - full rosters'!$A:$Q,16,FALSE )</f>
        <v>40882</v>
      </c>
      <c r="O137" s="150"/>
      <c r="P137" s="150"/>
      <c r="Q137" s="47">
        <f>'Overall Data'!$C$34-N137</f>
        <v>2167</v>
      </c>
      <c r="R137" s="132" t="str">
        <f>VLOOKUP($F137,'Participating - full rosters'!$A:$Q,17,FALSE )</f>
        <v>days</v>
      </c>
      <c r="S137" s="132">
        <v>1</v>
      </c>
    </row>
    <row r="138" spans="1:19">
      <c r="A138" t="str">
        <f>VLOOKUP($F138,'Participating - full rosters'!$A:$Q,2,FALSE )</f>
        <v>NY Presbyterian - Lawrence</v>
      </c>
      <c r="B138" s="1">
        <v>9.2891976238658858E-2</v>
      </c>
      <c r="C138" t="str">
        <f>VLOOKUP($F138,'Participating - full rosters'!$A:$Q,5,FALSE )</f>
        <v>5S</v>
      </c>
      <c r="D138" s="151">
        <v>0.97548158971023757</v>
      </c>
      <c r="E138" t="str">
        <f>VLOOKUP($F138,'Participating - full rosters'!$A:$Q,10,FALSE )</f>
        <v>Daba, Antonette</v>
      </c>
      <c r="F138" s="1">
        <v>0.95906639415865358</v>
      </c>
      <c r="G138">
        <f>VLOOKUP($F138,'Participating - full rosters'!$A:$Q,11,FALSE )</f>
        <v>208</v>
      </c>
      <c r="H138" s="132">
        <f>VLOOKUP($F138,'Participating - full rosters'!$A:$Q,12,FALSE )</f>
        <v>40</v>
      </c>
      <c r="I138" s="132">
        <f>VLOOKUP($F138,'Participating - full rosters'!$A:$Q,13,FALSE )</f>
        <v>2016</v>
      </c>
      <c r="J138" s="132" t="str">
        <f>VLOOKUP($F138,'Participating - full rosters'!$A:$Q,14,FALSE )</f>
        <v>Nongovt. (not-for-profit) - Other</v>
      </c>
      <c r="K138" s="132" t="str">
        <f>VLOOKUP($F138,'Participating - full rosters'!$A:$R,18,FALSE )</f>
        <v>Minor</v>
      </c>
      <c r="L138" s="132" t="str">
        <f>VLOOKUP($F138,'Participating - full rosters'!$A:$Q,15,FALSE )</f>
        <v>STAFF NURSE</v>
      </c>
      <c r="M138" s="150">
        <f>VLOOKUP($F138,'Participating - full rosters'!$A:$Q,16,FALSE )</f>
        <v>40854</v>
      </c>
      <c r="N138" s="150">
        <f>VLOOKUP($F138,'Participating - full rosters'!$A:$Q,16,FALSE )</f>
        <v>40854</v>
      </c>
      <c r="O138" s="150"/>
      <c r="P138" s="150"/>
      <c r="Q138" s="47">
        <f>'Overall Data'!$C$34-N138</f>
        <v>2195</v>
      </c>
      <c r="R138" s="132" t="str">
        <f>VLOOKUP($F138,'Participating - full rosters'!$A:$Q,17,FALSE )</f>
        <v>DAY</v>
      </c>
      <c r="S138" s="132">
        <v>1</v>
      </c>
    </row>
    <row r="139" spans="1:19">
      <c r="A139" t="str">
        <f>VLOOKUP($F139,'Participating - full rosters'!$A:$Q,2,FALSE )</f>
        <v>NY Presbyterian - Lawrence</v>
      </c>
      <c r="B139" s="151">
        <v>9.2891976238658858E-2</v>
      </c>
      <c r="C139" t="str">
        <f>VLOOKUP($F139,'Participating - full rosters'!$A:$Q,5,FALSE )</f>
        <v>CCU</v>
      </c>
      <c r="D139" s="151">
        <v>3.7703553288351621E-2</v>
      </c>
      <c r="E139" t="str">
        <f>VLOOKUP($F139,'Participating - full rosters'!$A:$Q,10,FALSE )</f>
        <v>Batoon, Ethel E.</v>
      </c>
      <c r="F139" s="1">
        <v>0.24204392785466178</v>
      </c>
      <c r="G139">
        <f>VLOOKUP($F139,'Participating - full rosters'!$A:$Q,11,FALSE )</f>
        <v>208</v>
      </c>
      <c r="H139" s="132">
        <f>VLOOKUP($F139,'Participating - full rosters'!$A:$Q,12,FALSE )</f>
        <v>18</v>
      </c>
      <c r="I139" s="132">
        <f>VLOOKUP($F139,'Participating - full rosters'!$A:$Q,13,FALSE )</f>
        <v>2016</v>
      </c>
      <c r="J139" s="132" t="str">
        <f>VLOOKUP($F139,'Participating - full rosters'!$A:$Q,14,FALSE )</f>
        <v>Nongovt. (not-for-profit) - Other</v>
      </c>
      <c r="K139" s="132" t="str">
        <f>VLOOKUP($F139,'Participating - full rosters'!$A:$R,18,FALSE )</f>
        <v>Minor</v>
      </c>
      <c r="L139" s="132" t="str">
        <f>VLOOKUP($F139,'Participating - full rosters'!$A:$Q,15,FALSE )</f>
        <v>STAFF NURSE</v>
      </c>
      <c r="M139" s="150">
        <f>VLOOKUP($F139,'Participating - full rosters'!$A:$Q,16,FALSE )</f>
        <v>40854</v>
      </c>
      <c r="N139" s="150">
        <f>VLOOKUP($F139,'Participating - full rosters'!$A:$Q,16,FALSE )</f>
        <v>40854</v>
      </c>
      <c r="O139" s="150"/>
      <c r="P139" s="150"/>
      <c r="Q139" s="47">
        <f>'Overall Data'!$C$34-N139</f>
        <v>2195</v>
      </c>
      <c r="R139" s="132" t="str">
        <f>VLOOKUP($F139,'Participating - full rosters'!$A:$Q,17,FALSE )</f>
        <v>Days</v>
      </c>
      <c r="S139" s="132">
        <v>1</v>
      </c>
    </row>
    <row r="140" spans="1:19">
      <c r="A140" t="str">
        <f>VLOOKUP($F140,'Participating - full rosters'!$A:$Q,2,FALSE )</f>
        <v>NY Presbyterian - Lawrence</v>
      </c>
      <c r="B140" s="151">
        <v>9.2891976238658858E-2</v>
      </c>
      <c r="C140" t="str">
        <f>VLOOKUP($F140,'Participating - full rosters'!$A:$Q,5,FALSE )</f>
        <v>5N</v>
      </c>
      <c r="D140" s="151">
        <v>5.1153287088266608E-2</v>
      </c>
      <c r="E140" t="str">
        <f>VLOOKUP($F140,'Participating - full rosters'!$A:$Q,10,FALSE )</f>
        <v>Granville, Jean M.</v>
      </c>
      <c r="F140" s="151">
        <v>0.24868500724678588</v>
      </c>
      <c r="G140">
        <f>VLOOKUP($F140,'Participating - full rosters'!$A:$Q,11,FALSE )</f>
        <v>208</v>
      </c>
      <c r="H140" s="132">
        <f>VLOOKUP($F140,'Participating - full rosters'!$A:$Q,12,FALSE )</f>
        <v>30</v>
      </c>
      <c r="I140" s="132">
        <f>VLOOKUP($F140,'Participating - full rosters'!$A:$Q,13,FALSE )</f>
        <v>2016</v>
      </c>
      <c r="J140" s="132" t="str">
        <f>VLOOKUP($F140,'Participating - full rosters'!$A:$Q,14,FALSE )</f>
        <v>Nongovt. (not-for-profit) - Other</v>
      </c>
      <c r="K140" s="132" t="str">
        <f>VLOOKUP($F140,'Participating - full rosters'!$A:$R,18,FALSE )</f>
        <v>Minor</v>
      </c>
      <c r="L140" s="132" t="str">
        <f>VLOOKUP($F140,'Participating - full rosters'!$A:$Q,15,FALSE )</f>
        <v>STAFF NURSE</v>
      </c>
      <c r="M140" s="150">
        <f>VLOOKUP($F140,'Participating - full rosters'!$A:$Q,16,FALSE )</f>
        <v>40854</v>
      </c>
      <c r="N140" s="150">
        <f>VLOOKUP($F140,'Participating - full rosters'!$A:$Q,16,FALSE )</f>
        <v>40854</v>
      </c>
      <c r="O140" s="150"/>
      <c r="P140" s="150"/>
      <c r="Q140" s="47">
        <f>'Overall Data'!$C$34-N140</f>
        <v>2195</v>
      </c>
      <c r="R140" s="132" t="str">
        <f>VLOOKUP($F140,'Participating - full rosters'!$A:$Q,17,FALSE )</f>
        <v>days</v>
      </c>
      <c r="S140" s="132">
        <v>1</v>
      </c>
    </row>
    <row r="141" spans="1:19">
      <c r="A141" t="str">
        <f>VLOOKUP($F141,'Participating - full rosters'!$A:$Q,2,FALSE )</f>
        <v>NY Presbyterian - Lawrence</v>
      </c>
      <c r="B141" s="151">
        <v>9.2891976238658858E-2</v>
      </c>
      <c r="C141" t="str">
        <f>VLOOKUP($F141,'Participating - full rosters'!$A:$Q,5,FALSE )</f>
        <v>5N</v>
      </c>
      <c r="D141" s="151">
        <v>5.1153287088266608E-2</v>
      </c>
      <c r="E141" t="str">
        <f>VLOOKUP($F141,'Participating - full rosters'!$A:$Q,10,FALSE )</f>
        <v>Reny, Suma</v>
      </c>
      <c r="F141" s="1">
        <v>0.71135382367197442</v>
      </c>
      <c r="G141">
        <f>VLOOKUP($F141,'Participating - full rosters'!$A:$Q,11,FALSE )</f>
        <v>208</v>
      </c>
      <c r="H141" s="132">
        <f>VLOOKUP($F141,'Participating - full rosters'!$A:$Q,12,FALSE )</f>
        <v>30</v>
      </c>
      <c r="I141" s="132">
        <f>VLOOKUP($F141,'Participating - full rosters'!$A:$Q,13,FALSE )</f>
        <v>2016</v>
      </c>
      <c r="J141" s="132" t="str">
        <f>VLOOKUP($F141,'Participating - full rosters'!$A:$Q,14,FALSE )</f>
        <v>Nongovt. (not-for-profit) - Other</v>
      </c>
      <c r="K141" s="132" t="str">
        <f>VLOOKUP($F141,'Participating - full rosters'!$A:$R,18,FALSE )</f>
        <v>Minor</v>
      </c>
      <c r="L141" s="132" t="str">
        <f>VLOOKUP($F141,'Participating - full rosters'!$A:$Q,15,FALSE )</f>
        <v>STAFF NURSE</v>
      </c>
      <c r="M141" s="150">
        <f>VLOOKUP($F141,'Participating - full rosters'!$A:$Q,16,FALSE )</f>
        <v>40854</v>
      </c>
      <c r="N141" s="150">
        <f>VLOOKUP($F141,'Participating - full rosters'!$A:$Q,16,FALSE )</f>
        <v>40854</v>
      </c>
      <c r="O141" s="150"/>
      <c r="P141" s="150"/>
      <c r="Q141" s="47">
        <f>'Overall Data'!$C$34-N141</f>
        <v>2195</v>
      </c>
      <c r="R141" s="132" t="str">
        <f>VLOOKUP($F141,'Participating - full rosters'!$A:$Q,17,FALSE )</f>
        <v>days</v>
      </c>
      <c r="S141" s="132">
        <v>1</v>
      </c>
    </row>
    <row r="142" spans="1:19">
      <c r="A142" t="str">
        <f>VLOOKUP($F142,'Participating - full rosters'!$A:$Q,2,FALSE )</f>
        <v>NY Presbyterian - Lawrence</v>
      </c>
      <c r="B142" s="151">
        <v>9.2891976238658858E-2</v>
      </c>
      <c r="C142" t="str">
        <f>VLOOKUP($F142,'Participating - full rosters'!$A:$Q,5,FALSE )</f>
        <v>5S</v>
      </c>
      <c r="D142" s="151">
        <v>0.97548158971023757</v>
      </c>
      <c r="E142" t="str">
        <f>VLOOKUP($F142,'Participating - full rosters'!$A:$Q,10,FALSE )</f>
        <v>Baksh, Bibi F.</v>
      </c>
      <c r="F142" s="1">
        <v>0.10171069251715459</v>
      </c>
      <c r="G142">
        <f>VLOOKUP($F142,'Participating - full rosters'!$A:$Q,11,FALSE )</f>
        <v>208</v>
      </c>
      <c r="H142" s="132">
        <f>VLOOKUP($F142,'Participating - full rosters'!$A:$Q,12,FALSE )</f>
        <v>40</v>
      </c>
      <c r="I142" s="132">
        <f>VLOOKUP($F142,'Participating - full rosters'!$A:$Q,13,FALSE )</f>
        <v>2016</v>
      </c>
      <c r="J142" s="132" t="str">
        <f>VLOOKUP($F142,'Participating - full rosters'!$A:$Q,14,FALSE )</f>
        <v>Nongovt. (not-for-profit) - Other</v>
      </c>
      <c r="K142" s="132" t="str">
        <f>VLOOKUP($F142,'Participating - full rosters'!$A:$R,18,FALSE )</f>
        <v>Minor</v>
      </c>
      <c r="L142" s="132" t="str">
        <f>VLOOKUP($F142,'Participating - full rosters'!$A:$Q,15,FALSE )</f>
        <v>STAFF NURSE</v>
      </c>
      <c r="M142" s="150">
        <f>VLOOKUP($F142,'Participating - full rosters'!$A:$Q,16,FALSE )</f>
        <v>40819</v>
      </c>
      <c r="N142" s="150">
        <f>VLOOKUP($F142,'Participating - full rosters'!$A:$Q,16,FALSE )</f>
        <v>40819</v>
      </c>
      <c r="O142" s="150"/>
      <c r="P142" s="150"/>
      <c r="Q142" s="47">
        <f>'Overall Data'!$C$34-N142</f>
        <v>2230</v>
      </c>
      <c r="R142" s="132" t="str">
        <f>VLOOKUP($F142,'Participating - full rosters'!$A:$Q,17,FALSE )</f>
        <v>DAY</v>
      </c>
      <c r="S142" s="132">
        <v>1</v>
      </c>
    </row>
    <row r="143" spans="1:19">
      <c r="A143" t="str">
        <f>VLOOKUP($F143,'Participating - full rosters'!$A:$Q,2,FALSE )</f>
        <v>NY Presbyterian - Lawrence</v>
      </c>
      <c r="B143" s="1">
        <v>9.2891976238658858E-2</v>
      </c>
      <c r="C143" t="str">
        <f>VLOOKUP($F143,'Participating - full rosters'!$A:$Q,5,FALSE )</f>
        <v>4N</v>
      </c>
      <c r="D143" s="151">
        <v>0.85426708609038782</v>
      </c>
      <c r="E143" t="str">
        <f>VLOOKUP($F143,'Participating - full rosters'!$A:$Q,10,FALSE )</f>
        <v>Thomas, Tessymol</v>
      </c>
      <c r="F143" s="1">
        <v>0.13333789694517673</v>
      </c>
      <c r="G143">
        <f>VLOOKUP($F143,'Participating - full rosters'!$A:$Q,11,FALSE )</f>
        <v>208</v>
      </c>
      <c r="H143" s="132">
        <f>VLOOKUP($F143,'Participating - full rosters'!$A:$Q,12,FALSE )</f>
        <v>15</v>
      </c>
      <c r="I143" s="132">
        <f>VLOOKUP($F143,'Participating - full rosters'!$A:$Q,13,FALSE )</f>
        <v>2016</v>
      </c>
      <c r="J143" s="132" t="str">
        <f>VLOOKUP($F143,'Participating - full rosters'!$A:$Q,14,FALSE )</f>
        <v>Nongovt. (not-for-profit) - Other</v>
      </c>
      <c r="K143" s="132" t="str">
        <f>VLOOKUP($F143,'Participating - full rosters'!$A:$R,18,FALSE )</f>
        <v>Minor</v>
      </c>
      <c r="L143" s="132" t="str">
        <f>VLOOKUP($F143,'Participating - full rosters'!$A:$Q,15,FALSE )</f>
        <v>STAFF NURSE</v>
      </c>
      <c r="M143" s="150">
        <f>VLOOKUP($F143,'Participating - full rosters'!$A:$Q,16,FALSE )</f>
        <v>40798</v>
      </c>
      <c r="N143" s="150">
        <f>VLOOKUP($F143,'Participating - full rosters'!$A:$Q,16,FALSE )</f>
        <v>40798</v>
      </c>
      <c r="O143" s="150"/>
      <c r="P143" s="150"/>
      <c r="Q143" s="47">
        <f>'Overall Data'!$C$34-N143</f>
        <v>2251</v>
      </c>
      <c r="R143" s="132" t="str">
        <f>VLOOKUP($F143,'Participating - full rosters'!$A:$Q,17,FALSE )</f>
        <v> Days</v>
      </c>
      <c r="S143" s="132">
        <v>1</v>
      </c>
    </row>
    <row r="144" spans="1:19">
      <c r="A144" t="str">
        <f>VLOOKUP($F144,'Participating - full rosters'!$A:$Q,2,FALSE )</f>
        <v>NY Presbyterian - Lawrence</v>
      </c>
      <c r="B144" s="1">
        <v>9.2891976238658858E-2</v>
      </c>
      <c r="C144" t="str">
        <f>VLOOKUP($F144,'Participating - full rosters'!$A:$Q,5,FALSE )</f>
        <v>5S</v>
      </c>
      <c r="D144" s="151">
        <v>0.97548158971023757</v>
      </c>
      <c r="E144" t="str">
        <f>VLOOKUP($F144,'Participating - full rosters'!$A:$Q,10,FALSE )</f>
        <v>Powell, Tenisha</v>
      </c>
      <c r="F144" s="1">
        <v>0.60837269419629714</v>
      </c>
      <c r="G144">
        <f>VLOOKUP($F144,'Participating - full rosters'!$A:$Q,11,FALSE )</f>
        <v>208</v>
      </c>
      <c r="H144" s="132">
        <f>VLOOKUP($F144,'Participating - full rosters'!$A:$Q,12,FALSE )</f>
        <v>40</v>
      </c>
      <c r="I144" s="132">
        <f>VLOOKUP($F144,'Participating - full rosters'!$A:$Q,13,FALSE )</f>
        <v>2016</v>
      </c>
      <c r="J144" s="132" t="str">
        <f>VLOOKUP($F144,'Participating - full rosters'!$A:$Q,14,FALSE )</f>
        <v>Nongovt. (not-for-profit) - Other</v>
      </c>
      <c r="K144" s="132" t="str">
        <f>VLOOKUP($F144,'Participating - full rosters'!$A:$R,18,FALSE )</f>
        <v>Minor</v>
      </c>
      <c r="L144" s="132" t="str">
        <f>VLOOKUP($F144,'Participating - full rosters'!$A:$Q,15,FALSE )</f>
        <v>STAFF NURSE</v>
      </c>
      <c r="M144" s="150">
        <f>VLOOKUP($F144,'Participating - full rosters'!$A:$Q,16,FALSE )</f>
        <v>40798</v>
      </c>
      <c r="N144" s="150">
        <f>VLOOKUP($F144,'Participating - full rosters'!$A:$Q,16,FALSE )</f>
        <v>40798</v>
      </c>
      <c r="O144" s="150"/>
      <c r="P144" s="150"/>
      <c r="Q144" s="47">
        <f>'Overall Data'!$C$34-N144</f>
        <v>2251</v>
      </c>
      <c r="R144" s="132" t="str">
        <f>VLOOKUP($F144,'Participating - full rosters'!$A:$Q,17,FALSE )</f>
        <v>DAY</v>
      </c>
      <c r="S144" s="132">
        <v>1</v>
      </c>
    </row>
    <row r="145" spans="1:19">
      <c r="A145" t="str">
        <f>VLOOKUP($F145,'Participating - full rosters'!$A:$Q,2,FALSE )</f>
        <v>NY Presbyterian - Lawrence</v>
      </c>
      <c r="B145" s="1">
        <v>9.2891976238658858E-2</v>
      </c>
      <c r="C145" t="str">
        <f>VLOOKUP($F145,'Participating - full rosters'!$A:$Q,5,FALSE )</f>
        <v>6N</v>
      </c>
      <c r="D145" s="1">
        <v>0.45538935045037354</v>
      </c>
      <c r="E145" t="str">
        <f>VLOOKUP($F145,'Participating - full rosters'!$A:$Q,10,FALSE )</f>
        <v>Kuriakose, Mintu</v>
      </c>
      <c r="F145" s="1">
        <v>0.77535281350207819</v>
      </c>
      <c r="G145">
        <f>VLOOKUP($F145,'Participating - full rosters'!$A:$Q,11,FALSE )</f>
        <v>208</v>
      </c>
      <c r="H145" s="132">
        <f>VLOOKUP($F145,'Participating - full rosters'!$A:$Q,12,FALSE )</f>
        <v>30</v>
      </c>
      <c r="I145" s="132">
        <f>VLOOKUP($F145,'Participating - full rosters'!$A:$Q,13,FALSE )</f>
        <v>2016</v>
      </c>
      <c r="J145" s="132" t="str">
        <f>VLOOKUP($F145,'Participating - full rosters'!$A:$Q,14,FALSE )</f>
        <v>Nongovt. (not-for-profit) - Other</v>
      </c>
      <c r="K145" s="132" t="str">
        <f>VLOOKUP($F145,'Participating - full rosters'!$A:$R,18,FALSE )</f>
        <v>Minor</v>
      </c>
      <c r="L145" s="132" t="str">
        <f>VLOOKUP($F145,'Participating - full rosters'!$A:$Q,15,FALSE )</f>
        <v>STAFF NURSE</v>
      </c>
      <c r="M145" s="150">
        <f>VLOOKUP($F145,'Participating - full rosters'!$A:$Q,16,FALSE )</f>
        <v>40798</v>
      </c>
      <c r="N145" s="150">
        <f>VLOOKUP($F145,'Participating - full rosters'!$A:$Q,16,FALSE )</f>
        <v>40798</v>
      </c>
      <c r="O145" s="150"/>
      <c r="P145" s="150"/>
      <c r="Q145" s="47">
        <f>'Overall Data'!$C$34-N145</f>
        <v>2251</v>
      </c>
      <c r="R145" s="132" t="str">
        <f>VLOOKUP($F145,'Participating - full rosters'!$A:$Q,17,FALSE )</f>
        <v>day</v>
      </c>
      <c r="S145" s="132">
        <v>1</v>
      </c>
    </row>
    <row r="146" spans="1:19">
      <c r="A146" t="str">
        <f>VLOOKUP($F146,'Participating - full rosters'!$A:$Q,2,FALSE )</f>
        <v>NY Presbyterian - Lawrence</v>
      </c>
      <c r="B146" s="1">
        <v>9.2891976238658858E-2</v>
      </c>
      <c r="C146" t="str">
        <f>VLOOKUP($F146,'Participating - full rosters'!$A:$Q,5,FALSE )</f>
        <v>5S</v>
      </c>
      <c r="D146" s="151">
        <v>0.97548158971023757</v>
      </c>
      <c r="E146" t="str">
        <f>VLOOKUP($F146,'Participating - full rosters'!$A:$Q,10,FALSE )</f>
        <v>Trotman, Yvette</v>
      </c>
      <c r="F146" s="1">
        <v>0.89945345133910004</v>
      </c>
      <c r="G146">
        <f>VLOOKUP($F146,'Participating - full rosters'!$A:$Q,11,FALSE )</f>
        <v>208</v>
      </c>
      <c r="H146" s="132">
        <f>VLOOKUP($F146,'Participating - full rosters'!$A:$Q,12,FALSE )</f>
        <v>40</v>
      </c>
      <c r="I146" s="132">
        <f>VLOOKUP($F146,'Participating - full rosters'!$A:$Q,13,FALSE )</f>
        <v>2016</v>
      </c>
      <c r="J146" s="132" t="str">
        <f>VLOOKUP($F146,'Participating - full rosters'!$A:$Q,14,FALSE )</f>
        <v>Nongovt. (not-for-profit) - Other</v>
      </c>
      <c r="K146" s="132" t="str">
        <f>VLOOKUP($F146,'Participating - full rosters'!$A:$R,18,FALSE )</f>
        <v>Minor</v>
      </c>
      <c r="L146" s="132" t="str">
        <f>VLOOKUP($F146,'Participating - full rosters'!$A:$Q,15,FALSE )</f>
        <v>STAFF NURSE</v>
      </c>
      <c r="M146" s="150">
        <f>VLOOKUP($F146,'Participating - full rosters'!$A:$Q,16,FALSE )</f>
        <v>40798</v>
      </c>
      <c r="N146" s="150">
        <f>VLOOKUP($F146,'Participating - full rosters'!$A:$Q,16,FALSE )</f>
        <v>40798</v>
      </c>
      <c r="O146" s="150"/>
      <c r="P146" s="150"/>
      <c r="Q146" s="47">
        <f>'Overall Data'!$C$34-N146</f>
        <v>2251</v>
      </c>
      <c r="R146" s="132" t="str">
        <f>VLOOKUP($F146,'Participating - full rosters'!$A:$Q,17,FALSE )</f>
        <v>DAY</v>
      </c>
      <c r="S146" s="132">
        <v>1</v>
      </c>
    </row>
    <row r="147" spans="1:19">
      <c r="A147" t="str">
        <f>VLOOKUP($F147,'Participating - full rosters'!$A:$Q,2,FALSE )</f>
        <v>Elmhurst Hospital Center</v>
      </c>
      <c r="B147" s="1">
        <v>0.93694213239222535</v>
      </c>
      <c r="C147" t="str">
        <f>VLOOKUP($F147,'Participating - full rosters'!$A:$Q,5,FALSE )</f>
        <v>B4</v>
      </c>
      <c r="D147" s="151">
        <v>0.87595009609222407</v>
      </c>
      <c r="E147" t="str">
        <f>VLOOKUP($F147,'Participating - full rosters'!$A:$Q,10,FALSE )</f>
        <v>Duan, Jinping</v>
      </c>
      <c r="F147" s="1">
        <v>0.43453933840211567</v>
      </c>
      <c r="G147">
        <f>VLOOKUP($F147,'Participating - full rosters'!$A:$Q,11,FALSE )</f>
        <v>545</v>
      </c>
      <c r="H147" s="132">
        <f>VLOOKUP($F147,'Participating - full rosters'!$A:$Q,12,FALSE )</f>
        <v>34</v>
      </c>
      <c r="I147" s="132">
        <f>VLOOKUP($F147,'Participating - full rosters'!$A:$Q,13,FALSE )</f>
        <v>2013</v>
      </c>
      <c r="J147" s="132" t="str">
        <f>VLOOKUP($F147,'Participating - full rosters'!$A:$Q,14,FALSE )</f>
        <v>Govt. (non federal) - City</v>
      </c>
      <c r="K147" s="132" t="str">
        <f>VLOOKUP($F147,'Participating - full rosters'!$A:$R,18,FALSE )</f>
        <v>Minor</v>
      </c>
      <c r="L147" s="132" t="str">
        <f>VLOOKUP($F147,'Participating - full rosters'!$A:$Q,15,FALSE )</f>
        <v>R</v>
      </c>
      <c r="M147" s="150">
        <f>VLOOKUP($F147,'Participating - full rosters'!$A:$Q,16,FALSE )</f>
        <v>40581</v>
      </c>
      <c r="N147" s="150">
        <f>VLOOKUP($F147,'Participating - full rosters'!$A:$Q,16,FALSE )</f>
        <v>40581</v>
      </c>
      <c r="O147" s="150"/>
      <c r="P147" s="150"/>
      <c r="Q147" s="47">
        <f>'Overall Data'!$C$34-N147</f>
        <v>2468</v>
      </c>
      <c r="R147" s="132" t="str">
        <f>VLOOKUP($F147,'Participating - full rosters'!$A:$Q,17,FALSE )</f>
        <v>Tour 1</v>
      </c>
      <c r="S147" s="132">
        <v>1</v>
      </c>
    </row>
    <row r="148" spans="1:19">
      <c r="A148" t="str">
        <f>VLOOKUP($F148,'Participating - full rosters'!$A:$Q,2,FALSE )</f>
        <v>St. Joseph Mercy Oakland</v>
      </c>
      <c r="B148" s="151">
        <v>0.10179897754127254</v>
      </c>
      <c r="C148" t="str">
        <f>VLOOKUP($F148,'Participating - full rosters'!$A:$Q,5,FALSE )</f>
        <v>4S - Med/Surg</v>
      </c>
      <c r="D148" s="1">
        <v>0.30940463213849057</v>
      </c>
      <c r="E148" t="str">
        <f>VLOOKUP($F148,'Participating - full rosters'!$A:$Q,10,FALSE )</f>
        <v>Golding-Jewett, Tina</v>
      </c>
      <c r="F148" s="151">
        <v>0.15824108197840903</v>
      </c>
      <c r="G148">
        <f>VLOOKUP($F148,'Participating - full rosters'!$A:$Q,11,FALSE )</f>
        <v>422</v>
      </c>
      <c r="H148" s="132">
        <f>VLOOKUP($F148,'Participating - full rosters'!$A:$Q,12,FALSE )</f>
        <v>36</v>
      </c>
      <c r="I148" s="132">
        <f>VLOOKUP($F148,'Participating - full rosters'!$A:$Q,13,FALSE )</f>
        <v>2011</v>
      </c>
      <c r="J148" s="132" t="str">
        <f>VLOOKUP($F148,'Participating - full rosters'!$A:$Q,14,FALSE )</f>
        <v>Nongovt. (not-for-profit) - Church Operated</v>
      </c>
      <c r="K148" s="132" t="str">
        <f>VLOOKUP($F148,'Participating - full rosters'!$A:$R,18,FALSE )</f>
        <v>Minor</v>
      </c>
      <c r="L148" s="132" t="str">
        <f>VLOOKUP($F148,'Participating - full rosters'!$A:$Q,15,FALSE )</f>
        <v>STAFF NURSE</v>
      </c>
      <c r="M148" s="150">
        <f>VLOOKUP($F148,'Participating - full rosters'!$A:$Q,16,FALSE )</f>
        <v>40434</v>
      </c>
      <c r="N148" s="150">
        <f>VLOOKUP($F148,'Participating - full rosters'!$A:$Q,16,FALSE )</f>
        <v>40434</v>
      </c>
      <c r="O148" s="150"/>
      <c r="P148" s="150"/>
      <c r="Q148" s="47">
        <f>'Overall Data'!$C$34-N148</f>
        <v>2615</v>
      </c>
      <c r="R148" s="132" t="str">
        <f>VLOOKUP($F148,'Participating - full rosters'!$A:$Q,17,FALSE )</f>
        <v>DAY</v>
      </c>
      <c r="S148" s="132">
        <v>1</v>
      </c>
    </row>
    <row r="149" spans="1:19">
      <c r="A149" t="str">
        <f>VLOOKUP($F149,'Participating - full rosters'!$A:$Q,2,FALSE )</f>
        <v>Kaiser Permanente Sunnyside Medical Center</v>
      </c>
      <c r="B149" s="1">
        <v>0.21700524054157877</v>
      </c>
      <c r="C149" t="str">
        <f>VLOOKUP($F149,'Participating - full rosters'!$A:$Q,5,FALSE )</f>
        <v>2 South</v>
      </c>
      <c r="D149" s="100">
        <v>0.88298628694913495</v>
      </c>
      <c r="E149" t="str">
        <f>VLOOKUP($F149,'Participating - full rosters'!$A:$Q,10,FALSE )</f>
        <v>Ruiz, Jessica</v>
      </c>
      <c r="F149" s="1">
        <v>0.16065064540587848</v>
      </c>
      <c r="G149">
        <f>VLOOKUP($F149,'Participating - full rosters'!$A:$Q,11,FALSE )</f>
        <v>302</v>
      </c>
      <c r="H149" s="132">
        <f>VLOOKUP($F149,'Participating - full rosters'!$A:$Q,12,FALSE )</f>
        <v>20</v>
      </c>
      <c r="I149" s="132">
        <f>VLOOKUP($F149,'Participating - full rosters'!$A:$Q,13,FALSE )</f>
        <v>2016</v>
      </c>
      <c r="J149" s="132" t="str">
        <f>VLOOKUP($F149,'Participating - full rosters'!$A:$Q,14,FALSE )</f>
        <v>Nongovt. (not-for-profit) - Other</v>
      </c>
      <c r="K149" s="132" t="str">
        <f>VLOOKUP($F149,'Participating - full rosters'!$A:$R,18,FALSE )</f>
        <v>Minor</v>
      </c>
      <c r="L149" s="132" t="str">
        <f>VLOOKUP($F149,'Participating - full rosters'!$A:$Q,15,FALSE )</f>
        <v>C.N.A.</v>
      </c>
      <c r="M149" s="150">
        <f>VLOOKUP($F149,'Participating - full rosters'!$A:$Q,16,FALSE )</f>
        <v>40378</v>
      </c>
      <c r="N149" s="150">
        <f>VLOOKUP($F149,'Participating - full rosters'!$A:$Q,16,FALSE )</f>
        <v>40378</v>
      </c>
      <c r="O149" s="150"/>
      <c r="P149" s="150"/>
      <c r="Q149" s="47">
        <f>'Overall Data'!$C$34-N149</f>
        <v>2671</v>
      </c>
      <c r="R149" s="132" t="str">
        <f>VLOOKUP($F149,'Participating - full rosters'!$A:$Q,17,FALSE )</f>
        <v>DAY</v>
      </c>
      <c r="S149" s="132">
        <v>1</v>
      </c>
    </row>
    <row r="150" spans="1:19">
      <c r="A150" t="str">
        <f>VLOOKUP($F150,'Participating - full rosters'!$A:$Q,2,FALSE )</f>
        <v>Kaiser Permanente Sunnyside Medical Center</v>
      </c>
      <c r="B150" s="1">
        <v>0.21700524054157877</v>
      </c>
      <c r="C150" t="str">
        <f>VLOOKUP($F150,'Participating - full rosters'!$A:$Q,5,FALSE )</f>
        <v>1 North</v>
      </c>
      <c r="D150" s="151">
        <v>0.62267359343562168</v>
      </c>
      <c r="E150" t="str">
        <f>VLOOKUP($F150,'Participating - full rosters'!$A:$Q,10,FALSE )</f>
        <v>Cooper, Marcia</v>
      </c>
      <c r="F150" s="1">
        <v>0.52664650723599604</v>
      </c>
      <c r="G150">
        <f>VLOOKUP($F150,'Participating - full rosters'!$A:$Q,11,FALSE )</f>
        <v>302</v>
      </c>
      <c r="H150" s="132">
        <f>VLOOKUP($F150,'Participating - full rosters'!$A:$Q,12,FALSE )</f>
        <v>19</v>
      </c>
      <c r="I150" s="132">
        <f>VLOOKUP($F150,'Participating - full rosters'!$A:$Q,13,FALSE )</f>
        <v>2016</v>
      </c>
      <c r="J150" s="132" t="str">
        <f>VLOOKUP($F150,'Participating - full rosters'!$A:$Q,14,FALSE )</f>
        <v>Nongovt. (not-for-profit) - Other</v>
      </c>
      <c r="K150" s="132" t="str">
        <f>VLOOKUP($F150,'Participating - full rosters'!$A:$R,18,FALSE )</f>
        <v>Minor</v>
      </c>
      <c r="L150" s="132" t="str">
        <f>VLOOKUP($F150,'Participating - full rosters'!$A:$Q,15,FALSE )</f>
        <v>C.N.A.</v>
      </c>
      <c r="M150" s="150">
        <f>VLOOKUP($F150,'Participating - full rosters'!$A:$Q,16,FALSE )</f>
        <v>40322</v>
      </c>
      <c r="N150" s="150">
        <f>VLOOKUP($F150,'Participating - full rosters'!$A:$Q,16,FALSE )</f>
        <v>40322</v>
      </c>
      <c r="O150" s="150"/>
      <c r="P150" s="150"/>
      <c r="Q150" s="47">
        <f>'Overall Data'!$C$34-N150</f>
        <v>2727</v>
      </c>
      <c r="R150" s="132" t="str">
        <f>VLOOKUP($F150,'Participating - full rosters'!$A:$Q,17,FALSE )</f>
        <v>DAY</v>
      </c>
      <c r="S150" s="132">
        <v>1</v>
      </c>
    </row>
    <row r="151" spans="1:19">
      <c r="A151" t="str">
        <f>VLOOKUP($F151,'Participating - full rosters'!$A:$Q,2,FALSE )</f>
        <v>NY Presbyterian - Lawrence</v>
      </c>
      <c r="B151" s="1">
        <v>9.2891976238658858E-2</v>
      </c>
      <c r="C151" t="str">
        <f>VLOOKUP($F151,'Participating - full rosters'!$A:$Q,5,FALSE )</f>
        <v>CCU</v>
      </c>
      <c r="D151" s="1">
        <v>3.7703553288351621E-2</v>
      </c>
      <c r="E151" t="str">
        <f>VLOOKUP($F151,'Participating - full rosters'!$A:$Q,10,FALSE )</f>
        <v>Park, Young Hye</v>
      </c>
      <c r="F151" s="1">
        <v>0.1452842307146166</v>
      </c>
      <c r="G151">
        <f>VLOOKUP($F151,'Participating - full rosters'!$A:$Q,11,FALSE )</f>
        <v>208</v>
      </c>
      <c r="H151" s="132">
        <f>VLOOKUP($F151,'Participating - full rosters'!$A:$Q,12,FALSE )</f>
        <v>18</v>
      </c>
      <c r="I151" s="132">
        <f>VLOOKUP($F151,'Participating - full rosters'!$A:$Q,13,FALSE )</f>
        <v>2016</v>
      </c>
      <c r="J151" s="132" t="str">
        <f>VLOOKUP($F151,'Participating - full rosters'!$A:$Q,14,FALSE )</f>
        <v>Nongovt. (not-for-profit) - Other</v>
      </c>
      <c r="K151" s="132" t="str">
        <f>VLOOKUP($F151,'Participating - full rosters'!$A:$R,18,FALSE )</f>
        <v>Minor</v>
      </c>
      <c r="L151" s="132" t="str">
        <f>VLOOKUP($F151,'Participating - full rosters'!$A:$Q,15,FALSE )</f>
        <v>STAFF NURSE</v>
      </c>
      <c r="M151" s="150">
        <f>VLOOKUP($F151,'Participating - full rosters'!$A:$Q,16,FALSE )</f>
        <v>40301</v>
      </c>
      <c r="N151" s="150">
        <f>VLOOKUP($F151,'Participating - full rosters'!$A:$Q,16,FALSE )</f>
        <v>40301</v>
      </c>
      <c r="O151" s="150"/>
      <c r="P151" s="150"/>
      <c r="Q151" s="47">
        <f>'Overall Data'!$C$34-N151</f>
        <v>2748</v>
      </c>
      <c r="R151" s="132" t="str">
        <f>VLOOKUP($F151,'Participating - full rosters'!$A:$Q,17,FALSE )</f>
        <v>Days</v>
      </c>
      <c r="S151" s="132">
        <v>1</v>
      </c>
    </row>
    <row r="152" spans="1:19">
      <c r="A152" t="str">
        <f>VLOOKUP($F152,'Participating - full rosters'!$A:$Q,2,FALSE )</f>
        <v>Kaiser Permanente Sunnyside Medical Center</v>
      </c>
      <c r="B152" s="1">
        <v>0.21700524054157877</v>
      </c>
      <c r="C152" t="str">
        <f>VLOOKUP($F152,'Participating - full rosters'!$A:$Q,5,FALSE )</f>
        <v>1 South</v>
      </c>
      <c r="D152" s="1">
        <v>0.84297455888567396</v>
      </c>
      <c r="E152" t="str">
        <f>VLOOKUP($F152,'Participating - full rosters'!$A:$Q,10,FALSE )</f>
        <v>Wullschleger, Jessica</v>
      </c>
      <c r="F152" s="1">
        <v>0.61680021584611966</v>
      </c>
      <c r="G152">
        <f>VLOOKUP($F152,'Participating - full rosters'!$A:$Q,11,FALSE )</f>
        <v>302</v>
      </c>
      <c r="H152" s="132">
        <f>VLOOKUP($F152,'Participating - full rosters'!$A:$Q,12,FALSE )</f>
        <v>19</v>
      </c>
      <c r="I152" s="132">
        <f>VLOOKUP($F152,'Participating - full rosters'!$A:$Q,13,FALSE )</f>
        <v>2016</v>
      </c>
      <c r="J152" s="132" t="str">
        <f>VLOOKUP($F152,'Participating - full rosters'!$A:$Q,14,FALSE )</f>
        <v>Nongovt. (not-for-profit) - Other</v>
      </c>
      <c r="K152" s="132" t="str">
        <f>VLOOKUP($F152,'Participating - full rosters'!$A:$R,18,FALSE )</f>
        <v>Minor</v>
      </c>
      <c r="L152" s="132" t="str">
        <f>VLOOKUP($F152,'Participating - full rosters'!$A:$Q,15,FALSE )</f>
        <v>C.N.A</v>
      </c>
      <c r="M152" s="150">
        <f>VLOOKUP($F152,'Participating - full rosters'!$A:$Q,16,FALSE )</f>
        <v>40266</v>
      </c>
      <c r="N152" s="150">
        <f>VLOOKUP($F152,'Participating - full rosters'!$A:$Q,16,FALSE )</f>
        <v>40266</v>
      </c>
      <c r="O152" s="150"/>
      <c r="P152" s="150"/>
      <c r="Q152" s="47">
        <f>'Overall Data'!$C$34-N152</f>
        <v>2783</v>
      </c>
      <c r="R152" s="132" t="str">
        <f>VLOOKUP($F152,'Participating - full rosters'!$A:$Q,17,FALSE )</f>
        <v>DAY</v>
      </c>
      <c r="S152" s="132">
        <v>1</v>
      </c>
    </row>
    <row r="153" spans="1:19">
      <c r="A153" t="str">
        <f>VLOOKUP($F153,'Participating - full rosters'!$A:$Q,2,FALSE )</f>
        <v>NY Presbyterian - Lawrence</v>
      </c>
      <c r="B153" s="99">
        <v>9.2891976238658858E-2</v>
      </c>
      <c r="C153" t="str">
        <f>VLOOKUP($F153,'Participating - full rosters'!$A:$Q,5,FALSE )</f>
        <v>4N</v>
      </c>
      <c r="D153" s="99">
        <v>0.85426708609038782</v>
      </c>
      <c r="E153" t="str">
        <f>VLOOKUP($F153,'Participating - full rosters'!$A:$Q,10,FALSE )</f>
        <v>Thomas, Marie J.</v>
      </c>
      <c r="F153" s="99">
        <v>0.81219761646879862</v>
      </c>
      <c r="G153">
        <f>VLOOKUP($F153,'Participating - full rosters'!$A:$Q,11,FALSE )</f>
        <v>208</v>
      </c>
      <c r="H153" s="132">
        <f>VLOOKUP($F153,'Participating - full rosters'!$A:$Q,12,FALSE )</f>
        <v>15</v>
      </c>
      <c r="I153" s="132">
        <f>VLOOKUP($F153,'Participating - full rosters'!$A:$Q,13,FALSE )</f>
        <v>2016</v>
      </c>
      <c r="J153" s="132" t="str">
        <f>VLOOKUP($F153,'Participating - full rosters'!$A:$Q,14,FALSE )</f>
        <v>Nongovt. (not-for-profit) - Other</v>
      </c>
      <c r="K153" s="132" t="str">
        <f>VLOOKUP($F153,'Participating - full rosters'!$A:$R,18,FALSE )</f>
        <v>Minor</v>
      </c>
      <c r="L153" s="132" t="str">
        <f>VLOOKUP($F153,'Participating - full rosters'!$A:$Q,15,FALSE )</f>
        <v>STAFF NURSE</v>
      </c>
      <c r="M153" s="150">
        <f>VLOOKUP($F153,'Participating - full rosters'!$A:$Q,16,FALSE )</f>
        <v>40238</v>
      </c>
      <c r="N153" s="150">
        <f>VLOOKUP($F153,'Participating - full rosters'!$A:$Q,16,FALSE )</f>
        <v>40238</v>
      </c>
      <c r="O153" s="150"/>
      <c r="P153" s="150"/>
      <c r="Q153" s="47">
        <f>'Overall Data'!$C$34-N153</f>
        <v>2811</v>
      </c>
      <c r="R153" s="132" t="str">
        <f>VLOOKUP($F153,'Participating - full rosters'!$A:$Q,17,FALSE )</f>
        <v> Days</v>
      </c>
      <c r="S153" s="132">
        <v>1</v>
      </c>
    </row>
    <row r="154" spans="1:19">
      <c r="A154" t="str">
        <f>VLOOKUP($F154,'Participating - full rosters'!$A:$Q,2,FALSE )</f>
        <v>NY Presbyterian - Lawrence</v>
      </c>
      <c r="B154" s="1">
        <v>9.2891976238658858E-2</v>
      </c>
      <c r="C154" t="str">
        <f>VLOOKUP($F154,'Participating - full rosters'!$A:$Q,5,FALSE )</f>
        <v>6N</v>
      </c>
      <c r="D154" s="1">
        <v>0.45538935045037354</v>
      </c>
      <c r="E154" t="str">
        <f>VLOOKUP($F154,'Participating - full rosters'!$A:$Q,10,FALSE )</f>
        <v>Davis, Marjorie E.</v>
      </c>
      <c r="F154" s="1">
        <v>0.92373723711666955</v>
      </c>
      <c r="G154">
        <f>VLOOKUP($F154,'Participating - full rosters'!$A:$Q,11,FALSE )</f>
        <v>208</v>
      </c>
      <c r="H154" s="132">
        <f>VLOOKUP($F154,'Participating - full rosters'!$A:$Q,12,FALSE )</f>
        <v>30</v>
      </c>
      <c r="I154" s="132">
        <f>VLOOKUP($F154,'Participating - full rosters'!$A:$Q,13,FALSE )</f>
        <v>2016</v>
      </c>
      <c r="J154" s="132" t="str">
        <f>VLOOKUP($F154,'Participating - full rosters'!$A:$Q,14,FALSE )</f>
        <v>Nongovt. (not-for-profit) - Other</v>
      </c>
      <c r="K154" s="132" t="str">
        <f>VLOOKUP($F154,'Participating - full rosters'!$A:$R,18,FALSE )</f>
        <v>Minor</v>
      </c>
      <c r="L154" s="132" t="str">
        <f>VLOOKUP($F154,'Participating - full rosters'!$A:$Q,15,FALSE )</f>
        <v>STAFF NURSE</v>
      </c>
      <c r="M154" s="150">
        <f>VLOOKUP($F154,'Participating - full rosters'!$A:$Q,16,FALSE )</f>
        <v>40238</v>
      </c>
      <c r="N154" s="150">
        <f>VLOOKUP($F154,'Participating - full rosters'!$A:$Q,16,FALSE )</f>
        <v>40238</v>
      </c>
      <c r="O154" s="150"/>
      <c r="P154" s="150"/>
      <c r="Q154" s="47">
        <f>'Overall Data'!$C$34-N154</f>
        <v>2811</v>
      </c>
      <c r="R154" s="132" t="str">
        <f>VLOOKUP($F154,'Participating - full rosters'!$A:$Q,17,FALSE )</f>
        <v>day</v>
      </c>
      <c r="S154" s="132">
        <v>1</v>
      </c>
    </row>
    <row r="155" spans="1:19">
      <c r="A155" t="str">
        <f>VLOOKUP($F155,'Participating - full rosters'!$A:$Q,2,FALSE )</f>
        <v>NY Presbyterian - Lawrence</v>
      </c>
      <c r="B155" s="1">
        <v>9.2891976238658858E-2</v>
      </c>
      <c r="C155" t="str">
        <f>VLOOKUP($F155,'Participating - full rosters'!$A:$Q,5,FALSE )</f>
        <v>D.E.M.</v>
      </c>
      <c r="D155" s="151">
        <v>0.49490553607106658</v>
      </c>
      <c r="E155" t="str">
        <f>VLOOKUP($F155,'Participating - full rosters'!$A:$Q,10,FALSE )</f>
        <v>Greeno, Jessica L.</v>
      </c>
      <c r="F155" s="1">
        <v>0.15946272055207056</v>
      </c>
      <c r="G155">
        <f>VLOOKUP($F155,'Participating - full rosters'!$A:$Q,11,FALSE )</f>
        <v>208</v>
      </c>
      <c r="H155" s="132">
        <f>VLOOKUP($F155,'Participating - full rosters'!$A:$Q,12,FALSE )</f>
        <v>40</v>
      </c>
      <c r="I155" s="132">
        <f>VLOOKUP($F155,'Participating - full rosters'!$A:$Q,13,FALSE )</f>
        <v>2016</v>
      </c>
      <c r="J155" s="132" t="str">
        <f>VLOOKUP($F155,'Participating - full rosters'!$A:$Q,14,FALSE )</f>
        <v>Nongovt. (not-for-profit) - Other</v>
      </c>
      <c r="K155" s="132" t="str">
        <f>VLOOKUP($F155,'Participating - full rosters'!$A:$R,18,FALSE )</f>
        <v>Minor</v>
      </c>
      <c r="L155" s="132" t="str">
        <f>VLOOKUP($F155,'Participating - full rosters'!$A:$Q,15,FALSE )</f>
        <v>STAFF NURSE</v>
      </c>
      <c r="M155" s="150">
        <f>VLOOKUP($F155,'Participating - full rosters'!$A:$Q,16,FALSE )</f>
        <v>40210</v>
      </c>
      <c r="N155" s="150">
        <f>VLOOKUP($F155,'Participating - full rosters'!$A:$Q,16,FALSE )</f>
        <v>40210</v>
      </c>
      <c r="O155" s="150"/>
      <c r="P155" s="150"/>
      <c r="Q155" s="47">
        <f>'Overall Data'!$C$34-N155</f>
        <v>2839</v>
      </c>
      <c r="R155" s="132" t="str">
        <f>VLOOKUP($F155,'Participating - full rosters'!$A:$Q,17,FALSE )</f>
        <v>DAY</v>
      </c>
      <c r="S155" s="132">
        <v>1</v>
      </c>
    </row>
    <row r="156" spans="1:19">
      <c r="A156" t="str">
        <f>VLOOKUP($F156,'Participating - full rosters'!$A:$Q,2,FALSE )</f>
        <v>NY Presbyterian - Lawrence</v>
      </c>
      <c r="B156" s="1">
        <v>9.2891976238658858E-2</v>
      </c>
      <c r="C156" t="str">
        <f>VLOOKUP($F156,'Participating - full rosters'!$A:$Q,5,FALSE )</f>
        <v>5N</v>
      </c>
      <c r="D156" s="1">
        <v>5.1153287088266608E-2</v>
      </c>
      <c r="E156" t="str">
        <f>VLOOKUP($F156,'Participating - full rosters'!$A:$Q,10,FALSE )</f>
        <v>Lugtu, Jade B.</v>
      </c>
      <c r="F156" s="1">
        <v>0.7717143575535117</v>
      </c>
      <c r="G156">
        <f>VLOOKUP($F156,'Participating - full rosters'!$A:$Q,11,FALSE )</f>
        <v>208</v>
      </c>
      <c r="H156" s="132">
        <f>VLOOKUP($F156,'Participating - full rosters'!$A:$Q,12,FALSE )</f>
        <v>30</v>
      </c>
      <c r="I156" s="132">
        <f>VLOOKUP($F156,'Participating - full rosters'!$A:$Q,13,FALSE )</f>
        <v>2016</v>
      </c>
      <c r="J156" s="132" t="str">
        <f>VLOOKUP($F156,'Participating - full rosters'!$A:$Q,14,FALSE )</f>
        <v>Nongovt. (not-for-profit) - Other</v>
      </c>
      <c r="K156" s="132" t="str">
        <f>VLOOKUP($F156,'Participating - full rosters'!$A:$R,18,FALSE )</f>
        <v>Minor</v>
      </c>
      <c r="L156" s="132" t="str">
        <f>VLOOKUP($F156,'Participating - full rosters'!$A:$Q,15,FALSE )</f>
        <v>STAFF NURSE</v>
      </c>
      <c r="M156" s="150">
        <f>VLOOKUP($F156,'Participating - full rosters'!$A:$Q,16,FALSE )</f>
        <v>40210</v>
      </c>
      <c r="N156" s="150">
        <f>VLOOKUP($F156,'Participating - full rosters'!$A:$Q,16,FALSE )</f>
        <v>40210</v>
      </c>
      <c r="O156" s="150"/>
      <c r="P156" s="150"/>
      <c r="Q156" s="47">
        <f>'Overall Data'!$C$34-N156</f>
        <v>2839</v>
      </c>
      <c r="R156" s="132" t="str">
        <f>VLOOKUP($F156,'Participating - full rosters'!$A:$Q,17,FALSE )</f>
        <v>days</v>
      </c>
      <c r="S156" s="132">
        <v>1</v>
      </c>
    </row>
    <row r="157" spans="1:19">
      <c r="A157" t="str">
        <f>VLOOKUP($F157,'Participating - full rosters'!$A:$Q,2,FALSE )</f>
        <v>The Miriam Hospital</v>
      </c>
      <c r="B157" s="1">
        <v>0.52550586196277127</v>
      </c>
      <c r="C157" t="str">
        <f>VLOOKUP($F157,'Participating - full rosters'!$A:$Q,5,FALSE )</f>
        <v>3N Orthopedic</v>
      </c>
      <c r="D157" s="1">
        <v>0.9910442883158086</v>
      </c>
      <c r="E157" t="str">
        <f>VLOOKUP($F157,'Participating - full rosters'!$A:$Q,10,FALSE )</f>
        <v>Lopez, Stephanie Y</v>
      </c>
      <c r="F157" s="1">
        <v>0.73838698134866143</v>
      </c>
      <c r="G157">
        <f>VLOOKUP($F157,'Participating - full rosters'!$A:$Q,11,FALSE )</f>
        <v>247</v>
      </c>
      <c r="H157" s="132">
        <f>VLOOKUP($F157,'Participating - full rosters'!$A:$Q,12,FALSE )</f>
        <v>36</v>
      </c>
      <c r="I157" s="132">
        <f>VLOOKUP($F157,'Participating - full rosters'!$A:$Q,13,FALSE )</f>
        <v>2004</v>
      </c>
      <c r="J157" s="132" t="str">
        <f>VLOOKUP($F157,'Participating - full rosters'!$A:$Q,14,FALSE )</f>
        <v>Nongovt. (not-for-profit) - Other</v>
      </c>
      <c r="K157" s="132" t="str">
        <f>VLOOKUP($F157,'Participating - full rosters'!$A:$R,18,FALSE )</f>
        <v>Major</v>
      </c>
      <c r="L157" s="132" t="str">
        <f>VLOOKUP($F157,'Participating - full rosters'!$A:$Q,15,FALSE )</f>
        <v xml:space="preserve">C N A </v>
      </c>
      <c r="M157" s="150">
        <f>VLOOKUP($F157,'Participating - full rosters'!$A:$Q,16,FALSE )</f>
        <v>40192</v>
      </c>
      <c r="N157" s="150">
        <f>VLOOKUP($F157,'Participating - full rosters'!$A:$Q,16,FALSE )</f>
        <v>40192</v>
      </c>
      <c r="O157" s="150"/>
      <c r="P157" s="150"/>
      <c r="Q157" s="47">
        <f>'Overall Data'!$C$34-N157</f>
        <v>2857</v>
      </c>
      <c r="R157" s="132" t="str">
        <f>VLOOKUP($F157,'Participating - full rosters'!$A:$Q,17,FALSE )</f>
        <v>Day</v>
      </c>
      <c r="S157" s="132">
        <v>1</v>
      </c>
    </row>
    <row r="158" spans="1:19">
      <c r="A158" t="str">
        <f>VLOOKUP($F158,'Participating - full rosters'!$A:$Q,2,FALSE )</f>
        <v>Woodhull Hospital</v>
      </c>
      <c r="B158" s="151">
        <v>0.33754326083630637</v>
      </c>
      <c r="C158" t="str">
        <f>VLOOKUP($F158,'Participating - full rosters'!$A:$Q,5,FALSE )</f>
        <v>8-200 Medicine</v>
      </c>
      <c r="D158" s="151">
        <v>0.39015181399689147</v>
      </c>
      <c r="E158" t="str">
        <f>VLOOKUP($F158,'Participating - full rosters'!$A:$Q,10,FALSE )</f>
        <v>Charles, Sheila</v>
      </c>
      <c r="F158" s="151">
        <v>0.68179999999999996</v>
      </c>
      <c r="G158">
        <f>VLOOKUP($F158,'Participating - full rosters'!$A:$Q,11,FALSE )</f>
        <v>305</v>
      </c>
      <c r="H158" s="132">
        <f>VLOOKUP($F158,'Participating - full rosters'!$A:$Q,12,FALSE )</f>
        <v>36</v>
      </c>
      <c r="I158" s="132">
        <f>VLOOKUP($F158,'Participating - full rosters'!$A:$Q,13,FALSE )</f>
        <v>2016</v>
      </c>
      <c r="J158" s="132" t="str">
        <f>VLOOKUP($F158,'Participating - full rosters'!$A:$Q,14,FALSE )</f>
        <v>Govt. (non federal) - City-county</v>
      </c>
      <c r="K158" s="132" t="str">
        <f>VLOOKUP($F158,'Participating - full rosters'!$A:$R,18,FALSE )</f>
        <v>Minor</v>
      </c>
      <c r="L158" s="132" t="str">
        <f>VLOOKUP($F158,'Participating - full rosters'!$A:$Q,15,FALSE )</f>
        <v>Charge Nurse</v>
      </c>
      <c r="M158" s="150">
        <f>VLOOKUP($F158,'Participating - full rosters'!$A:$Q,16,FALSE )</f>
        <v>40189</v>
      </c>
      <c r="N158" s="150">
        <f>VLOOKUP($F158,'Participating - full rosters'!$A:$Q,16,FALSE )</f>
        <v>40189</v>
      </c>
      <c r="O158" s="150"/>
      <c r="P158" s="150"/>
      <c r="Q158" s="47">
        <f>'Overall Data'!$C$34-N158</f>
        <v>2860</v>
      </c>
      <c r="R158" s="132" t="str">
        <f>VLOOKUP($F158,'Participating - full rosters'!$A:$Q,17,FALSE )</f>
        <v>Day</v>
      </c>
      <c r="S158" s="132">
        <v>1</v>
      </c>
    </row>
    <row r="159" spans="1:19">
      <c r="A159" t="str">
        <f>VLOOKUP($F159,'Participating - full rosters'!$A:$Q,2,FALSE )</f>
        <v>Kaiser Permanente Sunnyside Medical Center</v>
      </c>
      <c r="B159" s="1">
        <v>0.21700524054157877</v>
      </c>
      <c r="C159" t="str">
        <f>VLOOKUP($F159,'Participating - full rosters'!$A:$Q,5,FALSE )</f>
        <v>2 South</v>
      </c>
      <c r="D159" s="100">
        <v>0.88298628694913495</v>
      </c>
      <c r="E159" t="str">
        <f>VLOOKUP($F159,'Participating - full rosters'!$A:$Q,10,FALSE )</f>
        <v>Martinez, Tiina</v>
      </c>
      <c r="F159" s="1">
        <v>0.28043430396909363</v>
      </c>
      <c r="G159">
        <f>VLOOKUP($F159,'Participating - full rosters'!$A:$Q,11,FALSE )</f>
        <v>302</v>
      </c>
      <c r="H159" s="132">
        <f>VLOOKUP($F159,'Participating - full rosters'!$A:$Q,12,FALSE )</f>
        <v>20</v>
      </c>
      <c r="I159" s="132">
        <f>VLOOKUP($F159,'Participating - full rosters'!$A:$Q,13,FALSE )</f>
        <v>2016</v>
      </c>
      <c r="J159" s="132" t="str">
        <f>VLOOKUP($F159,'Participating - full rosters'!$A:$Q,14,FALSE )</f>
        <v>Nongovt. (not-for-profit) - Other</v>
      </c>
      <c r="K159" s="132" t="str">
        <f>VLOOKUP($F159,'Participating - full rosters'!$A:$R,18,FALSE )</f>
        <v>Minor</v>
      </c>
      <c r="L159" s="132" t="str">
        <f>VLOOKUP($F159,'Participating - full rosters'!$A:$Q,15,FALSE )</f>
        <v>C.N.A.</v>
      </c>
      <c r="M159" s="150">
        <f>VLOOKUP($F159,'Participating - full rosters'!$A:$Q,16,FALSE )</f>
        <v>40182</v>
      </c>
      <c r="N159" s="150">
        <f>VLOOKUP($F159,'Participating - full rosters'!$A:$Q,16,FALSE )</f>
        <v>40182</v>
      </c>
      <c r="O159" s="150"/>
      <c r="P159" s="150"/>
      <c r="Q159" s="47">
        <f>'Overall Data'!$C$34-N159</f>
        <v>2867</v>
      </c>
      <c r="R159" s="132" t="str">
        <f>VLOOKUP($F159,'Participating - full rosters'!$A:$Q,17,FALSE )</f>
        <v>DAY</v>
      </c>
      <c r="S159" s="132">
        <v>1</v>
      </c>
    </row>
    <row r="160" spans="1:19">
      <c r="A160" t="str">
        <f>VLOOKUP($F160,'Participating - full rosters'!$A:$Q,2,FALSE )</f>
        <v>NY Presbyterian - Lawrence</v>
      </c>
      <c r="B160" s="151">
        <v>9.2891976238658858E-2</v>
      </c>
      <c r="C160" t="str">
        <f>VLOOKUP($F160,'Participating - full rosters'!$A:$Q,5,FALSE )</f>
        <v>CCU</v>
      </c>
      <c r="D160" s="151">
        <v>3.7703553288351621E-2</v>
      </c>
      <c r="E160" t="str">
        <f>VLOOKUP($F160,'Participating - full rosters'!$A:$Q,10,FALSE )</f>
        <v>Sookraj, Sharran</v>
      </c>
      <c r="F160" s="151">
        <v>0.71292826267871134</v>
      </c>
      <c r="G160">
        <f>VLOOKUP($F160,'Participating - full rosters'!$A:$Q,11,FALSE )</f>
        <v>208</v>
      </c>
      <c r="H160" s="132">
        <f>VLOOKUP($F160,'Participating - full rosters'!$A:$Q,12,FALSE )</f>
        <v>18</v>
      </c>
      <c r="I160" s="132">
        <f>VLOOKUP($F160,'Participating - full rosters'!$A:$Q,13,FALSE )</f>
        <v>2016</v>
      </c>
      <c r="J160" s="132" t="str">
        <f>VLOOKUP($F160,'Participating - full rosters'!$A:$Q,14,FALSE )</f>
        <v>Nongovt. (not-for-profit) - Other</v>
      </c>
      <c r="K160" s="132" t="str">
        <f>VLOOKUP($F160,'Participating - full rosters'!$A:$R,18,FALSE )</f>
        <v>Minor</v>
      </c>
      <c r="L160" s="132" t="str">
        <f>VLOOKUP($F160,'Participating - full rosters'!$A:$Q,15,FALSE )</f>
        <v>STAFF NURSE</v>
      </c>
      <c r="M160" s="150">
        <f>VLOOKUP($F160,'Participating - full rosters'!$A:$Q,16,FALSE )</f>
        <v>40154</v>
      </c>
      <c r="N160" s="150">
        <f>VLOOKUP($F160,'Participating - full rosters'!$A:$Q,16,FALSE )</f>
        <v>40154</v>
      </c>
      <c r="O160" s="150"/>
      <c r="P160" s="150"/>
      <c r="Q160" s="47">
        <f>'Overall Data'!$C$34-N160</f>
        <v>2895</v>
      </c>
      <c r="R160" s="132" t="str">
        <f>VLOOKUP($F160,'Participating - full rosters'!$A:$Q,17,FALSE )</f>
        <v>Days</v>
      </c>
      <c r="S160" s="132">
        <v>1</v>
      </c>
    </row>
    <row r="161" spans="1:19">
      <c r="A161" t="str">
        <f>VLOOKUP($F161,'Participating - full rosters'!$A:$Q,2,FALSE )</f>
        <v>St. Joseph Mercy Oakland</v>
      </c>
      <c r="B161" s="151">
        <v>0.10179897754127254</v>
      </c>
      <c r="C161" t="str">
        <f>VLOOKUP($F161,'Participating - full rosters'!$A:$Q,5,FALSE )</f>
        <v>4S - Med/Surg</v>
      </c>
      <c r="D161" s="151">
        <v>0.30940463213849057</v>
      </c>
      <c r="E161" t="str">
        <f>VLOOKUP($F161,'Participating - full rosters'!$A:$Q,10,FALSE )</f>
        <v>Bruce, Amber L.</v>
      </c>
      <c r="F161" s="151">
        <v>0.44007714851639967</v>
      </c>
      <c r="G161">
        <f>VLOOKUP($F161,'Participating - full rosters'!$A:$Q,11,FALSE )</f>
        <v>422</v>
      </c>
      <c r="H161" s="132">
        <f>VLOOKUP($F161,'Participating - full rosters'!$A:$Q,12,FALSE )</f>
        <v>36</v>
      </c>
      <c r="I161" s="132">
        <f>VLOOKUP($F161,'Participating - full rosters'!$A:$Q,13,FALSE )</f>
        <v>2011</v>
      </c>
      <c r="J161" s="132" t="str">
        <f>VLOOKUP($F161,'Participating - full rosters'!$A:$Q,14,FALSE )</f>
        <v>Nongovt. (not-for-profit) - Church Operated</v>
      </c>
      <c r="K161" s="132" t="str">
        <f>VLOOKUP($F161,'Participating - full rosters'!$A:$R,18,FALSE )</f>
        <v>Minor</v>
      </c>
      <c r="L161" s="132" t="str">
        <f>VLOOKUP($F161,'Participating - full rosters'!$A:$Q,15,FALSE )</f>
        <v>STAFF NURSE</v>
      </c>
      <c r="M161" s="150">
        <f>VLOOKUP($F161,'Participating - full rosters'!$A:$Q,16,FALSE )</f>
        <v>40091</v>
      </c>
      <c r="N161" s="150">
        <f>VLOOKUP($F161,'Participating - full rosters'!$A:$Q,16,FALSE )</f>
        <v>40091</v>
      </c>
      <c r="O161" s="150"/>
      <c r="P161" s="150"/>
      <c r="Q161" s="47">
        <f>'Overall Data'!$C$34-N161</f>
        <v>2958</v>
      </c>
      <c r="R161" s="132" t="str">
        <f>VLOOKUP($F161,'Participating - full rosters'!$A:$Q,17,FALSE )</f>
        <v>DAY</v>
      </c>
      <c r="S161" s="132">
        <v>1</v>
      </c>
    </row>
    <row r="162" spans="1:19">
      <c r="A162" t="str">
        <f>VLOOKUP($F162,'Participating - full rosters'!$A:$Q,2,FALSE )</f>
        <v>NY Presbyterian - Lawrence</v>
      </c>
      <c r="B162" s="151">
        <v>9.2891976238658858E-2</v>
      </c>
      <c r="C162" t="str">
        <f>VLOOKUP($F162,'Participating - full rosters'!$A:$Q,5,FALSE )</f>
        <v>CCU</v>
      </c>
      <c r="D162" s="151">
        <v>3.7703553288351621E-2</v>
      </c>
      <c r="E162" t="str">
        <f>VLOOKUP($F162,'Participating - full rosters'!$A:$Q,10,FALSE )</f>
        <v>Sciarrillo, Polina T.</v>
      </c>
      <c r="F162" s="151">
        <v>0.87431081259823962</v>
      </c>
      <c r="G162">
        <f>VLOOKUP($F162,'Participating - full rosters'!$A:$Q,11,FALSE )</f>
        <v>208</v>
      </c>
      <c r="H162" s="132">
        <f>VLOOKUP($F162,'Participating - full rosters'!$A:$Q,12,FALSE )</f>
        <v>18</v>
      </c>
      <c r="I162" s="132">
        <f>VLOOKUP($F162,'Participating - full rosters'!$A:$Q,13,FALSE )</f>
        <v>2016</v>
      </c>
      <c r="J162" s="132" t="str">
        <f>VLOOKUP($F162,'Participating - full rosters'!$A:$Q,14,FALSE )</f>
        <v>Nongovt. (not-for-profit) - Other</v>
      </c>
      <c r="K162" s="132" t="str">
        <f>VLOOKUP($F162,'Participating - full rosters'!$A:$R,18,FALSE )</f>
        <v>Minor</v>
      </c>
      <c r="L162" s="132" t="str">
        <f>VLOOKUP($F162,'Participating - full rosters'!$A:$Q,15,FALSE )</f>
        <v>STAFF NURSE</v>
      </c>
      <c r="M162" s="150">
        <f>VLOOKUP($F162,'Participating - full rosters'!$A:$Q,16,FALSE )</f>
        <v>40028</v>
      </c>
      <c r="N162" s="150">
        <f>VLOOKUP($F162,'Participating - full rosters'!$A:$Q,16,FALSE )</f>
        <v>40028</v>
      </c>
      <c r="O162" s="150"/>
      <c r="P162" s="150"/>
      <c r="Q162" s="47">
        <f>'Overall Data'!$C$34-N162</f>
        <v>3021</v>
      </c>
      <c r="R162" s="132" t="str">
        <f>VLOOKUP($F162,'Participating - full rosters'!$A:$Q,17,FALSE )</f>
        <v>Days</v>
      </c>
      <c r="S162" s="132">
        <v>1</v>
      </c>
    </row>
    <row r="163" spans="1:19">
      <c r="A163" t="str">
        <f>VLOOKUP($F163,'Participating - full rosters'!$A:$Q,2,FALSE )</f>
        <v>NY Presbyterian - Lawrence</v>
      </c>
      <c r="B163" s="151">
        <v>9.2891976238658858E-2</v>
      </c>
      <c r="C163" t="str">
        <f>VLOOKUP($F163,'Participating - full rosters'!$A:$Q,5,FALSE )</f>
        <v>5N</v>
      </c>
      <c r="D163" s="151">
        <v>5.1153287088266608E-2</v>
      </c>
      <c r="E163" t="str">
        <f>VLOOKUP($F163,'Participating - full rosters'!$A:$Q,10,FALSE )</f>
        <v>Gomes, Sharlene</v>
      </c>
      <c r="F163" s="151">
        <v>0.62832224775473999</v>
      </c>
      <c r="G163">
        <f>VLOOKUP($F163,'Participating - full rosters'!$A:$Q,11,FALSE )</f>
        <v>208</v>
      </c>
      <c r="H163" s="132">
        <f>VLOOKUP($F163,'Participating - full rosters'!$A:$Q,12,FALSE )</f>
        <v>30</v>
      </c>
      <c r="I163" s="132">
        <f>VLOOKUP($F163,'Participating - full rosters'!$A:$Q,13,FALSE )</f>
        <v>2016</v>
      </c>
      <c r="J163" s="132" t="str">
        <f>VLOOKUP($F163,'Participating - full rosters'!$A:$Q,14,FALSE )</f>
        <v>Nongovt. (not-for-profit) - Other</v>
      </c>
      <c r="K163" s="132" t="str">
        <f>VLOOKUP($F163,'Participating - full rosters'!$A:$R,18,FALSE )</f>
        <v>Minor</v>
      </c>
      <c r="L163" s="132" t="str">
        <f>VLOOKUP($F163,'Participating - full rosters'!$A:$Q,15,FALSE )</f>
        <v>STAFF NURSE</v>
      </c>
      <c r="M163" s="150">
        <f>VLOOKUP($F163,'Participating - full rosters'!$A:$Q,16,FALSE )</f>
        <v>39965</v>
      </c>
      <c r="N163" s="150">
        <f>VLOOKUP($F163,'Participating - full rosters'!$A:$Q,16,FALSE )</f>
        <v>39965</v>
      </c>
      <c r="O163" s="150"/>
      <c r="P163" s="150"/>
      <c r="Q163" s="47">
        <f>'Overall Data'!$C$34-N163</f>
        <v>3084</v>
      </c>
      <c r="R163" s="132" t="str">
        <f>VLOOKUP($F163,'Participating - full rosters'!$A:$Q,17,FALSE )</f>
        <v>days</v>
      </c>
      <c r="S163" s="132">
        <v>1</v>
      </c>
    </row>
    <row r="164" spans="1:19">
      <c r="A164" t="str">
        <f>VLOOKUP($F164,'Participating - full rosters'!$A:$Q,2,FALSE )</f>
        <v>NY Presbyterian - Lawrence</v>
      </c>
      <c r="B164" s="151">
        <v>9.2891976238658858E-2</v>
      </c>
      <c r="C164" t="str">
        <f>VLOOKUP($F164,'Participating - full rosters'!$A:$Q,5,FALSE )</f>
        <v>D.E.M.</v>
      </c>
      <c r="D164" s="151">
        <v>0.49490553607106658</v>
      </c>
      <c r="E164" t="str">
        <f>VLOOKUP($F164,'Participating - full rosters'!$A:$Q,10,FALSE )</f>
        <v>Parisi, Amanda</v>
      </c>
      <c r="F164" s="151">
        <v>0.41500604880707914</v>
      </c>
      <c r="G164">
        <f>VLOOKUP($F164,'Participating - full rosters'!$A:$Q,11,FALSE )</f>
        <v>208</v>
      </c>
      <c r="H164" s="132">
        <f>VLOOKUP($F164,'Participating - full rosters'!$A:$Q,12,FALSE )</f>
        <v>40</v>
      </c>
      <c r="I164" s="132">
        <f>VLOOKUP($F164,'Participating - full rosters'!$A:$Q,13,FALSE )</f>
        <v>2016</v>
      </c>
      <c r="J164" s="132" t="str">
        <f>VLOOKUP($F164,'Participating - full rosters'!$A:$Q,14,FALSE )</f>
        <v>Nongovt. (not-for-profit) - Other</v>
      </c>
      <c r="K164" s="132" t="str">
        <f>VLOOKUP($F164,'Participating - full rosters'!$A:$R,18,FALSE )</f>
        <v>Minor</v>
      </c>
      <c r="L164" s="132" t="str">
        <f>VLOOKUP($F164,'Participating - full rosters'!$A:$Q,15,FALSE )</f>
        <v>STAFF NURSE</v>
      </c>
      <c r="M164" s="150">
        <f>VLOOKUP($F164,'Participating - full rosters'!$A:$Q,16,FALSE )</f>
        <v>39909</v>
      </c>
      <c r="N164" s="150">
        <f>VLOOKUP($F164,'Participating - full rosters'!$A:$Q,16,FALSE )</f>
        <v>39909</v>
      </c>
      <c r="O164" s="150"/>
      <c r="P164" s="150"/>
      <c r="Q164" s="47">
        <f>'Overall Data'!$C$34-N164</f>
        <v>3140</v>
      </c>
      <c r="R164" s="132" t="str">
        <f>VLOOKUP($F164,'Participating - full rosters'!$A:$Q,17,FALSE )</f>
        <v>DAY</v>
      </c>
      <c r="S164" s="132">
        <v>1</v>
      </c>
    </row>
    <row r="165" spans="1:19">
      <c r="A165" t="str">
        <f>VLOOKUP($F165,'Participating - full rosters'!$A:$Q,2,FALSE )</f>
        <v>Elmhurst Hospital Center</v>
      </c>
      <c r="B165" s="151">
        <v>0.93694213239222535</v>
      </c>
      <c r="C165" t="str">
        <f>VLOOKUP($F165,'Participating - full rosters'!$A:$Q,5,FALSE )</f>
        <v>B4</v>
      </c>
      <c r="D165" s="151">
        <v>0.87595009609222407</v>
      </c>
      <c r="E165" t="str">
        <f>VLOOKUP($F165,'Participating - full rosters'!$A:$Q,10,FALSE )</f>
        <v>Cayanan, Chari A.</v>
      </c>
      <c r="F165" s="151">
        <v>0.85214278546878974</v>
      </c>
      <c r="G165">
        <f>VLOOKUP($F165,'Participating - full rosters'!$A:$Q,11,FALSE )</f>
        <v>545</v>
      </c>
      <c r="H165" s="132">
        <f>VLOOKUP($F165,'Participating - full rosters'!$A:$Q,12,FALSE )</f>
        <v>34</v>
      </c>
      <c r="I165" s="132">
        <f>VLOOKUP($F165,'Participating - full rosters'!$A:$Q,13,FALSE )</f>
        <v>2013</v>
      </c>
      <c r="J165" s="132" t="str">
        <f>VLOOKUP($F165,'Participating - full rosters'!$A:$Q,14,FALSE )</f>
        <v>Govt. (non federal) - City</v>
      </c>
      <c r="K165" s="132" t="str">
        <f>VLOOKUP($F165,'Participating - full rosters'!$A:$R,18,FALSE )</f>
        <v>Minor</v>
      </c>
      <c r="L165" s="132" t="str">
        <f>VLOOKUP($F165,'Participating - full rosters'!$A:$Q,15,FALSE )</f>
        <v>R</v>
      </c>
      <c r="M165" s="150">
        <f>VLOOKUP($F165,'Participating - full rosters'!$A:$Q,16,FALSE )</f>
        <v>39833</v>
      </c>
      <c r="N165" s="150">
        <f>VLOOKUP($F165,'Participating - full rosters'!$A:$Q,16,FALSE )</f>
        <v>39833</v>
      </c>
      <c r="O165" s="150"/>
      <c r="P165" s="150"/>
      <c r="Q165" s="47">
        <f>'Overall Data'!$C$34-N165</f>
        <v>3216</v>
      </c>
      <c r="R165" s="132" t="str">
        <f>VLOOKUP($F165,'Participating - full rosters'!$A:$Q,17,FALSE )</f>
        <v>Tour 1</v>
      </c>
      <c r="S165" s="132">
        <v>1</v>
      </c>
    </row>
    <row r="166" spans="1:19">
      <c r="A166" t="str">
        <f>VLOOKUP($F166,'Participating - full rosters'!$A:$Q,2,FALSE )</f>
        <v>NY Presbyterian - Lawrence</v>
      </c>
      <c r="B166" s="151">
        <v>9.2891976238658858E-2</v>
      </c>
      <c r="C166" t="str">
        <f>VLOOKUP($F166,'Participating - full rosters'!$A:$Q,5,FALSE )</f>
        <v>5S</v>
      </c>
      <c r="D166" s="151">
        <v>0.97548158971023757</v>
      </c>
      <c r="E166" t="str">
        <f>VLOOKUP($F166,'Participating - full rosters'!$A:$Q,10,FALSE )</f>
        <v>Czajko, Lisa</v>
      </c>
      <c r="F166" s="151">
        <v>0.41276127474470103</v>
      </c>
      <c r="G166">
        <f>VLOOKUP($F166,'Participating - full rosters'!$A:$Q,11,FALSE )</f>
        <v>208</v>
      </c>
      <c r="H166" s="132">
        <f>VLOOKUP($F166,'Participating - full rosters'!$A:$Q,12,FALSE )</f>
        <v>40</v>
      </c>
      <c r="I166" s="132">
        <f>VLOOKUP($F166,'Participating - full rosters'!$A:$Q,13,FALSE )</f>
        <v>2016</v>
      </c>
      <c r="J166" s="132" t="str">
        <f>VLOOKUP($F166,'Participating - full rosters'!$A:$Q,14,FALSE )</f>
        <v>Nongovt. (not-for-profit) - Other</v>
      </c>
      <c r="K166" s="132" t="str">
        <f>VLOOKUP($F166,'Participating - full rosters'!$A:$R,18,FALSE )</f>
        <v>Minor</v>
      </c>
      <c r="L166" s="132" t="str">
        <f>VLOOKUP($F166,'Participating - full rosters'!$A:$Q,15,FALSE )</f>
        <v>STAFF NURSE</v>
      </c>
      <c r="M166" s="150">
        <f>VLOOKUP($F166,'Participating - full rosters'!$A:$Q,16,FALSE )</f>
        <v>39818</v>
      </c>
      <c r="N166" s="150">
        <f>VLOOKUP($F166,'Participating - full rosters'!$A:$Q,16,FALSE )</f>
        <v>39818</v>
      </c>
      <c r="O166" s="150"/>
      <c r="P166" s="150"/>
      <c r="Q166" s="47">
        <f>'Overall Data'!$C$34-N166</f>
        <v>3231</v>
      </c>
      <c r="R166" s="132" t="str">
        <f>VLOOKUP($F166,'Participating - full rosters'!$A:$Q,17,FALSE )</f>
        <v>DAY</v>
      </c>
      <c r="S166" s="132">
        <v>1</v>
      </c>
    </row>
    <row r="167" spans="1:19">
      <c r="A167" t="str">
        <f>VLOOKUP($F167,'Participating - full rosters'!$A:$Q,2,FALSE )</f>
        <v>Elmhurst Hospital Center</v>
      </c>
      <c r="B167" s="1">
        <v>0.93694213239222535</v>
      </c>
      <c r="C167" t="str">
        <f>VLOOKUP($F167,'Participating - full rosters'!$A:$Q,5,FALSE )</f>
        <v>B4</v>
      </c>
      <c r="D167" s="151">
        <v>0.87595009609222407</v>
      </c>
      <c r="E167" t="str">
        <f>VLOOKUP($F167,'Participating - full rosters'!$A:$Q,10,FALSE )</f>
        <v>Dangol, Marina</v>
      </c>
      <c r="F167" s="1">
        <v>0.24878585361921046</v>
      </c>
      <c r="G167">
        <f>VLOOKUP($F167,'Participating - full rosters'!$A:$Q,11,FALSE )</f>
        <v>545</v>
      </c>
      <c r="H167" s="132">
        <f>VLOOKUP($F167,'Participating - full rosters'!$A:$Q,12,FALSE )</f>
        <v>34</v>
      </c>
      <c r="I167" s="132">
        <f>VLOOKUP($F167,'Participating - full rosters'!$A:$Q,13,FALSE )</f>
        <v>2013</v>
      </c>
      <c r="J167" s="132" t="str">
        <f>VLOOKUP($F167,'Participating - full rosters'!$A:$Q,14,FALSE )</f>
        <v>Govt. (non federal) - City</v>
      </c>
      <c r="K167" s="132" t="str">
        <f>VLOOKUP($F167,'Participating - full rosters'!$A:$R,18,FALSE )</f>
        <v>Minor</v>
      </c>
      <c r="L167" s="132" t="str">
        <f>VLOOKUP($F167,'Participating - full rosters'!$A:$Q,15,FALSE )</f>
        <v>R</v>
      </c>
      <c r="M167" s="150">
        <f>VLOOKUP($F167,'Participating - full rosters'!$A:$Q,16,FALSE )</f>
        <v>39769</v>
      </c>
      <c r="N167" s="150">
        <f>VLOOKUP($F167,'Participating - full rosters'!$A:$Q,16,FALSE )</f>
        <v>39769</v>
      </c>
      <c r="O167" s="150"/>
      <c r="P167" s="150"/>
      <c r="Q167" s="47">
        <f>'Overall Data'!$C$34-N167</f>
        <v>3280</v>
      </c>
      <c r="R167" s="132" t="str">
        <f>VLOOKUP($F167,'Participating - full rosters'!$A:$Q,17,FALSE )</f>
        <v>Tour 1</v>
      </c>
      <c r="S167" s="132">
        <v>1</v>
      </c>
    </row>
    <row r="168" spans="1:19">
      <c r="A168" t="str">
        <f>VLOOKUP($F168,'Participating - full rosters'!$A:$Q,2,FALSE )</f>
        <v>The Miriam Hospital</v>
      </c>
      <c r="B168" s="1">
        <v>0.52550586196277127</v>
      </c>
      <c r="C168" t="str">
        <f>VLOOKUP($F168,'Participating - full rosters'!$A:$Q,5,FALSE )</f>
        <v>4W Cardiac</v>
      </c>
      <c r="D168" s="151">
        <v>0.43561974961587346</v>
      </c>
      <c r="E168" t="str">
        <f>VLOOKUP($F168,'Participating - full rosters'!$A:$Q,10,FALSE )</f>
        <v>Gomes, Roberto F</v>
      </c>
      <c r="F168" s="1">
        <v>0.77978368169549994</v>
      </c>
      <c r="G168">
        <f>VLOOKUP($F168,'Participating - full rosters'!$A:$Q,11,FALSE )</f>
        <v>247</v>
      </c>
      <c r="H168" s="132">
        <f>VLOOKUP($F168,'Participating - full rosters'!$A:$Q,12,FALSE )</f>
        <v>30</v>
      </c>
      <c r="I168" s="132">
        <f>VLOOKUP($F168,'Participating - full rosters'!$A:$Q,13,FALSE )</f>
        <v>2004</v>
      </c>
      <c r="J168" s="132" t="str">
        <f>VLOOKUP($F168,'Participating - full rosters'!$A:$Q,14,FALSE )</f>
        <v>Nongovt. (not-for-profit) - Other</v>
      </c>
      <c r="K168" s="132" t="str">
        <f>VLOOKUP($F168,'Participating - full rosters'!$A:$R,18,FALSE )</f>
        <v>Major</v>
      </c>
      <c r="L168" s="132" t="str">
        <f>VLOOKUP($F168,'Participating - full rosters'!$A:$Q,15,FALSE )</f>
        <v>C N A</v>
      </c>
      <c r="M168" s="150">
        <f>VLOOKUP($F168,'Participating - full rosters'!$A:$Q,16,FALSE )</f>
        <v>39713</v>
      </c>
      <c r="N168" s="150">
        <f>VLOOKUP($F168,'Participating - full rosters'!$A:$Q,16,FALSE )</f>
        <v>39713</v>
      </c>
      <c r="O168" s="150"/>
      <c r="P168" s="150"/>
      <c r="Q168" s="47">
        <f>'Overall Data'!$C$34-N168</f>
        <v>3336</v>
      </c>
      <c r="R168" s="132" t="str">
        <f>VLOOKUP($F168,'Participating - full rosters'!$A:$Q,17,FALSE )</f>
        <v>Day</v>
      </c>
      <c r="S168" s="132">
        <v>1</v>
      </c>
    </row>
    <row r="169" spans="1:19">
      <c r="A169" t="str">
        <f>VLOOKUP($F169,'Participating - full rosters'!$A:$Q,2,FALSE )</f>
        <v>Elmhurst Hospital Center</v>
      </c>
      <c r="B169" s="1">
        <v>0.93694213239222535</v>
      </c>
      <c r="C169" t="str">
        <f>VLOOKUP($F169,'Participating - full rosters'!$A:$Q,5,FALSE )</f>
        <v>B4</v>
      </c>
      <c r="D169" s="151">
        <v>0.87595009609222407</v>
      </c>
      <c r="E169" t="str">
        <f>VLOOKUP($F169,'Participating - full rosters'!$A:$Q,10,FALSE )</f>
        <v>Casimbon, Helen</v>
      </c>
      <c r="F169" s="1">
        <v>0.55235670023583106</v>
      </c>
      <c r="G169">
        <f>VLOOKUP($F169,'Participating - full rosters'!$A:$Q,11,FALSE )</f>
        <v>545</v>
      </c>
      <c r="H169" s="132">
        <f>VLOOKUP($F169,'Participating - full rosters'!$A:$Q,12,FALSE )</f>
        <v>34</v>
      </c>
      <c r="I169" s="132">
        <f>VLOOKUP($F169,'Participating - full rosters'!$A:$Q,13,FALSE )</f>
        <v>2013</v>
      </c>
      <c r="J169" s="132" t="str">
        <f>VLOOKUP($F169,'Participating - full rosters'!$A:$Q,14,FALSE )</f>
        <v>Govt. (non federal) - City</v>
      </c>
      <c r="K169" s="132" t="str">
        <f>VLOOKUP($F169,'Participating - full rosters'!$A:$R,18,FALSE )</f>
        <v>Minor</v>
      </c>
      <c r="L169" s="132" t="str">
        <f>VLOOKUP($F169,'Participating - full rosters'!$A:$Q,15,FALSE )</f>
        <v>R</v>
      </c>
      <c r="M169" s="150">
        <f>VLOOKUP($F169,'Participating - full rosters'!$A:$Q,16,FALSE )</f>
        <v>39706</v>
      </c>
      <c r="N169" s="150">
        <f>VLOOKUP($F169,'Participating - full rosters'!$A:$Q,16,FALSE )</f>
        <v>39706</v>
      </c>
      <c r="O169" s="150"/>
      <c r="P169" s="150"/>
      <c r="Q169" s="47">
        <f>'Overall Data'!$C$34-N169</f>
        <v>3343</v>
      </c>
      <c r="R169" s="132" t="str">
        <f>VLOOKUP($F169,'Participating - full rosters'!$A:$Q,17,FALSE )</f>
        <v>Tour 1</v>
      </c>
      <c r="S169" s="132">
        <v>1</v>
      </c>
    </row>
    <row r="170" spans="1:19">
      <c r="A170" t="str">
        <f>VLOOKUP($F170,'Participating - full rosters'!$A:$Q,2,FALSE )</f>
        <v>Elmhurst Hospital Center</v>
      </c>
      <c r="B170" s="1">
        <v>0.93694213239222535</v>
      </c>
      <c r="C170" t="str">
        <f>VLOOKUP($F170,'Participating - full rosters'!$A:$Q,5,FALSE )</f>
        <v>B4</v>
      </c>
      <c r="D170" s="151">
        <v>0.87595009609222407</v>
      </c>
      <c r="E170" t="str">
        <f>VLOOKUP($F170,'Participating - full rosters'!$A:$Q,10,FALSE )</f>
        <v>Christodoulou, Avgi</v>
      </c>
      <c r="F170" s="1">
        <v>0.38815570900204266</v>
      </c>
      <c r="G170">
        <f>VLOOKUP($F170,'Participating - full rosters'!$A:$Q,11,FALSE )</f>
        <v>545</v>
      </c>
      <c r="H170" s="132">
        <f>VLOOKUP($F170,'Participating - full rosters'!$A:$Q,12,FALSE )</f>
        <v>34</v>
      </c>
      <c r="I170" s="132">
        <f>VLOOKUP($F170,'Participating - full rosters'!$A:$Q,13,FALSE )</f>
        <v>2013</v>
      </c>
      <c r="J170" s="132" t="str">
        <f>VLOOKUP($F170,'Participating - full rosters'!$A:$Q,14,FALSE )</f>
        <v>Govt. (non federal) - City</v>
      </c>
      <c r="K170" s="132" t="str">
        <f>VLOOKUP($F170,'Participating - full rosters'!$A:$R,18,FALSE )</f>
        <v>Minor</v>
      </c>
      <c r="L170" s="132" t="str">
        <f>VLOOKUP($F170,'Participating - full rosters'!$A:$Q,15,FALSE )</f>
        <v>R</v>
      </c>
      <c r="M170" s="150">
        <f>VLOOKUP($F170,'Participating - full rosters'!$A:$Q,16,FALSE )</f>
        <v>39678</v>
      </c>
      <c r="N170" s="150">
        <f>VLOOKUP($F170,'Participating - full rosters'!$A:$Q,16,FALSE )</f>
        <v>39678</v>
      </c>
      <c r="O170" s="150"/>
      <c r="P170" s="150"/>
      <c r="Q170" s="47">
        <f>'Overall Data'!$C$34-N170</f>
        <v>3371</v>
      </c>
      <c r="R170" s="132" t="str">
        <f>VLOOKUP($F170,'Participating - full rosters'!$A:$Q,17,FALSE )</f>
        <v>Tour 1</v>
      </c>
      <c r="S170" s="132">
        <v>1</v>
      </c>
    </row>
    <row r="171" spans="1:19">
      <c r="A171" t="str">
        <f>VLOOKUP($F171,'Participating - full rosters'!$A:$Q,2,FALSE )</f>
        <v>St. Joseph Mercy Oakland</v>
      </c>
      <c r="B171" s="151">
        <v>0.10179897754127254</v>
      </c>
      <c r="C171" t="str">
        <f>VLOOKUP($F171,'Participating - full rosters'!$A:$Q,5,FALSE )</f>
        <v>4S - Med/Surg</v>
      </c>
      <c r="D171" s="1">
        <v>0.30940463213849057</v>
      </c>
      <c r="E171" t="str">
        <f>VLOOKUP($F171,'Participating - full rosters'!$A:$Q,10,FALSE )</f>
        <v>Moe, Tiffany</v>
      </c>
      <c r="F171" s="151">
        <v>0.68549504909784376</v>
      </c>
      <c r="G171">
        <f>VLOOKUP($F171,'Participating - full rosters'!$A:$Q,11,FALSE )</f>
        <v>422</v>
      </c>
      <c r="H171" s="132">
        <f>VLOOKUP($F171,'Participating - full rosters'!$A:$Q,12,FALSE )</f>
        <v>36</v>
      </c>
      <c r="I171" s="132">
        <f>VLOOKUP($F171,'Participating - full rosters'!$A:$Q,13,FALSE )</f>
        <v>2011</v>
      </c>
      <c r="J171" s="132" t="str">
        <f>VLOOKUP($F171,'Participating - full rosters'!$A:$Q,14,FALSE )</f>
        <v>Nongovt. (not-for-profit) - Church Operated</v>
      </c>
      <c r="K171" s="132" t="str">
        <f>VLOOKUP($F171,'Participating - full rosters'!$A:$R,18,FALSE )</f>
        <v>Minor</v>
      </c>
      <c r="L171" s="132" t="str">
        <f>VLOOKUP($F171,'Participating - full rosters'!$A:$Q,15,FALSE )</f>
        <v>Asst. Head Nurse</v>
      </c>
      <c r="M171" s="150">
        <f>VLOOKUP($F171,'Participating - full rosters'!$A:$Q,16,FALSE )</f>
        <v>39608</v>
      </c>
      <c r="N171" s="150">
        <f>VLOOKUP($F171,'Participating - full rosters'!$A:$Q,16,FALSE )</f>
        <v>39608</v>
      </c>
      <c r="O171" s="150"/>
      <c r="P171" s="150"/>
      <c r="Q171" s="47">
        <f>'Overall Data'!$C$34-N171</f>
        <v>3441</v>
      </c>
      <c r="R171" s="132" t="str">
        <f>VLOOKUP($F171,'Participating - full rosters'!$A:$Q,17,FALSE )</f>
        <v>DAY</v>
      </c>
      <c r="S171" s="132">
        <v>1</v>
      </c>
    </row>
    <row r="172" spans="1:19">
      <c r="A172" t="str">
        <f>VLOOKUP($F172,'Participating - full rosters'!$A:$Q,2,FALSE )</f>
        <v>Kaiser Permanente Sunnyside Medical Center</v>
      </c>
      <c r="B172" s="1">
        <v>0.21700524054157877</v>
      </c>
      <c r="C172" t="str">
        <f>VLOOKUP($F172,'Participating - full rosters'!$A:$Q,5,FALSE )</f>
        <v>1 North</v>
      </c>
      <c r="D172" s="1">
        <v>0.62267359343562168</v>
      </c>
      <c r="E172" t="str">
        <f>VLOOKUP($F172,'Participating - full rosters'!$A:$Q,10,FALSE )</f>
        <v>Smith, Grant</v>
      </c>
      <c r="F172" s="1">
        <v>0.57564462866723354</v>
      </c>
      <c r="G172">
        <f>VLOOKUP($F172,'Participating - full rosters'!$A:$Q,11,FALSE )</f>
        <v>302</v>
      </c>
      <c r="H172" s="132">
        <f>VLOOKUP($F172,'Participating - full rosters'!$A:$Q,12,FALSE )</f>
        <v>19</v>
      </c>
      <c r="I172" s="132">
        <f>VLOOKUP($F172,'Participating - full rosters'!$A:$Q,13,FALSE )</f>
        <v>2016</v>
      </c>
      <c r="J172" s="132" t="str">
        <f>VLOOKUP($F172,'Participating - full rosters'!$A:$Q,14,FALSE )</f>
        <v>Nongovt. (not-for-profit) - Other</v>
      </c>
      <c r="K172" s="132" t="str">
        <f>VLOOKUP($F172,'Participating - full rosters'!$A:$R,18,FALSE )</f>
        <v>Minor</v>
      </c>
      <c r="L172" s="132" t="str">
        <f>VLOOKUP($F172,'Participating - full rosters'!$A:$Q,15,FALSE )</f>
        <v>C.N.A.</v>
      </c>
      <c r="M172" s="150">
        <f>VLOOKUP($F172,'Participating - full rosters'!$A:$Q,16,FALSE )</f>
        <v>39601</v>
      </c>
      <c r="N172" s="150">
        <f>VLOOKUP($F172,'Participating - full rosters'!$A:$Q,16,FALSE )</f>
        <v>39601</v>
      </c>
      <c r="O172" s="150"/>
      <c r="P172" s="150"/>
      <c r="Q172" s="47">
        <f>'Overall Data'!$C$34-N172</f>
        <v>3448</v>
      </c>
      <c r="R172" s="132" t="str">
        <f>VLOOKUP($F172,'Participating - full rosters'!$A:$Q,17,FALSE )</f>
        <v>DAY</v>
      </c>
      <c r="S172" s="132">
        <v>1</v>
      </c>
    </row>
    <row r="173" spans="1:19">
      <c r="A173" t="str">
        <f>VLOOKUP($F173,'Participating - full rosters'!$A:$Q,2,FALSE )</f>
        <v>St. Joseph Mercy Oakland</v>
      </c>
      <c r="B173" s="99">
        <v>0.10179897754127254</v>
      </c>
      <c r="C173" t="str">
        <f>VLOOKUP($F173,'Participating - full rosters'!$A:$Q,5,FALSE )</f>
        <v>4S - Med/Surg</v>
      </c>
      <c r="D173" s="151">
        <v>0.30940463213849057</v>
      </c>
      <c r="E173" t="str">
        <f>VLOOKUP($F173,'Participating - full rosters'!$A:$Q,10,FALSE )</f>
        <v>Sulpizio, Megan D.</v>
      </c>
      <c r="F173" s="1">
        <v>0.76814211904749818</v>
      </c>
      <c r="G173">
        <f>VLOOKUP($F173,'Participating - full rosters'!$A:$Q,11,FALSE )</f>
        <v>422</v>
      </c>
      <c r="H173" s="132">
        <f>VLOOKUP($F173,'Participating - full rosters'!$A:$Q,12,FALSE )</f>
        <v>36</v>
      </c>
      <c r="I173" s="132">
        <f>VLOOKUP($F173,'Participating - full rosters'!$A:$Q,13,FALSE )</f>
        <v>2011</v>
      </c>
      <c r="J173" s="132" t="str">
        <f>VLOOKUP($F173,'Participating - full rosters'!$A:$Q,14,FALSE )</f>
        <v>Nongovt. (not-for-profit) - Church Operated</v>
      </c>
      <c r="K173" s="132" t="str">
        <f>VLOOKUP($F173,'Participating - full rosters'!$A:$R,18,FALSE )</f>
        <v>Minor</v>
      </c>
      <c r="L173" s="132" t="str">
        <f>VLOOKUP($F173,'Participating - full rosters'!$A:$Q,15,FALSE )</f>
        <v>Staff Nurse</v>
      </c>
      <c r="M173" s="150">
        <f>VLOOKUP($F173,'Participating - full rosters'!$A:$Q,16,FALSE )</f>
        <v>39601</v>
      </c>
      <c r="N173" s="150">
        <f>VLOOKUP($F173,'Participating - full rosters'!$A:$Q,16,FALSE )</f>
        <v>39601</v>
      </c>
      <c r="O173" s="150"/>
      <c r="P173" s="150"/>
      <c r="Q173" s="47">
        <f>'Overall Data'!$C$34-N173</f>
        <v>3448</v>
      </c>
      <c r="R173" s="132" t="str">
        <f>VLOOKUP($F173,'Participating - full rosters'!$A:$Q,17,FALSE )</f>
        <v>DAY</v>
      </c>
      <c r="S173" s="132">
        <v>1</v>
      </c>
    </row>
    <row r="174" spans="1:19">
      <c r="A174" t="str">
        <f>VLOOKUP($F174,'Participating - full rosters'!$A:$Q,2,FALSE )</f>
        <v>St. Joseph Mercy Oakland</v>
      </c>
      <c r="B174" s="1">
        <v>0.10179897754127254</v>
      </c>
      <c r="C174" t="str">
        <f>VLOOKUP($F174,'Participating - full rosters'!$A:$Q,5,FALSE )</f>
        <v>4S - Med/Surg</v>
      </c>
      <c r="D174" s="1">
        <v>0.30940463213849057</v>
      </c>
      <c r="E174" t="str">
        <f>VLOOKUP($F174,'Participating - full rosters'!$A:$Q,10,FALSE )</f>
        <v>Cody, De'Johney L.</v>
      </c>
      <c r="F174" s="1">
        <v>0.89004572332401299</v>
      </c>
      <c r="G174">
        <f>VLOOKUP($F174,'Participating - full rosters'!$A:$Q,11,FALSE )</f>
        <v>422</v>
      </c>
      <c r="H174" s="132">
        <f>VLOOKUP($F174,'Participating - full rosters'!$A:$Q,12,FALSE )</f>
        <v>36</v>
      </c>
      <c r="I174" s="132">
        <f>VLOOKUP($F174,'Participating - full rosters'!$A:$Q,13,FALSE )</f>
        <v>2011</v>
      </c>
      <c r="J174" s="132" t="str">
        <f>VLOOKUP($F174,'Participating - full rosters'!$A:$Q,14,FALSE )</f>
        <v>Nongovt. (not-for-profit) - Church Operated</v>
      </c>
      <c r="K174" s="132" t="str">
        <f>VLOOKUP($F174,'Participating - full rosters'!$A:$R,18,FALSE )</f>
        <v>Minor</v>
      </c>
      <c r="L174" s="132" t="str">
        <f>VLOOKUP($F174,'Participating - full rosters'!$A:$Q,15,FALSE )</f>
        <v>Staff Nurse</v>
      </c>
      <c r="M174" s="150">
        <f>VLOOKUP($F174,'Participating - full rosters'!$A:$Q,16,FALSE )</f>
        <v>39601</v>
      </c>
      <c r="N174" s="150">
        <f>VLOOKUP($F174,'Participating - full rosters'!$A:$Q,16,FALSE )</f>
        <v>39601</v>
      </c>
      <c r="O174" s="150"/>
      <c r="P174" s="150"/>
      <c r="Q174" s="47">
        <f>'Overall Data'!$C$34-N174</f>
        <v>3448</v>
      </c>
      <c r="R174" s="132" t="str">
        <f>VLOOKUP($F174,'Participating - full rosters'!$A:$Q,17,FALSE )</f>
        <v>DAY</v>
      </c>
      <c r="S174" s="132">
        <v>1</v>
      </c>
    </row>
    <row r="175" spans="1:19">
      <c r="A175" t="str">
        <f>VLOOKUP($F175,'Participating - full rosters'!$A:$Q,2,FALSE )</f>
        <v>Elmhurst Hospital Center</v>
      </c>
      <c r="B175" s="1">
        <v>0.93694213239222535</v>
      </c>
      <c r="C175" t="str">
        <f>VLOOKUP($F175,'Participating - full rosters'!$A:$Q,5,FALSE )</f>
        <v>B4</v>
      </c>
      <c r="D175" s="151">
        <v>0.87595009609222407</v>
      </c>
      <c r="E175" t="str">
        <f>VLOOKUP($F175,'Participating - full rosters'!$A:$Q,10,FALSE )</f>
        <v>Jingco, Shalimar</v>
      </c>
      <c r="F175" s="1">
        <v>0.50037688478676046</v>
      </c>
      <c r="G175">
        <f>VLOOKUP($F175,'Participating - full rosters'!$A:$Q,11,FALSE )</f>
        <v>545</v>
      </c>
      <c r="H175" s="132">
        <f>VLOOKUP($F175,'Participating - full rosters'!$A:$Q,12,FALSE )</f>
        <v>34</v>
      </c>
      <c r="I175" s="132">
        <f>VLOOKUP($F175,'Participating - full rosters'!$A:$Q,13,FALSE )</f>
        <v>2013</v>
      </c>
      <c r="J175" s="132" t="str">
        <f>VLOOKUP($F175,'Participating - full rosters'!$A:$Q,14,FALSE )</f>
        <v>Govt. (non federal) - City</v>
      </c>
      <c r="K175" s="132" t="str">
        <f>VLOOKUP($F175,'Participating - full rosters'!$A:$R,18,FALSE )</f>
        <v>Minor</v>
      </c>
      <c r="L175" s="132" t="str">
        <f>VLOOKUP($F175,'Participating - full rosters'!$A:$Q,15,FALSE )</f>
        <v>R</v>
      </c>
      <c r="M175" s="150">
        <f>VLOOKUP($F175,'Participating - full rosters'!$A:$Q,16,FALSE )</f>
        <v>39587</v>
      </c>
      <c r="N175" s="150">
        <f>VLOOKUP($F175,'Participating - full rosters'!$A:$Q,16,FALSE )</f>
        <v>39587</v>
      </c>
      <c r="O175" s="150"/>
      <c r="P175" s="150"/>
      <c r="Q175" s="47">
        <f>'Overall Data'!$C$34-N175</f>
        <v>3462</v>
      </c>
      <c r="R175" s="132" t="str">
        <f>VLOOKUP($F175,'Participating - full rosters'!$A:$Q,17,FALSE )</f>
        <v>Tour 1</v>
      </c>
      <c r="S175" s="132">
        <v>1</v>
      </c>
    </row>
    <row r="176" spans="1:19">
      <c r="A176" t="str">
        <f>VLOOKUP($F176,'Participating - full rosters'!$A:$Q,2,FALSE )</f>
        <v>The Miriam Hospital</v>
      </c>
      <c r="B176" s="151">
        <v>0.52550586196277127</v>
      </c>
      <c r="C176" t="str">
        <f>VLOOKUP($F176,'Participating - full rosters'!$A:$Q,5,FALSE )</f>
        <v>3B Colorectal</v>
      </c>
      <c r="D176" s="151">
        <v>0.88784051520757767</v>
      </c>
      <c r="E176" t="str">
        <f>VLOOKUP($F176,'Participating - full rosters'!$A:$Q,10,FALSE )</f>
        <v>Paye, Lucia</v>
      </c>
      <c r="F176" s="151">
        <v>0.28171156719152013</v>
      </c>
      <c r="G176">
        <f>VLOOKUP($F176,'Participating - full rosters'!$A:$Q,11,FALSE )</f>
        <v>247</v>
      </c>
      <c r="H176" s="132">
        <f>VLOOKUP($F176,'Participating - full rosters'!$A:$Q,12,FALSE )</f>
        <v>13</v>
      </c>
      <c r="I176" s="132">
        <f>VLOOKUP($F176,'Participating - full rosters'!$A:$Q,13,FALSE )</f>
        <v>2004</v>
      </c>
      <c r="J176" s="132" t="str">
        <f>VLOOKUP($F176,'Participating - full rosters'!$A:$Q,14,FALSE )</f>
        <v>Nongovt. (not-for-profit) - Other</v>
      </c>
      <c r="K176" s="132" t="str">
        <f>VLOOKUP($F176,'Participating - full rosters'!$A:$R,18,FALSE )</f>
        <v>Major</v>
      </c>
      <c r="L176" s="132" t="str">
        <f>VLOOKUP($F176,'Participating - full rosters'!$A:$Q,15,FALSE )</f>
        <v>Nurse Manager</v>
      </c>
      <c r="M176" s="150">
        <f>VLOOKUP($F176,'Participating - full rosters'!$A:$Q,16,FALSE )</f>
        <v>39577</v>
      </c>
      <c r="N176" s="150">
        <f>VLOOKUP($F176,'Participating - full rosters'!$A:$Q,16,FALSE )</f>
        <v>39577</v>
      </c>
      <c r="O176" s="150"/>
      <c r="P176" s="150"/>
      <c r="Q176" s="47">
        <f>'Overall Data'!$C$34-N176</f>
        <v>3472</v>
      </c>
      <c r="R176" s="132" t="str">
        <f>VLOOKUP($F176,'Participating - full rosters'!$A:$Q,17,FALSE )</f>
        <v>Day</v>
      </c>
      <c r="S176" s="132">
        <v>1</v>
      </c>
    </row>
    <row r="177" spans="1:19">
      <c r="A177" t="str">
        <f>VLOOKUP($F177,'Participating - full rosters'!$A:$Q,2,FALSE )</f>
        <v>NY Presbyterian - Lawrence</v>
      </c>
      <c r="B177" s="151">
        <v>9.2891976238658858E-2</v>
      </c>
      <c r="C177" t="str">
        <f>VLOOKUP($F177,'Participating - full rosters'!$A:$Q,5,FALSE )</f>
        <v>6N</v>
      </c>
      <c r="D177" s="151">
        <v>0.45538935045037354</v>
      </c>
      <c r="E177" t="str">
        <f>VLOOKUP($F177,'Participating - full rosters'!$A:$Q,10,FALSE )</f>
        <v>Tetteh, Desire</v>
      </c>
      <c r="F177" s="151">
        <v>0.81050767720252503</v>
      </c>
      <c r="G177">
        <f>VLOOKUP($F177,'Participating - full rosters'!$A:$Q,11,FALSE )</f>
        <v>208</v>
      </c>
      <c r="H177" s="132">
        <f>VLOOKUP($F177,'Participating - full rosters'!$A:$Q,12,FALSE )</f>
        <v>30</v>
      </c>
      <c r="I177" s="132">
        <f>VLOOKUP($F177,'Participating - full rosters'!$A:$Q,13,FALSE )</f>
        <v>2016</v>
      </c>
      <c r="J177" s="132" t="str">
        <f>VLOOKUP($F177,'Participating - full rosters'!$A:$Q,14,FALSE )</f>
        <v>Nongovt. (not-for-profit) - Other</v>
      </c>
      <c r="K177" s="132" t="str">
        <f>VLOOKUP($F177,'Participating - full rosters'!$A:$R,18,FALSE )</f>
        <v>Minor</v>
      </c>
      <c r="L177" s="132" t="str">
        <f>VLOOKUP($F177,'Participating - full rosters'!$A:$Q,15,FALSE )</f>
        <v>STAFF NURSE</v>
      </c>
      <c r="M177" s="150">
        <f>VLOOKUP($F177,'Participating - full rosters'!$A:$Q,16,FALSE )</f>
        <v>39573</v>
      </c>
      <c r="N177" s="150">
        <f>VLOOKUP($F177,'Participating - full rosters'!$A:$Q,16,FALSE )</f>
        <v>39573</v>
      </c>
      <c r="O177" s="150"/>
      <c r="P177" s="150"/>
      <c r="Q177" s="47">
        <f>'Overall Data'!$C$34-N177</f>
        <v>3476</v>
      </c>
      <c r="R177" s="132" t="str">
        <f>VLOOKUP($F177,'Participating - full rosters'!$A:$Q,17,FALSE )</f>
        <v>day</v>
      </c>
      <c r="S177" s="132">
        <v>1</v>
      </c>
    </row>
    <row r="178" spans="1:19">
      <c r="A178" t="str">
        <f>VLOOKUP($F178,'Participating - full rosters'!$A:$Q,2,FALSE )</f>
        <v>Kaiser Permanente Sunnyside Medical Center</v>
      </c>
      <c r="B178" s="151">
        <v>0.21700524054157899</v>
      </c>
      <c r="C178" t="str">
        <f>VLOOKUP($F178,'Participating - full rosters'!$A:$Q,5,FALSE )</f>
        <v>MS Progressive</v>
      </c>
      <c r="D178" s="1">
        <v>0.25596923097598601</v>
      </c>
      <c r="E178" t="str">
        <f>VLOOKUP($F178,'Participating - full rosters'!$A:$Q,10,FALSE )</f>
        <v>Ekman, Victoria</v>
      </c>
      <c r="F178" s="151">
        <v>0.82893141493724842</v>
      </c>
      <c r="G178">
        <f>VLOOKUP($F178,'Participating - full rosters'!$A:$Q,11,FALSE )</f>
        <v>302</v>
      </c>
      <c r="H178" s="132">
        <f>VLOOKUP($F178,'Participating - full rosters'!$A:$Q,12,FALSE )</f>
        <v>20</v>
      </c>
      <c r="I178" s="132">
        <f>VLOOKUP($F178,'Participating - full rosters'!$A:$Q,13,FALSE )</f>
        <v>2016</v>
      </c>
      <c r="J178" s="132" t="str">
        <f>VLOOKUP($F178,'Participating - full rosters'!$A:$Q,14,FALSE )</f>
        <v>Nongovt. (not-for-profit) - Other</v>
      </c>
      <c r="K178" s="132" t="str">
        <f>VLOOKUP($F178,'Participating - full rosters'!$A:$R,18,FALSE )</f>
        <v>Minor</v>
      </c>
      <c r="L178" s="132" t="str">
        <f>VLOOKUP($F178,'Participating - full rosters'!$A:$Q,15,FALSE )</f>
        <v>C.N.A.</v>
      </c>
      <c r="M178" s="150">
        <f>VLOOKUP($F178,'Participating - full rosters'!$A:$Q,16,FALSE )</f>
        <v>39531</v>
      </c>
      <c r="N178" s="150">
        <f>VLOOKUP($F178,'Participating - full rosters'!$A:$Q,16,FALSE )</f>
        <v>39531</v>
      </c>
      <c r="O178" s="150"/>
      <c r="P178" s="150"/>
      <c r="Q178" s="47">
        <f>'Overall Data'!$C$34-N178</f>
        <v>3518</v>
      </c>
      <c r="R178" s="132" t="str">
        <f>VLOOKUP($F178,'Participating - full rosters'!$A:$Q,17,FALSE )</f>
        <v>DAY</v>
      </c>
      <c r="S178" s="132">
        <v>1</v>
      </c>
    </row>
    <row r="179" spans="1:19">
      <c r="A179" t="str">
        <f>VLOOKUP($F179,'Participating - full rosters'!$A:$Q,2,FALSE )</f>
        <v>The Miriam Hospital</v>
      </c>
      <c r="B179" s="151">
        <v>0.52550586196277127</v>
      </c>
      <c r="C179" t="str">
        <f>VLOOKUP($F179,'Participating - full rosters'!$A:$Q,5,FALSE )</f>
        <v>3N Orthopedic</v>
      </c>
      <c r="D179" s="151">
        <v>0.9910442883158086</v>
      </c>
      <c r="E179" t="str">
        <f>VLOOKUP($F179,'Participating - full rosters'!$A:$Q,10,FALSE )</f>
        <v>Walker, Rosalind M</v>
      </c>
      <c r="F179" s="151">
        <v>0.90826277949734902</v>
      </c>
      <c r="G179">
        <f>VLOOKUP($F179,'Participating - full rosters'!$A:$Q,11,FALSE )</f>
        <v>247</v>
      </c>
      <c r="H179" s="132">
        <f>VLOOKUP($F179,'Participating - full rosters'!$A:$Q,12,FALSE )</f>
        <v>36</v>
      </c>
      <c r="I179" s="132">
        <f>VLOOKUP($F179,'Participating - full rosters'!$A:$Q,13,FALSE )</f>
        <v>2004</v>
      </c>
      <c r="J179" s="132" t="str">
        <f>VLOOKUP($F179,'Participating - full rosters'!$A:$Q,14,FALSE )</f>
        <v>Nongovt. (not-for-profit) - Other</v>
      </c>
      <c r="K179" s="132" t="str">
        <f>VLOOKUP($F179,'Participating - full rosters'!$A:$R,18,FALSE )</f>
        <v>Major</v>
      </c>
      <c r="L179" s="132" t="str">
        <f>VLOOKUP($F179,'Participating - full rosters'!$A:$Q,15,FALSE )</f>
        <v>C.N.A.</v>
      </c>
      <c r="M179" s="150">
        <f>VLOOKUP($F179,'Participating - full rosters'!$A:$Q,16,FALSE )</f>
        <v>39531</v>
      </c>
      <c r="N179" s="150">
        <f>VLOOKUP($F179,'Participating - full rosters'!$A:$Q,16,FALSE )</f>
        <v>39531</v>
      </c>
      <c r="O179" s="150"/>
      <c r="P179" s="150"/>
      <c r="Q179" s="47">
        <f>'Overall Data'!$C$34-N179</f>
        <v>3518</v>
      </c>
      <c r="R179" s="132" t="str">
        <f>VLOOKUP($F179,'Participating - full rosters'!$A:$Q,17,FALSE )</f>
        <v>DAY</v>
      </c>
      <c r="S179" s="132">
        <v>1</v>
      </c>
    </row>
    <row r="180" spans="1:19">
      <c r="A180" t="str">
        <f>VLOOKUP($F180,'Participating - full rosters'!$A:$Q,2,FALSE )</f>
        <v>NY Presbyterian - Lawrence</v>
      </c>
      <c r="B180" s="151">
        <v>9.2891976238658858E-2</v>
      </c>
      <c r="C180" t="str">
        <f>VLOOKUP($F180,'Participating - full rosters'!$A:$Q,5,FALSE )</f>
        <v>4N</v>
      </c>
      <c r="D180" s="1">
        <v>0.85426708609038782</v>
      </c>
      <c r="E180" t="str">
        <f>VLOOKUP($F180,'Participating - full rosters'!$A:$Q,10,FALSE )</f>
        <v>Chandiramani, Maria Dulce</v>
      </c>
      <c r="F180" s="151">
        <v>0.77014218924859812</v>
      </c>
      <c r="G180">
        <f>VLOOKUP($F180,'Participating - full rosters'!$A:$Q,11,FALSE )</f>
        <v>208</v>
      </c>
      <c r="H180" s="132">
        <f>VLOOKUP($F180,'Participating - full rosters'!$A:$Q,12,FALSE )</f>
        <v>15</v>
      </c>
      <c r="I180" s="132">
        <f>VLOOKUP($F180,'Participating - full rosters'!$A:$Q,13,FALSE )</f>
        <v>2016</v>
      </c>
      <c r="J180" s="132" t="str">
        <f>VLOOKUP($F180,'Participating - full rosters'!$A:$Q,14,FALSE )</f>
        <v>Nongovt. (not-for-profit) - Other</v>
      </c>
      <c r="K180" s="132" t="str">
        <f>VLOOKUP($F180,'Participating - full rosters'!$A:$R,18,FALSE )</f>
        <v>Minor</v>
      </c>
      <c r="L180" s="132" t="str">
        <f>VLOOKUP($F180,'Participating - full rosters'!$A:$Q,15,FALSE )</f>
        <v>STAFF NURSE</v>
      </c>
      <c r="M180" s="150">
        <f>VLOOKUP($F180,'Participating - full rosters'!$A:$Q,16,FALSE )</f>
        <v>39454</v>
      </c>
      <c r="N180" s="150">
        <f>VLOOKUP($F180,'Participating - full rosters'!$A:$Q,16,FALSE )</f>
        <v>39454</v>
      </c>
      <c r="O180" s="150"/>
      <c r="P180" s="150"/>
      <c r="Q180" s="47">
        <f>'Overall Data'!$C$34-N180</f>
        <v>3595</v>
      </c>
      <c r="R180" s="132" t="str">
        <f>VLOOKUP($F180,'Participating - full rosters'!$A:$Q,17,FALSE )</f>
        <v> Days</v>
      </c>
      <c r="S180" s="132">
        <v>1</v>
      </c>
    </row>
    <row r="181" spans="1:19">
      <c r="A181" t="str">
        <f>VLOOKUP($F181,'Participating - full rosters'!$A:$Q,2,FALSE )</f>
        <v>The Miriam Hospital</v>
      </c>
      <c r="B181" s="151">
        <v>0.52550586196277105</v>
      </c>
      <c r="C181" t="str">
        <f>VLOOKUP($F181,'Participating - full rosters'!$A:$Q,5,FALSE )</f>
        <v>3E Stroke</v>
      </c>
      <c r="D181" s="1">
        <v>0.54565087362919495</v>
      </c>
      <c r="E181" t="str">
        <f>VLOOKUP($F181,'Participating - full rosters'!$A:$Q,10,FALSE )</f>
        <v>Keo, Kimmaly</v>
      </c>
      <c r="F181" s="151">
        <v>0.10521191203552815</v>
      </c>
      <c r="G181">
        <f>VLOOKUP($F181,'Participating - full rosters'!$A:$Q,11,FALSE )</f>
        <v>247</v>
      </c>
      <c r="H181" s="132">
        <f>VLOOKUP($F181,'Participating - full rosters'!$A:$Q,12,FALSE )</f>
        <v>32</v>
      </c>
      <c r="I181" s="132">
        <f>VLOOKUP($F181,'Participating - full rosters'!$A:$Q,13,FALSE )</f>
        <v>2004</v>
      </c>
      <c r="J181" s="132" t="str">
        <f>VLOOKUP($F181,'Participating - full rosters'!$A:$Q,14,FALSE )</f>
        <v>Nongovt. (not-for-profit) - Other</v>
      </c>
      <c r="K181" s="132" t="str">
        <f>VLOOKUP($F181,'Participating - full rosters'!$A:$R,18,FALSE )</f>
        <v>Major</v>
      </c>
      <c r="L181" s="132" t="str">
        <f>VLOOKUP($F181,'Participating - full rosters'!$A:$Q,15,FALSE )</f>
        <v>RN Supervisor</v>
      </c>
      <c r="M181" s="150">
        <f>VLOOKUP($F181,'Participating - full rosters'!$A:$Q,16,FALSE )</f>
        <v>39442</v>
      </c>
      <c r="N181" s="150">
        <f>VLOOKUP($F181,'Participating - full rosters'!$A:$Q,16,FALSE )</f>
        <v>39442</v>
      </c>
      <c r="O181" s="150"/>
      <c r="P181" s="150"/>
      <c r="Q181" s="47">
        <f>'Overall Data'!$C$34-N181</f>
        <v>3607</v>
      </c>
      <c r="R181" s="132" t="str">
        <f>VLOOKUP($F181,'Participating - full rosters'!$A:$Q,17,FALSE )</f>
        <v>Day</v>
      </c>
      <c r="S181" s="132">
        <v>1</v>
      </c>
    </row>
    <row r="182" spans="1:19">
      <c r="A182" t="str">
        <f>VLOOKUP($F182,'Participating - full rosters'!$A:$Q,2,FALSE )</f>
        <v>Kaiser Permanente Sunnyside Medical Center</v>
      </c>
      <c r="B182" s="1">
        <v>0.21700524054157877</v>
      </c>
      <c r="C182" t="str">
        <f>VLOOKUP($F182,'Participating - full rosters'!$A:$Q,5,FALSE )</f>
        <v>Oncology</v>
      </c>
      <c r="D182" s="1">
        <v>0.38472962404098765</v>
      </c>
      <c r="E182" t="str">
        <f>VLOOKUP($F182,'Participating - full rosters'!$A:$Q,10,FALSE )</f>
        <v>Roberts, India</v>
      </c>
      <c r="F182" s="1">
        <v>0.71117048530204363</v>
      </c>
      <c r="G182">
        <f>VLOOKUP($F182,'Participating - full rosters'!$A:$Q,11,FALSE )</f>
        <v>302</v>
      </c>
      <c r="H182" s="132">
        <f>VLOOKUP($F182,'Participating - full rosters'!$A:$Q,12,FALSE )</f>
        <v>20</v>
      </c>
      <c r="I182" s="132">
        <f>VLOOKUP($F182,'Participating - full rosters'!$A:$Q,13,FALSE )</f>
        <v>2016</v>
      </c>
      <c r="J182" s="132" t="str">
        <f>VLOOKUP($F182,'Participating - full rosters'!$A:$Q,14,FALSE )</f>
        <v>Nongovt. (not-for-profit) - Other</v>
      </c>
      <c r="K182" s="132" t="str">
        <f>VLOOKUP($F182,'Participating - full rosters'!$A:$R,18,FALSE )</f>
        <v>Minor</v>
      </c>
      <c r="L182" s="132" t="str">
        <f>VLOOKUP($F182,'Participating - full rosters'!$A:$Q,15,FALSE )</f>
        <v>C.N.A.</v>
      </c>
      <c r="M182" s="150">
        <f>VLOOKUP($F182,'Participating - full rosters'!$A:$Q,16,FALSE )</f>
        <v>39398</v>
      </c>
      <c r="N182" s="150">
        <f>VLOOKUP($F182,'Participating - full rosters'!$A:$Q,16,FALSE )</f>
        <v>39398</v>
      </c>
      <c r="O182" s="150"/>
      <c r="P182" s="150"/>
      <c r="Q182" s="47">
        <f>'Overall Data'!$C$34-N182</f>
        <v>3651</v>
      </c>
      <c r="R182" s="132" t="str">
        <f>VLOOKUP($F182,'Participating - full rosters'!$A:$Q,17,FALSE )</f>
        <v>DAY</v>
      </c>
      <c r="S182" s="132">
        <v>1</v>
      </c>
    </row>
    <row r="183" spans="1:19">
      <c r="A183" t="str">
        <f>VLOOKUP($F183,'Participating - full rosters'!$A:$Q,2,FALSE )</f>
        <v>The Miriam Hospital</v>
      </c>
      <c r="B183" s="151">
        <v>0.52550586196277127</v>
      </c>
      <c r="C183" t="str">
        <f>VLOOKUP($F183,'Participating - full rosters'!$A:$Q,5,FALSE )</f>
        <v>4W Cardiac</v>
      </c>
      <c r="D183" s="1">
        <v>0.43561974961587346</v>
      </c>
      <c r="E183" t="str">
        <f>VLOOKUP($F183,'Participating - full rosters'!$A:$Q,10,FALSE )</f>
        <v>Yalartai, Ophelia W</v>
      </c>
      <c r="F183" s="151">
        <v>0.4276234530137093</v>
      </c>
      <c r="G183">
        <f>VLOOKUP($F183,'Participating - full rosters'!$A:$Q,11,FALSE )</f>
        <v>247</v>
      </c>
      <c r="H183" s="132">
        <f>VLOOKUP($F183,'Participating - full rosters'!$A:$Q,12,FALSE )</f>
        <v>30</v>
      </c>
      <c r="I183" s="132">
        <f>VLOOKUP($F183,'Participating - full rosters'!$A:$Q,13,FALSE )</f>
        <v>2004</v>
      </c>
      <c r="J183" s="132" t="str">
        <f>VLOOKUP($F183,'Participating - full rosters'!$A:$Q,14,FALSE )</f>
        <v>Nongovt. (not-for-profit) - Other</v>
      </c>
      <c r="K183" s="132" t="str">
        <f>VLOOKUP($F183,'Participating - full rosters'!$A:$R,18,FALSE )</f>
        <v>Major</v>
      </c>
      <c r="L183" s="132" t="str">
        <f>VLOOKUP($F183,'Participating - full rosters'!$A:$Q,15,FALSE )</f>
        <v>C.N.A.</v>
      </c>
      <c r="M183" s="150">
        <f>VLOOKUP($F183,'Participating - full rosters'!$A:$Q,16,FALSE )</f>
        <v>39398</v>
      </c>
      <c r="N183" s="150">
        <f>VLOOKUP($F183,'Participating - full rosters'!$A:$Q,16,FALSE )</f>
        <v>39398</v>
      </c>
      <c r="O183" s="150"/>
      <c r="P183" s="150"/>
      <c r="Q183" s="47">
        <f>'Overall Data'!$C$34-N183</f>
        <v>3651</v>
      </c>
      <c r="R183" s="132" t="str">
        <f>VLOOKUP($F183,'Participating - full rosters'!$A:$Q,17,FALSE )</f>
        <v>DAY</v>
      </c>
      <c r="S183" s="132">
        <v>1</v>
      </c>
    </row>
    <row r="184" spans="1:19">
      <c r="A184" t="str">
        <f>VLOOKUP($F184,'Participating - full rosters'!$A:$Q,2,FALSE )</f>
        <v>Kaiser Permanente Sunnyside Medical Center</v>
      </c>
      <c r="B184" s="1">
        <v>0.21700524054157877</v>
      </c>
      <c r="C184" t="str">
        <f>VLOOKUP($F184,'Participating - full rosters'!$A:$Q,5,FALSE )</f>
        <v>Oncology</v>
      </c>
      <c r="D184" s="1">
        <v>0.38472962404098765</v>
      </c>
      <c r="E184" t="str">
        <f>VLOOKUP($F184,'Participating - full rosters'!$A:$Q,10,FALSE )</f>
        <v>Petrashishin, Lyudmila</v>
      </c>
      <c r="F184" s="1">
        <v>0.42563416887442918</v>
      </c>
      <c r="G184">
        <f>VLOOKUP($F184,'Participating - full rosters'!$A:$Q,11,FALSE )</f>
        <v>302</v>
      </c>
      <c r="H184" s="132">
        <f>VLOOKUP($F184,'Participating - full rosters'!$A:$Q,12,FALSE )</f>
        <v>20</v>
      </c>
      <c r="I184" s="132">
        <f>VLOOKUP($F184,'Participating - full rosters'!$A:$Q,13,FALSE )</f>
        <v>2016</v>
      </c>
      <c r="J184" s="132" t="str">
        <f>VLOOKUP($F184,'Participating - full rosters'!$A:$Q,14,FALSE )</f>
        <v>Nongovt. (not-for-profit) - Other</v>
      </c>
      <c r="K184" s="132" t="str">
        <f>VLOOKUP($F184,'Participating - full rosters'!$A:$R,18,FALSE )</f>
        <v>Minor</v>
      </c>
      <c r="L184" s="132" t="str">
        <f>VLOOKUP($F184,'Participating - full rosters'!$A:$Q,15,FALSE )</f>
        <v>C.N.A</v>
      </c>
      <c r="M184" s="150">
        <f>VLOOKUP($F184,'Participating - full rosters'!$A:$Q,16,FALSE )</f>
        <v>39335</v>
      </c>
      <c r="N184" s="150">
        <f>VLOOKUP($F184,'Participating - full rosters'!$A:$Q,16,FALSE )</f>
        <v>39335</v>
      </c>
      <c r="O184" s="150"/>
      <c r="P184" s="150"/>
      <c r="Q184" s="47">
        <f>'Overall Data'!$C$34-N184</f>
        <v>3714</v>
      </c>
      <c r="R184" s="132" t="str">
        <f>VLOOKUP($F184,'Participating - full rosters'!$A:$Q,17,FALSE )</f>
        <v>DAY</v>
      </c>
      <c r="S184" s="132">
        <v>1</v>
      </c>
    </row>
    <row r="185" spans="1:19">
      <c r="A185" t="str">
        <f>VLOOKUP($F185,'Participating - full rosters'!$A:$Q,2,FALSE )</f>
        <v>UConn Health John Dempsey Hospital</v>
      </c>
      <c r="B185" s="151">
        <v>6.2812775230464357E-2</v>
      </c>
      <c r="C185" t="str">
        <f>VLOOKUP($F185,'Participating - full rosters'!$A:$Q,5,FALSE )</f>
        <v>Medicine 3 Unit</v>
      </c>
      <c r="D185" s="1">
        <v>5.9301050074087702E-2</v>
      </c>
      <c r="E185" t="str">
        <f>VLOOKUP($F185,'Participating - full rosters'!$A:$Q,10,FALSE )</f>
        <v>Ciullo, Alyssa L.</v>
      </c>
      <c r="F185" s="151">
        <v>0.83829923346489577</v>
      </c>
      <c r="G185">
        <f>VLOOKUP($F185,'Participating - full rosters'!$A:$Q,11,FALSE )</f>
        <v>176</v>
      </c>
      <c r="H185" s="132">
        <f>VLOOKUP($F185,'Participating - full rosters'!$A:$Q,12,FALSE )</f>
        <v>28</v>
      </c>
      <c r="I185" s="132">
        <f>VLOOKUP($F185,'Participating - full rosters'!$A:$Q,13,FALSE )</f>
        <v>2017</v>
      </c>
      <c r="J185" s="132" t="str">
        <f>VLOOKUP($F185,'Participating - full rosters'!$A:$Q,14,FALSE )</f>
        <v xml:space="preserve">Govt. (non federal) - State
</v>
      </c>
      <c r="K185" s="132" t="str">
        <f>VLOOKUP($F185,'Participating - full rosters'!$A:$R,18,FALSE )</f>
        <v>Major</v>
      </c>
      <c r="L185" s="132" t="str">
        <f>VLOOKUP($F185,'Participating - full rosters'!$A:$Q,15,FALSE )</f>
        <v>C.N.A</v>
      </c>
      <c r="M185" s="150">
        <f>VLOOKUP($F185,'Participating - full rosters'!$A:$Q,16,FALSE )</f>
        <v>39335</v>
      </c>
      <c r="N185" s="150">
        <f>VLOOKUP($F185,'Participating - full rosters'!$A:$Q,16,FALSE )</f>
        <v>39335</v>
      </c>
      <c r="O185" s="150"/>
      <c r="P185" s="150"/>
      <c r="Q185" s="47">
        <f>'Overall Data'!$C$34-N185</f>
        <v>3714</v>
      </c>
      <c r="R185" s="132" t="str">
        <f>VLOOKUP($F185,'Participating - full rosters'!$A:$Q,17,FALSE )</f>
        <v>DAY</v>
      </c>
      <c r="S185" s="132">
        <v>1</v>
      </c>
    </row>
    <row r="186" spans="1:19">
      <c r="A186" t="str">
        <f>VLOOKUP($F186,'Participating - full rosters'!$A:$Q,2,FALSE )</f>
        <v>Kaiser Permanente Sunnyside Medical Center</v>
      </c>
      <c r="B186" s="151">
        <v>0.21700524054157877</v>
      </c>
      <c r="C186" t="str">
        <f>VLOOKUP($F186,'Participating - full rosters'!$A:$Q,5,FALSE )</f>
        <v>2 North</v>
      </c>
      <c r="D186" s="151">
        <v>0.16097999137792862</v>
      </c>
      <c r="E186" t="str">
        <f>VLOOKUP($F186,'Participating - full rosters'!$A:$Q,10,FALSE )</f>
        <v>Fields, Katherine</v>
      </c>
      <c r="F186" s="151">
        <v>0.52950673727857323</v>
      </c>
      <c r="G186">
        <f>VLOOKUP($F186,'Participating - full rosters'!$A:$Q,11,FALSE )</f>
        <v>302</v>
      </c>
      <c r="H186" s="132">
        <f>VLOOKUP($F186,'Participating - full rosters'!$A:$Q,12,FALSE )</f>
        <v>35</v>
      </c>
      <c r="I186" s="132">
        <f>VLOOKUP($F186,'Participating - full rosters'!$A:$Q,13,FALSE )</f>
        <v>2016</v>
      </c>
      <c r="J186" s="132" t="str">
        <f>VLOOKUP($F186,'Participating - full rosters'!$A:$Q,14,FALSE )</f>
        <v>Nongovt. (not-for-profit) - Other</v>
      </c>
      <c r="K186" s="132" t="str">
        <f>VLOOKUP($F186,'Participating - full rosters'!$A:$R,18,FALSE )</f>
        <v>Minor</v>
      </c>
      <c r="L186" s="132" t="str">
        <f>VLOOKUP($F186,'Participating - full rosters'!$A:$Q,15,FALSE )</f>
        <v>C.N.A.</v>
      </c>
      <c r="M186" s="150">
        <f>VLOOKUP($F186,'Participating - full rosters'!$A:$Q,16,FALSE )</f>
        <v>39333</v>
      </c>
      <c r="N186" s="150">
        <f>VLOOKUP($F186,'Participating - full rosters'!$A:$Q,16,FALSE )</f>
        <v>39333</v>
      </c>
      <c r="O186" s="150"/>
      <c r="P186" s="150"/>
      <c r="Q186" s="47">
        <f>'Overall Data'!$C$34-N186</f>
        <v>3716</v>
      </c>
      <c r="R186" s="132" t="str">
        <f>VLOOKUP($F186,'Participating - full rosters'!$A:$Q,17,FALSE )</f>
        <v>DAY</v>
      </c>
      <c r="S186" s="132">
        <v>1</v>
      </c>
    </row>
    <row r="187" spans="1:19">
      <c r="A187" t="str">
        <f>VLOOKUP($F187,'Participating - full rosters'!$A:$Q,2,FALSE )</f>
        <v>Kaiser Permanente Sunnyside Medical Center</v>
      </c>
      <c r="B187" s="151">
        <v>0.21700524054157877</v>
      </c>
      <c r="C187" t="str">
        <f>VLOOKUP($F187,'Participating - full rosters'!$A:$Q,5,FALSE )</f>
        <v>1 South</v>
      </c>
      <c r="D187" s="151">
        <v>0.84297455888567396</v>
      </c>
      <c r="E187" t="str">
        <f>VLOOKUP($F187,'Participating - full rosters'!$A:$Q,10,FALSE )</f>
        <v>Zapanta, Romuald</v>
      </c>
      <c r="F187" s="151">
        <v>0.27425816248676027</v>
      </c>
      <c r="G187">
        <f>VLOOKUP($F187,'Participating - full rosters'!$A:$Q,11,FALSE )</f>
        <v>302</v>
      </c>
      <c r="H187" s="132">
        <f>VLOOKUP($F187,'Participating - full rosters'!$A:$Q,12,FALSE )</f>
        <v>19</v>
      </c>
      <c r="I187" s="132">
        <f>VLOOKUP($F187,'Participating - full rosters'!$A:$Q,13,FALSE )</f>
        <v>2016</v>
      </c>
      <c r="J187" s="132" t="str">
        <f>VLOOKUP($F187,'Participating - full rosters'!$A:$Q,14,FALSE )</f>
        <v>Nongovt. (not-for-profit) - Other</v>
      </c>
      <c r="K187" s="132" t="str">
        <f>VLOOKUP($F187,'Participating - full rosters'!$A:$R,18,FALSE )</f>
        <v>Minor</v>
      </c>
      <c r="L187" s="132" t="str">
        <f>VLOOKUP($F187,'Participating - full rosters'!$A:$Q,15,FALSE )</f>
        <v>C.N.A.</v>
      </c>
      <c r="M187" s="150">
        <f>VLOOKUP($F187,'Participating - full rosters'!$A:$Q,16,FALSE )</f>
        <v>39321</v>
      </c>
      <c r="N187" s="150">
        <f>VLOOKUP($F187,'Participating - full rosters'!$A:$Q,16,FALSE )</f>
        <v>39321</v>
      </c>
      <c r="O187" s="150"/>
      <c r="P187" s="150"/>
      <c r="Q187" s="47">
        <f>'Overall Data'!$C$34-N187</f>
        <v>3728</v>
      </c>
      <c r="R187" s="132" t="str">
        <f>VLOOKUP($F187,'Participating - full rosters'!$A:$Q,17,FALSE )</f>
        <v>DAY</v>
      </c>
      <c r="S187" s="132">
        <v>1</v>
      </c>
    </row>
    <row r="188" spans="1:19">
      <c r="A188" t="str">
        <f>VLOOKUP($F188,'Participating - full rosters'!$A:$Q,2,FALSE )</f>
        <v>Elmhurst Hospital Center</v>
      </c>
      <c r="B188" s="1">
        <v>0.93694213239222535</v>
      </c>
      <c r="C188" t="str">
        <f>VLOOKUP($F188,'Participating - full rosters'!$A:$Q,5,FALSE )</f>
        <v xml:space="preserve">B6 </v>
      </c>
      <c r="D188" s="151">
        <v>0.22214704685362552</v>
      </c>
      <c r="E188" t="str">
        <f>VLOOKUP($F188,'Participating - full rosters'!$A:$Q,10,FALSE )</f>
        <v>Elefterion, Benedetta</v>
      </c>
      <c r="F188" s="1">
        <v>0.8441974191409104</v>
      </c>
      <c r="G188">
        <f>VLOOKUP($F188,'Participating - full rosters'!$A:$Q,11,FALSE )</f>
        <v>545</v>
      </c>
      <c r="H188" s="132">
        <f>VLOOKUP($F188,'Participating - full rosters'!$A:$Q,12,FALSE )</f>
        <v>35</v>
      </c>
      <c r="I188" s="132">
        <f>VLOOKUP($F188,'Participating - full rosters'!$A:$Q,13,FALSE )</f>
        <v>2013</v>
      </c>
      <c r="J188" s="132" t="str">
        <f>VLOOKUP($F188,'Participating - full rosters'!$A:$Q,14,FALSE )</f>
        <v>Govt. (non federal) - City</v>
      </c>
      <c r="K188" s="132" t="str">
        <f>VLOOKUP($F188,'Participating - full rosters'!$A:$R,18,FALSE )</f>
        <v>Minor</v>
      </c>
      <c r="L188" s="132" t="str">
        <f>VLOOKUP($F188,'Participating - full rosters'!$A:$Q,15,FALSE )</f>
        <v>LPN</v>
      </c>
      <c r="M188" s="150">
        <f>VLOOKUP($F188,'Participating - full rosters'!$A:$Q,16,FALSE )</f>
        <v>39286</v>
      </c>
      <c r="N188" s="150">
        <f>VLOOKUP($F188,'Participating - full rosters'!$A:$Q,16,FALSE )</f>
        <v>39286</v>
      </c>
      <c r="O188" s="150"/>
      <c r="P188" s="150"/>
      <c r="Q188" s="47">
        <f>'Overall Data'!$C$34-N188</f>
        <v>3763</v>
      </c>
      <c r="R188" s="132" t="str">
        <f>VLOOKUP($F188,'Participating - full rosters'!$A:$Q,17,FALSE )</f>
        <v>Tour 1</v>
      </c>
      <c r="S188" s="132">
        <v>1</v>
      </c>
    </row>
    <row r="189" spans="1:19">
      <c r="A189" t="str">
        <f>VLOOKUP($F189,'Participating - full rosters'!$A:$Q,2,FALSE )</f>
        <v>The Miriam Hospital</v>
      </c>
      <c r="B189" s="151">
        <v>0.52550586196277127</v>
      </c>
      <c r="C189" t="str">
        <f>VLOOKUP($F189,'Participating - full rosters'!$A:$Q,5,FALSE )</f>
        <v>3N Orthopedic</v>
      </c>
      <c r="D189" s="151">
        <v>0.9910442883158086</v>
      </c>
      <c r="E189" t="str">
        <f>VLOOKUP($F189,'Participating - full rosters'!$A:$Q,10,FALSE )</f>
        <v>Dionne, Lori Marie</v>
      </c>
      <c r="F189" s="151">
        <v>0.23883403358961364</v>
      </c>
      <c r="G189">
        <f>VLOOKUP($F189,'Participating - full rosters'!$A:$Q,11,FALSE )</f>
        <v>247</v>
      </c>
      <c r="H189" s="132">
        <f>VLOOKUP($F189,'Participating - full rosters'!$A:$Q,12,FALSE )</f>
        <v>36</v>
      </c>
      <c r="I189" s="132">
        <f>VLOOKUP($F189,'Participating - full rosters'!$A:$Q,13,FALSE )</f>
        <v>2004</v>
      </c>
      <c r="J189" s="132" t="str">
        <f>VLOOKUP($F189,'Participating - full rosters'!$A:$Q,14,FALSE )</f>
        <v>Nongovt. (not-for-profit) - Other</v>
      </c>
      <c r="K189" s="132" t="str">
        <f>VLOOKUP($F189,'Participating - full rosters'!$A:$R,18,FALSE )</f>
        <v>Major</v>
      </c>
      <c r="L189" s="132" t="str">
        <f>VLOOKUP($F189,'Participating - full rosters'!$A:$Q,15,FALSE )</f>
        <v>Charge Nurse</v>
      </c>
      <c r="M189" s="150">
        <f>VLOOKUP($F189,'Participating - full rosters'!$A:$Q,16,FALSE )</f>
        <v>39279</v>
      </c>
      <c r="N189" s="150">
        <f>VLOOKUP($F189,'Participating - full rosters'!$A:$Q,16,FALSE )</f>
        <v>39279</v>
      </c>
      <c r="O189" s="150"/>
      <c r="P189" s="150"/>
      <c r="Q189" s="47">
        <f>'Overall Data'!$C$34-N189</f>
        <v>3770</v>
      </c>
      <c r="R189" s="132" t="str">
        <f>VLOOKUP($F189,'Participating - full rosters'!$A:$Q,17,FALSE )</f>
        <v>Day</v>
      </c>
      <c r="S189" s="132">
        <v>1</v>
      </c>
    </row>
    <row r="190" spans="1:19">
      <c r="A190" t="str">
        <f>VLOOKUP($F190,'Participating - full rosters'!$A:$Q,2,FALSE )</f>
        <v>The Miriam Hospital</v>
      </c>
      <c r="B190" s="1">
        <v>0.52550586196277127</v>
      </c>
      <c r="C190" t="str">
        <f>VLOOKUP($F190,'Participating - full rosters'!$A:$Q,5,FALSE )</f>
        <v>3W Med Surg</v>
      </c>
      <c r="D190" s="151">
        <v>0.25663933604106137</v>
      </c>
      <c r="E190" t="str">
        <f>VLOOKUP($F190,'Participating - full rosters'!$A:$Q,10,FALSE )</f>
        <v>Firpo, Darilina M</v>
      </c>
      <c r="F190" s="1">
        <v>0.48324903230978256</v>
      </c>
      <c r="G190">
        <f>VLOOKUP($F190,'Participating - full rosters'!$A:$Q,11,FALSE )</f>
        <v>247</v>
      </c>
      <c r="H190" s="132">
        <f>VLOOKUP($F190,'Participating - full rosters'!$A:$Q,12,FALSE )</f>
        <v>36</v>
      </c>
      <c r="I190" s="132">
        <f>VLOOKUP($F190,'Participating - full rosters'!$A:$Q,13,FALSE )</f>
        <v>2004</v>
      </c>
      <c r="J190" s="132" t="str">
        <f>VLOOKUP($F190,'Participating - full rosters'!$A:$Q,14,FALSE )</f>
        <v>Nongovt. (not-for-profit) - Other</v>
      </c>
      <c r="K190" s="132" t="str">
        <f>VLOOKUP($F190,'Participating - full rosters'!$A:$R,18,FALSE )</f>
        <v>Major</v>
      </c>
      <c r="L190" s="132" t="str">
        <f>VLOOKUP($F190,'Participating - full rosters'!$A:$Q,15,FALSE )</f>
        <v>Certified Nursing Assistant</v>
      </c>
      <c r="M190" s="150">
        <f>VLOOKUP($F190,'Participating - full rosters'!$A:$Q,16,FALSE )</f>
        <v>39251</v>
      </c>
      <c r="N190" s="150">
        <f>VLOOKUP($F190,'Participating - full rosters'!$A:$Q,16,FALSE )</f>
        <v>39251</v>
      </c>
      <c r="O190" s="150"/>
      <c r="P190" s="150"/>
      <c r="Q190" s="47">
        <f>'Overall Data'!$C$34-N190</f>
        <v>3798</v>
      </c>
      <c r="R190" s="132" t="str">
        <f>VLOOKUP($F190,'Participating - full rosters'!$A:$Q,17,FALSE )</f>
        <v>day</v>
      </c>
      <c r="S190" s="132">
        <v>1</v>
      </c>
    </row>
    <row r="191" spans="1:19">
      <c r="A191" t="str">
        <f>VLOOKUP($F191,'Participating - full rosters'!$A:$Q,2,FALSE )</f>
        <v>The Miriam Hospital</v>
      </c>
      <c r="B191" s="151">
        <v>0.52550586196277127</v>
      </c>
      <c r="C191" t="str">
        <f>VLOOKUP($F191,'Participating - full rosters'!$A:$Q,5,FALSE )</f>
        <v>4W Cardiac</v>
      </c>
      <c r="D191" s="151">
        <v>0.43561974961587346</v>
      </c>
      <c r="E191" t="str">
        <f>VLOOKUP($F191,'Participating - full rosters'!$A:$Q,10,FALSE )</f>
        <v>Makowski, Sarah M</v>
      </c>
      <c r="F191" s="151">
        <v>0.99555624236413887</v>
      </c>
      <c r="G191">
        <f>VLOOKUP($F191,'Participating - full rosters'!$A:$Q,11,FALSE )</f>
        <v>247</v>
      </c>
      <c r="H191" s="132">
        <f>VLOOKUP($F191,'Participating - full rosters'!$A:$Q,12,FALSE )</f>
        <v>30</v>
      </c>
      <c r="I191" s="132">
        <f>VLOOKUP($F191,'Participating - full rosters'!$A:$Q,13,FALSE )</f>
        <v>2004</v>
      </c>
      <c r="J191" s="132" t="str">
        <f>VLOOKUP($F191,'Participating - full rosters'!$A:$Q,14,FALSE )</f>
        <v>Nongovt. (not-for-profit) - Other</v>
      </c>
      <c r="K191" s="132" t="str">
        <f>VLOOKUP($F191,'Participating - full rosters'!$A:$R,18,FALSE )</f>
        <v>Major</v>
      </c>
      <c r="L191" s="132" t="str">
        <f>VLOOKUP($F191,'Participating - full rosters'!$A:$Q,15,FALSE )</f>
        <v>RN Director</v>
      </c>
      <c r="M191" s="150">
        <f>VLOOKUP($F191,'Participating - full rosters'!$A:$Q,16,FALSE )</f>
        <v>39234</v>
      </c>
      <c r="N191" s="150">
        <f>VLOOKUP($F191,'Participating - full rosters'!$A:$Q,16,FALSE )</f>
        <v>39234</v>
      </c>
      <c r="O191" s="150"/>
      <c r="P191" s="150"/>
      <c r="Q191" s="47">
        <f>'Overall Data'!$C$34-N191</f>
        <v>3815</v>
      </c>
      <c r="R191" s="132" t="str">
        <f>VLOOKUP($F191,'Participating - full rosters'!$A:$Q,17,FALSE )</f>
        <v>Day</v>
      </c>
      <c r="S191" s="132">
        <v>1</v>
      </c>
    </row>
    <row r="192" spans="1:19">
      <c r="A192" t="str">
        <f>VLOOKUP($F192,'Participating - full rosters'!$A:$Q,2,FALSE )</f>
        <v>Harlem Hospital Center</v>
      </c>
      <c r="B192" s="151">
        <v>0.14907095709371709</v>
      </c>
      <c r="C192" t="str">
        <f>VLOOKUP($F192,'Participating - full rosters'!$A:$Q,5,FALSE )</f>
        <v>13th Floor - Medicine</v>
      </c>
      <c r="D192" s="1">
        <v>0.67283544320657374</v>
      </c>
      <c r="E192" t="str">
        <f>VLOOKUP($F192,'Participating - full rosters'!$A:$Q,10,FALSE )</f>
        <v>Sidney, Leslie</v>
      </c>
      <c r="F192" s="151">
        <v>0.34476447657224107</v>
      </c>
      <c r="G192">
        <f>VLOOKUP($F192,'Participating - full rosters'!$A:$Q,11,FALSE )</f>
        <v>257</v>
      </c>
      <c r="H192" s="132">
        <f>VLOOKUP($F192,'Participating - full rosters'!$A:$Q,12,FALSE )</f>
        <v>36</v>
      </c>
      <c r="I192" s="132">
        <f>VLOOKUP($F192,'Participating - full rosters'!$A:$Q,13,FALSE )</f>
        <v>2011</v>
      </c>
      <c r="J192" s="132" t="str">
        <f>VLOOKUP($F192,'Participating - full rosters'!$A:$Q,14,FALSE )</f>
        <v xml:space="preserve">Govt. (non federal) - City
</v>
      </c>
      <c r="K192" s="132" t="str">
        <f>VLOOKUP($F192,'Participating - full rosters'!$A:$R,18,FALSE )</f>
        <v>Minor</v>
      </c>
      <c r="L192" s="132" t="str">
        <f>VLOOKUP($F192,'Participating - full rosters'!$A:$Q,15,FALSE )</f>
        <v>C N A</v>
      </c>
      <c r="M192" s="150">
        <f>VLOOKUP($F192,'Participating - full rosters'!$A:$Q,16,FALSE )</f>
        <v>39231</v>
      </c>
      <c r="N192" s="150">
        <f>VLOOKUP($F192,'Participating - full rosters'!$A:$Q,16,FALSE )</f>
        <v>39231</v>
      </c>
      <c r="O192" s="150"/>
      <c r="P192" s="150"/>
      <c r="Q192" s="47">
        <f>'Overall Data'!$C$34-N192</f>
        <v>3818</v>
      </c>
      <c r="R192" s="132" t="str">
        <f>VLOOKUP($F192,'Participating - full rosters'!$A:$Q,17,FALSE )</f>
        <v>Day</v>
      </c>
      <c r="S192" s="132">
        <v>1</v>
      </c>
    </row>
    <row r="193" spans="1:19">
      <c r="A193" t="str">
        <f>VLOOKUP($F193,'Participating - full rosters'!$A:$Q,2,FALSE )</f>
        <v>Harlem Hospital Center</v>
      </c>
      <c r="B193" s="1">
        <v>0.14907095709371709</v>
      </c>
      <c r="C193" t="str">
        <f>VLOOKUP($F193,'Participating - full rosters'!$A:$Q,5,FALSE )</f>
        <v>13th Floor - Medicine</v>
      </c>
      <c r="D193" s="1">
        <v>0.67283544320657374</v>
      </c>
      <c r="E193" t="str">
        <f>VLOOKUP($F193,'Participating - full rosters'!$A:$Q,10,FALSE )</f>
        <v>Latour, Jean</v>
      </c>
      <c r="F193" s="1">
        <v>0.39195876045313682</v>
      </c>
      <c r="G193">
        <f>VLOOKUP($F193,'Participating - full rosters'!$A:$Q,11,FALSE )</f>
        <v>257</v>
      </c>
      <c r="H193" s="132">
        <f>VLOOKUP($F193,'Participating - full rosters'!$A:$Q,12,FALSE )</f>
        <v>36</v>
      </c>
      <c r="I193" s="132">
        <f>VLOOKUP($F193,'Participating - full rosters'!$A:$Q,13,FALSE )</f>
        <v>2011</v>
      </c>
      <c r="J193" s="132" t="str">
        <f>VLOOKUP($F193,'Participating - full rosters'!$A:$Q,14,FALSE )</f>
        <v xml:space="preserve">Govt. (non federal) - City
</v>
      </c>
      <c r="K193" s="132" t="str">
        <f>VLOOKUP($F193,'Participating - full rosters'!$A:$R,18,FALSE )</f>
        <v>Minor</v>
      </c>
      <c r="L193" s="132" t="str">
        <f>VLOOKUP($F193,'Participating - full rosters'!$A:$Q,15,FALSE )</f>
        <v>C N A</v>
      </c>
      <c r="M193" s="150">
        <f>VLOOKUP($F193,'Participating - full rosters'!$A:$Q,16,FALSE )</f>
        <v>39188</v>
      </c>
      <c r="N193" s="150">
        <f>VLOOKUP($F193,'Participating - full rosters'!$A:$Q,16,FALSE )</f>
        <v>39188</v>
      </c>
      <c r="O193" s="150"/>
      <c r="P193" s="150"/>
      <c r="Q193" s="47">
        <f>'Overall Data'!$C$34-N193</f>
        <v>3861</v>
      </c>
      <c r="R193" s="132" t="str">
        <f>VLOOKUP($F193,'Participating - full rosters'!$A:$Q,17,FALSE )</f>
        <v>Day</v>
      </c>
      <c r="S193" s="132">
        <v>1</v>
      </c>
    </row>
    <row r="194" spans="1:19">
      <c r="A194" t="str">
        <f>VLOOKUP($F194,'Participating - full rosters'!$A:$Q,2,FALSE )</f>
        <v>Harlem Hospital Center</v>
      </c>
      <c r="B194" s="151">
        <v>0.14907095709371709</v>
      </c>
      <c r="C194" t="str">
        <f>VLOOKUP($F194,'Participating - full rosters'!$A:$Q,5,FALSE )</f>
        <v>13th Floor - Medicine</v>
      </c>
      <c r="D194" s="151">
        <v>0.67283544320657374</v>
      </c>
      <c r="E194" t="str">
        <f>VLOOKUP($F194,'Participating - full rosters'!$A:$Q,10,FALSE )</f>
        <v>Dupigny, Elizabeth</v>
      </c>
      <c r="F194" s="151">
        <v>8.9028962953980106E-2</v>
      </c>
      <c r="G194">
        <f>VLOOKUP($F194,'Participating - full rosters'!$A:$Q,11,FALSE )</f>
        <v>257</v>
      </c>
      <c r="H194" s="132">
        <f>VLOOKUP($F194,'Participating - full rosters'!$A:$Q,12,FALSE )</f>
        <v>36</v>
      </c>
      <c r="I194" s="132">
        <f>VLOOKUP($F194,'Participating - full rosters'!$A:$Q,13,FALSE )</f>
        <v>2011</v>
      </c>
      <c r="J194" s="132" t="str">
        <f>VLOOKUP($F194,'Participating - full rosters'!$A:$Q,14,FALSE )</f>
        <v xml:space="preserve">Govt. (non federal) - City
</v>
      </c>
      <c r="K194" s="132" t="str">
        <f>VLOOKUP($F194,'Participating - full rosters'!$A:$R,18,FALSE )</f>
        <v>Minor</v>
      </c>
      <c r="L194" s="132" t="str">
        <f>VLOOKUP($F194,'Participating - full rosters'!$A:$Q,15,FALSE )</f>
        <v>C N A</v>
      </c>
      <c r="M194" s="150">
        <f>VLOOKUP($F194,'Participating - full rosters'!$A:$Q,16,FALSE )</f>
        <v>39174</v>
      </c>
      <c r="N194" s="150">
        <f>VLOOKUP($F194,'Participating - full rosters'!$A:$Q,16,FALSE )</f>
        <v>39174</v>
      </c>
      <c r="O194" s="150"/>
      <c r="P194" s="150"/>
      <c r="Q194" s="47">
        <f>'Overall Data'!$C$34-N194</f>
        <v>3875</v>
      </c>
      <c r="R194" s="132" t="str">
        <f>VLOOKUP($F194,'Participating - full rosters'!$A:$Q,17,FALSE )</f>
        <v>Day</v>
      </c>
      <c r="S194" s="132">
        <v>1</v>
      </c>
    </row>
    <row r="195" spans="1:19">
      <c r="A195" t="str">
        <f>VLOOKUP($F195,'Participating - full rosters'!$A:$Q,2,FALSE )</f>
        <v>Elmhurst Hospital Center</v>
      </c>
      <c r="B195" s="151">
        <v>0.93694213239222535</v>
      </c>
      <c r="C195" t="str">
        <f>VLOOKUP($F195,'Participating - full rosters'!$A:$Q,5,FALSE )</f>
        <v xml:space="preserve">B6 </v>
      </c>
      <c r="D195" s="151">
        <v>0.22214704685362552</v>
      </c>
      <c r="E195" t="str">
        <f>VLOOKUP($F195,'Participating - full rosters'!$A:$Q,10,FALSE )</f>
        <v>Bhuiyan, Mariam</v>
      </c>
      <c r="F195" s="151">
        <v>0.71052057510684985</v>
      </c>
      <c r="G195">
        <f>VLOOKUP($F195,'Participating - full rosters'!$A:$Q,11,FALSE )</f>
        <v>545</v>
      </c>
      <c r="H195" s="132">
        <f>VLOOKUP($F195,'Participating - full rosters'!$A:$Q,12,FALSE )</f>
        <v>35</v>
      </c>
      <c r="I195" s="132">
        <f>VLOOKUP($F195,'Participating - full rosters'!$A:$Q,13,FALSE )</f>
        <v>2013</v>
      </c>
      <c r="J195" s="132" t="str">
        <f>VLOOKUP($F195,'Participating - full rosters'!$A:$Q,14,FALSE )</f>
        <v>Govt. (non federal) - City</v>
      </c>
      <c r="K195" s="132" t="str">
        <f>VLOOKUP($F195,'Participating - full rosters'!$A:$R,18,FALSE )</f>
        <v>Minor</v>
      </c>
      <c r="L195" s="132" t="str">
        <f>VLOOKUP($F195,'Participating - full rosters'!$A:$Q,15,FALSE )</f>
        <v>R</v>
      </c>
      <c r="M195" s="150">
        <f>VLOOKUP($F195,'Participating - full rosters'!$A:$Q,16,FALSE )</f>
        <v>39160</v>
      </c>
      <c r="N195" s="150">
        <f>VLOOKUP($F195,'Participating - full rosters'!$A:$Q,16,FALSE )</f>
        <v>39160</v>
      </c>
      <c r="O195" s="150"/>
      <c r="P195" s="150"/>
      <c r="Q195" s="47">
        <f>'Overall Data'!$C$34-N195</f>
        <v>3889</v>
      </c>
      <c r="R195" s="132" t="str">
        <f>VLOOKUP($F195,'Participating - full rosters'!$A:$Q,17,FALSE )</f>
        <v>Tour 1</v>
      </c>
      <c r="S195" s="132">
        <v>1</v>
      </c>
    </row>
    <row r="196" spans="1:19">
      <c r="A196" t="str">
        <f>VLOOKUP($F196,'Participating - full rosters'!$A:$Q,2,FALSE )</f>
        <v>The Miriam Hospital</v>
      </c>
      <c r="B196" s="151">
        <v>0.52550586196277127</v>
      </c>
      <c r="C196" t="str">
        <f>VLOOKUP($F196,'Participating - full rosters'!$A:$Q,5,FALSE )</f>
        <v>3B Colorectal</v>
      </c>
      <c r="D196" s="1">
        <v>0.88784051520757767</v>
      </c>
      <c r="E196" t="str">
        <f>VLOOKUP($F196,'Participating - full rosters'!$A:$Q,10,FALSE )</f>
        <v>Evans, Ashley E</v>
      </c>
      <c r="F196" s="151">
        <v>0.56431732392444178</v>
      </c>
      <c r="G196">
        <f>VLOOKUP($F196,'Participating - full rosters'!$A:$Q,11,FALSE )</f>
        <v>247</v>
      </c>
      <c r="H196" s="132">
        <f>VLOOKUP($F196,'Participating - full rosters'!$A:$Q,12,FALSE )</f>
        <v>13</v>
      </c>
      <c r="I196" s="132">
        <f>VLOOKUP($F196,'Participating - full rosters'!$A:$Q,13,FALSE )</f>
        <v>2004</v>
      </c>
      <c r="J196" s="132" t="str">
        <f>VLOOKUP($F196,'Participating - full rosters'!$A:$Q,14,FALSE )</f>
        <v>Nongovt. (not-for-profit) - Other</v>
      </c>
      <c r="K196" s="132" t="str">
        <f>VLOOKUP($F196,'Participating - full rosters'!$A:$R,18,FALSE )</f>
        <v>Major</v>
      </c>
      <c r="L196" s="132" t="str">
        <f>VLOOKUP($F196,'Participating - full rosters'!$A:$Q,15,FALSE )</f>
        <v>Supervisor/Educator</v>
      </c>
      <c r="M196" s="150">
        <f>VLOOKUP($F196,'Participating - full rosters'!$A:$Q,16,FALSE )</f>
        <v>39154</v>
      </c>
      <c r="N196" s="150">
        <f>VLOOKUP($F196,'Participating - full rosters'!$A:$Q,16,FALSE )</f>
        <v>39154</v>
      </c>
      <c r="O196" s="150"/>
      <c r="P196" s="150"/>
      <c r="Q196" s="47">
        <f>'Overall Data'!$C$34-N196</f>
        <v>3895</v>
      </c>
      <c r="R196" s="132" t="str">
        <f>VLOOKUP($F196,'Participating - full rosters'!$A:$Q,17,FALSE )</f>
        <v>day</v>
      </c>
      <c r="S196" s="132">
        <v>1</v>
      </c>
    </row>
    <row r="197" spans="1:19">
      <c r="A197" t="str">
        <f>VLOOKUP($F197,'Participating - full rosters'!$A:$Q,2,FALSE )</f>
        <v>NY Presbyterian - Lawrence</v>
      </c>
      <c r="B197" s="151">
        <v>9.2891976238658858E-2</v>
      </c>
      <c r="C197" t="str">
        <f>VLOOKUP($F197,'Participating - full rosters'!$A:$Q,5,FALSE )</f>
        <v>D.E.M.</v>
      </c>
      <c r="D197" s="151">
        <v>0.49490553607106658</v>
      </c>
      <c r="E197" t="str">
        <f>VLOOKUP($F197,'Participating - full rosters'!$A:$Q,10,FALSE )</f>
        <v>Johnson, Erika</v>
      </c>
      <c r="F197" s="151">
        <v>0.57724350035181105</v>
      </c>
      <c r="G197">
        <f>VLOOKUP($F197,'Participating - full rosters'!$A:$Q,11,FALSE )</f>
        <v>208</v>
      </c>
      <c r="H197" s="132">
        <f>VLOOKUP($F197,'Participating - full rosters'!$A:$Q,12,FALSE )</f>
        <v>40</v>
      </c>
      <c r="I197" s="132">
        <f>VLOOKUP($F197,'Participating - full rosters'!$A:$Q,13,FALSE )</f>
        <v>2016</v>
      </c>
      <c r="J197" s="132" t="str">
        <f>VLOOKUP($F197,'Participating - full rosters'!$A:$Q,14,FALSE )</f>
        <v>Nongovt. (not-for-profit) - Other</v>
      </c>
      <c r="K197" s="132" t="str">
        <f>VLOOKUP($F197,'Participating - full rosters'!$A:$R,18,FALSE )</f>
        <v>Minor</v>
      </c>
      <c r="L197" s="132" t="str">
        <f>VLOOKUP($F197,'Participating - full rosters'!$A:$Q,15,FALSE )</f>
        <v>STAFF NURSE</v>
      </c>
      <c r="M197" s="150">
        <f>VLOOKUP($F197,'Participating - full rosters'!$A:$Q,16,FALSE )</f>
        <v>39146</v>
      </c>
      <c r="N197" s="150">
        <f>VLOOKUP($F197,'Participating - full rosters'!$A:$Q,16,FALSE )</f>
        <v>39146</v>
      </c>
      <c r="O197" s="150"/>
      <c r="P197" s="150"/>
      <c r="Q197" s="47">
        <f>'Overall Data'!$C$34-N197</f>
        <v>3903</v>
      </c>
      <c r="R197" s="132" t="str">
        <f>VLOOKUP($F197,'Participating - full rosters'!$A:$Q,17,FALSE )</f>
        <v>DAY</v>
      </c>
      <c r="S197" s="132">
        <v>1</v>
      </c>
    </row>
    <row r="198" spans="1:19">
      <c r="A198" t="str">
        <f>VLOOKUP($F198,'Participating - full rosters'!$A:$Q,2,FALSE )</f>
        <v>The Miriam Hospital</v>
      </c>
      <c r="B198" s="151">
        <v>0.52550586196277105</v>
      </c>
      <c r="C198" t="str">
        <f>VLOOKUP($F198,'Participating - full rosters'!$A:$Q,5,FALSE )</f>
        <v>3E Stroke</v>
      </c>
      <c r="D198" s="1">
        <v>0.54565087362919495</v>
      </c>
      <c r="E198" t="str">
        <f>VLOOKUP($F198,'Participating - full rosters'!$A:$Q,10,FALSE )</f>
        <v>Gagan, Anne M</v>
      </c>
      <c r="F198" s="151">
        <v>2.7373242702980582E-2</v>
      </c>
      <c r="G198">
        <f>VLOOKUP($F198,'Participating - full rosters'!$A:$Q,11,FALSE )</f>
        <v>247</v>
      </c>
      <c r="H198" s="132">
        <f>VLOOKUP($F198,'Participating - full rosters'!$A:$Q,12,FALSE )</f>
        <v>32</v>
      </c>
      <c r="I198" s="132">
        <f>VLOOKUP($F198,'Participating - full rosters'!$A:$Q,13,FALSE )</f>
        <v>2004</v>
      </c>
      <c r="J198" s="132" t="str">
        <f>VLOOKUP($F198,'Participating - full rosters'!$A:$Q,14,FALSE )</f>
        <v>Nongovt. (not-for-profit) - Other</v>
      </c>
      <c r="K198" s="132" t="str">
        <f>VLOOKUP($F198,'Participating - full rosters'!$A:$R,18,FALSE )</f>
        <v>Major</v>
      </c>
      <c r="L198" s="132" t="str">
        <f>VLOOKUP($F198,'Participating - full rosters'!$A:$Q,15,FALSE )</f>
        <v>C N A</v>
      </c>
      <c r="M198" s="150">
        <f>VLOOKUP($F198,'Participating - full rosters'!$A:$Q,16,FALSE )</f>
        <v>39139</v>
      </c>
      <c r="N198" s="150">
        <f>VLOOKUP($F198,'Participating - full rosters'!$A:$Q,16,FALSE )</f>
        <v>39139</v>
      </c>
      <c r="O198" s="150"/>
      <c r="P198" s="150"/>
      <c r="Q198" s="47">
        <f>'Overall Data'!$C$34-N198</f>
        <v>3910</v>
      </c>
      <c r="R198" s="132" t="str">
        <f>VLOOKUP($F198,'Participating - full rosters'!$A:$Q,17,FALSE )</f>
        <v>Day</v>
      </c>
      <c r="S198" s="132">
        <v>1</v>
      </c>
    </row>
    <row r="199" spans="1:19">
      <c r="A199" t="str">
        <f>VLOOKUP($F199,'Participating - full rosters'!$A:$Q,2,FALSE )</f>
        <v>Elmhurst Hospital Center</v>
      </c>
      <c r="B199" s="151">
        <v>0.93694213239222535</v>
      </c>
      <c r="C199" t="str">
        <f>VLOOKUP($F199,'Participating - full rosters'!$A:$Q,5,FALSE )</f>
        <v>B4</v>
      </c>
      <c r="D199" s="151">
        <v>0.87595009609222407</v>
      </c>
      <c r="E199" t="str">
        <f>VLOOKUP($F199,'Participating - full rosters'!$A:$Q,10,FALSE )</f>
        <v>Bailey, Dayne</v>
      </c>
      <c r="F199" s="151">
        <v>0.2170272339992928</v>
      </c>
      <c r="G199">
        <f>VLOOKUP($F199,'Participating - full rosters'!$A:$Q,11,FALSE )</f>
        <v>545</v>
      </c>
      <c r="H199" s="132">
        <f>VLOOKUP($F199,'Participating - full rosters'!$A:$Q,12,FALSE )</f>
        <v>34</v>
      </c>
      <c r="I199" s="132">
        <f>VLOOKUP($F199,'Participating - full rosters'!$A:$Q,13,FALSE )</f>
        <v>2013</v>
      </c>
      <c r="J199" s="132" t="str">
        <f>VLOOKUP($F199,'Participating - full rosters'!$A:$Q,14,FALSE )</f>
        <v>Govt. (non federal) - City</v>
      </c>
      <c r="K199" s="132" t="str">
        <f>VLOOKUP($F199,'Participating - full rosters'!$A:$R,18,FALSE )</f>
        <v>Minor</v>
      </c>
      <c r="L199" s="132" t="str">
        <f>VLOOKUP($F199,'Participating - full rosters'!$A:$Q,15,FALSE )</f>
        <v>R</v>
      </c>
      <c r="M199" s="150">
        <f>VLOOKUP($F199,'Participating - full rosters'!$A:$Q,16,FALSE )</f>
        <v>39118</v>
      </c>
      <c r="N199" s="150">
        <f>VLOOKUP($F199,'Participating - full rosters'!$A:$Q,16,FALSE )</f>
        <v>39118</v>
      </c>
      <c r="O199" s="150"/>
      <c r="P199" s="150"/>
      <c r="Q199" s="47">
        <f>'Overall Data'!$C$34-N199</f>
        <v>3931</v>
      </c>
      <c r="R199" s="132" t="str">
        <f>VLOOKUP($F199,'Participating - full rosters'!$A:$Q,17,FALSE )</f>
        <v>Tour 1</v>
      </c>
      <c r="S199" s="132">
        <v>1</v>
      </c>
    </row>
    <row r="200" spans="1:19">
      <c r="A200" t="str">
        <f>VLOOKUP($F200,'Participating - full rosters'!$A:$Q,2,FALSE )</f>
        <v>St. Joseph Mercy Oakland</v>
      </c>
      <c r="B200" s="1">
        <v>0.10179897754127254</v>
      </c>
      <c r="C200" t="str">
        <f>VLOOKUP($F200,'Participating - full rosters'!$A:$Q,5,FALSE )</f>
        <v>4S - Med/Surg</v>
      </c>
      <c r="D200" s="1">
        <v>0.30940463213849057</v>
      </c>
      <c r="E200" t="str">
        <f>VLOOKUP($F200,'Participating - full rosters'!$A:$Q,10,FALSE )</f>
        <v>Hurtado, Denice</v>
      </c>
      <c r="F200" s="1">
        <v>0.8314214470375284</v>
      </c>
      <c r="G200">
        <f>VLOOKUP($F200,'Participating - full rosters'!$A:$Q,11,FALSE )</f>
        <v>422</v>
      </c>
      <c r="H200" s="132">
        <f>VLOOKUP($F200,'Participating - full rosters'!$A:$Q,12,FALSE )</f>
        <v>36</v>
      </c>
      <c r="I200" s="132">
        <f>VLOOKUP($F200,'Participating - full rosters'!$A:$Q,13,FALSE )</f>
        <v>2011</v>
      </c>
      <c r="J200" s="132" t="str">
        <f>VLOOKUP($F200,'Participating - full rosters'!$A:$Q,14,FALSE )</f>
        <v>Nongovt. (not-for-profit) - Church Operated</v>
      </c>
      <c r="K200" s="132" t="str">
        <f>VLOOKUP($F200,'Participating - full rosters'!$A:$R,18,FALSE )</f>
        <v>Minor</v>
      </c>
      <c r="L200" s="132" t="str">
        <f>VLOOKUP($F200,'Participating - full rosters'!$A:$Q,15,FALSE )</f>
        <v>Staff Nurse</v>
      </c>
      <c r="M200" s="150">
        <f>VLOOKUP($F200,'Participating - full rosters'!$A:$Q,16,FALSE )</f>
        <v>39062</v>
      </c>
      <c r="N200" s="150">
        <f>VLOOKUP($F200,'Participating - full rosters'!$A:$Q,16,FALSE )</f>
        <v>39062</v>
      </c>
      <c r="O200" s="150"/>
      <c r="P200" s="150"/>
      <c r="Q200" s="47">
        <f>'Overall Data'!$C$34-N200</f>
        <v>3987</v>
      </c>
      <c r="R200" s="132" t="str">
        <f>VLOOKUP($F200,'Participating - full rosters'!$A:$Q,17,FALSE )</f>
        <v>DAY</v>
      </c>
      <c r="S200" s="132">
        <v>1</v>
      </c>
    </row>
    <row r="201" spans="1:19">
      <c r="A201" t="str">
        <f>VLOOKUP($F201,'Participating - full rosters'!$A:$Q,2,FALSE )</f>
        <v>Elmhurst Hospital Center</v>
      </c>
      <c r="B201" s="1">
        <v>0.93694213239222535</v>
      </c>
      <c r="C201" t="str">
        <f>VLOOKUP($F201,'Participating - full rosters'!$A:$Q,5,FALSE )</f>
        <v>B4</v>
      </c>
      <c r="D201" s="151">
        <v>0.87595009609222407</v>
      </c>
      <c r="E201" t="str">
        <f>VLOOKUP($F201,'Participating - full rosters'!$A:$Q,10,FALSE )</f>
        <v>Chibwe, Gladys</v>
      </c>
      <c r="F201" s="1">
        <v>3.2911345562412708E-2</v>
      </c>
      <c r="G201">
        <f>VLOOKUP($F201,'Participating - full rosters'!$A:$Q,11,FALSE )</f>
        <v>545</v>
      </c>
      <c r="H201" s="132">
        <f>VLOOKUP($F201,'Participating - full rosters'!$A:$Q,12,FALSE )</f>
        <v>34</v>
      </c>
      <c r="I201" s="132">
        <f>VLOOKUP($F201,'Participating - full rosters'!$A:$Q,13,FALSE )</f>
        <v>2013</v>
      </c>
      <c r="J201" s="132" t="str">
        <f>VLOOKUP($F201,'Participating - full rosters'!$A:$Q,14,FALSE )</f>
        <v>Govt. (non federal) - City</v>
      </c>
      <c r="K201" s="132" t="str">
        <f>VLOOKUP($F201,'Participating - full rosters'!$A:$R,18,FALSE )</f>
        <v>Minor</v>
      </c>
      <c r="L201" s="132" t="str">
        <f>VLOOKUP($F201,'Participating - full rosters'!$A:$Q,15,FALSE )</f>
        <v>R</v>
      </c>
      <c r="M201" s="150">
        <f>VLOOKUP($F201,'Participating - full rosters'!$A:$Q,16,FALSE )</f>
        <v>38720</v>
      </c>
      <c r="N201" s="150">
        <f>VLOOKUP($F201,'Participating - full rosters'!$A:$Q,16,FALSE )</f>
        <v>38720</v>
      </c>
      <c r="O201" s="150"/>
      <c r="P201" s="150"/>
      <c r="Q201" s="47">
        <f>'Overall Data'!$C$34-N201</f>
        <v>4329</v>
      </c>
      <c r="R201" s="132" t="str">
        <f>VLOOKUP($F201,'Participating - full rosters'!$A:$Q,17,FALSE )</f>
        <v>Tour 1</v>
      </c>
      <c r="S201" s="132">
        <v>1</v>
      </c>
    </row>
    <row r="202" spans="1:19">
      <c r="A202" t="str">
        <f>VLOOKUP($F202,'Participating - full rosters'!$A:$Q,2,FALSE )</f>
        <v>Harlem Hospital Center</v>
      </c>
      <c r="B202" s="1">
        <v>0.14907095709371709</v>
      </c>
      <c r="C202" t="str">
        <f>VLOOKUP($F202,'Participating - full rosters'!$A:$Q,5,FALSE )</f>
        <v>13th Floor - Medicine</v>
      </c>
      <c r="D202" s="1">
        <v>0.67283544320657374</v>
      </c>
      <c r="E202" t="str">
        <f>VLOOKUP($F202,'Participating - full rosters'!$A:$Q,10,FALSE )</f>
        <v>Guillermo, Nelly</v>
      </c>
      <c r="F202" s="1">
        <v>0.92588326828616696</v>
      </c>
      <c r="G202">
        <f>VLOOKUP($F202,'Participating - full rosters'!$A:$Q,11,FALSE )</f>
        <v>257</v>
      </c>
      <c r="H202" s="132">
        <f>VLOOKUP($F202,'Participating - full rosters'!$A:$Q,12,FALSE )</f>
        <v>36</v>
      </c>
      <c r="I202" s="132">
        <f>VLOOKUP($F202,'Participating - full rosters'!$A:$Q,13,FALSE )</f>
        <v>2011</v>
      </c>
      <c r="J202" s="132" t="str">
        <f>VLOOKUP($F202,'Participating - full rosters'!$A:$Q,14,FALSE )</f>
        <v xml:space="preserve">Govt. (non federal) - City
</v>
      </c>
      <c r="K202" s="132" t="str">
        <f>VLOOKUP($F202,'Participating - full rosters'!$A:$R,18,FALSE )</f>
        <v>Minor</v>
      </c>
      <c r="L202" s="132" t="str">
        <f>VLOOKUP($F202,'Participating - full rosters'!$A:$Q,15,FALSE )</f>
        <v>C N A</v>
      </c>
      <c r="M202" s="150">
        <f>VLOOKUP($F202,'Participating - full rosters'!$A:$Q,16,FALSE )</f>
        <v>38692</v>
      </c>
      <c r="N202" s="150">
        <f>VLOOKUP($F202,'Participating - full rosters'!$A:$Q,16,FALSE )</f>
        <v>38692</v>
      </c>
      <c r="O202" s="150"/>
      <c r="P202" s="150"/>
      <c r="Q202" s="47">
        <f>'Overall Data'!$C$34-N202</f>
        <v>4357</v>
      </c>
      <c r="R202" s="132" t="str">
        <f>VLOOKUP($F202,'Participating - full rosters'!$A:$Q,17,FALSE )</f>
        <v>Day</v>
      </c>
      <c r="S202" s="132">
        <v>1</v>
      </c>
    </row>
    <row r="203" spans="1:19">
      <c r="A203" t="str">
        <f>VLOOKUP($F203,'Participating - full rosters'!$A:$Q,2,FALSE )</f>
        <v>Harlem Hospital Center</v>
      </c>
      <c r="B203" s="1">
        <v>0.14907095709371709</v>
      </c>
      <c r="C203" t="str">
        <f>VLOOKUP($F203,'Participating - full rosters'!$A:$Q,5,FALSE )</f>
        <v>13th Floor - Medicine</v>
      </c>
      <c r="D203" s="1">
        <v>0.67283544320657374</v>
      </c>
      <c r="E203" t="str">
        <f>VLOOKUP($F203,'Participating - full rosters'!$A:$Q,10,FALSE )</f>
        <v>Jean-Pierre, Wouidlynes</v>
      </c>
      <c r="F203" s="1">
        <v>0.20711313505488138</v>
      </c>
      <c r="G203">
        <f>VLOOKUP($F203,'Participating - full rosters'!$A:$Q,11,FALSE )</f>
        <v>257</v>
      </c>
      <c r="H203" s="132">
        <f>VLOOKUP($F203,'Participating - full rosters'!$A:$Q,12,FALSE )</f>
        <v>36</v>
      </c>
      <c r="I203" s="132">
        <f>VLOOKUP($F203,'Participating - full rosters'!$A:$Q,13,FALSE )</f>
        <v>2011</v>
      </c>
      <c r="J203" s="132" t="str">
        <f>VLOOKUP($F203,'Participating - full rosters'!$A:$Q,14,FALSE )</f>
        <v xml:space="preserve">Govt. (non federal) - City
</v>
      </c>
      <c r="K203" s="132" t="str">
        <f>VLOOKUP($F203,'Participating - full rosters'!$A:$R,18,FALSE )</f>
        <v>Minor</v>
      </c>
      <c r="L203" s="132" t="str">
        <f>VLOOKUP($F203,'Participating - full rosters'!$A:$Q,15,FALSE )</f>
        <v>LPN</v>
      </c>
      <c r="M203" s="150">
        <f>VLOOKUP($F203,'Participating - full rosters'!$A:$Q,16,FALSE )</f>
        <v>38649</v>
      </c>
      <c r="N203" s="150">
        <f>VLOOKUP($F203,'Participating - full rosters'!$A:$Q,16,FALSE )</f>
        <v>38649</v>
      </c>
      <c r="O203" s="150"/>
      <c r="P203" s="150"/>
      <c r="Q203" s="47">
        <f>'Overall Data'!$C$34-N203</f>
        <v>4400</v>
      </c>
      <c r="R203" s="132" t="str">
        <f>VLOOKUP($F203,'Participating - full rosters'!$A:$Q,17,FALSE )</f>
        <v>Day</v>
      </c>
      <c r="S203" s="132">
        <v>1</v>
      </c>
    </row>
    <row r="204" spans="1:19">
      <c r="A204" t="str">
        <f>VLOOKUP($F204,'Participating - full rosters'!$A:$Q,2,FALSE )</f>
        <v>Elmhurst Hospital Center</v>
      </c>
      <c r="B204" s="151">
        <v>0.93694213239222535</v>
      </c>
      <c r="C204" t="str">
        <f>VLOOKUP($F204,'Participating - full rosters'!$A:$Q,5,FALSE )</f>
        <v xml:space="preserve">B6 </v>
      </c>
      <c r="D204" s="1">
        <v>0.22214704685362552</v>
      </c>
      <c r="E204" t="str">
        <f>VLOOKUP($F204,'Participating - full rosters'!$A:$Q,10,FALSE )</f>
        <v>Youdon, Chime</v>
      </c>
      <c r="F204" s="151">
        <v>0.33753125598310307</v>
      </c>
      <c r="G204">
        <f>VLOOKUP($F204,'Participating - full rosters'!$A:$Q,11,FALSE )</f>
        <v>545</v>
      </c>
      <c r="H204" s="132">
        <f>VLOOKUP($F204,'Participating - full rosters'!$A:$Q,12,FALSE )</f>
        <v>35</v>
      </c>
      <c r="I204" s="132">
        <f>VLOOKUP($F204,'Participating - full rosters'!$A:$Q,13,FALSE )</f>
        <v>2013</v>
      </c>
      <c r="J204" s="132" t="str">
        <f>VLOOKUP($F204,'Participating - full rosters'!$A:$Q,14,FALSE )</f>
        <v>Govt. (non federal) - City</v>
      </c>
      <c r="K204" s="132" t="str">
        <f>VLOOKUP($F204,'Participating - full rosters'!$A:$R,18,FALSE )</f>
        <v>Minor</v>
      </c>
      <c r="L204" s="132" t="str">
        <f>VLOOKUP($F204,'Participating - full rosters'!$A:$Q,15,FALSE )</f>
        <v>R</v>
      </c>
      <c r="M204" s="150">
        <f>VLOOKUP($F204,'Participating - full rosters'!$A:$Q,16,FALSE )</f>
        <v>38614</v>
      </c>
      <c r="N204" s="150">
        <f>VLOOKUP($F204,'Participating - full rosters'!$A:$Q,16,FALSE )</f>
        <v>38614</v>
      </c>
      <c r="O204" s="150"/>
      <c r="P204" s="150"/>
      <c r="Q204" s="47">
        <f>'Overall Data'!$C$34-N204</f>
        <v>4435</v>
      </c>
      <c r="R204" s="132" t="str">
        <f>VLOOKUP($F204,'Participating - full rosters'!$A:$Q,17,FALSE )</f>
        <v>Tour 1</v>
      </c>
      <c r="S204" s="132">
        <v>1</v>
      </c>
    </row>
    <row r="205" spans="1:19">
      <c r="A205" t="str">
        <f>VLOOKUP($F205,'Participating - full rosters'!$A:$Q,2,FALSE )</f>
        <v>NY Presbyterian - Lawrence</v>
      </c>
      <c r="B205" s="1">
        <v>9.2891976238658858E-2</v>
      </c>
      <c r="C205" t="str">
        <f>VLOOKUP($F205,'Participating - full rosters'!$A:$Q,5,FALSE )</f>
        <v>6N</v>
      </c>
      <c r="D205" s="1">
        <v>0.45538935045037354</v>
      </c>
      <c r="E205" t="str">
        <f>VLOOKUP($F205,'Participating - full rosters'!$A:$Q,10,FALSE )</f>
        <v>Seewah, Nadia</v>
      </c>
      <c r="F205" s="1">
        <v>0.17742498333591783</v>
      </c>
      <c r="G205">
        <f>VLOOKUP($F205,'Participating - full rosters'!$A:$Q,11,FALSE )</f>
        <v>208</v>
      </c>
      <c r="H205" s="132">
        <f>VLOOKUP($F205,'Participating - full rosters'!$A:$Q,12,FALSE )</f>
        <v>30</v>
      </c>
      <c r="I205" s="132">
        <f>VLOOKUP($F205,'Participating - full rosters'!$A:$Q,13,FALSE )</f>
        <v>2016</v>
      </c>
      <c r="J205" s="132" t="str">
        <f>VLOOKUP($F205,'Participating - full rosters'!$A:$Q,14,FALSE )</f>
        <v>Nongovt. (not-for-profit) - Other</v>
      </c>
      <c r="K205" s="132" t="str">
        <f>VLOOKUP($F205,'Participating - full rosters'!$A:$R,18,FALSE )</f>
        <v>Minor</v>
      </c>
      <c r="L205" s="132" t="str">
        <f>VLOOKUP($F205,'Participating - full rosters'!$A:$Q,15,FALSE )</f>
        <v>STAFF NURSE</v>
      </c>
      <c r="M205" s="150">
        <f>VLOOKUP($F205,'Participating - full rosters'!$A:$Q,16,FALSE )</f>
        <v>38607</v>
      </c>
      <c r="N205" s="150">
        <f>VLOOKUP($F205,'Participating - full rosters'!$A:$Q,16,FALSE )</f>
        <v>38607</v>
      </c>
      <c r="O205" s="150"/>
      <c r="P205" s="150"/>
      <c r="Q205" s="47">
        <f>'Overall Data'!$C$34-N205</f>
        <v>4442</v>
      </c>
      <c r="R205" s="132" t="str">
        <f>VLOOKUP($F205,'Participating - full rosters'!$A:$Q,17,FALSE )</f>
        <v>day</v>
      </c>
      <c r="S205" s="132">
        <v>1</v>
      </c>
    </row>
    <row r="206" spans="1:19">
      <c r="A206" t="str">
        <f>VLOOKUP($F206,'Participating - full rosters'!$A:$Q,2,FALSE )</f>
        <v>Elmhurst Hospital Center</v>
      </c>
      <c r="B206" s="1">
        <v>0.93694213239222501</v>
      </c>
      <c r="C206" t="str">
        <f>VLOOKUP($F206,'Participating - full rosters'!$A:$Q,5,FALSE )</f>
        <v>B4</v>
      </c>
      <c r="D206" s="151">
        <v>0.87595009609222407</v>
      </c>
      <c r="E206" t="str">
        <f>VLOOKUP($F206,'Participating - full rosters'!$A:$Q,10,FALSE )</f>
        <v>Suero, Xiomara</v>
      </c>
      <c r="F206" s="1">
        <v>0.75822827541334625</v>
      </c>
      <c r="G206">
        <f>VLOOKUP($F206,'Participating - full rosters'!$A:$Q,11,FALSE )</f>
        <v>545</v>
      </c>
      <c r="H206" s="132">
        <f>VLOOKUP($F206,'Participating - full rosters'!$A:$Q,12,FALSE )</f>
        <v>34</v>
      </c>
      <c r="I206" s="132">
        <f>VLOOKUP($F206,'Participating - full rosters'!$A:$Q,13,FALSE )</f>
        <v>2013</v>
      </c>
      <c r="J206" s="132" t="str">
        <f>VLOOKUP($F206,'Participating - full rosters'!$A:$Q,14,FALSE )</f>
        <v>Govt. (non federal) - City</v>
      </c>
      <c r="K206" s="132" t="str">
        <f>VLOOKUP($F206,'Participating - full rosters'!$A:$R,18,FALSE )</f>
        <v>Minor</v>
      </c>
      <c r="L206" s="132" t="str">
        <f>VLOOKUP($F206,'Participating - full rosters'!$A:$Q,15,FALSE )</f>
        <v>R</v>
      </c>
      <c r="M206" s="150">
        <f>VLOOKUP($F206,'Participating - full rosters'!$A:$Q,16,FALSE )</f>
        <v>38586</v>
      </c>
      <c r="N206" s="150">
        <f>VLOOKUP($F206,'Participating - full rosters'!$A:$Q,16,FALSE )</f>
        <v>38586</v>
      </c>
      <c r="O206" s="150"/>
      <c r="P206" s="150"/>
      <c r="Q206" s="47">
        <f>'Overall Data'!$C$34-N206</f>
        <v>4463</v>
      </c>
      <c r="R206" s="132" t="str">
        <f>VLOOKUP($F206,'Participating - full rosters'!$A:$Q,17,FALSE )</f>
        <v>Tour 1</v>
      </c>
      <c r="S206" s="132">
        <v>1</v>
      </c>
    </row>
    <row r="207" spans="1:19">
      <c r="A207" t="str">
        <f>VLOOKUP($F207,'Participating - full rosters'!$A:$Q,2,FALSE )</f>
        <v>Metropolitan Hospital</v>
      </c>
      <c r="B207" s="1">
        <v>0.25150632982301691</v>
      </c>
      <c r="C207" t="str">
        <f>VLOOKUP($F207,'Participating - full rosters'!$A:$Q,5,FALSE )</f>
        <v>6B Telemetry</v>
      </c>
      <c r="D207" s="151">
        <v>0.93953970736413928</v>
      </c>
      <c r="E207" t="str">
        <f>VLOOKUP($F207,'Participating - full rosters'!$A:$Q,10,FALSE )</f>
        <v>Cole, Valerie</v>
      </c>
      <c r="F207" s="1">
        <v>2.8805339277382935E-2</v>
      </c>
      <c r="G207">
        <f>VLOOKUP($F207,'Participating - full rosters'!$A:$Q,11,FALSE )</f>
        <v>317</v>
      </c>
      <c r="H207" s="132">
        <f>VLOOKUP($F207,'Participating - full rosters'!$A:$Q,12,FALSE )</f>
        <v>21</v>
      </c>
      <c r="I207" s="132">
        <f>VLOOKUP($F207,'Participating - full rosters'!$A:$Q,13,FALSE )</f>
        <v>2016</v>
      </c>
      <c r="J207" s="132" t="str">
        <f>VLOOKUP($F207,'Participating - full rosters'!$A:$Q,14,FALSE )</f>
        <v xml:space="preserve">Govt. (non federal) - City
</v>
      </c>
      <c r="K207" s="132" t="str">
        <f>VLOOKUP($F207,'Participating - full rosters'!$A:$R,18,FALSE )</f>
        <v>Minor</v>
      </c>
      <c r="L207" s="132" t="str">
        <f>VLOOKUP($F207,'Participating - full rosters'!$A:$Q,15,FALSE )</f>
        <v>PCA</v>
      </c>
      <c r="M207" s="150">
        <f>VLOOKUP($F207,'Participating - full rosters'!$A:$Q,16,FALSE )</f>
        <v>38551</v>
      </c>
      <c r="N207" s="150">
        <f>VLOOKUP($F207,'Participating - full rosters'!$A:$Q,16,FALSE )</f>
        <v>38551</v>
      </c>
      <c r="O207" s="150"/>
      <c r="P207" s="150"/>
      <c r="Q207" s="47">
        <f>'Overall Data'!$C$34-N207</f>
        <v>4498</v>
      </c>
      <c r="R207" s="132" t="str">
        <f>VLOOKUP($F207,'Participating - full rosters'!$A:$Q,17,FALSE )</f>
        <v>Days</v>
      </c>
      <c r="S207" s="132">
        <v>1</v>
      </c>
    </row>
    <row r="208" spans="1:19">
      <c r="A208" t="str">
        <f>VLOOKUP($F208,'Participating - full rosters'!$A:$Q,2,FALSE )</f>
        <v>The Miriam Hospital</v>
      </c>
      <c r="B208" s="1">
        <v>0.52550586196277105</v>
      </c>
      <c r="C208" t="str">
        <f>VLOOKUP($F208,'Participating - full rosters'!$A:$Q,5,FALSE )</f>
        <v>3E Stroke</v>
      </c>
      <c r="D208" s="1">
        <v>0.54565087362919495</v>
      </c>
      <c r="E208" t="str">
        <f>VLOOKUP($F208,'Participating - full rosters'!$A:$Q,10,FALSE )</f>
        <v>Marciano, Kayla J</v>
      </c>
      <c r="F208" s="1">
        <v>0.3149941764591413</v>
      </c>
      <c r="G208">
        <f>VLOOKUP($F208,'Participating - full rosters'!$A:$Q,11,FALSE )</f>
        <v>247</v>
      </c>
      <c r="H208" s="132">
        <f>VLOOKUP($F208,'Participating - full rosters'!$A:$Q,12,FALSE )</f>
        <v>32</v>
      </c>
      <c r="I208" s="132">
        <f>VLOOKUP($F208,'Participating - full rosters'!$A:$Q,13,FALSE )</f>
        <v>2004</v>
      </c>
      <c r="J208" s="132" t="str">
        <f>VLOOKUP($F208,'Participating - full rosters'!$A:$Q,14,FALSE )</f>
        <v>Nongovt. (not-for-profit) - Other</v>
      </c>
      <c r="K208" s="132" t="str">
        <f>VLOOKUP($F208,'Participating - full rosters'!$A:$R,18,FALSE )</f>
        <v>Major</v>
      </c>
      <c r="L208" s="132" t="str">
        <f>VLOOKUP($F208,'Participating - full rosters'!$A:$Q,15,FALSE )</f>
        <v>Asst Nursing Manager</v>
      </c>
      <c r="M208" s="150">
        <f>VLOOKUP($F208,'Participating - full rosters'!$A:$Q,16,FALSE )</f>
        <v>38457</v>
      </c>
      <c r="N208" s="150">
        <f>VLOOKUP($F208,'Participating - full rosters'!$A:$Q,16,FALSE )</f>
        <v>38457</v>
      </c>
      <c r="O208" s="150"/>
      <c r="P208" s="150"/>
      <c r="Q208" s="47">
        <f>'Overall Data'!$C$34-N208</f>
        <v>4592</v>
      </c>
      <c r="R208" s="132" t="str">
        <f>VLOOKUP($F208,'Participating - full rosters'!$A:$Q,17,FALSE )</f>
        <v>Day</v>
      </c>
      <c r="S208" s="132">
        <v>1</v>
      </c>
    </row>
    <row r="209" spans="1:19">
      <c r="A209" t="str">
        <f>VLOOKUP($F209,'Participating - full rosters'!$A:$Q,2,FALSE )</f>
        <v>Elmhurst Hospital Center</v>
      </c>
      <c r="B209" s="1">
        <v>0.93694213239222535</v>
      </c>
      <c r="C209" t="str">
        <f>VLOOKUP($F209,'Participating - full rosters'!$A:$Q,5,FALSE )</f>
        <v xml:space="preserve">B6 </v>
      </c>
      <c r="D209" s="151">
        <v>0.22214704685362552</v>
      </c>
      <c r="E209" t="str">
        <f>VLOOKUP($F209,'Participating - full rosters'!$A:$Q,10,FALSE )</f>
        <v>Isaacs, Gail</v>
      </c>
      <c r="F209" s="1">
        <v>0.72091577468838153</v>
      </c>
      <c r="G209">
        <f>VLOOKUP($F209,'Participating - full rosters'!$A:$Q,11,FALSE )</f>
        <v>545</v>
      </c>
      <c r="H209" s="132">
        <f>VLOOKUP($F209,'Participating - full rosters'!$A:$Q,12,FALSE )</f>
        <v>35</v>
      </c>
      <c r="I209" s="132">
        <f>VLOOKUP($F209,'Participating - full rosters'!$A:$Q,13,FALSE )</f>
        <v>2013</v>
      </c>
      <c r="J209" s="132" t="str">
        <f>VLOOKUP($F209,'Participating - full rosters'!$A:$Q,14,FALSE )</f>
        <v>Govt. (non federal) - City</v>
      </c>
      <c r="K209" s="132" t="str">
        <f>VLOOKUP($F209,'Participating - full rosters'!$A:$R,18,FALSE )</f>
        <v>Minor</v>
      </c>
      <c r="L209" s="132" t="str">
        <f>VLOOKUP($F209,'Participating - full rosters'!$A:$Q,15,FALSE )</f>
        <v>R</v>
      </c>
      <c r="M209" s="150">
        <f>VLOOKUP($F209,'Participating - full rosters'!$A:$Q,16,FALSE )</f>
        <v>38390</v>
      </c>
      <c r="N209" s="150">
        <f>VLOOKUP($F209,'Participating - full rosters'!$A:$Q,16,FALSE )</f>
        <v>38390</v>
      </c>
      <c r="O209" s="150"/>
      <c r="P209" s="150"/>
      <c r="Q209" s="47">
        <f>'Overall Data'!$C$34-N209</f>
        <v>4659</v>
      </c>
      <c r="R209" s="132" t="str">
        <f>VLOOKUP($F209,'Participating - full rosters'!$A:$Q,17,FALSE )</f>
        <v>Tour 1</v>
      </c>
      <c r="S209" s="132">
        <v>1</v>
      </c>
    </row>
    <row r="210" spans="1:19">
      <c r="A210" t="str">
        <f>VLOOKUP($F210,'Participating - full rosters'!$A:$Q,2,FALSE )</f>
        <v>Kaiser Permanente Sunnyside Medical Center</v>
      </c>
      <c r="B210" s="1">
        <v>0.21700524054157877</v>
      </c>
      <c r="C210" t="str">
        <f>VLOOKUP($F210,'Participating - full rosters'!$A:$Q,5,FALSE )</f>
        <v>3 North</v>
      </c>
      <c r="D210" s="1">
        <v>0.25340820192356961</v>
      </c>
      <c r="E210" t="str">
        <f>VLOOKUP($F210,'Participating - full rosters'!$A:$Q,10,FALSE )</f>
        <v>Nmereole, Ifeoma E.</v>
      </c>
      <c r="F210" s="1">
        <v>0.90848995599488547</v>
      </c>
      <c r="G210">
        <f>VLOOKUP($F210,'Participating - full rosters'!$A:$Q,11,FALSE )</f>
        <v>302</v>
      </c>
      <c r="H210" s="132">
        <f>VLOOKUP($F210,'Participating - full rosters'!$A:$Q,12,FALSE )</f>
        <v>37</v>
      </c>
      <c r="I210" s="132">
        <f>VLOOKUP($F210,'Participating - full rosters'!$A:$Q,13,FALSE )</f>
        <v>2016</v>
      </c>
      <c r="J210" s="132" t="str">
        <f>VLOOKUP($F210,'Participating - full rosters'!$A:$Q,14,FALSE )</f>
        <v>Nongovt. (not-for-profit) - Other</v>
      </c>
      <c r="K210" s="132" t="str">
        <f>VLOOKUP($F210,'Participating - full rosters'!$A:$R,18,FALSE )</f>
        <v>Minor</v>
      </c>
      <c r="L210" s="132" t="str">
        <f>VLOOKUP($F210,'Participating - full rosters'!$A:$Q,15,FALSE )</f>
        <v>Nurse Manager</v>
      </c>
      <c r="M210" s="150">
        <f>VLOOKUP($F210,'Participating - full rosters'!$A:$Q,16,FALSE )</f>
        <v>38264</v>
      </c>
      <c r="N210" s="150">
        <f>VLOOKUP($F210,'Participating - full rosters'!$A:$Q,16,FALSE )</f>
        <v>38264</v>
      </c>
      <c r="O210" s="150"/>
      <c r="P210" s="150"/>
      <c r="Q210" s="47">
        <f>'Overall Data'!$C$34-N210</f>
        <v>4785</v>
      </c>
      <c r="R210" s="132" t="str">
        <f>VLOOKUP($F210,'Participating - full rosters'!$A:$Q,17,FALSE )</f>
        <v>DAY</v>
      </c>
      <c r="S210" s="132">
        <v>1</v>
      </c>
    </row>
    <row r="211" spans="1:19">
      <c r="A211" t="str">
        <f>VLOOKUP($F211,'Participating - full rosters'!$A:$Q,2,FALSE )</f>
        <v>The Miriam Hospital</v>
      </c>
      <c r="B211" s="1">
        <v>0.52550586196277127</v>
      </c>
      <c r="C211" t="str">
        <f>VLOOKUP($F211,'Participating - full rosters'!$A:$Q,5,FALSE )</f>
        <v>4B Oncology</v>
      </c>
      <c r="D211" s="1">
        <v>0.93622122789429929</v>
      </c>
      <c r="E211" t="str">
        <f>VLOOKUP($F211,'Participating - full rosters'!$A:$Q,10,FALSE )</f>
        <v>Ferri, Brianna</v>
      </c>
      <c r="F211" s="1">
        <v>0.22648473207885322</v>
      </c>
      <c r="G211">
        <f>VLOOKUP($F211,'Participating - full rosters'!$A:$Q,11,FALSE )</f>
        <v>247</v>
      </c>
      <c r="H211" s="132">
        <f>VLOOKUP($F211,'Participating - full rosters'!$A:$Q,12,FALSE )</f>
        <v>25</v>
      </c>
      <c r="I211" s="132">
        <f>VLOOKUP($F211,'Participating - full rosters'!$A:$Q,13,FALSE )</f>
        <v>2004</v>
      </c>
      <c r="J211" s="132" t="str">
        <f>VLOOKUP($F211,'Participating - full rosters'!$A:$Q,14,FALSE )</f>
        <v>Nongovt. (not-for-profit) - Other</v>
      </c>
      <c r="K211" s="132" t="str">
        <f>VLOOKUP($F211,'Participating - full rosters'!$A:$R,18,FALSE )</f>
        <v>Major</v>
      </c>
      <c r="L211" s="132" t="str">
        <f>VLOOKUP($F211,'Participating - full rosters'!$A:$Q,15,FALSE )</f>
        <v>Certified Nursing Assistant</v>
      </c>
      <c r="M211" s="150">
        <f>VLOOKUP($F211,'Participating - full rosters'!$A:$Q,16,FALSE )</f>
        <v>38244</v>
      </c>
      <c r="N211" s="150">
        <f>VLOOKUP($F211,'Participating - full rosters'!$A:$Q,16,FALSE )</f>
        <v>38244</v>
      </c>
      <c r="O211" s="150"/>
      <c r="P211" s="150"/>
      <c r="Q211" s="47">
        <f>'Overall Data'!$C$34-N211</f>
        <v>4805</v>
      </c>
      <c r="R211" s="132" t="str">
        <f>VLOOKUP($F211,'Participating - full rosters'!$A:$Q,17,FALSE )</f>
        <v>day</v>
      </c>
      <c r="S211" s="132">
        <v>1</v>
      </c>
    </row>
    <row r="212" spans="1:19">
      <c r="A212" t="str">
        <f>VLOOKUP($F212,'Participating - full rosters'!$A:$Q,2,FALSE )</f>
        <v>Kaiser Permanente Sunnyside Medical Center</v>
      </c>
      <c r="B212" s="151">
        <v>0.21700524054157877</v>
      </c>
      <c r="C212" t="str">
        <f>VLOOKUP($F212,'Participating - full rosters'!$A:$Q,5,FALSE )</f>
        <v>Oncology</v>
      </c>
      <c r="D212" s="1">
        <v>0.38472962404098765</v>
      </c>
      <c r="E212" t="str">
        <f>VLOOKUP($F212,'Participating - full rosters'!$A:$Q,10,FALSE )</f>
        <v>Reimche, Kathy</v>
      </c>
      <c r="F212" s="151">
        <v>0.75079757094192967</v>
      </c>
      <c r="G212">
        <f>VLOOKUP($F212,'Participating - full rosters'!$A:$Q,11,FALSE )</f>
        <v>302</v>
      </c>
      <c r="H212" s="132">
        <f>VLOOKUP($F212,'Participating - full rosters'!$A:$Q,12,FALSE )</f>
        <v>20</v>
      </c>
      <c r="I212" s="132">
        <f>VLOOKUP($F212,'Participating - full rosters'!$A:$Q,13,FALSE )</f>
        <v>2016</v>
      </c>
      <c r="J212" s="132" t="str">
        <f>VLOOKUP($F212,'Participating - full rosters'!$A:$Q,14,FALSE )</f>
        <v>Nongovt. (not-for-profit) - Other</v>
      </c>
      <c r="K212" s="132" t="str">
        <f>VLOOKUP($F212,'Participating - full rosters'!$A:$R,18,FALSE )</f>
        <v>Minor</v>
      </c>
      <c r="L212" s="132" t="str">
        <f>VLOOKUP($F212,'Participating - full rosters'!$A:$Q,15,FALSE )</f>
        <v>Nurse Manager</v>
      </c>
      <c r="M212" s="150">
        <f>VLOOKUP($F212,'Participating - full rosters'!$A:$Q,16,FALSE )</f>
        <v>38180</v>
      </c>
      <c r="N212" s="150">
        <f>VLOOKUP($F212,'Participating - full rosters'!$A:$Q,16,FALSE )</f>
        <v>38180</v>
      </c>
      <c r="O212" s="150"/>
      <c r="P212" s="150"/>
      <c r="Q212" s="47">
        <f>'Overall Data'!$C$34-N212</f>
        <v>4869</v>
      </c>
      <c r="R212" s="132" t="str">
        <f>VLOOKUP($F212,'Participating - full rosters'!$A:$Q,17,FALSE )</f>
        <v>DAY</v>
      </c>
      <c r="S212" s="132">
        <v>1</v>
      </c>
    </row>
    <row r="213" spans="1:19">
      <c r="A213" t="str">
        <f>VLOOKUP($F213,'Participating - full rosters'!$A:$Q,2,FALSE )</f>
        <v>Harlem Hospital Center</v>
      </c>
      <c r="B213" s="151">
        <v>0.14907095709371709</v>
      </c>
      <c r="C213" t="str">
        <f>VLOOKUP($F213,'Participating - full rosters'!$A:$Q,5,FALSE )</f>
        <v>13th Floor - Medicine</v>
      </c>
      <c r="D213" s="151">
        <v>0.67283544320657374</v>
      </c>
      <c r="E213" t="str">
        <f>VLOOKUP($F213,'Participating - full rosters'!$A:$Q,10,FALSE )</f>
        <v>Egemole, Victoria</v>
      </c>
      <c r="F213" s="151">
        <v>0.17631658011400453</v>
      </c>
      <c r="G213">
        <f>VLOOKUP($F213,'Participating - full rosters'!$A:$Q,11,FALSE )</f>
        <v>257</v>
      </c>
      <c r="H213" s="132">
        <f>VLOOKUP($F213,'Participating - full rosters'!$A:$Q,12,FALSE )</f>
        <v>36</v>
      </c>
      <c r="I213" s="132">
        <f>VLOOKUP($F213,'Participating - full rosters'!$A:$Q,13,FALSE )</f>
        <v>2011</v>
      </c>
      <c r="J213" s="132" t="str">
        <f>VLOOKUP($F213,'Participating - full rosters'!$A:$Q,14,FALSE )</f>
        <v xml:space="preserve">Govt. (non federal) - City
</v>
      </c>
      <c r="K213" s="132" t="str">
        <f>VLOOKUP($F213,'Participating - full rosters'!$A:$R,18,FALSE )</f>
        <v>Minor</v>
      </c>
      <c r="L213" s="132" t="str">
        <f>VLOOKUP($F213,'Participating - full rosters'!$A:$Q,15,FALSE )</f>
        <v>Head Nurse</v>
      </c>
      <c r="M213" s="150">
        <f>VLOOKUP($F213,'Participating - full rosters'!$A:$Q,16,FALSE )</f>
        <v>38054</v>
      </c>
      <c r="N213" s="150">
        <f>VLOOKUP($F213,'Participating - full rosters'!$A:$Q,16,FALSE )</f>
        <v>38054</v>
      </c>
      <c r="O213" s="150"/>
      <c r="P213" s="150"/>
      <c r="Q213" s="47">
        <f>'Overall Data'!$C$34-N213</f>
        <v>4995</v>
      </c>
      <c r="R213" s="132" t="str">
        <f>VLOOKUP($F213,'Participating - full rosters'!$A:$Q,17,FALSE )</f>
        <v>Day</v>
      </c>
      <c r="S213" s="132">
        <v>1</v>
      </c>
    </row>
    <row r="214" spans="1:19">
      <c r="A214" t="str">
        <f>VLOOKUP($F214,'Participating - full rosters'!$A:$Q,2,FALSE )</f>
        <v>Kaiser Permanente Sunnyside Medical Center</v>
      </c>
      <c r="B214" s="1">
        <v>0.21700524054157877</v>
      </c>
      <c r="C214" t="str">
        <f>VLOOKUP($F214,'Participating - full rosters'!$A:$Q,5,FALSE )</f>
        <v>2 North</v>
      </c>
      <c r="D214" s="1">
        <v>0.16097999137792862</v>
      </c>
      <c r="E214" t="str">
        <f>VLOOKUP($F214,'Participating - full rosters'!$A:$Q,10,FALSE )</f>
        <v>Kaur, Manjit</v>
      </c>
      <c r="F214" s="1">
        <v>0.22087775430003487</v>
      </c>
      <c r="G214">
        <f>VLOOKUP($F214,'Participating - full rosters'!$A:$Q,11,FALSE )</f>
        <v>302</v>
      </c>
      <c r="H214" s="132">
        <f>VLOOKUP($F214,'Participating - full rosters'!$A:$Q,12,FALSE )</f>
        <v>35</v>
      </c>
      <c r="I214" s="132">
        <f>VLOOKUP($F214,'Participating - full rosters'!$A:$Q,13,FALSE )</f>
        <v>2016</v>
      </c>
      <c r="J214" s="132" t="str">
        <f>VLOOKUP($F214,'Participating - full rosters'!$A:$Q,14,FALSE )</f>
        <v>Nongovt. (not-for-profit) - Other</v>
      </c>
      <c r="K214" s="132" t="str">
        <f>VLOOKUP($F214,'Participating - full rosters'!$A:$R,18,FALSE )</f>
        <v>Minor</v>
      </c>
      <c r="L214" s="132" t="str">
        <f>VLOOKUP($F214,'Participating - full rosters'!$A:$Q,15,FALSE )</f>
        <v>C.N.A.</v>
      </c>
      <c r="M214" s="150">
        <f>VLOOKUP($F214,'Participating - full rosters'!$A:$Q,16,FALSE )</f>
        <v>38033</v>
      </c>
      <c r="N214" s="150">
        <f>VLOOKUP($F214,'Participating - full rosters'!$A:$Q,16,FALSE )</f>
        <v>38033</v>
      </c>
      <c r="O214" s="150"/>
      <c r="P214" s="150"/>
      <c r="Q214" s="47">
        <f>'Overall Data'!$C$34-N214</f>
        <v>5016</v>
      </c>
      <c r="R214" s="132" t="str">
        <f>VLOOKUP($F214,'Participating - full rosters'!$A:$Q,17,FALSE )</f>
        <v>DAY</v>
      </c>
      <c r="S214" s="132">
        <v>1</v>
      </c>
    </row>
    <row r="215" spans="1:19">
      <c r="A215" t="str">
        <f>VLOOKUP($F215,'Participating - full rosters'!$A:$Q,2,FALSE )</f>
        <v>Elmhurst Hospital Center</v>
      </c>
      <c r="B215" s="1">
        <v>0.93694213239222535</v>
      </c>
      <c r="C215" t="str">
        <f>VLOOKUP($F215,'Participating - full rosters'!$A:$Q,5,FALSE )</f>
        <v xml:space="preserve">B6 </v>
      </c>
      <c r="D215" s="151">
        <v>0.22214704685362552</v>
      </c>
      <c r="E215" t="str">
        <f>VLOOKUP($F215,'Participating - full rosters'!$A:$Q,10,FALSE )</f>
        <v>Gelay, Jessamine</v>
      </c>
      <c r="F215" s="1">
        <v>0.63462114875305065</v>
      </c>
      <c r="G215">
        <f>VLOOKUP($F215,'Participating - full rosters'!$A:$Q,11,FALSE )</f>
        <v>545</v>
      </c>
      <c r="H215" s="132">
        <f>VLOOKUP($F215,'Participating - full rosters'!$A:$Q,12,FALSE )</f>
        <v>35</v>
      </c>
      <c r="I215" s="132">
        <f>VLOOKUP($F215,'Participating - full rosters'!$A:$Q,13,FALSE )</f>
        <v>2013</v>
      </c>
      <c r="J215" s="132" t="str">
        <f>VLOOKUP($F215,'Participating - full rosters'!$A:$Q,14,FALSE )</f>
        <v>Govt. (non federal) - City</v>
      </c>
      <c r="K215" s="132" t="str">
        <f>VLOOKUP($F215,'Participating - full rosters'!$A:$R,18,FALSE )</f>
        <v>Minor</v>
      </c>
      <c r="L215" s="132" t="str">
        <f>VLOOKUP($F215,'Participating - full rosters'!$A:$Q,15,FALSE )</f>
        <v>R</v>
      </c>
      <c r="M215" s="150">
        <f>VLOOKUP($F215,'Participating - full rosters'!$A:$Q,16,FALSE )</f>
        <v>38019</v>
      </c>
      <c r="N215" s="150">
        <f>VLOOKUP($F215,'Participating - full rosters'!$A:$Q,16,FALSE )</f>
        <v>38019</v>
      </c>
      <c r="O215" s="150"/>
      <c r="P215" s="150"/>
      <c r="Q215" s="47">
        <f>'Overall Data'!$C$34-N215</f>
        <v>5030</v>
      </c>
      <c r="R215" s="132" t="str">
        <f>VLOOKUP($F215,'Participating - full rosters'!$A:$Q,17,FALSE )</f>
        <v>Tour 1</v>
      </c>
      <c r="S215" s="132">
        <v>1</v>
      </c>
    </row>
    <row r="216" spans="1:19">
      <c r="A216" t="str">
        <f>VLOOKUP($F216,'Participating - full rosters'!$A:$Q,2,FALSE )</f>
        <v>Elmhurst Hospital Center</v>
      </c>
      <c r="B216" s="1">
        <v>0.93694213239222535</v>
      </c>
      <c r="C216" t="str">
        <f>VLOOKUP($F216,'Participating - full rosters'!$A:$Q,5,FALSE )</f>
        <v xml:space="preserve">B6 </v>
      </c>
      <c r="D216" s="1">
        <v>0.22214704685362552</v>
      </c>
      <c r="E216" t="str">
        <f>VLOOKUP($F216,'Participating - full rosters'!$A:$Q,10,FALSE )</f>
        <v>Caris, Konstantina</v>
      </c>
      <c r="F216" s="1">
        <v>0.17585856699907954</v>
      </c>
      <c r="G216">
        <f>VLOOKUP($F216,'Participating - full rosters'!$A:$Q,11,FALSE )</f>
        <v>545</v>
      </c>
      <c r="H216" s="132">
        <f>VLOOKUP($F216,'Participating - full rosters'!$A:$Q,12,FALSE )</f>
        <v>35</v>
      </c>
      <c r="I216" s="132">
        <f>VLOOKUP($F216,'Participating - full rosters'!$A:$Q,13,FALSE )</f>
        <v>2013</v>
      </c>
      <c r="J216" s="132" t="str">
        <f>VLOOKUP($F216,'Participating - full rosters'!$A:$Q,14,FALSE )</f>
        <v>Govt. (non federal) - City</v>
      </c>
      <c r="K216" s="132" t="str">
        <f>VLOOKUP($F216,'Participating - full rosters'!$A:$R,18,FALSE )</f>
        <v>Minor</v>
      </c>
      <c r="L216" s="132" t="str">
        <f>VLOOKUP($F216,'Participating - full rosters'!$A:$Q,15,FALSE )</f>
        <v>LPN</v>
      </c>
      <c r="M216" s="150">
        <f>VLOOKUP($F216,'Participating - full rosters'!$A:$Q,16,FALSE )</f>
        <v>37823</v>
      </c>
      <c r="N216" s="150">
        <f>VLOOKUP($F216,'Participating - full rosters'!$A:$Q,16,FALSE )</f>
        <v>37823</v>
      </c>
      <c r="O216" s="150"/>
      <c r="P216" s="150"/>
      <c r="Q216" s="47">
        <f>'Overall Data'!$C$34-N216</f>
        <v>5226</v>
      </c>
      <c r="R216" s="132" t="str">
        <f>VLOOKUP($F216,'Participating - full rosters'!$A:$Q,17,FALSE )</f>
        <v>Tour 1</v>
      </c>
      <c r="S216" s="132">
        <v>1</v>
      </c>
    </row>
    <row r="217" spans="1:19">
      <c r="A217" t="str">
        <f>VLOOKUP($F217,'Participating - full rosters'!$A:$Q,2,FALSE )</f>
        <v>Metropolitan Hospital</v>
      </c>
      <c r="B217" s="1">
        <v>0.25150632982301691</v>
      </c>
      <c r="C217" t="str">
        <f>VLOOKUP($F217,'Participating - full rosters'!$A:$Q,5,FALSE )</f>
        <v>6B Telemetry</v>
      </c>
      <c r="D217" s="1">
        <v>0.93953970736413928</v>
      </c>
      <c r="E217" t="str">
        <f>VLOOKUP($F217,'Participating - full rosters'!$A:$Q,10,FALSE )</f>
        <v>Presley, Phylis</v>
      </c>
      <c r="F217" s="1">
        <v>0.47328500301705911</v>
      </c>
      <c r="G217">
        <f>VLOOKUP($F217,'Participating - full rosters'!$A:$Q,11,FALSE )</f>
        <v>317</v>
      </c>
      <c r="H217" s="132">
        <f>VLOOKUP($F217,'Participating - full rosters'!$A:$Q,12,FALSE )</f>
        <v>21</v>
      </c>
      <c r="I217" s="132">
        <f>VLOOKUP($F217,'Participating - full rosters'!$A:$Q,13,FALSE )</f>
        <v>2016</v>
      </c>
      <c r="J217" s="132" t="str">
        <f>VLOOKUP($F217,'Participating - full rosters'!$A:$Q,14,FALSE )</f>
        <v xml:space="preserve">Govt. (non federal) - City
</v>
      </c>
      <c r="K217" s="132" t="str">
        <f>VLOOKUP($F217,'Participating - full rosters'!$A:$R,18,FALSE )</f>
        <v>Minor</v>
      </c>
      <c r="L217" s="132" t="str">
        <f>VLOOKUP($F217,'Participating - full rosters'!$A:$Q,15,FALSE )</f>
        <v>PCA</v>
      </c>
      <c r="M217" s="150">
        <f>VLOOKUP($F217,'Participating - full rosters'!$A:$Q,16,FALSE )</f>
        <v>37749</v>
      </c>
      <c r="N217" s="150">
        <f>VLOOKUP($F217,'Participating - full rosters'!$A:$Q,16,FALSE )</f>
        <v>37749</v>
      </c>
      <c r="O217" s="150"/>
      <c r="P217" s="150"/>
      <c r="Q217" s="47">
        <f>'Overall Data'!$C$34-N217</f>
        <v>5300</v>
      </c>
      <c r="R217" s="132" t="str">
        <f>VLOOKUP($F217,'Participating - full rosters'!$A:$Q,17,FALSE )</f>
        <v>Days</v>
      </c>
      <c r="S217" s="132">
        <v>1</v>
      </c>
    </row>
    <row r="218" spans="1:19">
      <c r="A218" t="str">
        <f>VLOOKUP($F218,'Participating - full rosters'!$A:$Q,2,FALSE )</f>
        <v>Harlem Hospital Center</v>
      </c>
      <c r="B218" s="151">
        <v>0.14907095709371709</v>
      </c>
      <c r="C218" t="str">
        <f>VLOOKUP($F218,'Participating - full rosters'!$A:$Q,5,FALSE )</f>
        <v>13th Floor - Medicine</v>
      </c>
      <c r="D218" s="99">
        <v>0.67283544320657374</v>
      </c>
      <c r="E218" t="str">
        <f>VLOOKUP($F218,'Participating - full rosters'!$A:$Q,10,FALSE )</f>
        <v>John-Wilkerson, Ruth</v>
      </c>
      <c r="F218" s="151">
        <v>6.3884774052931581E-2</v>
      </c>
      <c r="G218">
        <f>VLOOKUP($F218,'Participating - full rosters'!$A:$Q,11,FALSE )</f>
        <v>257</v>
      </c>
      <c r="H218" s="132">
        <f>VLOOKUP($F218,'Participating - full rosters'!$A:$Q,12,FALSE )</f>
        <v>36</v>
      </c>
      <c r="I218" s="132">
        <f>VLOOKUP($F218,'Participating - full rosters'!$A:$Q,13,FALSE )</f>
        <v>2011</v>
      </c>
      <c r="J218" s="132" t="str">
        <f>VLOOKUP($F218,'Participating - full rosters'!$A:$Q,14,FALSE )</f>
        <v xml:space="preserve">Govt. (non federal) - City
</v>
      </c>
      <c r="K218" s="132" t="str">
        <f>VLOOKUP($F218,'Participating - full rosters'!$A:$R,18,FALSE )</f>
        <v>Minor</v>
      </c>
      <c r="L218" s="132" t="str">
        <f>VLOOKUP($F218,'Participating - full rosters'!$A:$Q,15,FALSE )</f>
        <v>Concierge</v>
      </c>
      <c r="M218" s="150">
        <f>VLOOKUP($F218,'Participating - full rosters'!$A:$Q,16,FALSE )</f>
        <v>37746</v>
      </c>
      <c r="N218" s="150">
        <f>VLOOKUP($F218,'Participating - full rosters'!$A:$Q,16,FALSE )</f>
        <v>37746</v>
      </c>
      <c r="O218" s="150"/>
      <c r="P218" s="150"/>
      <c r="Q218" s="47">
        <f>'Overall Data'!$C$34-N218</f>
        <v>5303</v>
      </c>
      <c r="R218" s="132" t="str">
        <f>VLOOKUP($F218,'Participating - full rosters'!$A:$Q,17,FALSE )</f>
        <v>Day</v>
      </c>
      <c r="S218" s="132">
        <v>1</v>
      </c>
    </row>
    <row r="219" spans="1:19">
      <c r="A219" t="str">
        <f>VLOOKUP($F219,'Participating - full rosters'!$A:$Q,2,FALSE )</f>
        <v>University Hospitals Portage  Medical Center</v>
      </c>
      <c r="B219" s="151">
        <v>0.77700540353316994</v>
      </c>
      <c r="C219" t="str">
        <f>VLOOKUP($F219,'Participating - full rosters'!$A:$Q,5,FALSE )</f>
        <v>POR Routine Nursing Unit-25530</v>
      </c>
      <c r="D219" s="1">
        <v>0.60617956690598407</v>
      </c>
      <c r="E219" t="str">
        <f>VLOOKUP($F219,'Participating - full rosters'!$A:$Q,10,FALSE )</f>
        <v>Williams, Regina E</v>
      </c>
      <c r="F219" s="151">
        <v>0.815632850166225</v>
      </c>
      <c r="G219">
        <f>VLOOKUP($F219,'Participating - full rosters'!$A:$Q,11,FALSE )</f>
        <v>117</v>
      </c>
      <c r="H219" s="132">
        <f>VLOOKUP($F219,'Participating - full rosters'!$A:$Q,12,FALSE )</f>
        <v>33</v>
      </c>
      <c r="I219" s="132">
        <f>VLOOKUP($F219,'Participating - full rosters'!$A:$Q,13,FALSE )</f>
        <v>2017</v>
      </c>
      <c r="J219" s="132" t="str">
        <f>VLOOKUP($F219,'Participating - full rosters'!$A:$Q,14,FALSE )</f>
        <v>Nongovt. (not-for-profit) - Other</v>
      </c>
      <c r="K219" s="132" t="str">
        <f>VLOOKUP($F219,'Participating - full rosters'!$A:$R,18,FALSE )</f>
        <v>Minor</v>
      </c>
      <c r="L219" s="132" t="str">
        <f>VLOOKUP($F219,'Participating - full rosters'!$A:$Q,15,FALSE )</f>
        <v>Administrative Support</v>
      </c>
      <c r="M219" s="150" t="str">
        <f>VLOOKUP($F219,'Participating - full rosters'!$A:$Q,16,FALSE )</f>
        <v>14 Years 8 Months</v>
      </c>
      <c r="N219" s="150" t="str">
        <f>VLOOKUP($F219,'Participating - full rosters'!$A:$Q,16,FALSE )</f>
        <v>14 Years 8 Months</v>
      </c>
      <c r="O219" s="47">
        <v>14</v>
      </c>
      <c r="P219" s="47">
        <v>8</v>
      </c>
      <c r="Q219" s="47">
        <f>365*O219+P219*30</f>
        <v>5350</v>
      </c>
      <c r="R219" s="132" t="str">
        <f>VLOOKUP($F219,'Participating - full rosters'!$A:$Q,17,FALSE )</f>
        <v>630a-3p</v>
      </c>
      <c r="S219" s="132">
        <v>1</v>
      </c>
    </row>
    <row r="220" spans="1:19">
      <c r="A220" t="str">
        <f>VLOOKUP($F220,'Participating - full rosters'!$A:$Q,2,FALSE )</f>
        <v xml:space="preserve">King's County </v>
      </c>
      <c r="B220" s="143">
        <v>0.23887557634757928</v>
      </c>
      <c r="C220" t="str">
        <f>VLOOKUP($F220,'Participating - full rosters'!$A:$Q,5,FALSE )</f>
        <v>D6 South</v>
      </c>
      <c r="D220" s="145">
        <v>0.54890272696977305</v>
      </c>
      <c r="E220" t="str">
        <f>VLOOKUP($F220,'Participating - full rosters'!$A:$Q,10,FALSE )</f>
        <v>Fermin, Margaret</v>
      </c>
      <c r="F220" s="145">
        <v>0.2516417358733658</v>
      </c>
      <c r="G220">
        <f>VLOOKUP($F220,'Participating - full rosters'!$A:$Q,11,FALSE )</f>
        <v>599</v>
      </c>
      <c r="H220" s="132">
        <f>VLOOKUP($F220,'Participating - full rosters'!$A:$Q,12,FALSE )</f>
        <v>36</v>
      </c>
      <c r="I220" s="132">
        <f>VLOOKUP($F220,'Participating - full rosters'!$A:$Q,13,FALSE )</f>
        <v>2006</v>
      </c>
      <c r="J220" s="132" t="str">
        <f>VLOOKUP($F220,'Participating - full rosters'!$A:$Q,14,FALSE )</f>
        <v xml:space="preserve">Govt. (non federal) - City
</v>
      </c>
      <c r="K220" s="132" t="str">
        <f>VLOOKUP($F220,'Participating - full rosters'!$A:$R,18,FALSE )</f>
        <v>Minor</v>
      </c>
      <c r="L220" s="132" t="str">
        <f>VLOOKUP($F220,'Participating - full rosters'!$A:$Q,15,FALSE )</f>
        <v>Asst Dir Nsg</v>
      </c>
      <c r="M220" s="150">
        <f>VLOOKUP($F220,'Participating - full rosters'!$A:$Q,16,FALSE )</f>
        <v>37624</v>
      </c>
      <c r="N220" s="150">
        <f>VLOOKUP($F220,'Participating - full rosters'!$A:$Q,16,FALSE )</f>
        <v>37624</v>
      </c>
      <c r="O220" s="150"/>
      <c r="P220" s="150"/>
      <c r="Q220" s="47">
        <f>'Overall Data'!$C$34-N220</f>
        <v>5425</v>
      </c>
      <c r="R220" s="132" t="str">
        <f>VLOOKUP($F220,'Participating - full rosters'!$A:$Q,17,FALSE )</f>
        <v>DAY</v>
      </c>
      <c r="S220" s="132">
        <v>1</v>
      </c>
    </row>
    <row r="221" spans="1:19">
      <c r="A221" t="str">
        <f>VLOOKUP($F221,'Participating - full rosters'!$A:$Q,2,FALSE )</f>
        <v>Stanford Hospital</v>
      </c>
      <c r="B221" s="1">
        <v>0.7705177108775364</v>
      </c>
      <c r="C221" t="str">
        <f>VLOOKUP($F221,'Participating - full rosters'!$A:$Q,5,FALSE )</f>
        <v>C2 - Trauma/Surgery</v>
      </c>
      <c r="D221" s="151">
        <v>0.13460555484819647</v>
      </c>
      <c r="E221" t="str">
        <f>VLOOKUP($F221,'Participating - full rosters'!$A:$Q,10,FALSE )</f>
        <v>Marque, Lydia</v>
      </c>
      <c r="F221" s="1">
        <v>0.46096731443983152</v>
      </c>
      <c r="G221">
        <f>VLOOKUP($F221,'Participating - full rosters'!$A:$Q,11,FALSE )</f>
        <v>491</v>
      </c>
      <c r="H221" s="132">
        <f>VLOOKUP($F221,'Participating - full rosters'!$A:$Q,12,FALSE )</f>
        <v>23</v>
      </c>
      <c r="I221" s="132">
        <f>VLOOKUP($F221,'Participating - full rosters'!$A:$Q,13,FALSE )</f>
        <v>2011</v>
      </c>
      <c r="J221" s="132" t="str">
        <f>VLOOKUP($F221,'Participating - full rosters'!$A:$Q,14,FALSE )</f>
        <v>Nongovt. (not-for-profit) - Other</v>
      </c>
      <c r="K221" s="132" t="str">
        <f>VLOOKUP($F221,'Participating - full rosters'!$A:$R,18,FALSE )</f>
        <v>Major</v>
      </c>
      <c r="L221" s="132" t="str">
        <f>VLOOKUP($F221,'Participating - full rosters'!$A:$Q,15,FALSE )</f>
        <v>Asst Dir Nsg</v>
      </c>
      <c r="M221" s="150">
        <f>VLOOKUP($F221,'Participating - full rosters'!$A:$Q,16,FALSE )</f>
        <v>37624</v>
      </c>
      <c r="N221" s="150">
        <f>VLOOKUP($F221,'Participating - full rosters'!$A:$Q,16,FALSE )</f>
        <v>37624</v>
      </c>
      <c r="O221" s="150"/>
      <c r="P221" s="150"/>
      <c r="Q221" s="47">
        <f>'Overall Data'!$C$34-N221</f>
        <v>5425</v>
      </c>
      <c r="R221" s="132" t="str">
        <f>VLOOKUP($F221,'Participating - full rosters'!$A:$Q,17,FALSE )</f>
        <v>DAY</v>
      </c>
      <c r="S221" s="132">
        <v>1</v>
      </c>
    </row>
    <row r="222" spans="1:19">
      <c r="A222" t="str">
        <f>VLOOKUP($F222,'Participating - full rosters'!$A:$Q,2,FALSE )</f>
        <v>University Hospitals Portage  Medical Center</v>
      </c>
      <c r="B222" s="1">
        <v>0.77700540353316994</v>
      </c>
      <c r="C222" t="str">
        <f>VLOOKUP($F222,'Participating - full rosters'!$A:$Q,5,FALSE )</f>
        <v>POR Routine Nursing Unit-25530</v>
      </c>
      <c r="D222" s="151">
        <v>0.60617956690598407</v>
      </c>
      <c r="E222" t="str">
        <f>VLOOKUP($F222,'Participating - full rosters'!$A:$Q,10,FALSE )</f>
        <v>Jones, Chassidy D</v>
      </c>
      <c r="F222" s="1">
        <v>0.41234481584522942</v>
      </c>
      <c r="G222">
        <f>VLOOKUP($F222,'Participating - full rosters'!$A:$Q,11,FALSE )</f>
        <v>117</v>
      </c>
      <c r="H222" s="132">
        <f>VLOOKUP($F222,'Participating - full rosters'!$A:$Q,12,FALSE )</f>
        <v>33</v>
      </c>
      <c r="I222" s="132">
        <f>VLOOKUP($F222,'Participating - full rosters'!$A:$Q,13,FALSE )</f>
        <v>2017</v>
      </c>
      <c r="J222" s="132" t="str">
        <f>VLOOKUP($F222,'Participating - full rosters'!$A:$Q,14,FALSE )</f>
        <v>Nongovt. (not-for-profit) - Other</v>
      </c>
      <c r="K222" s="132" t="str">
        <f>VLOOKUP($F222,'Participating - full rosters'!$A:$R,18,FALSE )</f>
        <v>Minor</v>
      </c>
      <c r="L222" s="132" t="str">
        <f>VLOOKUP($F222,'Participating - full rosters'!$A:$Q,15,FALSE )</f>
        <v>Manager Patient Care</v>
      </c>
      <c r="M222" s="150" t="str">
        <f>VLOOKUP($F222,'Participating - full rosters'!$A:$Q,16,FALSE )</f>
        <v>15 Years 1 Months</v>
      </c>
      <c r="N222" s="150" t="str">
        <f>VLOOKUP($F222,'Participating - full rosters'!$A:$Q,16,FALSE )</f>
        <v>15 Years 1 Months</v>
      </c>
      <c r="O222" s="47">
        <v>15</v>
      </c>
      <c r="P222" s="47">
        <v>1</v>
      </c>
      <c r="Q222" s="47">
        <f>365*O222+P222*30</f>
        <v>5505</v>
      </c>
      <c r="R222" s="132" t="str">
        <f>VLOOKUP($F222,'Participating - full rosters'!$A:$Q,17,FALSE )</f>
        <v>7a-330p</v>
      </c>
      <c r="S222" s="132">
        <v>1</v>
      </c>
    </row>
    <row r="223" spans="1:19">
      <c r="A223" t="str">
        <f>VLOOKUP($F223,'Participating - full rosters'!$A:$Q,2,FALSE )</f>
        <v>Kaiser Permanente Sunnyside Medical Center</v>
      </c>
      <c r="B223" s="151">
        <v>0.21700524054157877</v>
      </c>
      <c r="C223" t="str">
        <f>VLOOKUP($F223,'Participating - full rosters'!$A:$Q,5,FALSE )</f>
        <v>3 North</v>
      </c>
      <c r="D223" s="151">
        <v>0.25340820192356961</v>
      </c>
      <c r="E223" t="str">
        <f>VLOOKUP($F223,'Participating - full rosters'!$A:$Q,10,FALSE )</f>
        <v>Gilreath, Alice</v>
      </c>
      <c r="F223" s="151">
        <v>0.27321799553784398</v>
      </c>
      <c r="G223">
        <f>VLOOKUP($F223,'Participating - full rosters'!$A:$Q,11,FALSE )</f>
        <v>302</v>
      </c>
      <c r="H223" s="132">
        <f>VLOOKUP($F223,'Participating - full rosters'!$A:$Q,12,FALSE )</f>
        <v>37</v>
      </c>
      <c r="I223" s="132">
        <f>VLOOKUP($F223,'Participating - full rosters'!$A:$Q,13,FALSE )</f>
        <v>2016</v>
      </c>
      <c r="J223" s="132" t="str">
        <f>VLOOKUP($F223,'Participating - full rosters'!$A:$Q,14,FALSE )</f>
        <v>Nongovt. (not-for-profit) - Other</v>
      </c>
      <c r="K223" s="132" t="str">
        <f>VLOOKUP($F223,'Participating - full rosters'!$A:$R,18,FALSE )</f>
        <v>Minor</v>
      </c>
      <c r="L223" s="132" t="str">
        <f>VLOOKUP($F223,'Participating - full rosters'!$A:$Q,15,FALSE )</f>
        <v>C.N.A.</v>
      </c>
      <c r="M223" s="150">
        <f>VLOOKUP($F223,'Participating - full rosters'!$A:$Q,16,FALSE )</f>
        <v>37543</v>
      </c>
      <c r="N223" s="150">
        <f>VLOOKUP($F223,'Participating - full rosters'!$A:$Q,16,FALSE )</f>
        <v>37543</v>
      </c>
      <c r="O223" s="150"/>
      <c r="P223" s="150"/>
      <c r="Q223" s="47">
        <f>'Overall Data'!$C$34-N223</f>
        <v>5506</v>
      </c>
      <c r="R223" s="132" t="str">
        <f>VLOOKUP($F223,'Participating - full rosters'!$A:$Q,17,FALSE )</f>
        <v>DAY</v>
      </c>
      <c r="S223" s="132">
        <v>1</v>
      </c>
    </row>
    <row r="224" spans="1:19">
      <c r="A224" t="str">
        <f>VLOOKUP($F224,'Participating - full rosters'!$A:$Q,2,FALSE )</f>
        <v>The Miriam Hospital</v>
      </c>
      <c r="B224" s="1">
        <v>0.52550586196277127</v>
      </c>
      <c r="C224" t="str">
        <f>VLOOKUP($F224,'Participating - full rosters'!$A:$Q,5,FALSE )</f>
        <v>4W Cardiac</v>
      </c>
      <c r="D224" s="151">
        <v>0.43561974961587346</v>
      </c>
      <c r="E224" t="str">
        <f>VLOOKUP($F224,'Participating - full rosters'!$A:$Q,10,FALSE )</f>
        <v>Hammond, Anna Maria F</v>
      </c>
      <c r="F224" s="1">
        <v>0.68815275018780608</v>
      </c>
      <c r="G224">
        <f>VLOOKUP($F224,'Participating - full rosters'!$A:$Q,11,FALSE )</f>
        <v>247</v>
      </c>
      <c r="H224" s="132">
        <f>VLOOKUP($F224,'Participating - full rosters'!$A:$Q,12,FALSE )</f>
        <v>30</v>
      </c>
      <c r="I224" s="132">
        <f>VLOOKUP($F224,'Participating - full rosters'!$A:$Q,13,FALSE )</f>
        <v>2004</v>
      </c>
      <c r="J224" s="132" t="str">
        <f>VLOOKUP($F224,'Participating - full rosters'!$A:$Q,14,FALSE )</f>
        <v>Nongovt. (not-for-profit) - Other</v>
      </c>
      <c r="K224" s="132" t="str">
        <f>VLOOKUP($F224,'Participating - full rosters'!$A:$R,18,FALSE )</f>
        <v>Major</v>
      </c>
      <c r="L224" s="132" t="str">
        <f>VLOOKUP($F224,'Participating - full rosters'!$A:$Q,15,FALSE )</f>
        <v>C N A</v>
      </c>
      <c r="M224" s="150">
        <f>VLOOKUP($F224,'Participating - full rosters'!$A:$Q,16,FALSE )</f>
        <v>37497</v>
      </c>
      <c r="N224" s="150">
        <f>VLOOKUP($F224,'Participating - full rosters'!$A:$Q,16,FALSE )</f>
        <v>37497</v>
      </c>
      <c r="O224" s="150"/>
      <c r="P224" s="150"/>
      <c r="Q224" s="47">
        <f>'Overall Data'!$C$34-N224</f>
        <v>5552</v>
      </c>
      <c r="R224" s="132" t="str">
        <f>VLOOKUP($F224,'Participating - full rosters'!$A:$Q,17,FALSE )</f>
        <v>Day</v>
      </c>
      <c r="S224" s="132">
        <v>1</v>
      </c>
    </row>
    <row r="225" spans="1:19">
      <c r="A225" t="str">
        <f>VLOOKUP($F225,'Participating - full rosters'!$A:$Q,2,FALSE )</f>
        <v>Harlem Hospital Center</v>
      </c>
      <c r="B225" s="1">
        <v>0.14907095709371709</v>
      </c>
      <c r="C225" t="str">
        <f>VLOOKUP($F225,'Participating - full rosters'!$A:$Q,5,FALSE )</f>
        <v>13th Floor - Medicine</v>
      </c>
      <c r="D225" s="151">
        <v>0.67283544320657374</v>
      </c>
      <c r="E225" t="str">
        <f>VLOOKUP($F225,'Participating - full rosters'!$A:$Q,10,FALSE )</f>
        <v>Powell, Donna</v>
      </c>
      <c r="F225" s="1">
        <v>0.99411327346729161</v>
      </c>
      <c r="G225">
        <f>VLOOKUP($F225,'Participating - full rosters'!$A:$Q,11,FALSE )</f>
        <v>257</v>
      </c>
      <c r="H225" s="132">
        <f>VLOOKUP($F225,'Participating - full rosters'!$A:$Q,12,FALSE )</f>
        <v>36</v>
      </c>
      <c r="I225" s="132">
        <f>VLOOKUP($F225,'Participating - full rosters'!$A:$Q,13,FALSE )</f>
        <v>2011</v>
      </c>
      <c r="J225" s="132" t="str">
        <f>VLOOKUP($F225,'Participating - full rosters'!$A:$Q,14,FALSE )</f>
        <v xml:space="preserve">Govt. (non federal) - City
</v>
      </c>
      <c r="K225" s="132" t="str">
        <f>VLOOKUP($F225,'Participating - full rosters'!$A:$R,18,FALSE )</f>
        <v>Minor</v>
      </c>
      <c r="L225" s="132" t="str">
        <f>VLOOKUP($F225,'Participating - full rosters'!$A:$Q,15,FALSE )</f>
        <v>C N A</v>
      </c>
      <c r="M225" s="150">
        <f>VLOOKUP($F225,'Participating - full rosters'!$A:$Q,16,FALSE )</f>
        <v>37445</v>
      </c>
      <c r="N225" s="150">
        <f>VLOOKUP($F225,'Participating - full rosters'!$A:$Q,16,FALSE )</f>
        <v>37445</v>
      </c>
      <c r="O225" s="150"/>
      <c r="P225" s="150"/>
      <c r="Q225" s="47">
        <f>'Overall Data'!$C$34-N225</f>
        <v>5604</v>
      </c>
      <c r="R225" s="132" t="str">
        <f>VLOOKUP($F225,'Participating - full rosters'!$A:$Q,17,FALSE )</f>
        <v>Day</v>
      </c>
      <c r="S225" s="132">
        <v>1</v>
      </c>
    </row>
    <row r="226" spans="1:19">
      <c r="A226" t="str">
        <f>VLOOKUP($F226,'Participating - full rosters'!$A:$Q,2,FALSE )</f>
        <v>NY Presbyterian - Lawrence</v>
      </c>
      <c r="B226" s="1">
        <v>9.2891976238658858E-2</v>
      </c>
      <c r="C226" t="str">
        <f>VLOOKUP($F226,'Participating - full rosters'!$A:$Q,5,FALSE )</f>
        <v>4N</v>
      </c>
      <c r="D226" s="151">
        <v>0.85426708609038782</v>
      </c>
      <c r="E226" t="str">
        <f>VLOOKUP($F226,'Participating - full rosters'!$A:$Q,10,FALSE )</f>
        <v>Lamont-Gentile, Linda</v>
      </c>
      <c r="F226" s="1">
        <v>0.55520475103984501</v>
      </c>
      <c r="G226">
        <f>VLOOKUP($F226,'Participating - full rosters'!$A:$Q,11,FALSE )</f>
        <v>208</v>
      </c>
      <c r="H226" s="132">
        <f>VLOOKUP($F226,'Participating - full rosters'!$A:$Q,12,FALSE )</f>
        <v>15</v>
      </c>
      <c r="I226" s="132">
        <f>VLOOKUP($F226,'Participating - full rosters'!$A:$Q,13,FALSE )</f>
        <v>2016</v>
      </c>
      <c r="J226" s="132" t="str">
        <f>VLOOKUP($F226,'Participating - full rosters'!$A:$Q,14,FALSE )</f>
        <v>Nongovt. (not-for-profit) - Other</v>
      </c>
      <c r="K226" s="132" t="str">
        <f>VLOOKUP($F226,'Participating - full rosters'!$A:$R,18,FALSE )</f>
        <v>Minor</v>
      </c>
      <c r="L226" s="132" t="str">
        <f>VLOOKUP($F226,'Participating - full rosters'!$A:$Q,15,FALSE )</f>
        <v>STAFF NURSE</v>
      </c>
      <c r="M226" s="150">
        <f>VLOOKUP($F226,'Participating - full rosters'!$A:$Q,16,FALSE )</f>
        <v>37410</v>
      </c>
      <c r="N226" s="150">
        <f>VLOOKUP($F226,'Participating - full rosters'!$A:$Q,16,FALSE )</f>
        <v>37410</v>
      </c>
      <c r="O226" s="150"/>
      <c r="P226" s="150"/>
      <c r="Q226" s="47">
        <f>'Overall Data'!$C$34-N226</f>
        <v>5639</v>
      </c>
      <c r="R226" s="132" t="str">
        <f>VLOOKUP($F226,'Participating - full rosters'!$A:$Q,17,FALSE )</f>
        <v> Days</v>
      </c>
      <c r="S226" s="132">
        <v>1</v>
      </c>
    </row>
    <row r="227" spans="1:19">
      <c r="A227" t="str">
        <f>VLOOKUP($F227,'Participating - full rosters'!$A:$Q,2,FALSE )</f>
        <v>University Hospitals Portage  Medical Center</v>
      </c>
      <c r="B227" s="1">
        <v>0.77700540353316994</v>
      </c>
      <c r="C227" t="str">
        <f>VLOOKUP($F227,'Participating - full rosters'!$A:$Q,5,FALSE )</f>
        <v>POR Routine Nursing Unit-25530</v>
      </c>
      <c r="D227" s="151">
        <v>0.60617956690598407</v>
      </c>
      <c r="E227" t="str">
        <f>VLOOKUP($F227,'Participating - full rosters'!$A:$Q,10,FALSE )</f>
        <v>Mima, Veronica L</v>
      </c>
      <c r="F227" s="1">
        <v>0.3527478505256636</v>
      </c>
      <c r="G227">
        <f>VLOOKUP($F227,'Participating - full rosters'!$A:$Q,11,FALSE )</f>
        <v>117</v>
      </c>
      <c r="H227" s="132">
        <f>VLOOKUP($F227,'Participating - full rosters'!$A:$Q,12,FALSE )</f>
        <v>33</v>
      </c>
      <c r="I227" s="132">
        <f>VLOOKUP($F227,'Participating - full rosters'!$A:$Q,13,FALSE )</f>
        <v>2017</v>
      </c>
      <c r="J227" s="132" t="str">
        <f>VLOOKUP($F227,'Participating - full rosters'!$A:$Q,14,FALSE )</f>
        <v>Nongovt. (not-for-profit) - Other</v>
      </c>
      <c r="K227" s="132" t="str">
        <f>VLOOKUP($F227,'Participating - full rosters'!$A:$R,18,FALSE )</f>
        <v>Minor</v>
      </c>
      <c r="L227" s="132" t="str">
        <f>VLOOKUP($F227,'Participating - full rosters'!$A:$Q,15,FALSE )</f>
        <v>Administrative Support</v>
      </c>
      <c r="M227" s="150" t="str">
        <f>VLOOKUP($F227,'Participating - full rosters'!$A:$Q,16,FALSE )</f>
        <v>16 Years 4 Months</v>
      </c>
      <c r="N227" s="150" t="str">
        <f>VLOOKUP($F227,'Participating - full rosters'!$A:$Q,16,FALSE )</f>
        <v>16 Years 4 Months</v>
      </c>
      <c r="O227" s="47">
        <v>16</v>
      </c>
      <c r="P227" s="47">
        <v>4</v>
      </c>
      <c r="Q227" s="47">
        <f>365*O227+P227*30</f>
        <v>5960</v>
      </c>
      <c r="R227" s="132" t="str">
        <f>VLOOKUP($F227,'Participating - full rosters'!$A:$Q,17,FALSE )</f>
        <v>630a-3p</v>
      </c>
      <c r="S227" s="132">
        <v>1</v>
      </c>
    </row>
    <row r="228" spans="1:19">
      <c r="A228" t="str">
        <f>VLOOKUP($F228,'Participating - full rosters'!$A:$Q,2,FALSE )</f>
        <v>Kaiser Permanente Sunnyside Medical Center</v>
      </c>
      <c r="B228" s="1">
        <v>0.21700524054157877</v>
      </c>
      <c r="C228" t="str">
        <f>VLOOKUP($F228,'Participating - full rosters'!$A:$Q,5,FALSE )</f>
        <v>3 North</v>
      </c>
      <c r="D228" s="151">
        <v>0.25340820192356961</v>
      </c>
      <c r="E228" t="str">
        <f>VLOOKUP($F228,'Participating - full rosters'!$A:$Q,10,FALSE )</f>
        <v>Clunas, Joann</v>
      </c>
      <c r="F228" s="1">
        <v>0.94022631515297828</v>
      </c>
      <c r="G228">
        <f>VLOOKUP($F228,'Participating - full rosters'!$A:$Q,11,FALSE )</f>
        <v>302</v>
      </c>
      <c r="H228" s="132">
        <f>VLOOKUP($F228,'Participating - full rosters'!$A:$Q,12,FALSE )</f>
        <v>37</v>
      </c>
      <c r="I228" s="132">
        <f>VLOOKUP($F228,'Participating - full rosters'!$A:$Q,13,FALSE )</f>
        <v>2016</v>
      </c>
      <c r="J228" s="132" t="str">
        <f>VLOOKUP($F228,'Participating - full rosters'!$A:$Q,14,FALSE )</f>
        <v>Nongovt. (not-for-profit) - Other</v>
      </c>
      <c r="K228" s="132" t="str">
        <f>VLOOKUP($F228,'Participating - full rosters'!$A:$R,18,FALSE )</f>
        <v>Minor</v>
      </c>
      <c r="L228" s="132" t="str">
        <f>VLOOKUP($F228,'Participating - full rosters'!$A:$Q,15,FALSE )</f>
        <v>C.N.A.</v>
      </c>
      <c r="M228" s="150">
        <f>VLOOKUP($F228,'Participating - full rosters'!$A:$Q,16,FALSE )</f>
        <v>37000</v>
      </c>
      <c r="N228" s="150">
        <f>VLOOKUP($F228,'Participating - full rosters'!$A:$Q,16,FALSE )</f>
        <v>37000</v>
      </c>
      <c r="O228" s="150"/>
      <c r="P228" s="150"/>
      <c r="Q228" s="47">
        <f>'Overall Data'!$C$34-N228</f>
        <v>6049</v>
      </c>
      <c r="R228" s="132" t="str">
        <f>VLOOKUP($F228,'Participating - full rosters'!$A:$Q,17,FALSE )</f>
        <v>DAY</v>
      </c>
      <c r="S228" s="132">
        <v>1</v>
      </c>
    </row>
    <row r="229" spans="1:19">
      <c r="A229" t="str">
        <f>VLOOKUP($F229,'Participating - full rosters'!$A:$Q,2,FALSE )</f>
        <v>Metropolitan Hospital</v>
      </c>
      <c r="B229" s="1">
        <v>0.25150632982301691</v>
      </c>
      <c r="C229" t="str">
        <f>VLOOKUP($F229,'Participating - full rosters'!$A:$Q,5,FALSE )</f>
        <v>6B Telemetry</v>
      </c>
      <c r="D229" s="1">
        <v>0.93953970736413928</v>
      </c>
      <c r="E229" t="str">
        <f>VLOOKUP($F229,'Participating - full rosters'!$A:$Q,10,FALSE )</f>
        <v>Martinez, Emilia</v>
      </c>
      <c r="F229" s="1">
        <v>0.26488152157262879</v>
      </c>
      <c r="G229">
        <f>VLOOKUP($F229,'Participating - full rosters'!$A:$Q,11,FALSE )</f>
        <v>317</v>
      </c>
      <c r="H229" s="132">
        <f>VLOOKUP($F229,'Participating - full rosters'!$A:$Q,12,FALSE )</f>
        <v>21</v>
      </c>
      <c r="I229" s="132">
        <f>VLOOKUP($F229,'Participating - full rosters'!$A:$Q,13,FALSE )</f>
        <v>2016</v>
      </c>
      <c r="J229" s="132" t="str">
        <f>VLOOKUP($F229,'Participating - full rosters'!$A:$Q,14,FALSE )</f>
        <v xml:space="preserve">Govt. (non federal) - City
</v>
      </c>
      <c r="K229" s="132" t="str">
        <f>VLOOKUP($F229,'Participating - full rosters'!$A:$R,18,FALSE )</f>
        <v>Minor</v>
      </c>
      <c r="L229" s="132" t="str">
        <f>VLOOKUP($F229,'Participating - full rosters'!$A:$Q,15,FALSE )</f>
        <v>PCA</v>
      </c>
      <c r="M229" s="150">
        <f>VLOOKUP($F229,'Participating - full rosters'!$A:$Q,16,FALSE )</f>
        <v>36591</v>
      </c>
      <c r="N229" s="150">
        <f>VLOOKUP($F229,'Participating - full rosters'!$A:$Q,16,FALSE )</f>
        <v>36591</v>
      </c>
      <c r="O229" s="150"/>
      <c r="P229" s="150"/>
      <c r="Q229" s="47">
        <f>'Overall Data'!$C$34-N229</f>
        <v>6458</v>
      </c>
      <c r="R229" s="132" t="str">
        <f>VLOOKUP($F229,'Participating - full rosters'!$A:$Q,17,FALSE )</f>
        <v>Days</v>
      </c>
      <c r="S229" s="132">
        <v>1</v>
      </c>
    </row>
    <row r="230" spans="1:19">
      <c r="A230" t="str">
        <f>VLOOKUP($F230,'Participating - full rosters'!$A:$Q,2,FALSE )</f>
        <v>Elmhurst Hospital Center</v>
      </c>
      <c r="B230" s="1">
        <v>0.93694213239222535</v>
      </c>
      <c r="C230" t="str">
        <f>VLOOKUP($F230,'Participating - full rosters'!$A:$Q,5,FALSE )</f>
        <v xml:space="preserve">B6 </v>
      </c>
      <c r="D230" s="1">
        <v>0.22214704685362552</v>
      </c>
      <c r="E230" t="str">
        <f>VLOOKUP($F230,'Participating - full rosters'!$A:$Q,10,FALSE )</f>
        <v>Madhi, Dhurata</v>
      </c>
      <c r="F230" s="1">
        <v>0.88949245340665506</v>
      </c>
      <c r="G230">
        <f>VLOOKUP($F230,'Participating - full rosters'!$A:$Q,11,FALSE )</f>
        <v>545</v>
      </c>
      <c r="H230" s="132">
        <f>VLOOKUP($F230,'Participating - full rosters'!$A:$Q,12,FALSE )</f>
        <v>35</v>
      </c>
      <c r="I230" s="132">
        <f>VLOOKUP($F230,'Participating - full rosters'!$A:$Q,13,FALSE )</f>
        <v>2013</v>
      </c>
      <c r="J230" s="132" t="str">
        <f>VLOOKUP($F230,'Participating - full rosters'!$A:$Q,14,FALSE )</f>
        <v>Govt. (non federal) - City</v>
      </c>
      <c r="K230" s="132" t="str">
        <f>VLOOKUP($F230,'Participating - full rosters'!$A:$R,18,FALSE )</f>
        <v>Minor</v>
      </c>
      <c r="L230" s="132" t="str">
        <f>VLOOKUP($F230,'Participating - full rosters'!$A:$Q,15,FALSE )</f>
        <v>R</v>
      </c>
      <c r="M230" s="150">
        <f>VLOOKUP($F230,'Participating - full rosters'!$A:$Q,16,FALSE )</f>
        <v>36556</v>
      </c>
      <c r="N230" s="150">
        <f>VLOOKUP($F230,'Participating - full rosters'!$A:$Q,16,FALSE )</f>
        <v>36556</v>
      </c>
      <c r="O230" s="150"/>
      <c r="P230" s="150"/>
      <c r="Q230" s="47">
        <f>'Overall Data'!$C$34-N230</f>
        <v>6493</v>
      </c>
      <c r="R230" s="132" t="str">
        <f>VLOOKUP($F230,'Participating - full rosters'!$A:$Q,17,FALSE )</f>
        <v>Tour 1</v>
      </c>
      <c r="S230" s="132">
        <v>1</v>
      </c>
    </row>
    <row r="231" spans="1:19">
      <c r="A231" t="str">
        <f>VLOOKUP($F231,'Participating - full rosters'!$A:$Q,2,FALSE )</f>
        <v>St. John Hospital &amp; Medical Center</v>
      </c>
      <c r="B231" s="151">
        <v>0.43342485109506379</v>
      </c>
      <c r="C231" t="str">
        <f>VLOOKUP($F231,'Participating - full rosters'!$A:$Q,5,FALSE )</f>
        <v>4 East - ACE Unit</v>
      </c>
      <c r="D231" s="1">
        <v>0.9455541494267875</v>
      </c>
      <c r="E231" t="str">
        <f>VLOOKUP($F231,'Participating - full rosters'!$A:$Q,10,FALSE )</f>
        <v>Mccormick, Anna</v>
      </c>
      <c r="F231" s="151">
        <v>0.34161756863782888</v>
      </c>
      <c r="G231">
        <f>VLOOKUP($F231,'Participating - full rosters'!$A:$Q,11,FALSE )</f>
        <v>586</v>
      </c>
      <c r="H231" s="132">
        <f>VLOOKUP($F231,'Participating - full rosters'!$A:$Q,12,FALSE )</f>
        <v>24</v>
      </c>
      <c r="I231" s="132">
        <f>VLOOKUP($F231,'Participating - full rosters'!$A:$Q,13,FALSE )</f>
        <v>2003</v>
      </c>
      <c r="J231" s="132" t="str">
        <f>VLOOKUP($F231,'Participating - full rosters'!$A:$Q,14,FALSE )</f>
        <v>Nongovt. (not-for-profit) - Church Operated</v>
      </c>
      <c r="K231" s="132" t="str">
        <f>VLOOKUP($F231,'Participating - full rosters'!$A:$R,18,FALSE )</f>
        <v>Major</v>
      </c>
      <c r="L231" s="132" t="str">
        <f>VLOOKUP($F231,'Participating - full rosters'!$A:$Q,15,FALSE )</f>
        <v>Assistant Clinical Leader</v>
      </c>
      <c r="M231" s="150">
        <f>VLOOKUP($F231,'Participating - full rosters'!$A:$Q,16,FALSE )</f>
        <v>36332</v>
      </c>
      <c r="N231" s="150">
        <f>VLOOKUP($F231,'Participating - full rosters'!$A:$Q,16,FALSE )</f>
        <v>36332</v>
      </c>
      <c r="O231" s="150"/>
      <c r="P231" s="150"/>
      <c r="Q231" s="47">
        <f>'Overall Data'!$C$34-N231</f>
        <v>6717</v>
      </c>
      <c r="R231" s="132" t="str">
        <f>VLOOKUP($F231,'Participating - full rosters'!$A:$Q,17,FALSE )</f>
        <v>Day</v>
      </c>
      <c r="S231" s="132">
        <v>1</v>
      </c>
    </row>
    <row r="232" spans="1:19">
      <c r="A232" t="str">
        <f>VLOOKUP($F232,'Participating - full rosters'!$A:$Q,2,FALSE )</f>
        <v>St. John Hospital &amp; Medical Center</v>
      </c>
      <c r="B232" s="1">
        <v>0.43342485109506379</v>
      </c>
      <c r="C232" t="str">
        <f>VLOOKUP($F232,'Participating - full rosters'!$A:$Q,5,FALSE )</f>
        <v>4 East - ACE Unit</v>
      </c>
      <c r="D232" s="151">
        <v>0.9455541494267875</v>
      </c>
      <c r="E232" t="str">
        <f>VLOOKUP($F232,'Participating - full rosters'!$A:$Q,10,FALSE )</f>
        <v>Minjoe, Lisa</v>
      </c>
      <c r="F232" s="1">
        <v>7.4499826958336901E-2</v>
      </c>
      <c r="G232">
        <f>VLOOKUP($F232,'Participating - full rosters'!$A:$Q,11,FALSE )</f>
        <v>586</v>
      </c>
      <c r="H232" s="132">
        <f>VLOOKUP($F232,'Participating - full rosters'!$A:$Q,12,FALSE )</f>
        <v>24</v>
      </c>
      <c r="I232" s="132">
        <f>VLOOKUP($F232,'Participating - full rosters'!$A:$Q,13,FALSE )</f>
        <v>2003</v>
      </c>
      <c r="J232" s="132" t="str">
        <f>VLOOKUP($F232,'Participating - full rosters'!$A:$Q,14,FALSE )</f>
        <v>Nongovt. (not-for-profit) - Church Operated</v>
      </c>
      <c r="K232" s="132" t="str">
        <f>VLOOKUP($F232,'Participating - full rosters'!$A:$R,18,FALSE )</f>
        <v>Major</v>
      </c>
      <c r="L232" s="132" t="str">
        <f>VLOOKUP($F232,'Participating - full rosters'!$A:$Q,15,FALSE )</f>
        <v>Assistant Clinical Leader</v>
      </c>
      <c r="M232" s="150">
        <f>VLOOKUP($F232,'Participating - full rosters'!$A:$Q,16,FALSE )</f>
        <v>36297</v>
      </c>
      <c r="N232" s="150">
        <f>VLOOKUP($F232,'Participating - full rosters'!$A:$Q,16,FALSE )</f>
        <v>36297</v>
      </c>
      <c r="O232" s="150"/>
      <c r="P232" s="150"/>
      <c r="Q232" s="47">
        <f>'Overall Data'!$C$34-N232</f>
        <v>6752</v>
      </c>
      <c r="R232" s="132" t="str">
        <f>VLOOKUP($F232,'Participating - full rosters'!$A:$Q,17,FALSE )</f>
        <v>Day</v>
      </c>
      <c r="S232" s="132">
        <v>1</v>
      </c>
    </row>
    <row r="233" spans="1:19">
      <c r="A233" t="str">
        <f>VLOOKUP($F233,'Participating - full rosters'!$A:$Q,2,FALSE )</f>
        <v>NY Presbyterian - Lawrence</v>
      </c>
      <c r="B233" s="1">
        <v>9.2891976238658858E-2</v>
      </c>
      <c r="C233" t="str">
        <f>VLOOKUP($F233,'Participating - full rosters'!$A:$Q,5,FALSE )</f>
        <v>CCU</v>
      </c>
      <c r="D233" s="151">
        <v>3.7703553288351621E-2</v>
      </c>
      <c r="E233" t="str">
        <f>VLOOKUP($F233,'Participating - full rosters'!$A:$Q,10,FALSE )</f>
        <v>Fox, Florence</v>
      </c>
      <c r="F233" s="1">
        <v>0.28309052832527448</v>
      </c>
      <c r="G233">
        <f>VLOOKUP($F233,'Participating - full rosters'!$A:$Q,11,FALSE )</f>
        <v>208</v>
      </c>
      <c r="H233" s="132">
        <f>VLOOKUP($F233,'Participating - full rosters'!$A:$Q,12,FALSE )</f>
        <v>18</v>
      </c>
      <c r="I233" s="132">
        <f>VLOOKUP($F233,'Participating - full rosters'!$A:$Q,13,FALSE )</f>
        <v>2016</v>
      </c>
      <c r="J233" s="132" t="str">
        <f>VLOOKUP($F233,'Participating - full rosters'!$A:$Q,14,FALSE )</f>
        <v>Nongovt. (not-for-profit) - Other</v>
      </c>
      <c r="K233" s="132" t="str">
        <f>VLOOKUP($F233,'Participating - full rosters'!$A:$R,18,FALSE )</f>
        <v>Minor</v>
      </c>
      <c r="L233" s="132" t="str">
        <f>VLOOKUP($F233,'Participating - full rosters'!$A:$Q,15,FALSE )</f>
        <v>STAFF NURSE</v>
      </c>
      <c r="M233" s="150">
        <f>VLOOKUP($F233,'Participating - full rosters'!$A:$Q,16,FALSE )</f>
        <v>36046</v>
      </c>
      <c r="N233" s="150">
        <f>VLOOKUP($F233,'Participating - full rosters'!$A:$Q,16,FALSE )</f>
        <v>36046</v>
      </c>
      <c r="O233" s="150"/>
      <c r="P233" s="150"/>
      <c r="Q233" s="47">
        <f>'Overall Data'!$C$34-N233</f>
        <v>7003</v>
      </c>
      <c r="R233" s="132" t="str">
        <f>VLOOKUP($F233,'Participating - full rosters'!$A:$Q,17,FALSE )</f>
        <v>Days</v>
      </c>
      <c r="S233" s="132">
        <v>1</v>
      </c>
    </row>
    <row r="234" spans="1:19">
      <c r="A234" t="str">
        <f>VLOOKUP($F234,'Participating - full rosters'!$A:$Q,2,FALSE )</f>
        <v>Kaiser Permanente Sunnyside Medical Center</v>
      </c>
      <c r="B234" s="1">
        <v>0.21700524054157877</v>
      </c>
      <c r="C234" t="str">
        <f>VLOOKUP($F234,'Participating - full rosters'!$A:$Q,5,FALSE )</f>
        <v>1 North</v>
      </c>
      <c r="D234" s="151">
        <v>0.62267359343562168</v>
      </c>
      <c r="E234" t="str">
        <f>VLOOKUP($F234,'Participating - full rosters'!$A:$Q,10,FALSE )</f>
        <v>Johnson, Maria C.</v>
      </c>
      <c r="F234" s="1">
        <v>0.31424873492367789</v>
      </c>
      <c r="G234">
        <f>VLOOKUP($F234,'Participating - full rosters'!$A:$Q,11,FALSE )</f>
        <v>302</v>
      </c>
      <c r="H234" s="132">
        <f>VLOOKUP($F234,'Participating - full rosters'!$A:$Q,12,FALSE )</f>
        <v>19</v>
      </c>
      <c r="I234" s="132">
        <f>VLOOKUP($F234,'Participating - full rosters'!$A:$Q,13,FALSE )</f>
        <v>2016</v>
      </c>
      <c r="J234" s="132" t="str">
        <f>VLOOKUP($F234,'Participating - full rosters'!$A:$Q,14,FALSE )</f>
        <v>Nongovt. (not-for-profit) - Other</v>
      </c>
      <c r="K234" s="132" t="str">
        <f>VLOOKUP($F234,'Participating - full rosters'!$A:$R,18,FALSE )</f>
        <v>Minor</v>
      </c>
      <c r="L234" s="132" t="str">
        <f>VLOOKUP($F234,'Participating - full rosters'!$A:$Q,15,FALSE )</f>
        <v>C.N.A.</v>
      </c>
      <c r="M234" s="150">
        <f>VLOOKUP($F234,'Participating - full rosters'!$A:$Q,16,FALSE )</f>
        <v>35899</v>
      </c>
      <c r="N234" s="150">
        <f>VLOOKUP($F234,'Participating - full rosters'!$A:$Q,16,FALSE )</f>
        <v>35899</v>
      </c>
      <c r="O234" s="150"/>
      <c r="P234" s="150"/>
      <c r="Q234" s="47">
        <f>'Overall Data'!$C$34-N234</f>
        <v>7150</v>
      </c>
      <c r="R234" s="132" t="str">
        <f>VLOOKUP($F234,'Participating - full rosters'!$A:$Q,17,FALSE )</f>
        <v>DAY</v>
      </c>
      <c r="S234" s="132">
        <v>1</v>
      </c>
    </row>
    <row r="235" spans="1:19">
      <c r="A235" t="str">
        <f>VLOOKUP($F235,'Participating - full rosters'!$A:$Q,2,FALSE )</f>
        <v>University Hospitals Portage  Medical Center</v>
      </c>
      <c r="B235" s="1">
        <v>0.77700540353316994</v>
      </c>
      <c r="C235" t="str">
        <f>VLOOKUP($F235,'Participating - full rosters'!$A:$Q,5,FALSE )</f>
        <v>POR Routine Nursing Unit-25530</v>
      </c>
      <c r="D235" s="151">
        <v>0.60617956690598407</v>
      </c>
      <c r="E235" t="str">
        <f>VLOOKUP($F235,'Participating - full rosters'!$A:$Q,10,FALSE )</f>
        <v>Shumaker, Kimberly D</v>
      </c>
      <c r="F235" s="1">
        <v>0.23636706427263499</v>
      </c>
      <c r="G235">
        <f>VLOOKUP($F235,'Participating - full rosters'!$A:$Q,11,FALSE )</f>
        <v>117</v>
      </c>
      <c r="H235" s="132">
        <f>VLOOKUP($F235,'Participating - full rosters'!$A:$Q,12,FALSE )</f>
        <v>33</v>
      </c>
      <c r="I235" s="132">
        <f>VLOOKUP($F235,'Participating - full rosters'!$A:$Q,13,FALSE )</f>
        <v>2017</v>
      </c>
      <c r="J235" s="132" t="str">
        <f>VLOOKUP($F235,'Participating - full rosters'!$A:$Q,14,FALSE )</f>
        <v>Nongovt. (not-for-profit) - Other</v>
      </c>
      <c r="K235" s="132" t="str">
        <f>VLOOKUP($F235,'Participating - full rosters'!$A:$R,18,FALSE )</f>
        <v>Minor</v>
      </c>
      <c r="L235" s="132" t="str">
        <f>VLOOKUP($F235,'Participating - full rosters'!$A:$Q,15,FALSE )</f>
        <v>Patient Care Assistant</v>
      </c>
      <c r="M235" s="150" t="str">
        <f>VLOOKUP($F235,'Participating - full rosters'!$A:$Q,16,FALSE )</f>
        <v>19 Years 10 Months</v>
      </c>
      <c r="N235" s="150" t="str">
        <f>VLOOKUP($F235,'Participating - full rosters'!$A:$Q,16,FALSE )</f>
        <v>19 Years 10 Months</v>
      </c>
      <c r="O235" s="47">
        <v>19</v>
      </c>
      <c r="P235" s="47">
        <v>10</v>
      </c>
      <c r="Q235" s="47">
        <f>365*O235+P235*30</f>
        <v>7235</v>
      </c>
      <c r="R235" s="132" t="str">
        <f>VLOOKUP($F235,'Participating - full rosters'!$A:$Q,17,FALSE )</f>
        <v>5a-330p</v>
      </c>
      <c r="S235" s="132">
        <v>1</v>
      </c>
    </row>
    <row r="236" spans="1:19">
      <c r="A236" t="str">
        <f>VLOOKUP($F236,'Participating - full rosters'!$A:$Q,2,FALSE )</f>
        <v>NY Presbyterian - Lawrence</v>
      </c>
      <c r="B236" s="151">
        <v>9.2891976238658858E-2</v>
      </c>
      <c r="C236" t="str">
        <f>VLOOKUP($F236,'Participating - full rosters'!$A:$Q,5,FALSE )</f>
        <v>CCU</v>
      </c>
      <c r="D236" s="151">
        <v>3.7703553288351621E-2</v>
      </c>
      <c r="E236" t="str">
        <f>VLOOKUP($F236,'Participating - full rosters'!$A:$Q,10,FALSE )</f>
        <v>Finnegan, Ann M.</v>
      </c>
      <c r="F236" s="1">
        <v>0.76199948032007181</v>
      </c>
      <c r="G236">
        <f>VLOOKUP($F236,'Participating - full rosters'!$A:$Q,11,FALSE )</f>
        <v>208</v>
      </c>
      <c r="H236" s="132">
        <f>VLOOKUP($F236,'Participating - full rosters'!$A:$Q,12,FALSE )</f>
        <v>18</v>
      </c>
      <c r="I236" s="132">
        <f>VLOOKUP($F236,'Participating - full rosters'!$A:$Q,13,FALSE )</f>
        <v>2016</v>
      </c>
      <c r="J236" s="132" t="str">
        <f>VLOOKUP($F236,'Participating - full rosters'!$A:$Q,14,FALSE )</f>
        <v>Nongovt. (not-for-profit) - Other</v>
      </c>
      <c r="K236" s="132" t="str">
        <f>VLOOKUP($F236,'Participating - full rosters'!$A:$R,18,FALSE )</f>
        <v>Minor</v>
      </c>
      <c r="L236" s="132" t="str">
        <f>VLOOKUP($F236,'Participating - full rosters'!$A:$Q,15,FALSE )</f>
        <v>STAFF NURSE</v>
      </c>
      <c r="M236" s="150">
        <f>VLOOKUP($F236,'Participating - full rosters'!$A:$Q,16,FALSE )</f>
        <v>35800</v>
      </c>
      <c r="N236" s="150">
        <f>VLOOKUP($F236,'Participating - full rosters'!$A:$Q,16,FALSE )</f>
        <v>35800</v>
      </c>
      <c r="O236" s="150"/>
      <c r="P236" s="150"/>
      <c r="Q236" s="47">
        <f>'Overall Data'!$C$34-N236</f>
        <v>7249</v>
      </c>
      <c r="R236" s="132" t="str">
        <f>VLOOKUP($F236,'Participating - full rosters'!$A:$Q,17,FALSE )</f>
        <v>Days</v>
      </c>
      <c r="S236" s="132">
        <v>1</v>
      </c>
    </row>
    <row r="237" spans="1:19">
      <c r="A237" t="str">
        <f>VLOOKUP($F237,'Participating - full rosters'!$A:$Q,2,FALSE )</f>
        <v>Elmhurst Hospital Center</v>
      </c>
      <c r="B237" s="151">
        <v>0.93694213239222535</v>
      </c>
      <c r="C237" t="str">
        <f>VLOOKUP($F237,'Participating - full rosters'!$A:$Q,5,FALSE )</f>
        <v xml:space="preserve">B6 </v>
      </c>
      <c r="D237" s="151">
        <v>0.22214704685362552</v>
      </c>
      <c r="E237" t="str">
        <f>VLOOKUP($F237,'Participating - full rosters'!$A:$Q,10,FALSE )</f>
        <v>Richard, Katie</v>
      </c>
      <c r="F237" s="151">
        <v>0.81823734494299871</v>
      </c>
      <c r="G237">
        <f>VLOOKUP($F237,'Participating - full rosters'!$A:$Q,11,FALSE )</f>
        <v>545</v>
      </c>
      <c r="H237" s="132">
        <f>VLOOKUP($F237,'Participating - full rosters'!$A:$Q,12,FALSE )</f>
        <v>35</v>
      </c>
      <c r="I237" s="132">
        <f>VLOOKUP($F237,'Participating - full rosters'!$A:$Q,13,FALSE )</f>
        <v>2013</v>
      </c>
      <c r="J237" s="132" t="str">
        <f>VLOOKUP($F237,'Participating - full rosters'!$A:$Q,14,FALSE )</f>
        <v>Govt. (non federal) - City</v>
      </c>
      <c r="K237" s="132" t="str">
        <f>VLOOKUP($F237,'Participating - full rosters'!$A:$R,18,FALSE )</f>
        <v>Minor</v>
      </c>
      <c r="L237" s="132" t="str">
        <f>VLOOKUP($F237,'Participating - full rosters'!$A:$Q,15,FALSE )</f>
        <v>PCA</v>
      </c>
      <c r="M237" s="150">
        <f>VLOOKUP($F237,'Participating - full rosters'!$A:$Q,16,FALSE )</f>
        <v>35626</v>
      </c>
      <c r="N237" s="150">
        <f>VLOOKUP($F237,'Participating - full rosters'!$A:$Q,16,FALSE )</f>
        <v>35626</v>
      </c>
      <c r="O237" s="150"/>
      <c r="P237" s="150"/>
      <c r="Q237" s="47">
        <f>'Overall Data'!$C$34-N237</f>
        <v>7423</v>
      </c>
      <c r="R237" s="132" t="str">
        <f>VLOOKUP($F237,'Participating - full rosters'!$A:$Q,17,FALSE )</f>
        <v>Tour 1</v>
      </c>
      <c r="S237" s="132">
        <v>1</v>
      </c>
    </row>
    <row r="238" spans="1:19">
      <c r="A238" t="str">
        <f>VLOOKUP($F238,'Participating - full rosters'!$A:$Q,2,FALSE )</f>
        <v>Elmhurst Hospital Center</v>
      </c>
      <c r="B238" s="151">
        <v>0.93694213239222535</v>
      </c>
      <c r="C238" t="str">
        <f>VLOOKUP($F238,'Participating - full rosters'!$A:$Q,5,FALSE )</f>
        <v xml:space="preserve">B6 </v>
      </c>
      <c r="D238" s="151">
        <v>0.22214704685362552</v>
      </c>
      <c r="E238" t="str">
        <f>VLOOKUP($F238,'Participating - full rosters'!$A:$Q,10,FALSE )</f>
        <v>Hudson, Arlene</v>
      </c>
      <c r="F238" s="151">
        <v>0.20298185841830796</v>
      </c>
      <c r="G238">
        <f>VLOOKUP($F238,'Participating - full rosters'!$A:$Q,11,FALSE )</f>
        <v>545</v>
      </c>
      <c r="H238" s="132">
        <f>VLOOKUP($F238,'Participating - full rosters'!$A:$Q,12,FALSE )</f>
        <v>35</v>
      </c>
      <c r="I238" s="132">
        <f>VLOOKUP($F238,'Participating - full rosters'!$A:$Q,13,FALSE )</f>
        <v>2013</v>
      </c>
      <c r="J238" s="132" t="str">
        <f>VLOOKUP($F238,'Participating - full rosters'!$A:$Q,14,FALSE )</f>
        <v>Govt. (non federal) - City</v>
      </c>
      <c r="K238" s="132" t="str">
        <f>VLOOKUP($F238,'Participating - full rosters'!$A:$R,18,FALSE )</f>
        <v>Minor</v>
      </c>
      <c r="L238" s="132" t="str">
        <f>VLOOKUP($F238,'Participating - full rosters'!$A:$Q,15,FALSE )</f>
        <v>R</v>
      </c>
      <c r="M238" s="150">
        <f>VLOOKUP($F238,'Participating - full rosters'!$A:$Q,16,FALSE )</f>
        <v>35415</v>
      </c>
      <c r="N238" s="150">
        <f>VLOOKUP($F238,'Participating - full rosters'!$A:$Q,16,FALSE )</f>
        <v>35415</v>
      </c>
      <c r="O238" s="150"/>
      <c r="P238" s="150"/>
      <c r="Q238" s="47">
        <f>'Overall Data'!$C$34-N238</f>
        <v>7634</v>
      </c>
      <c r="R238" s="132" t="str">
        <f>VLOOKUP($F238,'Participating - full rosters'!$A:$Q,17,FALSE )</f>
        <v>Tour 1</v>
      </c>
      <c r="S238" s="132">
        <v>1</v>
      </c>
    </row>
    <row r="239" spans="1:19">
      <c r="A239" t="str">
        <f>VLOOKUP($F239,'Participating - full rosters'!$A:$Q,2,FALSE )</f>
        <v>NY Presbyterian - Lawrence</v>
      </c>
      <c r="B239" s="151">
        <v>9.2891976238658858E-2</v>
      </c>
      <c r="C239" t="str">
        <f>VLOOKUP($F239,'Participating - full rosters'!$A:$Q,5,FALSE )</f>
        <v>6N</v>
      </c>
      <c r="D239" s="151">
        <v>0.45538935045037354</v>
      </c>
      <c r="E239" t="str">
        <f>VLOOKUP($F239,'Participating - full rosters'!$A:$Q,10,FALSE )</f>
        <v>Mc, Govern Christina</v>
      </c>
      <c r="F239" s="1">
        <v>0.6335466817740848</v>
      </c>
      <c r="G239">
        <f>VLOOKUP($F239,'Participating - full rosters'!$A:$Q,11,FALSE )</f>
        <v>208</v>
      </c>
      <c r="H239" s="132">
        <f>VLOOKUP($F239,'Participating - full rosters'!$A:$Q,12,FALSE )</f>
        <v>30</v>
      </c>
      <c r="I239" s="132">
        <f>VLOOKUP($F239,'Participating - full rosters'!$A:$Q,13,FALSE )</f>
        <v>2016</v>
      </c>
      <c r="J239" s="132" t="str">
        <f>VLOOKUP($F239,'Participating - full rosters'!$A:$Q,14,FALSE )</f>
        <v>Nongovt. (not-for-profit) - Other</v>
      </c>
      <c r="K239" s="132" t="str">
        <f>VLOOKUP($F239,'Participating - full rosters'!$A:$R,18,FALSE )</f>
        <v>Minor</v>
      </c>
      <c r="L239" s="132" t="str">
        <f>VLOOKUP($F239,'Participating - full rosters'!$A:$Q,15,FALSE )</f>
        <v>STAFF NURSE</v>
      </c>
      <c r="M239" s="150">
        <f>VLOOKUP($F239,'Participating - full rosters'!$A:$Q,16,FALSE )</f>
        <v>35128</v>
      </c>
      <c r="N239" s="150">
        <f>VLOOKUP($F239,'Participating - full rosters'!$A:$Q,16,FALSE )</f>
        <v>35128</v>
      </c>
      <c r="O239" s="150"/>
      <c r="P239" s="150"/>
      <c r="Q239" s="47">
        <f>'Overall Data'!$C$34-N239</f>
        <v>7921</v>
      </c>
      <c r="R239" s="132" t="str">
        <f>VLOOKUP($F239,'Participating - full rosters'!$A:$Q,17,FALSE )</f>
        <v>day</v>
      </c>
      <c r="S239" s="132">
        <v>1</v>
      </c>
    </row>
    <row r="240" spans="1:19">
      <c r="A240" t="str">
        <f>VLOOKUP($F240,'Participating - full rosters'!$A:$Q,2,FALSE )</f>
        <v>University Hospitals Portage  Medical Center</v>
      </c>
      <c r="B240" s="151">
        <v>0.77700540353316994</v>
      </c>
      <c r="C240" t="str">
        <f>VLOOKUP($F240,'Participating - full rosters'!$A:$Q,5,FALSE )</f>
        <v>POR Routine Nursing Unit-25530</v>
      </c>
      <c r="D240" s="151">
        <v>0.60617956690598407</v>
      </c>
      <c r="E240" t="str">
        <f>VLOOKUP($F240,'Participating - full rosters'!$A:$Q,10,FALSE )</f>
        <v>Morris, Joan M</v>
      </c>
      <c r="F240" s="151">
        <v>0.20650729917479149</v>
      </c>
      <c r="G240">
        <f>VLOOKUP($F240,'Participating - full rosters'!$A:$Q,11,FALSE )</f>
        <v>117</v>
      </c>
      <c r="H240" s="132">
        <f>VLOOKUP($F240,'Participating - full rosters'!$A:$Q,12,FALSE )</f>
        <v>33</v>
      </c>
      <c r="I240" s="132">
        <f>VLOOKUP($F240,'Participating - full rosters'!$A:$Q,13,FALSE )</f>
        <v>2017</v>
      </c>
      <c r="J240" s="132" t="str">
        <f>VLOOKUP($F240,'Participating - full rosters'!$A:$Q,14,FALSE )</f>
        <v>Nongovt. (not-for-profit) - Other</v>
      </c>
      <c r="K240" s="132" t="str">
        <f>VLOOKUP($F240,'Participating - full rosters'!$A:$R,18,FALSE )</f>
        <v>Minor</v>
      </c>
      <c r="L240" s="132" t="str">
        <f>VLOOKUP($F240,'Participating - full rosters'!$A:$Q,15,FALSE )</f>
        <v>Patient Care Assistant</v>
      </c>
      <c r="M240" s="150" t="str">
        <f>VLOOKUP($F240,'Participating - full rosters'!$A:$Q,16,FALSE )</f>
        <v>22 Years 7 Months</v>
      </c>
      <c r="N240" s="150" t="str">
        <f>VLOOKUP($F240,'Participating - full rosters'!$A:$Q,16,FALSE )</f>
        <v>22 Years 7 Months</v>
      </c>
      <c r="O240" s="47">
        <v>22</v>
      </c>
      <c r="P240" s="47">
        <v>7</v>
      </c>
      <c r="Q240" s="47">
        <f>365*O240+P240*30</f>
        <v>8240</v>
      </c>
      <c r="R240" s="132" t="str">
        <f>VLOOKUP($F240,'Participating - full rosters'!$A:$Q,17,FALSE )</f>
        <v>5a-330p</v>
      </c>
      <c r="S240" s="132">
        <v>1</v>
      </c>
    </row>
    <row r="241" spans="1:19">
      <c r="A241" t="str">
        <f>VLOOKUP($F241,'Participating - full rosters'!$A:$Q,2,FALSE )</f>
        <v>O'Connor Hospital</v>
      </c>
      <c r="B241" s="151">
        <v>0.55461445603717285</v>
      </c>
      <c r="C241" t="str">
        <f>VLOOKUP($F241,'Participating - full rosters'!$A:$Q,5,FALSE )</f>
        <v>Inpatient</v>
      </c>
      <c r="D241" s="151">
        <v>0.36927518772477186</v>
      </c>
      <c r="E241" t="str">
        <f>VLOOKUP($F241,'Participating - full rosters'!$A:$Q,10,FALSE )</f>
        <v>Garcia, Barbara</v>
      </c>
      <c r="F241" s="1">
        <v>0.8055599649376578</v>
      </c>
      <c r="G241">
        <f>VLOOKUP($F241,'Participating - full rosters'!$A:$Q,11,FALSE )</f>
        <v>16</v>
      </c>
      <c r="H241" s="132">
        <f>VLOOKUP($F241,'Participating - full rosters'!$A:$Q,12,FALSE )</f>
        <v>0</v>
      </c>
      <c r="I241" s="132">
        <f>VLOOKUP($F241,'Participating - full rosters'!$A:$Q,13,FALSE )</f>
        <v>2011</v>
      </c>
      <c r="J241" s="132" t="str">
        <f>VLOOKUP($F241,'Participating - full rosters'!$A:$Q,14,FALSE )</f>
        <v>Nongovt. (not-for-profit) - Other</v>
      </c>
      <c r="K241" s="132" t="str">
        <f>VLOOKUP($F241,'Participating - full rosters'!$A:$R,18,FALSE )</f>
        <v>Non teaching</v>
      </c>
      <c r="L241" s="132" t="str">
        <f>VLOOKUP($F241,'Participating - full rosters'!$A:$Q,15,FALSE )</f>
        <v>Nurse Manager</v>
      </c>
      <c r="M241" s="150">
        <f>VLOOKUP($F241,'Participating - full rosters'!$A:$Q,16,FALSE )</f>
        <v>34659</v>
      </c>
      <c r="N241" s="150">
        <f>VLOOKUP($F241,'Participating - full rosters'!$A:$Q,16,FALSE )</f>
        <v>34659</v>
      </c>
      <c r="O241" s="150"/>
      <c r="P241" s="150"/>
      <c r="Q241" s="47">
        <f>'Overall Data'!$C$34-N241</f>
        <v>8390</v>
      </c>
      <c r="R241" s="132" t="str">
        <f>VLOOKUP($F241,'Participating - full rosters'!$A:$Q,17,FALSE )</f>
        <v>day</v>
      </c>
      <c r="S241" s="132">
        <v>1</v>
      </c>
    </row>
    <row r="242" spans="1:19">
      <c r="A242" t="str">
        <f>VLOOKUP($F242,'Participating - full rosters'!$A:$Q,2,FALSE )</f>
        <v>The Miriam Hospital</v>
      </c>
      <c r="B242" s="151">
        <v>0.52550586196277127</v>
      </c>
      <c r="C242" t="str">
        <f>VLOOKUP($F242,'Participating - full rosters'!$A:$Q,5,FALSE )</f>
        <v>3W Med Surg</v>
      </c>
      <c r="D242" s="151">
        <v>0.25663933604106137</v>
      </c>
      <c r="E242" t="str">
        <f>VLOOKUP($F242,'Participating - full rosters'!$A:$Q,10,FALSE )</f>
        <v>Easley, Gina M</v>
      </c>
      <c r="F242" s="1">
        <v>0.62485606299953733</v>
      </c>
      <c r="G242">
        <f>VLOOKUP($F242,'Participating - full rosters'!$A:$Q,11,FALSE )</f>
        <v>247</v>
      </c>
      <c r="H242" s="132">
        <f>VLOOKUP($F242,'Participating - full rosters'!$A:$Q,12,FALSE )</f>
        <v>36</v>
      </c>
      <c r="I242" s="132">
        <f>VLOOKUP($F242,'Participating - full rosters'!$A:$Q,13,FALSE )</f>
        <v>2004</v>
      </c>
      <c r="J242" s="132" t="str">
        <f>VLOOKUP($F242,'Participating - full rosters'!$A:$Q,14,FALSE )</f>
        <v>Nongovt. (not-for-profit) - Other</v>
      </c>
      <c r="K242" s="132" t="str">
        <f>VLOOKUP($F242,'Participating - full rosters'!$A:$R,18,FALSE )</f>
        <v>Major</v>
      </c>
      <c r="L242" s="132" t="str">
        <f>VLOOKUP($F242,'Participating - full rosters'!$A:$Q,15,FALSE )</f>
        <v>Nurse Manager</v>
      </c>
      <c r="M242" s="150">
        <f>VLOOKUP($F242,'Participating - full rosters'!$A:$Q,16,FALSE )</f>
        <v>34659</v>
      </c>
      <c r="N242" s="150">
        <f>VLOOKUP($F242,'Participating - full rosters'!$A:$Q,16,FALSE )</f>
        <v>34659</v>
      </c>
      <c r="O242" s="150"/>
      <c r="P242" s="150"/>
      <c r="Q242" s="47">
        <f>'Overall Data'!$C$34-N242</f>
        <v>8390</v>
      </c>
      <c r="R242" s="132" t="str">
        <f>VLOOKUP($F242,'Participating - full rosters'!$A:$Q,17,FALSE )</f>
        <v>day</v>
      </c>
      <c r="S242" s="132">
        <v>1</v>
      </c>
    </row>
    <row r="243" spans="1:19">
      <c r="A243" t="str">
        <f>VLOOKUP($F243,'Participating - full rosters'!$A:$Q,2,FALSE )</f>
        <v>University Hospitals Portage  Medical Center</v>
      </c>
      <c r="B243" s="151">
        <v>0.77700540353316994</v>
      </c>
      <c r="C243" t="str">
        <f>VLOOKUP($F243,'Participating - full rosters'!$A:$Q,5,FALSE )</f>
        <v>POR Routine Nursing Unit-25530</v>
      </c>
      <c r="D243" s="151">
        <v>0.60617956690598407</v>
      </c>
      <c r="E243" t="str">
        <f>VLOOKUP($F243,'Participating - full rosters'!$A:$Q,10,FALSE )</f>
        <v>Rogers, Betty J</v>
      </c>
      <c r="F243" s="151">
        <v>8.3974510888465859E-2</v>
      </c>
      <c r="G243">
        <f>VLOOKUP($F243,'Participating - full rosters'!$A:$Q,11,FALSE )</f>
        <v>117</v>
      </c>
      <c r="H243" s="132">
        <f>VLOOKUP($F243,'Participating - full rosters'!$A:$Q,12,FALSE )</f>
        <v>33</v>
      </c>
      <c r="I243" s="132">
        <f>VLOOKUP($F243,'Participating - full rosters'!$A:$Q,13,FALSE )</f>
        <v>2017</v>
      </c>
      <c r="J243" s="132" t="str">
        <f>VLOOKUP($F243,'Participating - full rosters'!$A:$Q,14,FALSE )</f>
        <v>Nongovt. (not-for-profit) - Other</v>
      </c>
      <c r="K243" s="132" t="str">
        <f>VLOOKUP($F243,'Participating - full rosters'!$A:$R,18,FALSE )</f>
        <v>Minor</v>
      </c>
      <c r="L243" s="132" t="str">
        <f>VLOOKUP($F243,'Participating - full rosters'!$A:$Q,15,FALSE )</f>
        <v>Patient Care Assistant</v>
      </c>
      <c r="M243" s="150" t="str">
        <f>VLOOKUP($F243,'Participating - full rosters'!$A:$Q,16,FALSE )</f>
        <v>23 Years 1 Months</v>
      </c>
      <c r="N243" s="150" t="str">
        <f>VLOOKUP($F243,'Participating - full rosters'!$A:$Q,16,FALSE )</f>
        <v>23 Years 1 Months</v>
      </c>
      <c r="O243" s="47">
        <v>23</v>
      </c>
      <c r="P243" s="47">
        <v>1</v>
      </c>
      <c r="Q243" s="47">
        <f>365*O243+P243*30</f>
        <v>8425</v>
      </c>
      <c r="R243" s="132" t="str">
        <f>VLOOKUP($F243,'Participating - full rosters'!$A:$Q,17,FALSE )</f>
        <v>7a-330p</v>
      </c>
      <c r="S243" s="132">
        <v>1</v>
      </c>
    </row>
    <row r="244" spans="1:19">
      <c r="A244" t="str">
        <f>VLOOKUP($F244,'Participating - full rosters'!$A:$Q,2,FALSE )</f>
        <v>Elmhurst Hospital Center</v>
      </c>
      <c r="B244" s="1">
        <v>0.93694213239222535</v>
      </c>
      <c r="C244" t="str">
        <f>VLOOKUP($F244,'Participating - full rosters'!$A:$Q,5,FALSE )</f>
        <v>B4</v>
      </c>
      <c r="D244" s="1">
        <v>0.87595009609222407</v>
      </c>
      <c r="E244" t="str">
        <f>VLOOKUP($F244,'Participating - full rosters'!$A:$Q,10,FALSE )</f>
        <v>Saleem, Ahmad</v>
      </c>
      <c r="F244" s="1">
        <v>0.85636230206055453</v>
      </c>
      <c r="G244">
        <f>VLOOKUP($F244,'Participating - full rosters'!$A:$Q,11,FALSE )</f>
        <v>545</v>
      </c>
      <c r="H244" s="132">
        <f>VLOOKUP($F244,'Participating - full rosters'!$A:$Q,12,FALSE )</f>
        <v>34</v>
      </c>
      <c r="I244" s="132">
        <f>VLOOKUP($F244,'Participating - full rosters'!$A:$Q,13,FALSE )</f>
        <v>2013</v>
      </c>
      <c r="J244" s="132" t="str">
        <f>VLOOKUP($F244,'Participating - full rosters'!$A:$Q,14,FALSE )</f>
        <v>Govt. (non federal) - City</v>
      </c>
      <c r="K244" s="132" t="str">
        <f>VLOOKUP($F244,'Participating - full rosters'!$A:$R,18,FALSE )</f>
        <v>Minor</v>
      </c>
      <c r="L244" s="132" t="str">
        <f>VLOOKUP($F244,'Participating - full rosters'!$A:$Q,15,FALSE )</f>
        <v>R</v>
      </c>
      <c r="M244" s="150">
        <f>VLOOKUP($F244,'Participating - full rosters'!$A:$Q,16,FALSE )</f>
        <v>34520</v>
      </c>
      <c r="N244" s="150">
        <f>VLOOKUP($F244,'Participating - full rosters'!$A:$Q,16,FALSE )</f>
        <v>34520</v>
      </c>
      <c r="O244" s="150"/>
      <c r="P244" s="150"/>
      <c r="Q244" s="47">
        <f>'Overall Data'!$C$34-N244</f>
        <v>8529</v>
      </c>
      <c r="R244" s="132" t="str">
        <f>VLOOKUP($F244,'Participating - full rosters'!$A:$Q,17,FALSE )</f>
        <v>Tour 1</v>
      </c>
      <c r="S244" s="132">
        <v>1</v>
      </c>
    </row>
    <row r="245" spans="1:19">
      <c r="A245" t="str">
        <f>VLOOKUP($F245,'Participating - full rosters'!$A:$Q,2,FALSE )</f>
        <v>University Hospitals Portage  Medical Center</v>
      </c>
      <c r="B245" s="1">
        <v>0.77700540353316994</v>
      </c>
      <c r="C245" t="str">
        <f>VLOOKUP($F245,'Participating - full rosters'!$A:$Q,5,FALSE )</f>
        <v>POR Routine Nursing Unit-25530</v>
      </c>
      <c r="D245" s="151">
        <v>0.60617956690598407</v>
      </c>
      <c r="E245" t="str">
        <f>VLOOKUP($F245,'Participating - full rosters'!$A:$Q,10,FALSE )</f>
        <v>Curtin, Ami S</v>
      </c>
      <c r="F245" s="1">
        <v>0.6028338065559482</v>
      </c>
      <c r="G245">
        <f>VLOOKUP($F245,'Participating - full rosters'!$A:$Q,11,FALSE )</f>
        <v>117</v>
      </c>
      <c r="H245" s="132">
        <f>VLOOKUP($F245,'Participating - full rosters'!$A:$Q,12,FALSE )</f>
        <v>33</v>
      </c>
      <c r="I245" s="132">
        <f>VLOOKUP($F245,'Participating - full rosters'!$A:$Q,13,FALSE )</f>
        <v>2017</v>
      </c>
      <c r="J245" s="132" t="str">
        <f>VLOOKUP($F245,'Participating - full rosters'!$A:$Q,14,FALSE )</f>
        <v>Nongovt. (not-for-profit) - Other</v>
      </c>
      <c r="K245" s="132" t="str">
        <f>VLOOKUP($F245,'Participating - full rosters'!$A:$R,18,FALSE )</f>
        <v>Minor</v>
      </c>
      <c r="L245" s="132" t="str">
        <f>VLOOKUP($F245,'Participating - full rosters'!$A:$Q,15,FALSE )</f>
        <v>Supervisor Patient Care</v>
      </c>
      <c r="M245" s="150" t="str">
        <f>VLOOKUP($F245,'Participating - full rosters'!$A:$Q,16,FALSE )</f>
        <v>23 Years 6 Months</v>
      </c>
      <c r="N245" s="150" t="str">
        <f>VLOOKUP($F245,'Participating - full rosters'!$A:$Q,16,FALSE )</f>
        <v>23 Years 6 Months</v>
      </c>
      <c r="O245" s="47">
        <v>23</v>
      </c>
      <c r="P245" s="47">
        <v>6</v>
      </c>
      <c r="Q245" s="47">
        <f>365*O245+P245*30</f>
        <v>8575</v>
      </c>
      <c r="R245" s="132" t="str">
        <f>VLOOKUP($F245,'Participating - full rosters'!$A:$Q,17,FALSE )</f>
        <v>7a-330p</v>
      </c>
      <c r="S245" s="132">
        <v>1</v>
      </c>
    </row>
    <row r="246" spans="1:19">
      <c r="A246" t="str">
        <f>VLOOKUP($F246,'Participating - full rosters'!$A:$Q,2,FALSE )</f>
        <v>Harlem Hospital Center</v>
      </c>
      <c r="B246" s="151">
        <v>0.14907095709371709</v>
      </c>
      <c r="C246" t="str">
        <f>VLOOKUP($F246,'Participating - full rosters'!$A:$Q,5,FALSE )</f>
        <v>13th Floor - Medicine</v>
      </c>
      <c r="D246" s="151">
        <v>0.67283544320657374</v>
      </c>
      <c r="E246" t="str">
        <f>VLOOKUP($F246,'Participating - full rosters'!$A:$Q,10,FALSE )</f>
        <v>Benoit, Marie</v>
      </c>
      <c r="F246" s="1">
        <v>0.12577776146387909</v>
      </c>
      <c r="G246">
        <f>VLOOKUP($F246,'Participating - full rosters'!$A:$Q,11,FALSE )</f>
        <v>257</v>
      </c>
      <c r="H246" s="132">
        <f>VLOOKUP($F246,'Participating - full rosters'!$A:$Q,12,FALSE )</f>
        <v>36</v>
      </c>
      <c r="I246" s="132">
        <f>VLOOKUP($F246,'Participating - full rosters'!$A:$Q,13,FALSE )</f>
        <v>2011</v>
      </c>
      <c r="J246" s="132" t="str">
        <f>VLOOKUP($F246,'Participating - full rosters'!$A:$Q,14,FALSE )</f>
        <v xml:space="preserve">Govt. (non federal) - City
</v>
      </c>
      <c r="K246" s="132" t="str">
        <f>VLOOKUP($F246,'Participating - full rosters'!$A:$R,18,FALSE )</f>
        <v>Minor</v>
      </c>
      <c r="L246" s="132" t="str">
        <f>VLOOKUP($F246,'Participating - full rosters'!$A:$Q,15,FALSE )</f>
        <v>Nurse Educator</v>
      </c>
      <c r="M246" s="150">
        <f>VLOOKUP($F246,'Participating - full rosters'!$A:$Q,16,FALSE )</f>
        <v>34358</v>
      </c>
      <c r="N246" s="150">
        <f>VLOOKUP($F246,'Participating - full rosters'!$A:$Q,16,FALSE )</f>
        <v>34358</v>
      </c>
      <c r="O246" s="150"/>
      <c r="P246" s="150"/>
      <c r="Q246" s="47">
        <f>'Overall Data'!$C$34-N246</f>
        <v>8691</v>
      </c>
      <c r="R246" s="132" t="str">
        <f>VLOOKUP($F246,'Participating - full rosters'!$A:$Q,17,FALSE )</f>
        <v>Day</v>
      </c>
      <c r="S246" s="132">
        <v>1</v>
      </c>
    </row>
    <row r="247" spans="1:19">
      <c r="A247" t="str">
        <f>VLOOKUP($F247,'Participating - full rosters'!$A:$Q,2,FALSE )</f>
        <v>St. Joseph Mercy Oakland</v>
      </c>
      <c r="B247" s="1">
        <v>0.10179897754127254</v>
      </c>
      <c r="C247" t="str">
        <f>VLOOKUP($F247,'Participating - full rosters'!$A:$Q,5,FALSE )</f>
        <v>4S - Med/Surg</v>
      </c>
      <c r="D247" s="1">
        <v>0.30940463213849057</v>
      </c>
      <c r="E247" t="str">
        <f>VLOOKUP($F247,'Participating - full rosters'!$A:$Q,10,FALSE )</f>
        <v>Amega , Stacey L.</v>
      </c>
      <c r="F247" s="1">
        <v>0.26686687344471183</v>
      </c>
      <c r="G247">
        <f>VLOOKUP($F247,'Participating - full rosters'!$A:$Q,11,FALSE )</f>
        <v>422</v>
      </c>
      <c r="H247" s="132">
        <f>VLOOKUP($F247,'Participating - full rosters'!$A:$Q,12,FALSE )</f>
        <v>36</v>
      </c>
      <c r="I247" s="132">
        <f>VLOOKUP($F247,'Participating - full rosters'!$A:$Q,13,FALSE )</f>
        <v>2011</v>
      </c>
      <c r="J247" s="132" t="str">
        <f>VLOOKUP($F247,'Participating - full rosters'!$A:$Q,14,FALSE )</f>
        <v>Nongovt. (not-for-profit) - Church Operated</v>
      </c>
      <c r="K247" s="132" t="str">
        <f>VLOOKUP($F247,'Participating - full rosters'!$A:$R,18,FALSE )</f>
        <v>Minor</v>
      </c>
      <c r="L247" s="132" t="str">
        <f>VLOOKUP($F247,'Participating - full rosters'!$A:$Q,15,FALSE )</f>
        <v>Staff Nurse</v>
      </c>
      <c r="M247" s="150">
        <f>VLOOKUP($F247,'Participating - full rosters'!$A:$Q,16,FALSE )</f>
        <v>34190</v>
      </c>
      <c r="N247" s="150">
        <f>VLOOKUP($F247,'Participating - full rosters'!$A:$Q,16,FALSE )</f>
        <v>34190</v>
      </c>
      <c r="O247" s="150"/>
      <c r="P247" s="150"/>
      <c r="Q247" s="47">
        <f>'Overall Data'!$C$34-N247</f>
        <v>8859</v>
      </c>
      <c r="R247" s="132" t="str">
        <f>VLOOKUP($F247,'Participating - full rosters'!$A:$Q,17,FALSE )</f>
        <v>DAY</v>
      </c>
      <c r="S247" s="132">
        <v>1</v>
      </c>
    </row>
    <row r="248" spans="1:19">
      <c r="A248" t="str">
        <f>VLOOKUP($F248,'Participating - full rosters'!$A:$Q,2,FALSE )</f>
        <v>Elmhurst Hospital Center</v>
      </c>
      <c r="B248" s="1">
        <v>0.93694213239222535</v>
      </c>
      <c r="C248" t="str">
        <f>VLOOKUP($F248,'Participating - full rosters'!$A:$Q,5,FALSE )</f>
        <v xml:space="preserve">B6 </v>
      </c>
      <c r="D248" s="1">
        <v>0.22214704685362552</v>
      </c>
      <c r="E248" t="str">
        <f>VLOOKUP($F248,'Participating - full rosters'!$A:$Q,10,FALSE )</f>
        <v>Mathew, Sindhu</v>
      </c>
      <c r="F248" s="1">
        <v>0.90743330209711914</v>
      </c>
      <c r="G248">
        <f>VLOOKUP($F248,'Participating - full rosters'!$A:$Q,11,FALSE )</f>
        <v>545</v>
      </c>
      <c r="H248" s="132">
        <f>VLOOKUP($F248,'Participating - full rosters'!$A:$Q,12,FALSE )</f>
        <v>35</v>
      </c>
      <c r="I248" s="132">
        <f>VLOOKUP($F248,'Participating - full rosters'!$A:$Q,13,FALSE )</f>
        <v>2013</v>
      </c>
      <c r="J248" s="132" t="str">
        <f>VLOOKUP($F248,'Participating - full rosters'!$A:$Q,14,FALSE )</f>
        <v>Govt. (non federal) - City</v>
      </c>
      <c r="K248" s="132" t="str">
        <f>VLOOKUP($F248,'Participating - full rosters'!$A:$R,18,FALSE )</f>
        <v>Minor</v>
      </c>
      <c r="L248" s="132" t="str">
        <f>VLOOKUP($F248,'Participating - full rosters'!$A:$Q,15,FALSE )</f>
        <v>R</v>
      </c>
      <c r="M248" s="150">
        <f>VLOOKUP($F248,'Participating - full rosters'!$A:$Q,16,FALSE )</f>
        <v>33686</v>
      </c>
      <c r="N248" s="150">
        <f>VLOOKUP($F248,'Participating - full rosters'!$A:$Q,16,FALSE )</f>
        <v>33686</v>
      </c>
      <c r="O248" s="150"/>
      <c r="P248" s="150"/>
      <c r="Q248" s="47">
        <f>'Overall Data'!$C$34-N248</f>
        <v>9363</v>
      </c>
      <c r="R248" s="132" t="str">
        <f>VLOOKUP($F248,'Participating - full rosters'!$A:$Q,17,FALSE )</f>
        <v>Tour 1</v>
      </c>
      <c r="S248" s="132">
        <v>1</v>
      </c>
    </row>
    <row r="249" spans="1:19">
      <c r="A249" t="str">
        <f>VLOOKUP($F249,'Participating - full rosters'!$A:$Q,2,FALSE )</f>
        <v>NY Presbyterian - Lawrence</v>
      </c>
      <c r="B249" s="1">
        <v>9.2891976238658858E-2</v>
      </c>
      <c r="C249" t="str">
        <f>VLOOKUP($F249,'Participating - full rosters'!$A:$Q,5,FALSE )</f>
        <v>5S</v>
      </c>
      <c r="D249" s="1">
        <v>0.97548158971023757</v>
      </c>
      <c r="E249" t="str">
        <f>VLOOKUP($F249,'Participating - full rosters'!$A:$Q,10,FALSE )</f>
        <v>Clarke, Donna</v>
      </c>
      <c r="F249" s="1">
        <v>5.6293869244661843E-2</v>
      </c>
      <c r="G249">
        <f>VLOOKUP($F249,'Participating - full rosters'!$A:$Q,11,FALSE )</f>
        <v>208</v>
      </c>
      <c r="H249" s="132">
        <f>VLOOKUP($F249,'Participating - full rosters'!$A:$Q,12,FALSE )</f>
        <v>40</v>
      </c>
      <c r="I249" s="132">
        <f>VLOOKUP($F249,'Participating - full rosters'!$A:$Q,13,FALSE )</f>
        <v>2016</v>
      </c>
      <c r="J249" s="132" t="str">
        <f>VLOOKUP($F249,'Participating - full rosters'!$A:$Q,14,FALSE )</f>
        <v>Nongovt. (not-for-profit) - Other</v>
      </c>
      <c r="K249" s="132" t="str">
        <f>VLOOKUP($F249,'Participating - full rosters'!$A:$R,18,FALSE )</f>
        <v>Minor</v>
      </c>
      <c r="L249" s="132" t="str">
        <f>VLOOKUP($F249,'Participating - full rosters'!$A:$Q,15,FALSE )</f>
        <v>STAFF NURSE</v>
      </c>
      <c r="M249" s="150">
        <f>VLOOKUP($F249,'Participating - full rosters'!$A:$Q,16,FALSE )</f>
        <v>33164</v>
      </c>
      <c r="N249" s="150">
        <f>VLOOKUP($F249,'Participating - full rosters'!$A:$Q,16,FALSE )</f>
        <v>33164</v>
      </c>
      <c r="O249" s="150"/>
      <c r="P249" s="150"/>
      <c r="Q249" s="47">
        <f>'Overall Data'!$C$34-N249</f>
        <v>9885</v>
      </c>
      <c r="R249" s="132" t="str">
        <f>VLOOKUP($F249,'Participating - full rosters'!$A:$Q,17,FALSE )</f>
        <v>DAY</v>
      </c>
      <c r="S249" s="132">
        <v>1</v>
      </c>
    </row>
    <row r="250" spans="1:19">
      <c r="A250" t="str">
        <f>VLOOKUP($F250,'Participating - full rosters'!$A:$Q,2,FALSE )</f>
        <v>Elmhurst Hospital Center</v>
      </c>
      <c r="B250" s="99">
        <v>0.93694213239222535</v>
      </c>
      <c r="C250" t="str">
        <f>VLOOKUP($F250,'Participating - full rosters'!$A:$Q,5,FALSE )</f>
        <v xml:space="preserve">B6 </v>
      </c>
      <c r="D250" s="99">
        <v>0.22214704685362552</v>
      </c>
      <c r="E250" t="str">
        <f>VLOOKUP($F250,'Participating - full rosters'!$A:$Q,10,FALSE )</f>
        <v>Eudoxie, Sherrilyn</v>
      </c>
      <c r="F250" s="99">
        <v>0.5670587316594744</v>
      </c>
      <c r="G250">
        <f>VLOOKUP($F250,'Participating - full rosters'!$A:$Q,11,FALSE )</f>
        <v>545</v>
      </c>
      <c r="H250" s="132">
        <f>VLOOKUP($F250,'Participating - full rosters'!$A:$Q,12,FALSE )</f>
        <v>35</v>
      </c>
      <c r="I250" s="132">
        <f>VLOOKUP($F250,'Participating - full rosters'!$A:$Q,13,FALSE )</f>
        <v>2013</v>
      </c>
      <c r="J250" s="132" t="str">
        <f>VLOOKUP($F250,'Participating - full rosters'!$A:$Q,14,FALSE )</f>
        <v>Govt. (non federal) - City</v>
      </c>
      <c r="K250" s="132" t="str">
        <f>VLOOKUP($F250,'Participating - full rosters'!$A:$R,18,FALSE )</f>
        <v>Minor</v>
      </c>
      <c r="L250" s="132" t="str">
        <f>VLOOKUP($F250,'Participating - full rosters'!$A:$Q,15,FALSE )</f>
        <v>R</v>
      </c>
      <c r="M250" s="150">
        <f>VLOOKUP($F250,'Participating - full rosters'!$A:$Q,16,FALSE )</f>
        <v>33120</v>
      </c>
      <c r="N250" s="150">
        <f>VLOOKUP($F250,'Participating - full rosters'!$A:$Q,16,FALSE )</f>
        <v>33120</v>
      </c>
      <c r="O250" s="150"/>
      <c r="P250" s="150"/>
      <c r="Q250" s="47">
        <f>'Overall Data'!$C$34-N250</f>
        <v>9929</v>
      </c>
      <c r="R250" s="132" t="str">
        <f>VLOOKUP($F250,'Participating - full rosters'!$A:$Q,17,FALSE )</f>
        <v>Tour 1</v>
      </c>
      <c r="S250" s="132">
        <v>1</v>
      </c>
    </row>
    <row r="251" spans="1:19">
      <c r="A251" t="str">
        <f>VLOOKUP($F251,'Participating - full rosters'!$A:$Q,2,FALSE )</f>
        <v xml:space="preserve">King's County </v>
      </c>
      <c r="B251" s="143">
        <v>0.23887557634757928</v>
      </c>
      <c r="C251" t="str">
        <f>VLOOKUP($F251,'Participating - full rosters'!$A:$Q,5,FALSE )</f>
        <v>D6 South</v>
      </c>
      <c r="D251" s="145">
        <v>0.54890272696977305</v>
      </c>
      <c r="E251" t="str">
        <f>VLOOKUP($F251,'Participating - full rosters'!$A:$Q,10,FALSE )</f>
        <v>Mcintosh, Marie</v>
      </c>
      <c r="F251" s="145">
        <v>0.34623194152753356</v>
      </c>
      <c r="G251">
        <f>VLOOKUP($F251,'Participating - full rosters'!$A:$Q,11,FALSE )</f>
        <v>599</v>
      </c>
      <c r="H251" s="132">
        <f>VLOOKUP($F251,'Participating - full rosters'!$A:$Q,12,FALSE )</f>
        <v>36</v>
      </c>
      <c r="I251" s="132">
        <f>VLOOKUP($F251,'Participating - full rosters'!$A:$Q,13,FALSE )</f>
        <v>2006</v>
      </c>
      <c r="J251" s="132" t="str">
        <f>VLOOKUP($F251,'Participating - full rosters'!$A:$Q,14,FALSE )</f>
        <v xml:space="preserve">Govt. (non federal) - City
</v>
      </c>
      <c r="K251" s="132" t="str">
        <f>VLOOKUP($F251,'Participating - full rosters'!$A:$R,18,FALSE )</f>
        <v>Minor</v>
      </c>
      <c r="L251" s="132" t="str">
        <f>VLOOKUP($F251,'Participating - full rosters'!$A:$Q,15,FALSE )</f>
        <v>HEAD NURSE</v>
      </c>
      <c r="M251" s="150">
        <f>VLOOKUP($F251,'Participating - full rosters'!$A:$Q,16,FALSE )</f>
        <v>33070</v>
      </c>
      <c r="N251" s="150">
        <f>VLOOKUP($F251,'Participating - full rosters'!$A:$Q,16,FALSE )</f>
        <v>33070</v>
      </c>
      <c r="O251" s="150"/>
      <c r="P251" s="150"/>
      <c r="Q251" s="47">
        <f>'Overall Data'!$C$34-N251</f>
        <v>9979</v>
      </c>
      <c r="R251" s="132" t="str">
        <f>VLOOKUP($F251,'Participating - full rosters'!$A:$Q,17,FALSE )</f>
        <v>DAY</v>
      </c>
      <c r="S251" s="132">
        <v>1</v>
      </c>
    </row>
    <row r="252" spans="1:19">
      <c r="A252" t="str">
        <f>VLOOKUP($F252,'Participating - full rosters'!$A:$Q,2,FALSE )</f>
        <v>Stanford Hospital</v>
      </c>
      <c r="B252" s="1">
        <v>0.7705177108775364</v>
      </c>
      <c r="C252" t="str">
        <f>VLOOKUP($F252,'Participating - full rosters'!$A:$Q,5,FALSE )</f>
        <v>C2 - Trauma/Surgery</v>
      </c>
      <c r="D252" s="151">
        <v>0.13460555484819647</v>
      </c>
      <c r="E252" t="str">
        <f>VLOOKUP($F252,'Participating - full rosters'!$A:$Q,10,FALSE )</f>
        <v>Ma, Nancy</v>
      </c>
      <c r="F252" s="1">
        <v>0.99495241477232299</v>
      </c>
      <c r="G252">
        <f>VLOOKUP($F252,'Participating - full rosters'!$A:$Q,11,FALSE )</f>
        <v>491</v>
      </c>
      <c r="H252" s="132">
        <f>VLOOKUP($F252,'Participating - full rosters'!$A:$Q,12,FALSE )</f>
        <v>23</v>
      </c>
      <c r="I252" s="132">
        <f>VLOOKUP($F252,'Participating - full rosters'!$A:$Q,13,FALSE )</f>
        <v>2011</v>
      </c>
      <c r="J252" s="132" t="str">
        <f>VLOOKUP($F252,'Participating - full rosters'!$A:$Q,14,FALSE )</f>
        <v>Nongovt. (not-for-profit) - Other</v>
      </c>
      <c r="K252" s="132" t="str">
        <f>VLOOKUP($F252,'Participating - full rosters'!$A:$R,18,FALSE )</f>
        <v>Major</v>
      </c>
      <c r="L252" s="132" t="str">
        <f>VLOOKUP($F252,'Participating - full rosters'!$A:$Q,15,FALSE )</f>
        <v>HEAD NURSE</v>
      </c>
      <c r="M252" s="150">
        <f>VLOOKUP($F252,'Participating - full rosters'!$A:$Q,16,FALSE )</f>
        <v>33070</v>
      </c>
      <c r="N252" s="150">
        <f>VLOOKUP($F252,'Participating - full rosters'!$A:$Q,16,FALSE )</f>
        <v>33070</v>
      </c>
      <c r="O252" s="150"/>
      <c r="P252" s="150"/>
      <c r="Q252" s="47">
        <f>'Overall Data'!$C$34-N252</f>
        <v>9979</v>
      </c>
      <c r="R252" s="132" t="str">
        <f>VLOOKUP($F252,'Participating - full rosters'!$A:$Q,17,FALSE )</f>
        <v>DAY</v>
      </c>
      <c r="S252" s="132">
        <v>1</v>
      </c>
    </row>
    <row r="253" spans="1:19">
      <c r="A253" t="str">
        <f>VLOOKUP($F253,'Participating - full rosters'!$A:$Q,2,FALSE )</f>
        <v>NY Presbyterian - Lawrence</v>
      </c>
      <c r="B253" s="1">
        <v>9.2891976238658858E-2</v>
      </c>
      <c r="C253" t="str">
        <f>VLOOKUP($F253,'Participating - full rosters'!$A:$Q,5,FALSE )</f>
        <v>CCU</v>
      </c>
      <c r="D253" s="151">
        <v>3.7703553288351621E-2</v>
      </c>
      <c r="E253" t="str">
        <f>VLOOKUP($F253,'Participating - full rosters'!$A:$Q,10,FALSE )</f>
        <v>Metz, Jorja</v>
      </c>
      <c r="F253" s="1">
        <v>0.14345689611284151</v>
      </c>
      <c r="G253">
        <f>VLOOKUP($F253,'Participating - full rosters'!$A:$Q,11,FALSE )</f>
        <v>208</v>
      </c>
      <c r="H253" s="132">
        <f>VLOOKUP($F253,'Participating - full rosters'!$A:$Q,12,FALSE )</f>
        <v>18</v>
      </c>
      <c r="I253" s="132">
        <f>VLOOKUP($F253,'Participating - full rosters'!$A:$Q,13,FALSE )</f>
        <v>2016</v>
      </c>
      <c r="J253" s="132" t="str">
        <f>VLOOKUP($F253,'Participating - full rosters'!$A:$Q,14,FALSE )</f>
        <v>Nongovt. (not-for-profit) - Other</v>
      </c>
      <c r="K253" s="132" t="str">
        <f>VLOOKUP($F253,'Participating - full rosters'!$A:$R,18,FALSE )</f>
        <v>Minor</v>
      </c>
      <c r="L253" s="132" t="str">
        <f>VLOOKUP($F253,'Participating - full rosters'!$A:$Q,15,FALSE )</f>
        <v>STAFF NURSE</v>
      </c>
      <c r="M253" s="150">
        <f>VLOOKUP($F253,'Participating - full rosters'!$A:$Q,16,FALSE )</f>
        <v>32839</v>
      </c>
      <c r="N253" s="150">
        <f>VLOOKUP($F253,'Participating - full rosters'!$A:$Q,16,FALSE )</f>
        <v>32839</v>
      </c>
      <c r="O253" s="150"/>
      <c r="P253" s="150"/>
      <c r="Q253" s="47">
        <f>'Overall Data'!$C$34-N253</f>
        <v>10210</v>
      </c>
      <c r="R253" s="132" t="str">
        <f>VLOOKUP($F253,'Participating - full rosters'!$A:$Q,17,FALSE )</f>
        <v>Days</v>
      </c>
      <c r="S253" s="132">
        <v>1</v>
      </c>
    </row>
    <row r="254" spans="1:19">
      <c r="A254" t="str">
        <f>VLOOKUP($F254,'Participating - full rosters'!$A:$Q,2,FALSE )</f>
        <v>NY Presbyterian - Lawrence</v>
      </c>
      <c r="B254" s="1">
        <v>9.2891976238658858E-2</v>
      </c>
      <c r="C254" t="str">
        <f>VLOOKUP($F254,'Participating - full rosters'!$A:$Q,5,FALSE )</f>
        <v>5S</v>
      </c>
      <c r="D254" s="151">
        <v>0.97548158971023757</v>
      </c>
      <c r="E254" t="str">
        <f>VLOOKUP($F254,'Participating - full rosters'!$A:$Q,10,FALSE )</f>
        <v>Redondo, Monina</v>
      </c>
      <c r="F254" s="1">
        <v>0.31488037944602876</v>
      </c>
      <c r="G254">
        <f>VLOOKUP($F254,'Participating - full rosters'!$A:$Q,11,FALSE )</f>
        <v>208</v>
      </c>
      <c r="H254" s="132">
        <f>VLOOKUP($F254,'Participating - full rosters'!$A:$Q,12,FALSE )</f>
        <v>40</v>
      </c>
      <c r="I254" s="132">
        <f>VLOOKUP($F254,'Participating - full rosters'!$A:$Q,13,FALSE )</f>
        <v>2016</v>
      </c>
      <c r="J254" s="132" t="str">
        <f>VLOOKUP($F254,'Participating - full rosters'!$A:$Q,14,FALSE )</f>
        <v>Nongovt. (not-for-profit) - Other</v>
      </c>
      <c r="K254" s="132" t="str">
        <f>VLOOKUP($F254,'Participating - full rosters'!$A:$R,18,FALSE )</f>
        <v>Minor</v>
      </c>
      <c r="L254" s="132" t="str">
        <f>VLOOKUP($F254,'Participating - full rosters'!$A:$Q,15,FALSE )</f>
        <v>STAFF NURSE</v>
      </c>
      <c r="M254" s="150">
        <f>VLOOKUP($F254,'Participating - full rosters'!$A:$Q,16,FALSE )</f>
        <v>32804</v>
      </c>
      <c r="N254" s="150">
        <f>VLOOKUP($F254,'Participating - full rosters'!$A:$Q,16,FALSE )</f>
        <v>32804</v>
      </c>
      <c r="O254" s="150"/>
      <c r="P254" s="150"/>
      <c r="Q254" s="47">
        <f>'Overall Data'!$C$34-N254</f>
        <v>10245</v>
      </c>
      <c r="R254" s="132" t="str">
        <f>VLOOKUP($F254,'Participating - full rosters'!$A:$Q,17,FALSE )</f>
        <v>DAY</v>
      </c>
      <c r="S254" s="132">
        <v>1</v>
      </c>
    </row>
    <row r="255" spans="1:19">
      <c r="A255" t="str">
        <f>VLOOKUP($F255,'Participating - full rosters'!$A:$Q,2,FALSE )</f>
        <v>Elmhurst Hospital Center</v>
      </c>
      <c r="B255" s="1">
        <v>0.93694213239222535</v>
      </c>
      <c r="C255" t="str">
        <f>VLOOKUP($F255,'Participating - full rosters'!$A:$Q,5,FALSE )</f>
        <v xml:space="preserve">B6 </v>
      </c>
      <c r="D255" s="151">
        <v>0.22214704685362552</v>
      </c>
      <c r="E255" t="str">
        <f>VLOOKUP($F255,'Participating - full rosters'!$A:$Q,10,FALSE )</f>
        <v>Massey, Madhu</v>
      </c>
      <c r="F255" s="1">
        <v>0.93687658239578786</v>
      </c>
      <c r="G255">
        <f>VLOOKUP($F255,'Participating - full rosters'!$A:$Q,11,FALSE )</f>
        <v>545</v>
      </c>
      <c r="H255" s="132">
        <f>VLOOKUP($F255,'Participating - full rosters'!$A:$Q,12,FALSE )</f>
        <v>35</v>
      </c>
      <c r="I255" s="132">
        <f>VLOOKUP($F255,'Participating - full rosters'!$A:$Q,13,FALSE )</f>
        <v>2013</v>
      </c>
      <c r="J255" s="132" t="str">
        <f>VLOOKUP($F255,'Participating - full rosters'!$A:$Q,14,FALSE )</f>
        <v>Govt. (non federal) - City</v>
      </c>
      <c r="K255" s="132" t="str">
        <f>VLOOKUP($F255,'Participating - full rosters'!$A:$R,18,FALSE )</f>
        <v>Minor</v>
      </c>
      <c r="L255" s="132" t="str">
        <f>VLOOKUP($F255,'Participating - full rosters'!$A:$Q,15,FALSE )</f>
        <v>R</v>
      </c>
      <c r="M255" s="150">
        <f>VLOOKUP($F255,'Participating - full rosters'!$A:$Q,16,FALSE )</f>
        <v>32741</v>
      </c>
      <c r="N255" s="150">
        <f>VLOOKUP($F255,'Participating - full rosters'!$A:$Q,16,FALSE )</f>
        <v>32741</v>
      </c>
      <c r="O255" s="150"/>
      <c r="P255" s="150"/>
      <c r="Q255" s="47">
        <f>'Overall Data'!$C$34-N255</f>
        <v>10308</v>
      </c>
      <c r="R255" s="132" t="str">
        <f>VLOOKUP($F255,'Participating - full rosters'!$A:$Q,17,FALSE )</f>
        <v>Tour 1</v>
      </c>
      <c r="S255" s="132">
        <v>1</v>
      </c>
    </row>
    <row r="256" spans="1:19">
      <c r="A256" t="str">
        <f>VLOOKUP($F256,'Participating - full rosters'!$A:$Q,2,FALSE )</f>
        <v>Harlem Hospital Center</v>
      </c>
      <c r="B256" s="151">
        <v>0.14907095709371709</v>
      </c>
      <c r="C256" t="str">
        <f>VLOOKUP($F256,'Participating - full rosters'!$A:$Q,5,FALSE )</f>
        <v>13th Floor - Medicine</v>
      </c>
      <c r="D256" s="151">
        <v>0.67283544320657374</v>
      </c>
      <c r="E256" t="str">
        <f>VLOOKUP($F256,'Participating - full rosters'!$A:$Q,10,FALSE )</f>
        <v>Lemon, Sandra</v>
      </c>
      <c r="F256" s="151">
        <v>0.48898608431862767</v>
      </c>
      <c r="G256">
        <f>VLOOKUP($F256,'Participating - full rosters'!$A:$Q,11,FALSE )</f>
        <v>257</v>
      </c>
      <c r="H256" s="132">
        <f>VLOOKUP($F256,'Participating - full rosters'!$A:$Q,12,FALSE )</f>
        <v>36</v>
      </c>
      <c r="I256" s="132">
        <f>VLOOKUP($F256,'Participating - full rosters'!$A:$Q,13,FALSE )</f>
        <v>2011</v>
      </c>
      <c r="J256" s="132" t="str">
        <f>VLOOKUP($F256,'Participating - full rosters'!$A:$Q,14,FALSE )</f>
        <v xml:space="preserve">Govt. (non federal) - City
</v>
      </c>
      <c r="K256" s="132" t="str">
        <f>VLOOKUP($F256,'Participating - full rosters'!$A:$R,18,FALSE )</f>
        <v>Minor</v>
      </c>
      <c r="L256" s="132" t="str">
        <f>VLOOKUP($F256,'Participating - full rosters'!$A:$Q,15,FALSE )</f>
        <v>Clerical Assoc.</v>
      </c>
      <c r="M256" s="150">
        <f>VLOOKUP($F256,'Participating - full rosters'!$A:$Q,16,FALSE )</f>
        <v>32727</v>
      </c>
      <c r="N256" s="150">
        <f>VLOOKUP($F256,'Participating - full rosters'!$A:$Q,16,FALSE )</f>
        <v>32727</v>
      </c>
      <c r="O256" s="150"/>
      <c r="P256" s="150"/>
      <c r="Q256" s="47">
        <f>'Overall Data'!$C$34-N256</f>
        <v>10322</v>
      </c>
      <c r="R256" s="132" t="str">
        <f>VLOOKUP($F256,'Participating - full rosters'!$A:$Q,17,FALSE )</f>
        <v>Day</v>
      </c>
      <c r="S256" s="132">
        <v>1</v>
      </c>
    </row>
    <row r="257" spans="1:19">
      <c r="A257" t="str">
        <f>VLOOKUP($F257,'Participating - full rosters'!$A:$Q,2,FALSE )</f>
        <v>St. Joseph Mercy Oakland</v>
      </c>
      <c r="B257" s="1">
        <v>0.10179897754127254</v>
      </c>
      <c r="C257" t="str">
        <f>VLOOKUP($F257,'Participating - full rosters'!$A:$Q,5,FALSE )</f>
        <v>4S - Med/Surg</v>
      </c>
      <c r="D257" s="1">
        <v>0.30940463213849057</v>
      </c>
      <c r="E257" t="str">
        <f>VLOOKUP($F257,'Participating - full rosters'!$A:$Q,10,FALSE )</f>
        <v>Baker, Jane P.</v>
      </c>
      <c r="F257" s="1">
        <v>0.24624059896065043</v>
      </c>
      <c r="G257">
        <f>VLOOKUP($F257,'Participating - full rosters'!$A:$Q,11,FALSE )</f>
        <v>422</v>
      </c>
      <c r="H257" s="132">
        <f>VLOOKUP($F257,'Participating - full rosters'!$A:$Q,12,FALSE )</f>
        <v>36</v>
      </c>
      <c r="I257" s="132">
        <f>VLOOKUP($F257,'Participating - full rosters'!$A:$Q,13,FALSE )</f>
        <v>2011</v>
      </c>
      <c r="J257" s="132" t="str">
        <f>VLOOKUP($F257,'Participating - full rosters'!$A:$Q,14,FALSE )</f>
        <v>Nongovt. (not-for-profit) - Church Operated</v>
      </c>
      <c r="K257" s="132" t="str">
        <f>VLOOKUP($F257,'Participating - full rosters'!$A:$R,18,FALSE )</f>
        <v>Minor</v>
      </c>
      <c r="L257" s="132" t="str">
        <f>VLOOKUP($F257,'Participating - full rosters'!$A:$Q,15,FALSE )</f>
        <v>Staff Nurse</v>
      </c>
      <c r="M257" s="150">
        <f>VLOOKUP($F257,'Participating - full rosters'!$A:$Q,16,FALSE )</f>
        <v>32707</v>
      </c>
      <c r="N257" s="150">
        <f>VLOOKUP($F257,'Participating - full rosters'!$A:$Q,16,FALSE )</f>
        <v>32707</v>
      </c>
      <c r="O257" s="150"/>
      <c r="P257" s="150"/>
      <c r="Q257" s="47">
        <f>'Overall Data'!$C$34-N257</f>
        <v>10342</v>
      </c>
      <c r="R257" s="132" t="str">
        <f>VLOOKUP($F257,'Participating - full rosters'!$A:$Q,17,FALSE )</f>
        <v>DAY</v>
      </c>
      <c r="S257" s="132">
        <v>1</v>
      </c>
    </row>
    <row r="258" spans="1:19">
      <c r="A258" t="str">
        <f>VLOOKUP($F258,'Participating - full rosters'!$A:$Q,2,FALSE )</f>
        <v>NY Presbyterian - Lawrence</v>
      </c>
      <c r="B258" s="151">
        <v>9.2891976238658858E-2</v>
      </c>
      <c r="C258" t="str">
        <f>VLOOKUP($F258,'Participating - full rosters'!$A:$Q,5,FALSE )</f>
        <v>5S</v>
      </c>
      <c r="D258" s="151">
        <v>0.97548158971023757</v>
      </c>
      <c r="E258" t="str">
        <f>VLOOKUP($F258,'Participating - full rosters'!$A:$Q,10,FALSE )</f>
        <v>Collins, Gwendolyn E.</v>
      </c>
      <c r="F258" s="1">
        <v>0.76976842443061444</v>
      </c>
      <c r="G258">
        <f>VLOOKUP($F258,'Participating - full rosters'!$A:$Q,11,FALSE )</f>
        <v>208</v>
      </c>
      <c r="H258" s="132">
        <f>VLOOKUP($F258,'Participating - full rosters'!$A:$Q,12,FALSE )</f>
        <v>40</v>
      </c>
      <c r="I258" s="132">
        <f>VLOOKUP($F258,'Participating - full rosters'!$A:$Q,13,FALSE )</f>
        <v>2016</v>
      </c>
      <c r="J258" s="132" t="str">
        <f>VLOOKUP($F258,'Participating - full rosters'!$A:$Q,14,FALSE )</f>
        <v>Nongovt. (not-for-profit) - Other</v>
      </c>
      <c r="K258" s="132" t="str">
        <f>VLOOKUP($F258,'Participating - full rosters'!$A:$R,18,FALSE )</f>
        <v>Minor</v>
      </c>
      <c r="L258" s="132" t="str">
        <f>VLOOKUP($F258,'Participating - full rosters'!$A:$Q,15,FALSE )</f>
        <v>STAFF NURSE</v>
      </c>
      <c r="M258" s="150">
        <f>VLOOKUP($F258,'Participating - full rosters'!$A:$Q,16,FALSE )</f>
        <v>32660</v>
      </c>
      <c r="N258" s="150">
        <f>VLOOKUP($F258,'Participating - full rosters'!$A:$Q,16,FALSE )</f>
        <v>32660</v>
      </c>
      <c r="O258" s="150"/>
      <c r="P258" s="150"/>
      <c r="Q258" s="47">
        <f>'Overall Data'!$C$34-N258</f>
        <v>10389</v>
      </c>
      <c r="R258" s="132" t="str">
        <f>VLOOKUP($F258,'Participating - full rosters'!$A:$Q,17,FALSE )</f>
        <v>DAY</v>
      </c>
      <c r="S258" s="132">
        <v>1</v>
      </c>
    </row>
    <row r="259" spans="1:19">
      <c r="A259" t="str">
        <f>VLOOKUP($F259,'Participating - full rosters'!$A:$Q,2,FALSE )</f>
        <v xml:space="preserve">King's County </v>
      </c>
      <c r="B259" s="143">
        <v>0.23887557634757928</v>
      </c>
      <c r="C259" t="str">
        <f>VLOOKUP($F259,'Participating - full rosters'!$A:$Q,5,FALSE )</f>
        <v>D4 South</v>
      </c>
      <c r="D259" s="196">
        <v>0.56827903572544458</v>
      </c>
      <c r="E259" t="str">
        <f>VLOOKUP($F259,'Participating - full rosters'!$A:$Q,10,FALSE )</f>
        <v>Bell, Ghislaine</v>
      </c>
      <c r="F259" s="144">
        <v>0.19831205663530016</v>
      </c>
      <c r="G259">
        <f>VLOOKUP($F259,'Participating - full rosters'!$A:$Q,11,FALSE )</f>
        <v>599</v>
      </c>
      <c r="H259" s="132">
        <f>VLOOKUP($F259,'Participating - full rosters'!$A:$Q,12,FALSE )</f>
        <v>36</v>
      </c>
      <c r="I259" s="132">
        <f>VLOOKUP($F259,'Participating - full rosters'!$A:$Q,13,FALSE )</f>
        <v>2006</v>
      </c>
      <c r="J259" s="132" t="str">
        <f>VLOOKUP($F259,'Participating - full rosters'!$A:$Q,14,FALSE )</f>
        <v xml:space="preserve">Govt. (non federal) - City
</v>
      </c>
      <c r="K259" s="132" t="str">
        <f>VLOOKUP($F259,'Participating - full rosters'!$A:$R,18,FALSE )</f>
        <v>Minor</v>
      </c>
      <c r="L259" s="132" t="str">
        <f>VLOOKUP($F259,'Participating - full rosters'!$A:$Q,15,FALSE )</f>
        <v>HEAD NURSE</v>
      </c>
      <c r="M259" s="150">
        <f>VLOOKUP($F259,'Participating - full rosters'!$A:$Q,16,FALSE )</f>
        <v>32567</v>
      </c>
      <c r="N259" s="150">
        <f>VLOOKUP($F259,'Participating - full rosters'!$A:$Q,16,FALSE )</f>
        <v>32567</v>
      </c>
      <c r="O259" s="150"/>
      <c r="P259" s="150"/>
      <c r="Q259" s="47">
        <f>'Overall Data'!$C$34-N259</f>
        <v>10482</v>
      </c>
      <c r="R259" s="132" t="str">
        <f>VLOOKUP($F259,'Participating - full rosters'!$A:$Q,17,FALSE )</f>
        <v>DAY</v>
      </c>
      <c r="S259" s="132">
        <v>1</v>
      </c>
    </row>
    <row r="260" spans="1:19">
      <c r="A260" t="str">
        <f>VLOOKUP($F260,'Participating - full rosters'!$A:$Q,2,FALSE )</f>
        <v>Stanford Hospital</v>
      </c>
      <c r="B260" s="1">
        <v>0.7705177108775364</v>
      </c>
      <c r="C260" t="str">
        <f>VLOOKUP($F260,'Participating - full rosters'!$A:$Q,5,FALSE )</f>
        <v>C2 - Trauma/Surgery</v>
      </c>
      <c r="D260" s="151">
        <v>0.13460555484819647</v>
      </c>
      <c r="E260" t="str">
        <f>VLOOKUP($F260,'Participating - full rosters'!$A:$Q,10,FALSE )</f>
        <v>King, Diane</v>
      </c>
      <c r="F260" s="1">
        <v>0.58466536280517778</v>
      </c>
      <c r="G260">
        <f>VLOOKUP($F260,'Participating - full rosters'!$A:$Q,11,FALSE )</f>
        <v>491</v>
      </c>
      <c r="H260" s="132">
        <f>VLOOKUP($F260,'Participating - full rosters'!$A:$Q,12,FALSE )</f>
        <v>23</v>
      </c>
      <c r="I260" s="132">
        <f>VLOOKUP($F260,'Participating - full rosters'!$A:$Q,13,FALSE )</f>
        <v>2011</v>
      </c>
      <c r="J260" s="132" t="str">
        <f>VLOOKUP($F260,'Participating - full rosters'!$A:$Q,14,FALSE )</f>
        <v>Nongovt. (not-for-profit) - Other</v>
      </c>
      <c r="K260" s="132" t="str">
        <f>VLOOKUP($F260,'Participating - full rosters'!$A:$R,18,FALSE )</f>
        <v>Major</v>
      </c>
      <c r="L260" s="132" t="str">
        <f>VLOOKUP($F260,'Participating - full rosters'!$A:$Q,15,FALSE )</f>
        <v>HEAD NURSE</v>
      </c>
      <c r="M260" s="150">
        <f>VLOOKUP($F260,'Participating - full rosters'!$A:$Q,16,FALSE )</f>
        <v>32567</v>
      </c>
      <c r="N260" s="150">
        <f>VLOOKUP($F260,'Participating - full rosters'!$A:$Q,16,FALSE )</f>
        <v>32567</v>
      </c>
      <c r="O260" s="150"/>
      <c r="P260" s="150"/>
      <c r="Q260" s="47">
        <f>'Overall Data'!$C$34-N260</f>
        <v>10482</v>
      </c>
      <c r="R260" s="132" t="str">
        <f>VLOOKUP($F260,'Participating - full rosters'!$A:$Q,17,FALSE )</f>
        <v>DAY</v>
      </c>
      <c r="S260" s="132">
        <v>1</v>
      </c>
    </row>
    <row r="261" spans="1:19">
      <c r="A261" t="str">
        <f>VLOOKUP($F261,'Participating - full rosters'!$A:$Q,2,FALSE )</f>
        <v>Harlem Hospital Center</v>
      </c>
      <c r="B261" s="151">
        <v>0.14907095709371709</v>
      </c>
      <c r="C261" t="str">
        <f>VLOOKUP($F261,'Participating - full rosters'!$A:$Q,5,FALSE )</f>
        <v>13th Floor - Medicine</v>
      </c>
      <c r="D261" s="151">
        <v>0.67283544320657374</v>
      </c>
      <c r="E261" t="str">
        <f>VLOOKUP($F261,'Participating - full rosters'!$A:$Q,10,FALSE )</f>
        <v>Felder, Synthia</v>
      </c>
      <c r="F261" s="151">
        <v>0.38647289147964214</v>
      </c>
      <c r="G261">
        <f>VLOOKUP($F261,'Participating - full rosters'!$A:$Q,11,FALSE )</f>
        <v>257</v>
      </c>
      <c r="H261" s="132">
        <f>VLOOKUP($F261,'Participating - full rosters'!$A:$Q,12,FALSE )</f>
        <v>36</v>
      </c>
      <c r="I261" s="132">
        <f>VLOOKUP($F261,'Participating - full rosters'!$A:$Q,13,FALSE )</f>
        <v>2011</v>
      </c>
      <c r="J261" s="132" t="str">
        <f>VLOOKUP($F261,'Participating - full rosters'!$A:$Q,14,FALSE )</f>
        <v xml:space="preserve">Govt. (non federal) - City
</v>
      </c>
      <c r="K261" s="132" t="str">
        <f>VLOOKUP($F261,'Participating - full rosters'!$A:$R,18,FALSE )</f>
        <v>Minor</v>
      </c>
      <c r="L261" s="132" t="str">
        <f>VLOOKUP($F261,'Participating - full rosters'!$A:$Q,15,FALSE )</f>
        <v>MST</v>
      </c>
      <c r="M261" s="150">
        <f>VLOOKUP($F261,'Participating - full rosters'!$A:$Q,16,FALSE )</f>
        <v>32384</v>
      </c>
      <c r="N261" s="150">
        <f>VLOOKUP($F261,'Participating - full rosters'!$A:$Q,16,FALSE )</f>
        <v>32384</v>
      </c>
      <c r="O261" s="150"/>
      <c r="P261" s="150"/>
      <c r="Q261" s="47">
        <f>'Overall Data'!$C$34-N261</f>
        <v>10665</v>
      </c>
      <c r="R261" s="132" t="str">
        <f>VLOOKUP($F261,'Participating - full rosters'!$A:$Q,17,FALSE )</f>
        <v>Day</v>
      </c>
      <c r="S261" s="132">
        <v>1</v>
      </c>
    </row>
    <row r="262" spans="1:19">
      <c r="A262" t="str">
        <f>VLOOKUP($F262,'Participating - full rosters'!$A:$Q,2,FALSE )</f>
        <v>Harlem Hospital Center</v>
      </c>
      <c r="B262" s="1">
        <v>0.14907095709371709</v>
      </c>
      <c r="C262" t="str">
        <f>VLOOKUP($F262,'Participating - full rosters'!$A:$Q,5,FALSE )</f>
        <v>13th Floor - Medicine</v>
      </c>
      <c r="D262" s="1">
        <v>0.67283544320657374</v>
      </c>
      <c r="E262" t="str">
        <f>VLOOKUP($F262,'Participating - full rosters'!$A:$Q,10,FALSE )</f>
        <v>Roger, Maude</v>
      </c>
      <c r="F262" s="1">
        <v>0.49004383473207158</v>
      </c>
      <c r="G262">
        <f>VLOOKUP($F262,'Participating - full rosters'!$A:$Q,11,FALSE )</f>
        <v>257</v>
      </c>
      <c r="H262" s="132">
        <f>VLOOKUP($F262,'Participating - full rosters'!$A:$Q,12,FALSE )</f>
        <v>36</v>
      </c>
      <c r="I262" s="132">
        <f>VLOOKUP($F262,'Participating - full rosters'!$A:$Q,13,FALSE )</f>
        <v>2011</v>
      </c>
      <c r="J262" s="132" t="str">
        <f>VLOOKUP($F262,'Participating - full rosters'!$A:$Q,14,FALSE )</f>
        <v xml:space="preserve">Govt. (non federal) - City
</v>
      </c>
      <c r="K262" s="132" t="str">
        <f>VLOOKUP($F262,'Participating - full rosters'!$A:$R,18,FALSE )</f>
        <v>Minor</v>
      </c>
      <c r="L262" s="132" t="str">
        <f>VLOOKUP($F262,'Participating - full rosters'!$A:$Q,15,FALSE )</f>
        <v>PCA</v>
      </c>
      <c r="M262" s="150">
        <f>VLOOKUP($F262,'Participating - full rosters'!$A:$Q,16,FALSE )</f>
        <v>32132</v>
      </c>
      <c r="N262" s="150">
        <f>VLOOKUP($F262,'Participating - full rosters'!$A:$Q,16,FALSE )</f>
        <v>32132</v>
      </c>
      <c r="O262" s="150"/>
      <c r="P262" s="150"/>
      <c r="Q262" s="47">
        <f>'Overall Data'!$C$34-N262</f>
        <v>10917</v>
      </c>
      <c r="R262" s="132" t="str">
        <f>VLOOKUP($F262,'Participating - full rosters'!$A:$Q,17,FALSE )</f>
        <v>Day</v>
      </c>
      <c r="S262" s="132">
        <v>1</v>
      </c>
    </row>
    <row r="263" spans="1:19">
      <c r="A263" t="str">
        <f>VLOOKUP($F263,'Participating - full rosters'!$A:$Q,2,FALSE )</f>
        <v>Harlem Hospital Center</v>
      </c>
      <c r="B263" s="1">
        <v>0.14907095709371709</v>
      </c>
      <c r="C263" t="str">
        <f>VLOOKUP($F263,'Participating - full rosters'!$A:$Q,5,FALSE )</f>
        <v>13th Floor - Medicine</v>
      </c>
      <c r="D263" s="151">
        <v>0.67283544320657374</v>
      </c>
      <c r="E263" t="str">
        <f>VLOOKUP($F263,'Participating - full rosters'!$A:$Q,10,FALSE )</f>
        <v>Graham, Verna</v>
      </c>
      <c r="F263" s="1">
        <v>0.40244258534354604</v>
      </c>
      <c r="G263">
        <f>VLOOKUP($F263,'Participating - full rosters'!$A:$Q,11,FALSE )</f>
        <v>257</v>
      </c>
      <c r="H263" s="132">
        <f>VLOOKUP($F263,'Participating - full rosters'!$A:$Q,12,FALSE )</f>
        <v>36</v>
      </c>
      <c r="I263" s="132">
        <f>VLOOKUP($F263,'Participating - full rosters'!$A:$Q,13,FALSE )</f>
        <v>2011</v>
      </c>
      <c r="J263" s="132" t="str">
        <f>VLOOKUP($F263,'Participating - full rosters'!$A:$Q,14,FALSE )</f>
        <v xml:space="preserve">Govt. (non federal) - City
</v>
      </c>
      <c r="K263" s="132" t="str">
        <f>VLOOKUP($F263,'Participating - full rosters'!$A:$R,18,FALSE )</f>
        <v>Minor</v>
      </c>
      <c r="L263" s="132" t="str">
        <f>VLOOKUP($F263,'Participating - full rosters'!$A:$Q,15,FALSE )</f>
        <v>PCA</v>
      </c>
      <c r="M263" s="150">
        <f>VLOOKUP($F263,'Participating - full rosters'!$A:$Q,16,FALSE )</f>
        <v>32003</v>
      </c>
      <c r="N263" s="150">
        <f>VLOOKUP($F263,'Participating - full rosters'!$A:$Q,16,FALSE )</f>
        <v>32003</v>
      </c>
      <c r="O263" s="150"/>
      <c r="P263" s="150"/>
      <c r="Q263" s="47">
        <f>'Overall Data'!$C$34-N263</f>
        <v>11046</v>
      </c>
      <c r="R263" s="132" t="str">
        <f>VLOOKUP($F263,'Participating - full rosters'!$A:$Q,17,FALSE )</f>
        <v>Day</v>
      </c>
      <c r="S263" s="132">
        <v>1</v>
      </c>
    </row>
    <row r="264" spans="1:19">
      <c r="A264" t="str">
        <f>VLOOKUP($F264,'Participating - full rosters'!$A:$Q,2,FALSE )</f>
        <v>The Miriam Hospital</v>
      </c>
      <c r="B264" s="1">
        <v>0.52550586196277127</v>
      </c>
      <c r="C264" t="str">
        <f>VLOOKUP($F264,'Participating - full rosters'!$A:$Q,5,FALSE )</f>
        <v>4B Oncology</v>
      </c>
      <c r="D264" s="151">
        <v>0.93622122789429929</v>
      </c>
      <c r="E264" t="str">
        <f>VLOOKUP($F264,'Participating - full rosters'!$A:$Q,10,FALSE )</f>
        <v>Pimentel, Brenda L</v>
      </c>
      <c r="F264" s="1">
        <v>0.17823792591370236</v>
      </c>
      <c r="G264">
        <f>VLOOKUP($F264,'Participating - full rosters'!$A:$Q,11,FALSE )</f>
        <v>247</v>
      </c>
      <c r="H264" s="132">
        <f>VLOOKUP($F264,'Participating - full rosters'!$A:$Q,12,FALSE )</f>
        <v>25</v>
      </c>
      <c r="I264" s="132">
        <f>VLOOKUP($F264,'Participating - full rosters'!$A:$Q,13,FALSE )</f>
        <v>2004</v>
      </c>
      <c r="J264" s="132" t="str">
        <f>VLOOKUP($F264,'Participating - full rosters'!$A:$Q,14,FALSE )</f>
        <v>Nongovt. (not-for-profit) - Other</v>
      </c>
      <c r="K264" s="132" t="str">
        <f>VLOOKUP($F264,'Participating - full rosters'!$A:$R,18,FALSE )</f>
        <v>Major</v>
      </c>
      <c r="L264" s="132" t="str">
        <f>VLOOKUP($F264,'Participating - full rosters'!$A:$Q,15,FALSE )</f>
        <v>Nurse Practitioner</v>
      </c>
      <c r="M264" s="150">
        <f>VLOOKUP($F264,'Participating - full rosters'!$A:$Q,16,FALSE )</f>
        <v>32003</v>
      </c>
      <c r="N264" s="150">
        <f>VLOOKUP($F264,'Participating - full rosters'!$A:$Q,16,FALSE )</f>
        <v>32003</v>
      </c>
      <c r="O264" s="150"/>
      <c r="P264" s="150"/>
      <c r="Q264" s="47">
        <f>'Overall Data'!$C$34-N264</f>
        <v>11046</v>
      </c>
      <c r="R264" s="132" t="str">
        <f>VLOOKUP($F264,'Participating - full rosters'!$A:$Q,17,FALSE )</f>
        <v>Day</v>
      </c>
      <c r="S264" s="132">
        <v>1</v>
      </c>
    </row>
    <row r="265" spans="1:19">
      <c r="A265" t="str">
        <f>VLOOKUP($F265,'Participating - full rosters'!$A:$Q,2,FALSE )</f>
        <v>The Miriam Hospital</v>
      </c>
      <c r="B265" s="1">
        <v>0.52550586196277105</v>
      </c>
      <c r="C265" t="str">
        <f>VLOOKUP($F265,'Participating - full rosters'!$A:$Q,5,FALSE )</f>
        <v>3E Stroke</v>
      </c>
      <c r="D265" s="151">
        <v>0.54565087362919495</v>
      </c>
      <c r="E265" t="str">
        <f>VLOOKUP($F265,'Participating - full rosters'!$A:$Q,10,FALSE )</f>
        <v>Maestas, Sherri L</v>
      </c>
      <c r="F265" s="1">
        <v>0.47467674049733688</v>
      </c>
      <c r="G265">
        <f>VLOOKUP($F265,'Participating - full rosters'!$A:$Q,11,FALSE )</f>
        <v>247</v>
      </c>
      <c r="H265" s="132">
        <f>VLOOKUP($F265,'Participating - full rosters'!$A:$Q,12,FALSE )</f>
        <v>32</v>
      </c>
      <c r="I265" s="132">
        <f>VLOOKUP($F265,'Participating - full rosters'!$A:$Q,13,FALSE )</f>
        <v>2004</v>
      </c>
      <c r="J265" s="132" t="str">
        <f>VLOOKUP($F265,'Participating - full rosters'!$A:$Q,14,FALSE )</f>
        <v>Nongovt. (not-for-profit) - Other</v>
      </c>
      <c r="K265" s="132" t="str">
        <f>VLOOKUP($F265,'Participating - full rosters'!$A:$R,18,FALSE )</f>
        <v>Major</v>
      </c>
      <c r="L265" s="132" t="str">
        <f>VLOOKUP($F265,'Participating - full rosters'!$A:$Q,15,FALSE )</f>
        <v>CNS</v>
      </c>
      <c r="M265" s="150">
        <f>VLOOKUP($F265,'Participating - full rosters'!$A:$Q,16,FALSE )</f>
        <v>31565</v>
      </c>
      <c r="N265" s="150">
        <f>VLOOKUP($F265,'Participating - full rosters'!$A:$Q,16,FALSE )</f>
        <v>31565</v>
      </c>
      <c r="O265" s="150"/>
      <c r="P265" s="150"/>
      <c r="Q265" s="47">
        <f>'Overall Data'!$C$34-N265</f>
        <v>11484</v>
      </c>
      <c r="R265" s="132" t="str">
        <f>VLOOKUP($F265,'Participating - full rosters'!$A:$Q,17,FALSE )</f>
        <v>Day</v>
      </c>
      <c r="S265" s="132">
        <v>1</v>
      </c>
    </row>
    <row r="266" spans="1:19">
      <c r="A266" t="str">
        <f>VLOOKUP($F266,'Participating - full rosters'!$A:$Q,2,FALSE )</f>
        <v>The Miriam Hospital</v>
      </c>
      <c r="B266" s="1">
        <v>0.52550586196277127</v>
      </c>
      <c r="C266" t="str">
        <f>VLOOKUP($F266,'Participating - full rosters'!$A:$Q,5,FALSE )</f>
        <v>3W Med Surg</v>
      </c>
      <c r="D266" s="151">
        <v>0.25663933604106137</v>
      </c>
      <c r="E266" t="str">
        <f>VLOOKUP($F266,'Participating - full rosters'!$A:$Q,10,FALSE )</f>
        <v>Liard, Melissa A</v>
      </c>
      <c r="F266" s="1">
        <v>0.29020546180032236</v>
      </c>
      <c r="G266">
        <f>VLOOKUP($F266,'Participating - full rosters'!$A:$Q,11,FALSE )</f>
        <v>247</v>
      </c>
      <c r="H266" s="132">
        <f>VLOOKUP($F266,'Participating - full rosters'!$A:$Q,12,FALSE )</f>
        <v>36</v>
      </c>
      <c r="I266" s="132">
        <f>VLOOKUP($F266,'Participating - full rosters'!$A:$Q,13,FALSE )</f>
        <v>2004</v>
      </c>
      <c r="J266" s="132" t="str">
        <f>VLOOKUP($F266,'Participating - full rosters'!$A:$Q,14,FALSE )</f>
        <v>Nongovt. (not-for-profit) - Other</v>
      </c>
      <c r="K266" s="132" t="str">
        <f>VLOOKUP($F266,'Participating - full rosters'!$A:$R,18,FALSE )</f>
        <v>Major</v>
      </c>
      <c r="L266" s="132" t="str">
        <f>VLOOKUP($F266,'Participating - full rosters'!$A:$Q,15,FALSE )</f>
        <v>RN Manager</v>
      </c>
      <c r="M266" s="150">
        <f>VLOOKUP($F266,'Participating - full rosters'!$A:$Q,16,FALSE )</f>
        <v>31199</v>
      </c>
      <c r="N266" s="150">
        <f>VLOOKUP($F266,'Participating - full rosters'!$A:$Q,16,FALSE )</f>
        <v>31199</v>
      </c>
      <c r="O266" s="150"/>
      <c r="P266" s="150"/>
      <c r="Q266" s="47">
        <f>'Overall Data'!$C$34-N266</f>
        <v>11850</v>
      </c>
      <c r="R266" s="132" t="str">
        <f>VLOOKUP($F266,'Participating - full rosters'!$A:$Q,17,FALSE )</f>
        <v>Day</v>
      </c>
      <c r="S266" s="132">
        <v>1</v>
      </c>
    </row>
    <row r="267" spans="1:19">
      <c r="A267" t="str">
        <f>VLOOKUP($F267,'Participating - full rosters'!$A:$Q,2,FALSE )</f>
        <v xml:space="preserve">King's County </v>
      </c>
      <c r="B267" s="143">
        <v>0.23887557634757928</v>
      </c>
      <c r="C267" t="str">
        <f>VLOOKUP($F267,'Participating - full rosters'!$A:$Q,5,FALSE )</f>
        <v>D2 South</v>
      </c>
      <c r="D267" s="195">
        <v>0.27931802113721926</v>
      </c>
      <c r="E267" t="str">
        <f>VLOOKUP($F267,'Participating - full rosters'!$A:$Q,10,FALSE )</f>
        <v>Mcquilkin, Magna</v>
      </c>
      <c r="F267" s="142">
        <v>0.7577721619163954</v>
      </c>
      <c r="G267">
        <f>VLOOKUP($F267,'Participating - full rosters'!$A:$Q,11,FALSE )</f>
        <v>599</v>
      </c>
      <c r="H267" s="132">
        <f>VLOOKUP($F267,'Participating - full rosters'!$A:$Q,12,FALSE )</f>
        <v>36</v>
      </c>
      <c r="I267" s="132">
        <f>VLOOKUP($F267,'Participating - full rosters'!$A:$Q,13,FALSE )</f>
        <v>2006</v>
      </c>
      <c r="J267" s="132" t="str">
        <f>VLOOKUP($F267,'Participating - full rosters'!$A:$Q,14,FALSE )</f>
        <v xml:space="preserve">Govt. (non federal) - City
</v>
      </c>
      <c r="K267" s="132" t="str">
        <f>VLOOKUP($F267,'Participating - full rosters'!$A:$R,18,FALSE )</f>
        <v>Minor</v>
      </c>
      <c r="L267" s="132" t="str">
        <f>VLOOKUP($F267,'Participating - full rosters'!$A:$Q,15,FALSE )</f>
        <v>Asst. Dir. Nsg</v>
      </c>
      <c r="M267" s="150">
        <f>VLOOKUP($F267,'Participating - full rosters'!$A:$Q,16,FALSE )</f>
        <v>30375</v>
      </c>
      <c r="N267" s="150">
        <f>VLOOKUP($F267,'Participating - full rosters'!$A:$Q,16,FALSE )</f>
        <v>30375</v>
      </c>
      <c r="O267" s="150"/>
      <c r="P267" s="150"/>
      <c r="Q267" s="47">
        <f>'Overall Data'!$C$34-N267</f>
        <v>12674</v>
      </c>
      <c r="R267" s="132" t="str">
        <f>VLOOKUP($F267,'Participating - full rosters'!$A:$Q,17,FALSE )</f>
        <v>DAY</v>
      </c>
      <c r="S267" s="132">
        <v>1</v>
      </c>
    </row>
    <row r="268" spans="1:19">
      <c r="A268" t="str">
        <f>VLOOKUP($F268,'Participating - full rosters'!$A:$Q,2,FALSE )</f>
        <v>St. Joseph Mercy Oakland</v>
      </c>
      <c r="B268" s="1">
        <v>0.10179897754127254</v>
      </c>
      <c r="C268" t="str">
        <f>VLOOKUP($F268,'Participating - full rosters'!$A:$Q,5,FALSE )</f>
        <v>4S - Med/Surg</v>
      </c>
      <c r="D268" s="151">
        <v>0.30940463213849057</v>
      </c>
      <c r="E268" t="str">
        <f>VLOOKUP($F268,'Participating - full rosters'!$A:$Q,10,FALSE )</f>
        <v>Holman, Melissa D.</v>
      </c>
      <c r="F268" s="1">
        <v>0.92353960778746669</v>
      </c>
      <c r="G268">
        <f>VLOOKUP($F268,'Participating - full rosters'!$A:$Q,11,FALSE )</f>
        <v>422</v>
      </c>
      <c r="H268" s="132">
        <f>VLOOKUP($F268,'Participating - full rosters'!$A:$Q,12,FALSE )</f>
        <v>36</v>
      </c>
      <c r="I268" s="132">
        <f>VLOOKUP($F268,'Participating - full rosters'!$A:$Q,13,FALSE )</f>
        <v>2011</v>
      </c>
      <c r="J268" s="132" t="str">
        <f>VLOOKUP($F268,'Participating - full rosters'!$A:$Q,14,FALSE )</f>
        <v>Nongovt. (not-for-profit) - Church Operated</v>
      </c>
      <c r="K268" s="132" t="str">
        <f>VLOOKUP($F268,'Participating - full rosters'!$A:$R,18,FALSE )</f>
        <v>Minor</v>
      </c>
      <c r="L268" s="132" t="str">
        <f>VLOOKUP($F268,'Participating - full rosters'!$A:$Q,15,FALSE )</f>
        <v>Asst. Dir. Nsg</v>
      </c>
      <c r="M268" s="150">
        <f>VLOOKUP($F268,'Participating - full rosters'!$A:$Q,16,FALSE )</f>
        <v>30375</v>
      </c>
      <c r="N268" s="150">
        <f>VLOOKUP($F268,'Participating - full rosters'!$A:$Q,16,FALSE )</f>
        <v>30375</v>
      </c>
      <c r="O268" s="150"/>
      <c r="P268" s="150"/>
      <c r="Q268" s="47">
        <f>'Overall Data'!$C$34-N268</f>
        <v>12674</v>
      </c>
      <c r="R268" s="132" t="str">
        <f>VLOOKUP($F268,'Participating - full rosters'!$A:$Q,17,FALSE )</f>
        <v>DAY</v>
      </c>
      <c r="S268" s="132">
        <v>1</v>
      </c>
    </row>
    <row r="269" spans="1:19">
      <c r="A269" t="str">
        <f>VLOOKUP($F269,'Participating - full rosters'!$A:$Q,2,FALSE )</f>
        <v xml:space="preserve">King's County </v>
      </c>
      <c r="B269" s="143">
        <v>0.23887557634757928</v>
      </c>
      <c r="C269" t="str">
        <f>VLOOKUP($F269,'Participating - full rosters'!$A:$Q,5,FALSE )</f>
        <v>D7 North</v>
      </c>
      <c r="D269" s="195">
        <v>0.18010557270315219</v>
      </c>
      <c r="E269" t="str">
        <f>VLOOKUP($F269,'Participating - full rosters'!$A:$Q,10,FALSE )</f>
        <v>Mondesire, Claudia</v>
      </c>
      <c r="F269" s="142">
        <v>0.24109131931169836</v>
      </c>
      <c r="G269">
        <f>VLOOKUP($F269,'Participating - full rosters'!$A:$Q,11,FALSE )</f>
        <v>599</v>
      </c>
      <c r="H269" s="132">
        <f>VLOOKUP($F269,'Participating - full rosters'!$A:$Q,12,FALSE )</f>
        <v>36</v>
      </c>
      <c r="I269" s="132">
        <f>VLOOKUP($F269,'Participating - full rosters'!$A:$Q,13,FALSE )</f>
        <v>2006</v>
      </c>
      <c r="J269" s="132" t="str">
        <f>VLOOKUP($F269,'Participating - full rosters'!$A:$Q,14,FALSE )</f>
        <v xml:space="preserve">Govt. (non federal) - City
</v>
      </c>
      <c r="K269" s="132" t="str">
        <f>VLOOKUP($F269,'Participating - full rosters'!$A:$R,18,FALSE )</f>
        <v>Minor</v>
      </c>
      <c r="L269" s="132" t="str">
        <f>VLOOKUP($F269,'Participating - full rosters'!$A:$Q,15,FALSE )</f>
        <v>Head Nurse</v>
      </c>
      <c r="M269" s="150">
        <f>VLOOKUP($F269,'Participating - full rosters'!$A:$Q,16,FALSE )</f>
        <v>26210</v>
      </c>
      <c r="N269" s="150">
        <f>VLOOKUP($F269,'Participating - full rosters'!$A:$Q,16,FALSE )</f>
        <v>26210</v>
      </c>
      <c r="O269" s="150"/>
      <c r="P269" s="150"/>
      <c r="Q269" s="47">
        <f>'Overall Data'!$C$34-N269</f>
        <v>16839</v>
      </c>
      <c r="R269" s="132" t="str">
        <f>VLOOKUP($F269,'Participating - full rosters'!$A:$Q,17,FALSE )</f>
        <v>Day</v>
      </c>
      <c r="S269" s="132">
        <v>1</v>
      </c>
    </row>
    <row r="270" spans="1:19">
      <c r="A270" t="str">
        <f>VLOOKUP($F270,'Participating - full rosters'!$A:$Q,2,FALSE )</f>
        <v>The Miriam Hospital</v>
      </c>
      <c r="B270" s="1">
        <v>0.52550586196277127</v>
      </c>
      <c r="C270" t="str">
        <f>VLOOKUP($F270,'Participating - full rosters'!$A:$Q,5,FALSE )</f>
        <v>3B Colorectal</v>
      </c>
      <c r="D270" s="151">
        <v>0.88784051520757767</v>
      </c>
      <c r="E270" t="str">
        <f>VLOOKUP($F270,'Participating - full rosters'!$A:$Q,10,FALSE )</f>
        <v>Bazirgan, Gina M</v>
      </c>
      <c r="F270" s="1">
        <v>0.12005887443249941</v>
      </c>
      <c r="G270">
        <f>VLOOKUP($F270,'Participating - full rosters'!$A:$Q,11,FALSE )</f>
        <v>247</v>
      </c>
      <c r="H270" s="132">
        <f>VLOOKUP($F270,'Participating - full rosters'!$A:$Q,12,FALSE )</f>
        <v>13</v>
      </c>
      <c r="I270" s="132">
        <f>VLOOKUP($F270,'Participating - full rosters'!$A:$Q,13,FALSE )</f>
        <v>2004</v>
      </c>
      <c r="J270" s="132" t="str">
        <f>VLOOKUP($F270,'Participating - full rosters'!$A:$Q,14,FALSE )</f>
        <v>Nongovt. (not-for-profit) - Other</v>
      </c>
      <c r="K270" s="132" t="str">
        <f>VLOOKUP($F270,'Participating - full rosters'!$A:$R,18,FALSE )</f>
        <v>Major</v>
      </c>
      <c r="L270" s="132" t="str">
        <f>VLOOKUP($F270,'Participating - full rosters'!$A:$Q,15,FALSE )</f>
        <v>Head Nurse</v>
      </c>
      <c r="M270" s="150">
        <f>VLOOKUP($F270,'Participating - full rosters'!$A:$Q,16,FALSE )</f>
        <v>26210</v>
      </c>
      <c r="N270" s="150">
        <f>VLOOKUP($F270,'Participating - full rosters'!$A:$Q,16,FALSE )</f>
        <v>26210</v>
      </c>
      <c r="O270" s="150"/>
      <c r="P270" s="150"/>
      <c r="Q270" s="47">
        <f>'Overall Data'!$C$34-N270</f>
        <v>16839</v>
      </c>
      <c r="R270" s="132" t="str">
        <f>VLOOKUP($F270,'Participating - full rosters'!$A:$Q,17,FALSE )</f>
        <v>Day</v>
      </c>
      <c r="S270" s="132">
        <v>1</v>
      </c>
    </row>
    <row r="271" spans="1:19">
      <c r="A271" t="str">
        <f>VLOOKUP($F271,'Participating - full rosters'!$A:$Q,2,FALSE )</f>
        <v>Harlem Hospital Center</v>
      </c>
      <c r="B271" s="1">
        <v>0.14907095709371709</v>
      </c>
      <c r="C271" t="str">
        <f>VLOOKUP($F271,'Participating - full rosters'!$A:$Q,5,FALSE )</f>
        <v>13th Floor - Medicine</v>
      </c>
      <c r="D271" s="151">
        <v>0.67283544320657374</v>
      </c>
      <c r="E271" t="str">
        <f>VLOOKUP($F271,'Participating - full rosters'!$A:$Q,10,FALSE )</f>
        <v>Konde, Demba</v>
      </c>
      <c r="F271" s="1">
        <v>0.40877645217386049</v>
      </c>
      <c r="G271">
        <f>VLOOKUP($F271,'Participating - full rosters'!$A:$Q,11,FALSE )</f>
        <v>257</v>
      </c>
      <c r="H271" s="132">
        <f>VLOOKUP($F271,'Participating - full rosters'!$A:$Q,12,FALSE )</f>
        <v>36</v>
      </c>
      <c r="I271" s="132">
        <f>VLOOKUP($F271,'Participating - full rosters'!$A:$Q,13,FALSE )</f>
        <v>2011</v>
      </c>
      <c r="J271" s="132" t="str">
        <f>VLOOKUP($F271,'Participating - full rosters'!$A:$Q,14,FALSE )</f>
        <v xml:space="preserve">Govt. (non federal) - City
</v>
      </c>
      <c r="K271" s="132" t="str">
        <f>VLOOKUP($F271,'Participating - full rosters'!$A:$R,18,FALSE )</f>
        <v>Minor</v>
      </c>
      <c r="L271" s="132" t="str">
        <f>VLOOKUP($F271,'Participating - full rosters'!$A:$Q,15,FALSE )</f>
        <v>PCA</v>
      </c>
      <c r="M271" s="150">
        <f>VLOOKUP($F271,'Participating - full rosters'!$A:$Q,16,FALSE )</f>
        <v>0</v>
      </c>
      <c r="N271" s="47">
        <f>VLOOKUP($F271,'Participating - full rosters'!$A:$Q,16,FALSE )</f>
        <v>0</v>
      </c>
      <c r="O271" s="150"/>
      <c r="P271" s="150"/>
      <c r="Q271" s="47">
        <v>0</v>
      </c>
      <c r="R271" s="132" t="str">
        <f>VLOOKUP($F271,'Participating - full rosters'!$A:$Q,17,FALSE )</f>
        <v>Evening</v>
      </c>
      <c r="S271" s="132">
        <v>2</v>
      </c>
    </row>
    <row r="272" spans="1:19">
      <c r="A272" t="str">
        <f>VLOOKUP($F272,'Participating - full rosters'!$A:$Q,2,FALSE )</f>
        <v>Lincoln Memorial Hospital</v>
      </c>
      <c r="B272" s="1">
        <v>0.93213279766833956</v>
      </c>
      <c r="C272" t="str">
        <f>VLOOKUP($F272,'Participating - full rosters'!$A:$Q,5,FALSE )</f>
        <v>6C</v>
      </c>
      <c r="D272" s="151">
        <v>0.81008835703815296</v>
      </c>
      <c r="E272" t="str">
        <f>VLOOKUP($F272,'Participating - full rosters'!$A:$Q,10,FALSE )</f>
        <v>Perez, Maria Angelica</v>
      </c>
      <c r="F272" s="1">
        <v>1.1523209249628463E-2</v>
      </c>
      <c r="G272">
        <f>VLOOKUP($F272,'Participating - full rosters'!$A:$Q,11,FALSE )</f>
        <v>317</v>
      </c>
      <c r="H272" s="132">
        <f>VLOOKUP($F272,'Participating - full rosters'!$A:$Q,12,FALSE )</f>
        <v>40</v>
      </c>
      <c r="I272" s="132">
        <f>VLOOKUP($F272,'Participating - full rosters'!$A:$Q,13,FALSE )</f>
        <v>2013</v>
      </c>
      <c r="J272" s="132" t="str">
        <f>VLOOKUP($F272,'Participating - full rosters'!$A:$Q,14,FALSE )</f>
        <v xml:space="preserve">Govt. (non federal) - City
</v>
      </c>
      <c r="K272" s="132" t="str">
        <f>VLOOKUP($F272,'Participating - full rosters'!$A:$R,18,FALSE )</f>
        <v>Minor</v>
      </c>
      <c r="L272" s="132" t="str">
        <f>VLOOKUP($F272,'Participating - full rosters'!$A:$Q,15,FALSE )</f>
        <v xml:space="preserve">PCA </v>
      </c>
      <c r="M272" s="150">
        <f>VLOOKUP($F272,'Participating - full rosters'!$A:$Q,16,FALSE )</f>
        <v>0</v>
      </c>
      <c r="N272" s="47">
        <f>VLOOKUP($F272,'Participating - full rosters'!$A:$Q,16,FALSE )</f>
        <v>0</v>
      </c>
      <c r="O272" s="150"/>
      <c r="P272" s="150"/>
      <c r="Q272" s="47">
        <v>0</v>
      </c>
      <c r="R272" s="132" t="str">
        <f>VLOOKUP($F272,'Participating - full rosters'!$A:$Q,17,FALSE )</f>
        <v>EVES</v>
      </c>
      <c r="S272" s="132">
        <v>2</v>
      </c>
    </row>
    <row r="273" spans="1:19">
      <c r="A273" t="str">
        <f>VLOOKUP($F273,'Participating - full rosters'!$A:$Q,2,FALSE )</f>
        <v>Lincoln Memorial Hospital</v>
      </c>
      <c r="B273" s="1">
        <v>0.93213279766833956</v>
      </c>
      <c r="C273" t="str">
        <f>VLOOKUP($F273,'Participating - full rosters'!$A:$Q,5,FALSE )</f>
        <v>6C</v>
      </c>
      <c r="D273" s="151">
        <v>0.81008835703815296</v>
      </c>
      <c r="E273" t="str">
        <f>VLOOKUP($F273,'Participating - full rosters'!$A:$Q,10,FALSE )</f>
        <v>Asiedu, Joyce</v>
      </c>
      <c r="F273" s="1">
        <v>0.31909128819183041</v>
      </c>
      <c r="G273">
        <f>VLOOKUP($F273,'Participating - full rosters'!$A:$Q,11,FALSE )</f>
        <v>317</v>
      </c>
      <c r="H273" s="132">
        <f>VLOOKUP($F273,'Participating - full rosters'!$A:$Q,12,FALSE )</f>
        <v>40</v>
      </c>
      <c r="I273" s="132">
        <f>VLOOKUP($F273,'Participating - full rosters'!$A:$Q,13,FALSE )</f>
        <v>2013</v>
      </c>
      <c r="J273" s="132" t="str">
        <f>VLOOKUP($F273,'Participating - full rosters'!$A:$Q,14,FALSE )</f>
        <v xml:space="preserve">Govt. (non federal) - City
</v>
      </c>
      <c r="K273" s="132" t="str">
        <f>VLOOKUP($F273,'Participating - full rosters'!$A:$R,18,FALSE )</f>
        <v>Minor</v>
      </c>
      <c r="L273" s="132" t="str">
        <f>VLOOKUP($F273,'Participating - full rosters'!$A:$Q,15,FALSE )</f>
        <v xml:space="preserve">PCA </v>
      </c>
      <c r="M273" s="150">
        <f>VLOOKUP($F273,'Participating - full rosters'!$A:$Q,16,FALSE )</f>
        <v>0</v>
      </c>
      <c r="N273" s="47">
        <f>VLOOKUP($F273,'Participating - full rosters'!$A:$Q,16,FALSE )</f>
        <v>0</v>
      </c>
      <c r="O273" s="150"/>
      <c r="P273" s="150"/>
      <c r="Q273" s="47">
        <v>0</v>
      </c>
      <c r="R273" s="132" t="str">
        <f>VLOOKUP($F273,'Participating - full rosters'!$A:$Q,17,FALSE )</f>
        <v>EVES</v>
      </c>
      <c r="S273" s="132">
        <v>2</v>
      </c>
    </row>
    <row r="274" spans="1:19">
      <c r="A274" t="str">
        <f>VLOOKUP($F274,'Participating - full rosters'!$A:$Q,2,FALSE )</f>
        <v>Lincoln Memorial Hospital</v>
      </c>
      <c r="B274" s="1">
        <v>0.93213279766833956</v>
      </c>
      <c r="C274" t="str">
        <f>VLOOKUP($F274,'Participating - full rosters'!$A:$Q,5,FALSE )</f>
        <v>6B</v>
      </c>
      <c r="D274" s="151">
        <v>0.262220602966591</v>
      </c>
      <c r="E274" t="str">
        <f>VLOOKUP($F274,'Participating - full rosters'!$A:$Q,10,FALSE )</f>
        <v>Chimbo, Chinenye</v>
      </c>
      <c r="F274" s="1">
        <v>0.66231049034303802</v>
      </c>
      <c r="G274">
        <f>VLOOKUP($F274,'Participating - full rosters'!$A:$Q,11,FALSE )</f>
        <v>317</v>
      </c>
      <c r="H274" s="132">
        <f>VLOOKUP($F274,'Participating - full rosters'!$A:$Q,12,FALSE )</f>
        <v>40</v>
      </c>
      <c r="I274" s="132">
        <f>VLOOKUP($F274,'Participating - full rosters'!$A:$Q,13,FALSE )</f>
        <v>2013</v>
      </c>
      <c r="J274" s="132" t="str">
        <f>VLOOKUP($F274,'Participating - full rosters'!$A:$Q,14,FALSE )</f>
        <v xml:space="preserve">Govt. (non federal) - City
</v>
      </c>
      <c r="K274" s="132" t="str">
        <f>VLOOKUP($F274,'Participating - full rosters'!$A:$R,18,FALSE )</f>
        <v>Minor</v>
      </c>
      <c r="L274" s="132" t="str">
        <f>VLOOKUP($F274,'Participating - full rosters'!$A:$Q,15,FALSE )</f>
        <v xml:space="preserve">PCA </v>
      </c>
      <c r="M274" s="150">
        <f>VLOOKUP($F274,'Participating - full rosters'!$A:$Q,16,FALSE )</f>
        <v>0</v>
      </c>
      <c r="N274" s="47">
        <f>VLOOKUP($F274,'Participating - full rosters'!$A:$Q,16,FALSE )</f>
        <v>0</v>
      </c>
      <c r="O274" s="150"/>
      <c r="P274" s="150"/>
      <c r="Q274" s="47">
        <v>0</v>
      </c>
      <c r="R274" s="132" t="str">
        <f>VLOOKUP($F274,'Participating - full rosters'!$A:$Q,17,FALSE )</f>
        <v>EVES</v>
      </c>
      <c r="S274" s="132">
        <v>2</v>
      </c>
    </row>
    <row r="275" spans="1:19">
      <c r="A275" t="str">
        <f>VLOOKUP($F275,'Participating - full rosters'!$A:$Q,2,FALSE )</f>
        <v>Lincoln Memorial Hospital</v>
      </c>
      <c r="B275" s="151">
        <v>0.93213279766833956</v>
      </c>
      <c r="C275" t="str">
        <f>VLOOKUP($F275,'Participating - full rosters'!$A:$Q,5,FALSE )</f>
        <v>6C</v>
      </c>
      <c r="D275" s="151">
        <v>0.81008835703815296</v>
      </c>
      <c r="E275" t="str">
        <f>VLOOKUP($F275,'Participating - full rosters'!$A:$Q,10,FALSE )</f>
        <v>Nwaigwe, Antonia</v>
      </c>
      <c r="F275" s="151">
        <v>0.71265261141635272</v>
      </c>
      <c r="G275">
        <f>VLOOKUP($F275,'Participating - full rosters'!$A:$Q,11,FALSE )</f>
        <v>317</v>
      </c>
      <c r="H275" s="132">
        <f>VLOOKUP($F275,'Participating - full rosters'!$A:$Q,12,FALSE )</f>
        <v>40</v>
      </c>
      <c r="I275" s="132">
        <f>VLOOKUP($F275,'Participating - full rosters'!$A:$Q,13,FALSE )</f>
        <v>2013</v>
      </c>
      <c r="J275" s="132" t="str">
        <f>VLOOKUP($F275,'Participating - full rosters'!$A:$Q,14,FALSE )</f>
        <v xml:space="preserve">Govt. (non federal) - City
</v>
      </c>
      <c r="K275" s="132" t="str">
        <f>VLOOKUP($F275,'Participating - full rosters'!$A:$R,18,FALSE )</f>
        <v>Minor</v>
      </c>
      <c r="L275" s="132" t="str">
        <f>VLOOKUP($F275,'Participating - full rosters'!$A:$Q,15,FALSE )</f>
        <v xml:space="preserve">PCA </v>
      </c>
      <c r="M275" s="150">
        <f>VLOOKUP($F275,'Participating - full rosters'!$A:$Q,16,FALSE )</f>
        <v>0</v>
      </c>
      <c r="N275" s="47">
        <f>VLOOKUP($F275,'Participating - full rosters'!$A:$Q,16,FALSE )</f>
        <v>0</v>
      </c>
      <c r="O275" s="150"/>
      <c r="P275" s="150"/>
      <c r="Q275" s="47">
        <v>0</v>
      </c>
      <c r="R275" s="132" t="str">
        <f>VLOOKUP($F275,'Participating - full rosters'!$A:$Q,17,FALSE )</f>
        <v>EVES</v>
      </c>
      <c r="S275" s="132">
        <v>2</v>
      </c>
    </row>
    <row r="276" spans="1:19">
      <c r="A276" t="str">
        <f>VLOOKUP($F276,'Participating - full rosters'!$A:$Q,2,FALSE )</f>
        <v>Lincoln Memorial Hospital</v>
      </c>
      <c r="B276" s="151">
        <v>0.93213279766833956</v>
      </c>
      <c r="C276" t="str">
        <f>VLOOKUP($F276,'Participating - full rosters'!$A:$Q,5,FALSE )</f>
        <v>6B</v>
      </c>
      <c r="D276" s="151">
        <v>0.262220602966591</v>
      </c>
      <c r="E276" t="str">
        <f>VLOOKUP($F276,'Participating - full rosters'!$A:$Q,10,FALSE )</f>
        <v>Thomas, Yvonne</v>
      </c>
      <c r="F276" s="151">
        <v>0.72351627982148059</v>
      </c>
      <c r="G276">
        <f>VLOOKUP($F276,'Participating - full rosters'!$A:$Q,11,FALSE )</f>
        <v>317</v>
      </c>
      <c r="H276" s="132">
        <f>VLOOKUP($F276,'Participating - full rosters'!$A:$Q,12,FALSE )</f>
        <v>40</v>
      </c>
      <c r="I276" s="132">
        <f>VLOOKUP($F276,'Participating - full rosters'!$A:$Q,13,FALSE )</f>
        <v>2013</v>
      </c>
      <c r="J276" s="132" t="str">
        <f>VLOOKUP($F276,'Participating - full rosters'!$A:$Q,14,FALSE )</f>
        <v xml:space="preserve">Govt. (non federal) - City
</v>
      </c>
      <c r="K276" s="132" t="str">
        <f>VLOOKUP($F276,'Participating - full rosters'!$A:$R,18,FALSE )</f>
        <v>Minor</v>
      </c>
      <c r="L276" s="132" t="str">
        <f>VLOOKUP($F276,'Participating - full rosters'!$A:$Q,15,FALSE )</f>
        <v xml:space="preserve">PCA </v>
      </c>
      <c r="M276" s="150">
        <f>VLOOKUP($F276,'Participating - full rosters'!$A:$Q,16,FALSE )</f>
        <v>0</v>
      </c>
      <c r="N276" s="47">
        <f>VLOOKUP($F276,'Participating - full rosters'!$A:$Q,16,FALSE )</f>
        <v>0</v>
      </c>
      <c r="O276" s="150"/>
      <c r="P276" s="150"/>
      <c r="Q276" s="47">
        <v>0</v>
      </c>
      <c r="R276" s="132" t="str">
        <f>VLOOKUP($F276,'Participating - full rosters'!$A:$Q,17,FALSE )</f>
        <v>EVES</v>
      </c>
      <c r="S276" s="132">
        <v>2</v>
      </c>
    </row>
    <row r="277" spans="1:19">
      <c r="A277" t="str">
        <f>VLOOKUP($F277,'Participating - full rosters'!$A:$Q,2,FALSE )</f>
        <v>Lincoln Memorial Hospital</v>
      </c>
      <c r="B277" s="151">
        <v>0.93213279766833956</v>
      </c>
      <c r="C277" t="str">
        <f>VLOOKUP($F277,'Participating - full rosters'!$A:$Q,5,FALSE )</f>
        <v>6B</v>
      </c>
      <c r="D277" s="151">
        <v>0.262220602966591</v>
      </c>
      <c r="E277" t="str">
        <f>VLOOKUP($F277,'Participating - full rosters'!$A:$Q,10,FALSE )</f>
        <v>Sanyang-Sarr, Aminata</v>
      </c>
      <c r="F277" s="151">
        <v>0.73139656922872764</v>
      </c>
      <c r="G277">
        <f>VLOOKUP($F277,'Participating - full rosters'!$A:$Q,11,FALSE )</f>
        <v>317</v>
      </c>
      <c r="H277" s="132">
        <f>VLOOKUP($F277,'Participating - full rosters'!$A:$Q,12,FALSE )</f>
        <v>40</v>
      </c>
      <c r="I277" s="132">
        <f>VLOOKUP($F277,'Participating - full rosters'!$A:$Q,13,FALSE )</f>
        <v>2013</v>
      </c>
      <c r="J277" s="132" t="str">
        <f>VLOOKUP($F277,'Participating - full rosters'!$A:$Q,14,FALSE )</f>
        <v xml:space="preserve">Govt. (non federal) - City
</v>
      </c>
      <c r="K277" s="132" t="str">
        <f>VLOOKUP($F277,'Participating - full rosters'!$A:$R,18,FALSE )</f>
        <v>Minor</v>
      </c>
      <c r="L277" s="132" t="str">
        <f>VLOOKUP($F277,'Participating - full rosters'!$A:$Q,15,FALSE )</f>
        <v xml:space="preserve">PCA </v>
      </c>
      <c r="M277" s="150">
        <f>VLOOKUP($F277,'Participating - full rosters'!$A:$Q,16,FALSE )</f>
        <v>0</v>
      </c>
      <c r="N277" s="47">
        <f>VLOOKUP($F277,'Participating - full rosters'!$A:$Q,16,FALSE )</f>
        <v>0</v>
      </c>
      <c r="O277" s="150"/>
      <c r="P277" s="150"/>
      <c r="Q277" s="47">
        <v>0</v>
      </c>
      <c r="R277" s="132" t="str">
        <f>VLOOKUP($F277,'Participating - full rosters'!$A:$Q,17,FALSE )</f>
        <v>EVES</v>
      </c>
      <c r="S277" s="132">
        <v>2</v>
      </c>
    </row>
    <row r="278" spans="1:19">
      <c r="A278" t="str">
        <f>VLOOKUP($F278,'Participating - full rosters'!$A:$Q,2,FALSE )</f>
        <v>Lincoln Memorial Hospital</v>
      </c>
      <c r="B278" s="151">
        <v>0.93213279766833956</v>
      </c>
      <c r="C278" t="str">
        <f>VLOOKUP($F278,'Participating - full rosters'!$A:$Q,5,FALSE )</f>
        <v>6C</v>
      </c>
      <c r="D278" s="151">
        <v>0.81008835703815296</v>
      </c>
      <c r="E278" t="str">
        <f>VLOOKUP($F278,'Participating - full rosters'!$A:$Q,10,FALSE )</f>
        <v>Garvin, Wanda</v>
      </c>
      <c r="F278" s="151">
        <v>0.81296189924982765</v>
      </c>
      <c r="G278">
        <f>VLOOKUP($F278,'Participating - full rosters'!$A:$Q,11,FALSE )</f>
        <v>317</v>
      </c>
      <c r="H278" s="132">
        <f>VLOOKUP($F278,'Participating - full rosters'!$A:$Q,12,FALSE )</f>
        <v>40</v>
      </c>
      <c r="I278" s="132">
        <f>VLOOKUP($F278,'Participating - full rosters'!$A:$Q,13,FALSE )</f>
        <v>2013</v>
      </c>
      <c r="J278" s="132" t="str">
        <f>VLOOKUP($F278,'Participating - full rosters'!$A:$Q,14,FALSE )</f>
        <v xml:space="preserve">Govt. (non federal) - City
</v>
      </c>
      <c r="K278" s="132" t="str">
        <f>VLOOKUP($F278,'Participating - full rosters'!$A:$R,18,FALSE )</f>
        <v>Minor</v>
      </c>
      <c r="L278" s="132" t="str">
        <f>VLOOKUP($F278,'Participating - full rosters'!$A:$Q,15,FALSE )</f>
        <v xml:space="preserve">PCA </v>
      </c>
      <c r="M278" s="150">
        <f>VLOOKUP($F278,'Participating - full rosters'!$A:$Q,16,FALSE )</f>
        <v>0</v>
      </c>
      <c r="N278" s="47">
        <f>VLOOKUP($F278,'Participating - full rosters'!$A:$Q,16,FALSE )</f>
        <v>0</v>
      </c>
      <c r="O278" s="150"/>
      <c r="P278" s="150"/>
      <c r="Q278" s="47">
        <v>0</v>
      </c>
      <c r="R278" s="132" t="str">
        <f>VLOOKUP($F278,'Participating - full rosters'!$A:$Q,17,FALSE )</f>
        <v>EVES</v>
      </c>
      <c r="S278" s="132">
        <v>2</v>
      </c>
    </row>
    <row r="279" spans="1:19">
      <c r="A279" t="str">
        <f>VLOOKUP($F279,'Participating - full rosters'!$A:$Q,2,FALSE )</f>
        <v>Lincoln Memorial Hospital</v>
      </c>
      <c r="B279" s="1">
        <v>0.93213279766833956</v>
      </c>
      <c r="C279" t="str">
        <f>VLOOKUP($F279,'Participating - full rosters'!$A:$Q,5,FALSE )</f>
        <v>6B</v>
      </c>
      <c r="D279" s="1">
        <v>0.262220602966591</v>
      </c>
      <c r="E279" t="str">
        <f>VLOOKUP($F279,'Participating - full rosters'!$A:$Q,10,FALSE )</f>
        <v>Kabre, Salamata</v>
      </c>
      <c r="F279" s="1">
        <v>0.93607014160803736</v>
      </c>
      <c r="G279">
        <f>VLOOKUP($F279,'Participating - full rosters'!$A:$Q,11,FALSE )</f>
        <v>317</v>
      </c>
      <c r="H279" s="132">
        <f>VLOOKUP($F279,'Participating - full rosters'!$A:$Q,12,FALSE )</f>
        <v>40</v>
      </c>
      <c r="I279" s="132">
        <f>VLOOKUP($F279,'Participating - full rosters'!$A:$Q,13,FALSE )</f>
        <v>2013</v>
      </c>
      <c r="J279" s="132" t="str">
        <f>VLOOKUP($F279,'Participating - full rosters'!$A:$Q,14,FALSE )</f>
        <v xml:space="preserve">Govt. (non federal) - City
</v>
      </c>
      <c r="K279" s="132" t="str">
        <f>VLOOKUP($F279,'Participating - full rosters'!$A:$R,18,FALSE )</f>
        <v>Minor</v>
      </c>
      <c r="L279" s="132" t="str">
        <f>VLOOKUP($F279,'Participating - full rosters'!$A:$Q,15,FALSE )</f>
        <v xml:space="preserve">PCA </v>
      </c>
      <c r="M279" s="150">
        <f>VLOOKUP($F279,'Participating - full rosters'!$A:$Q,16,FALSE )</f>
        <v>0</v>
      </c>
      <c r="N279" s="47">
        <f>VLOOKUP($F279,'Participating - full rosters'!$A:$Q,16,FALSE )</f>
        <v>0</v>
      </c>
      <c r="O279" s="150"/>
      <c r="P279" s="150"/>
      <c r="Q279" s="47">
        <v>0</v>
      </c>
      <c r="R279" s="132" t="str">
        <f>VLOOKUP($F279,'Participating - full rosters'!$A:$Q,17,FALSE )</f>
        <v>EVES</v>
      </c>
      <c r="S279" s="132">
        <v>2</v>
      </c>
    </row>
    <row r="280" spans="1:19">
      <c r="A280" t="str">
        <f>VLOOKUP($F280,'Participating - full rosters'!$A:$Q,2,FALSE )</f>
        <v>NY Presbyterian - Lawrence</v>
      </c>
      <c r="B280" s="1">
        <v>9.2891976238658858E-2</v>
      </c>
      <c r="C280" t="str">
        <f>VLOOKUP($F280,'Participating - full rosters'!$A:$Q,5,FALSE )</f>
        <v>D.E.M.</v>
      </c>
      <c r="D280" s="1">
        <v>0.49490553607106658</v>
      </c>
      <c r="E280" t="str">
        <f>VLOOKUP($F280,'Participating - full rosters'!$A:$Q,10,FALSE )</f>
        <v>Sharma, Raman</v>
      </c>
      <c r="F280" s="1">
        <v>0.90362443482174137</v>
      </c>
      <c r="G280">
        <f>VLOOKUP($F280,'Participating - full rosters'!$A:$Q,11,FALSE )</f>
        <v>208</v>
      </c>
      <c r="H280" s="132">
        <f>VLOOKUP($F280,'Participating - full rosters'!$A:$Q,12,FALSE )</f>
        <v>40</v>
      </c>
      <c r="I280" s="132">
        <f>VLOOKUP($F280,'Participating - full rosters'!$A:$Q,13,FALSE )</f>
        <v>2016</v>
      </c>
      <c r="J280" s="132" t="str">
        <f>VLOOKUP($F280,'Participating - full rosters'!$A:$Q,14,FALSE )</f>
        <v>Nongovt. (not-for-profit) - Other</v>
      </c>
      <c r="K280" s="132" t="str">
        <f>VLOOKUP($F280,'Participating - full rosters'!$A:$R,18,FALSE )</f>
        <v>Minor</v>
      </c>
      <c r="L280" s="132" t="str">
        <f>VLOOKUP($F280,'Participating - full rosters'!$A:$Q,15,FALSE )</f>
        <v>STAFF NURSE</v>
      </c>
      <c r="M280" s="150">
        <f>VLOOKUP($F280,'Participating - full rosters'!$A:$Q,16,FALSE )</f>
        <v>0</v>
      </c>
      <c r="N280" s="47">
        <f>VLOOKUP($F280,'Participating - full rosters'!$A:$Q,16,FALSE )</f>
        <v>0</v>
      </c>
      <c r="O280" s="150"/>
      <c r="P280" s="150"/>
      <c r="Q280" s="47">
        <v>0</v>
      </c>
      <c r="R280" s="132" t="str">
        <f>VLOOKUP($F280,'Participating - full rosters'!$A:$Q,17,FALSE )</f>
        <v>EVENING</v>
      </c>
      <c r="S280" s="132">
        <v>2</v>
      </c>
    </row>
    <row r="281" spans="1:19">
      <c r="A281" t="str">
        <f>VLOOKUP($F281,'Participating - full rosters'!$A:$Q,2,FALSE )</f>
        <v>NY Presbyterian - The Allen Pavilion</v>
      </c>
      <c r="B281" s="1">
        <v>0.65824811348980306</v>
      </c>
      <c r="C281" t="str">
        <f>VLOOKUP($F281,'Participating - full rosters'!$A:$Q,5,FALSE )</f>
        <v>2 Field West</v>
      </c>
      <c r="D281" s="1">
        <v>0.91670554544059568</v>
      </c>
      <c r="E281" t="str">
        <f>VLOOKUP($F281,'Participating - full rosters'!$A:$Q,10,FALSE )</f>
        <v>Ntiamoah, Mercy</v>
      </c>
      <c r="F281" s="1">
        <v>0.44336981737957148</v>
      </c>
      <c r="G281">
        <f>VLOOKUP($F281,'Participating - full rosters'!$A:$Q,11,FALSE )</f>
        <v>212</v>
      </c>
      <c r="H281" s="132">
        <f>VLOOKUP($F281,'Participating - full rosters'!$A:$Q,12,FALSE )</f>
        <v>35</v>
      </c>
      <c r="I281" s="132">
        <f>VLOOKUP($F281,'Participating - full rosters'!$A:$Q,13,FALSE )</f>
        <v>2003</v>
      </c>
      <c r="J281" s="132" t="str">
        <f>VLOOKUP($F281,'Participating - full rosters'!$A:$Q,14,FALSE )</f>
        <v>Nongovt. (not-for-profit) - Other</v>
      </c>
      <c r="K281" s="132" t="str">
        <f>VLOOKUP($F281,'Participating - full rosters'!$A:$R,18,FALSE )</f>
        <v>Minor</v>
      </c>
      <c r="L281" s="132" t="str">
        <f>VLOOKUP($F281,'Participating - full rosters'!$A:$Q,15,FALSE )</f>
        <v>451 - Patient Care Associate</v>
      </c>
      <c r="M281" s="150">
        <f>VLOOKUP($F281,'Participating - full rosters'!$A:$Q,16,FALSE )</f>
        <v>0</v>
      </c>
      <c r="N281" s="47">
        <f>VLOOKUP($F281,'Participating - full rosters'!$A:$Q,16,FALSE )</f>
        <v>0</v>
      </c>
      <c r="O281" s="150"/>
      <c r="P281" s="150"/>
      <c r="Q281" s="47">
        <v>0</v>
      </c>
      <c r="R281" s="132" t="str">
        <f>VLOOKUP($F281,'Participating - full rosters'!$A:$Q,17,FALSE )</f>
        <v>Evening</v>
      </c>
      <c r="S281" s="132">
        <v>2</v>
      </c>
    </row>
    <row r="282" spans="1:19">
      <c r="A282" t="str">
        <f>VLOOKUP($F282,'Participating - full rosters'!$A:$Q,2,FALSE )</f>
        <v>NY Presbyterian - The Allen Pavilion</v>
      </c>
      <c r="B282" s="151">
        <v>0.65824811348980328</v>
      </c>
      <c r="C282" t="str">
        <f>VLOOKUP($F282,'Participating - full rosters'!$A:$Q,5,FALSE )</f>
        <v>2 Field West</v>
      </c>
      <c r="D282" s="1">
        <v>0.91670554544059568</v>
      </c>
      <c r="E282" t="str">
        <f>VLOOKUP($F282,'Participating - full rosters'!$A:$Q,10,FALSE )</f>
        <v>Castro, Framercy</v>
      </c>
      <c r="F282" s="151">
        <v>0.98545352018673538</v>
      </c>
      <c r="G282">
        <f>VLOOKUP($F282,'Participating - full rosters'!$A:$Q,11,FALSE )</f>
        <v>212</v>
      </c>
      <c r="H282" s="132">
        <f>VLOOKUP($F282,'Participating - full rosters'!$A:$Q,12,FALSE )</f>
        <v>35</v>
      </c>
      <c r="I282" s="132">
        <f>VLOOKUP($F282,'Participating - full rosters'!$A:$Q,13,FALSE )</f>
        <v>2003</v>
      </c>
      <c r="J282" s="132" t="str">
        <f>VLOOKUP($F282,'Participating - full rosters'!$A:$Q,14,FALSE )</f>
        <v>Nongovt. (not-for-profit) - Other</v>
      </c>
      <c r="K282" s="132" t="str">
        <f>VLOOKUP($F282,'Participating - full rosters'!$A:$R,18,FALSE )</f>
        <v>Minor</v>
      </c>
      <c r="L282" s="132" t="str">
        <f>VLOOKUP($F282,'Participating - full rosters'!$A:$Q,15,FALSE )</f>
        <v>451 - Patient Care Associate</v>
      </c>
      <c r="M282" s="150">
        <f>VLOOKUP($F282,'Participating - full rosters'!$A:$Q,16,FALSE )</f>
        <v>0</v>
      </c>
      <c r="N282" s="47">
        <f>VLOOKUP($F282,'Participating - full rosters'!$A:$Q,16,FALSE )</f>
        <v>0</v>
      </c>
      <c r="O282" s="150"/>
      <c r="P282" s="150"/>
      <c r="Q282" s="47">
        <v>0</v>
      </c>
      <c r="R282" s="132" t="str">
        <f>VLOOKUP($F282,'Participating - full rosters'!$A:$Q,17,FALSE )</f>
        <v>Evening</v>
      </c>
      <c r="S282" s="132">
        <v>2</v>
      </c>
    </row>
    <row r="283" spans="1:19">
      <c r="A283" t="str">
        <f>VLOOKUP($F283,'Participating - full rosters'!$A:$Q,2,FALSE )</f>
        <v>NY Presbyterian - The Allen Pavilion</v>
      </c>
      <c r="B283" s="151">
        <v>0.65824811348980306</v>
      </c>
      <c r="C283" t="str">
        <f>VLOOKUP($F283,'Participating - full rosters'!$A:$Q,5,FALSE )</f>
        <v>2 Field West</v>
      </c>
      <c r="D283" s="151">
        <v>0.91670554544059568</v>
      </c>
      <c r="E283" t="str">
        <f>VLOOKUP($F283,'Participating - full rosters'!$A:$Q,10,FALSE )</f>
        <v>Kudzo, Dumevi Frank</v>
      </c>
      <c r="F283" s="151">
        <v>0.11854454584323026</v>
      </c>
      <c r="G283">
        <f>VLOOKUP($F283,'Participating - full rosters'!$A:$Q,11,FALSE )</f>
        <v>212</v>
      </c>
      <c r="H283" s="132">
        <f>VLOOKUP($F283,'Participating - full rosters'!$A:$Q,12,FALSE )</f>
        <v>35</v>
      </c>
      <c r="I283" s="132">
        <f>VLOOKUP($F283,'Participating - full rosters'!$A:$Q,13,FALSE )</f>
        <v>2003</v>
      </c>
      <c r="J283" s="132" t="str">
        <f>VLOOKUP($F283,'Participating - full rosters'!$A:$Q,14,FALSE )</f>
        <v>Nongovt. (not-for-profit) - Other</v>
      </c>
      <c r="K283" s="132" t="str">
        <f>VLOOKUP($F283,'Participating - full rosters'!$A:$R,18,FALSE )</f>
        <v>Minor</v>
      </c>
      <c r="L283" s="132" t="str">
        <f>VLOOKUP($F283,'Participating - full rosters'!$A:$Q,15,FALSE )</f>
        <v>E78 Unit Assistant</v>
      </c>
      <c r="M283" s="150">
        <f>VLOOKUP($F283,'Participating - full rosters'!$A:$Q,16,FALSE )</f>
        <v>0</v>
      </c>
      <c r="N283" s="47">
        <f>VLOOKUP($F283,'Participating - full rosters'!$A:$Q,16,FALSE )</f>
        <v>0</v>
      </c>
      <c r="O283" s="150"/>
      <c r="P283" s="150"/>
      <c r="Q283" s="47">
        <v>0</v>
      </c>
      <c r="R283" s="132" t="str">
        <f>VLOOKUP($F283,'Participating - full rosters'!$A:$Q,17,FALSE )</f>
        <v>Evening</v>
      </c>
      <c r="S283" s="132">
        <v>2</v>
      </c>
    </row>
    <row r="284" spans="1:19">
      <c r="A284" t="str">
        <f>VLOOKUP($F284,'Participating - full rosters'!$A:$Q,2,FALSE )</f>
        <v>NY Presbyterian - The Allen Pavilion</v>
      </c>
      <c r="B284" s="1">
        <v>0.65824811348980328</v>
      </c>
      <c r="C284" t="str">
        <f>VLOOKUP($F284,'Participating - full rosters'!$A:$Q,5,FALSE )</f>
        <v>2 Field West</v>
      </c>
      <c r="D284" s="151">
        <v>0.91670554544059568</v>
      </c>
      <c r="E284" t="str">
        <f>VLOOKUP($F284,'Participating - full rosters'!$A:$Q,10,FALSE )</f>
        <v>Braimah, Mustapha</v>
      </c>
      <c r="F284" s="1">
        <v>0.8409941162739869</v>
      </c>
      <c r="G284">
        <f>VLOOKUP($F284,'Participating - full rosters'!$A:$Q,11,FALSE )</f>
        <v>212</v>
      </c>
      <c r="H284" s="132">
        <f>VLOOKUP($F284,'Participating - full rosters'!$A:$Q,12,FALSE )</f>
        <v>35</v>
      </c>
      <c r="I284" s="132">
        <f>VLOOKUP($F284,'Participating - full rosters'!$A:$Q,13,FALSE )</f>
        <v>2003</v>
      </c>
      <c r="J284" s="132" t="str">
        <f>VLOOKUP($F284,'Participating - full rosters'!$A:$Q,14,FALSE )</f>
        <v>Nongovt. (not-for-profit) - Other</v>
      </c>
      <c r="K284" s="132" t="str">
        <f>VLOOKUP($F284,'Participating - full rosters'!$A:$R,18,FALSE )</f>
        <v>Minor</v>
      </c>
      <c r="L284" s="132" t="str">
        <f>VLOOKUP($F284,'Participating - full rosters'!$A:$Q,15,FALSE )</f>
        <v>E78 Unit Assistant</v>
      </c>
      <c r="M284" s="150">
        <f>VLOOKUP($F284,'Participating - full rosters'!$A:$Q,16,FALSE )</f>
        <v>0</v>
      </c>
      <c r="N284" s="47">
        <f>VLOOKUP($F284,'Participating - full rosters'!$A:$Q,16,FALSE )</f>
        <v>0</v>
      </c>
      <c r="O284" s="150"/>
      <c r="P284" s="150"/>
      <c r="Q284" s="47">
        <v>0</v>
      </c>
      <c r="R284" s="132" t="str">
        <f>VLOOKUP($F284,'Participating - full rosters'!$A:$Q,17,FALSE )</f>
        <v>Evening</v>
      </c>
      <c r="S284" s="132">
        <v>2</v>
      </c>
    </row>
    <row r="285" spans="1:19">
      <c r="A285" t="str">
        <f>VLOOKUP($F285,'Participating - full rosters'!$A:$Q,2,FALSE )</f>
        <v>St. Joseph Mercy Oakland</v>
      </c>
      <c r="B285" s="1">
        <v>0.10179897754127254</v>
      </c>
      <c r="C285" t="str">
        <f>VLOOKUP($F285,'Participating - full rosters'!$A:$Q,5,FALSE )</f>
        <v>4S - Med/Surg</v>
      </c>
      <c r="D285" s="151">
        <v>0.30940463213849057</v>
      </c>
      <c r="E285" t="str">
        <f>VLOOKUP($F285,'Participating - full rosters'!$A:$Q,10,FALSE )</f>
        <v>Holloman, Brenda</v>
      </c>
      <c r="F285" s="1">
        <v>0.6086841222450774</v>
      </c>
      <c r="G285">
        <f>VLOOKUP($F285,'Participating - full rosters'!$A:$Q,11,FALSE )</f>
        <v>422</v>
      </c>
      <c r="H285" s="132">
        <f>VLOOKUP($F285,'Participating - full rosters'!$A:$Q,12,FALSE )</f>
        <v>36</v>
      </c>
      <c r="I285" s="132">
        <f>VLOOKUP($F285,'Participating - full rosters'!$A:$Q,13,FALSE )</f>
        <v>2011</v>
      </c>
      <c r="J285" s="132" t="str">
        <f>VLOOKUP($F285,'Participating - full rosters'!$A:$Q,14,FALSE )</f>
        <v>Nongovt. (not-for-profit) - Church Operated</v>
      </c>
      <c r="K285" s="132" t="str">
        <f>VLOOKUP($F285,'Participating - full rosters'!$A:$R,18,FALSE )</f>
        <v>Minor</v>
      </c>
      <c r="L285" s="132" t="str">
        <f>VLOOKUP($F285,'Participating - full rosters'!$A:$Q,15,FALSE )</f>
        <v>STAFF NURSE</v>
      </c>
      <c r="M285" s="150">
        <f>VLOOKUP($F285,'Participating - full rosters'!$A:$Q,16,FALSE )</f>
        <v>0</v>
      </c>
      <c r="N285" s="47">
        <f>VLOOKUP($F285,'Participating - full rosters'!$A:$Q,16,FALSE )</f>
        <v>0</v>
      </c>
      <c r="O285" s="150"/>
      <c r="P285" s="150"/>
      <c r="Q285" s="47">
        <v>0</v>
      </c>
      <c r="R285" s="132" t="str">
        <f>VLOOKUP($F285,'Participating - full rosters'!$A:$Q,17,FALSE )</f>
        <v>EVENING</v>
      </c>
      <c r="S285" s="132">
        <v>2</v>
      </c>
    </row>
    <row r="286" spans="1:19">
      <c r="A286" t="str">
        <f>VLOOKUP($F286,'Participating - full rosters'!$A:$Q,2,FALSE )</f>
        <v>University Hospitals Portage  Medical Center</v>
      </c>
      <c r="B286" s="151">
        <v>0.77700540353316994</v>
      </c>
      <c r="C286" t="str">
        <f>VLOOKUP($F286,'Participating - full rosters'!$A:$Q,5,FALSE )</f>
        <v>POR Routine Nursing Unit-25530</v>
      </c>
      <c r="D286" s="1">
        <v>0.60617956690598407</v>
      </c>
      <c r="E286" t="str">
        <f>VLOOKUP($F286,'Participating - full rosters'!$A:$Q,10,FALSE )</f>
        <v>Linn, Jason R</v>
      </c>
      <c r="F286" s="151">
        <v>0.63099400471870148</v>
      </c>
      <c r="G286">
        <f>VLOOKUP($F286,'Participating - full rosters'!$A:$Q,11,FALSE )</f>
        <v>117</v>
      </c>
      <c r="H286" s="132">
        <f>VLOOKUP($F286,'Participating - full rosters'!$A:$Q,12,FALSE )</f>
        <v>33</v>
      </c>
      <c r="I286" s="132">
        <f>VLOOKUP($F286,'Participating - full rosters'!$A:$Q,13,FALSE )</f>
        <v>2017</v>
      </c>
      <c r="J286" s="132" t="str">
        <f>VLOOKUP($F286,'Participating - full rosters'!$A:$Q,14,FALSE )</f>
        <v>Nongovt. (not-for-profit) - Other</v>
      </c>
      <c r="K286" s="132" t="str">
        <f>VLOOKUP($F286,'Participating - full rosters'!$A:$R,18,FALSE )</f>
        <v>Minor</v>
      </c>
      <c r="L286" s="132" t="str">
        <f>VLOOKUP($F286,'Participating - full rosters'!$A:$Q,15,FALSE )</f>
        <v>Patient Care Assistant</v>
      </c>
      <c r="M286" s="150" t="str">
        <f>VLOOKUP($F286,'Participating - full rosters'!$A:$Q,16,FALSE )</f>
        <v>0 Years 8 Months</v>
      </c>
      <c r="N286" s="150" t="str">
        <f>VLOOKUP($F286,'Participating - full rosters'!$A:$Q,16,FALSE )</f>
        <v>0 Years 8 Months</v>
      </c>
      <c r="O286" s="47">
        <v>0</v>
      </c>
      <c r="P286" s="47">
        <v>8</v>
      </c>
      <c r="Q286" s="47">
        <f>365*O286+P286*30</f>
        <v>240</v>
      </c>
      <c r="R286" s="132" t="str">
        <f>VLOOKUP($F286,'Participating - full rosters'!$A:$Q,17,FALSE )</f>
        <v>3p-1130p</v>
      </c>
      <c r="S286" s="132">
        <v>2</v>
      </c>
    </row>
    <row r="287" spans="1:19">
      <c r="A287" t="str">
        <f>VLOOKUP($F287,'Participating - full rosters'!$A:$Q,2,FALSE )</f>
        <v>Kaiser Permanente Sunnyside Medical Center</v>
      </c>
      <c r="B287" s="151">
        <v>0.21700524054157877</v>
      </c>
      <c r="C287" t="str">
        <f>VLOOKUP($F287,'Participating - full rosters'!$A:$Q,5,FALSE )</f>
        <v>1 South</v>
      </c>
      <c r="D287" s="151">
        <v>0.84297455888567407</v>
      </c>
      <c r="E287" t="str">
        <f>VLOOKUP($F287,'Participating - full rosters'!$A:$Q,10,FALSE )</f>
        <v>Saad, Samer</v>
      </c>
      <c r="F287" s="151">
        <v>6.9290675168090843E-2</v>
      </c>
      <c r="G287">
        <f>VLOOKUP($F287,'Participating - full rosters'!$A:$Q,11,FALSE )</f>
        <v>302</v>
      </c>
      <c r="H287" s="132">
        <f>VLOOKUP($F287,'Participating - full rosters'!$A:$Q,12,FALSE )</f>
        <v>19</v>
      </c>
      <c r="I287" s="132">
        <f>VLOOKUP($F287,'Participating - full rosters'!$A:$Q,13,FALSE )</f>
        <v>2016</v>
      </c>
      <c r="J287" s="132" t="str">
        <f>VLOOKUP($F287,'Participating - full rosters'!$A:$Q,14,FALSE )</f>
        <v>Nongovt. (not-for-profit) - Other</v>
      </c>
      <c r="K287" s="132" t="str">
        <f>VLOOKUP($F287,'Participating - full rosters'!$A:$R,18,FALSE )</f>
        <v>Minor</v>
      </c>
      <c r="L287" s="132" t="str">
        <f>VLOOKUP($F287,'Participating - full rosters'!$A:$Q,15,FALSE )</f>
        <v>C.N.A</v>
      </c>
      <c r="M287" s="150">
        <f>VLOOKUP($F287,'Participating - full rosters'!$A:$Q,16,FALSE )</f>
        <v>42781</v>
      </c>
      <c r="N287" s="150">
        <f>VLOOKUP($F287,'Participating - full rosters'!$A:$Q,16,FALSE )</f>
        <v>42781</v>
      </c>
      <c r="O287" s="150"/>
      <c r="P287" s="150"/>
      <c r="Q287" s="47">
        <f>'Overall Data'!$C$34-N287</f>
        <v>268</v>
      </c>
      <c r="R287" s="132" t="str">
        <f>VLOOKUP($F287,'Participating - full rosters'!$A:$Q,17,FALSE )</f>
        <v>EVE</v>
      </c>
      <c r="S287" s="132">
        <v>2</v>
      </c>
    </row>
    <row r="288" spans="1:19">
      <c r="A288" t="str">
        <f>VLOOKUP($F288,'Participating - full rosters'!$A:$Q,2,FALSE )</f>
        <v>Kaiser Permanente Sunnyside Medical Center</v>
      </c>
      <c r="B288" s="151">
        <v>0.21700524054157877</v>
      </c>
      <c r="C288" t="str">
        <f>VLOOKUP($F288,'Participating - full rosters'!$A:$Q,5,FALSE )</f>
        <v>3 South</v>
      </c>
      <c r="D288" s="1">
        <v>0.64084960040717354</v>
      </c>
      <c r="E288" t="str">
        <f>VLOOKUP($F288,'Participating - full rosters'!$A:$Q,10,FALSE )</f>
        <v>Holevas, Emily</v>
      </c>
      <c r="F288" s="151">
        <v>0.88365834350637162</v>
      </c>
      <c r="G288">
        <f>VLOOKUP($F288,'Participating - full rosters'!$A:$Q,11,FALSE )</f>
        <v>302</v>
      </c>
      <c r="H288" s="132">
        <f>VLOOKUP($F288,'Participating - full rosters'!$A:$Q,12,FALSE )</f>
        <v>20</v>
      </c>
      <c r="I288" s="132">
        <f>VLOOKUP($F288,'Participating - full rosters'!$A:$Q,13,FALSE )</f>
        <v>2016</v>
      </c>
      <c r="J288" s="132" t="str">
        <f>VLOOKUP($F288,'Participating - full rosters'!$A:$Q,14,FALSE )</f>
        <v>Nongovt. (not-for-profit) - Other</v>
      </c>
      <c r="K288" s="132" t="str">
        <f>VLOOKUP($F288,'Participating - full rosters'!$A:$R,18,FALSE )</f>
        <v>Minor</v>
      </c>
      <c r="L288" s="132" t="str">
        <f>VLOOKUP($F288,'Participating - full rosters'!$A:$Q,15,FALSE )</f>
        <v>C.N.A.</v>
      </c>
      <c r="M288" s="150">
        <f>VLOOKUP($F288,'Participating - full rosters'!$A:$Q,16,FALSE )</f>
        <v>42763</v>
      </c>
      <c r="N288" s="150">
        <f>VLOOKUP($F288,'Participating - full rosters'!$A:$Q,16,FALSE )</f>
        <v>42763</v>
      </c>
      <c r="O288" s="150"/>
      <c r="P288" s="150"/>
      <c r="Q288" s="47">
        <f>'Overall Data'!$C$34-N288</f>
        <v>286</v>
      </c>
      <c r="R288" s="132" t="str">
        <f>VLOOKUP($F288,'Participating - full rosters'!$A:$Q,17,FALSE )</f>
        <v>EVE</v>
      </c>
      <c r="S288" s="132">
        <v>2</v>
      </c>
    </row>
    <row r="289" spans="1:19">
      <c r="A289" t="str">
        <f>VLOOKUP($F289,'Participating - full rosters'!$A:$Q,2,FALSE )</f>
        <v>NY Presbyterian - Lawrence</v>
      </c>
      <c r="B289" s="151">
        <v>9.2891976238658858E-2</v>
      </c>
      <c r="C289" t="str">
        <f>VLOOKUP($F289,'Participating - full rosters'!$A:$Q,5,FALSE )</f>
        <v>D.E.M.</v>
      </c>
      <c r="D289" s="1">
        <v>0.49490553607106658</v>
      </c>
      <c r="E289" t="str">
        <f>VLOOKUP($F289,'Participating - full rosters'!$A:$Q,10,FALSE )</f>
        <v>Gallo, Kaicee</v>
      </c>
      <c r="F289" s="151">
        <v>0.82209507124929537</v>
      </c>
      <c r="G289">
        <f>VLOOKUP($F289,'Participating - full rosters'!$A:$Q,11,FALSE )</f>
        <v>208</v>
      </c>
      <c r="H289" s="132">
        <f>VLOOKUP($F289,'Participating - full rosters'!$A:$Q,12,FALSE )</f>
        <v>40</v>
      </c>
      <c r="I289" s="132">
        <f>VLOOKUP($F289,'Participating - full rosters'!$A:$Q,13,FALSE )</f>
        <v>2016</v>
      </c>
      <c r="J289" s="132" t="str">
        <f>VLOOKUP($F289,'Participating - full rosters'!$A:$Q,14,FALSE )</f>
        <v>Nongovt. (not-for-profit) - Other</v>
      </c>
      <c r="K289" s="132" t="str">
        <f>VLOOKUP($F289,'Participating - full rosters'!$A:$R,18,FALSE )</f>
        <v>Minor</v>
      </c>
      <c r="L289" s="132" t="str">
        <f>VLOOKUP($F289,'Participating - full rosters'!$A:$Q,15,FALSE )</f>
        <v>STAFF NURSE</v>
      </c>
      <c r="M289" s="150">
        <f>VLOOKUP($F289,'Participating - full rosters'!$A:$Q,16,FALSE )</f>
        <v>42758</v>
      </c>
      <c r="N289" s="150">
        <f>VLOOKUP($F289,'Participating - full rosters'!$A:$Q,16,FALSE )</f>
        <v>42758</v>
      </c>
      <c r="O289" s="150"/>
      <c r="P289" s="150"/>
      <c r="Q289" s="47">
        <f>'Overall Data'!$C$34-N289</f>
        <v>291</v>
      </c>
      <c r="R289" s="132" t="str">
        <f>VLOOKUP($F289,'Participating - full rosters'!$A:$Q,17,FALSE )</f>
        <v>EVENING</v>
      </c>
      <c r="S289" s="132">
        <v>2</v>
      </c>
    </row>
    <row r="290" spans="1:19">
      <c r="A290" t="str">
        <f>VLOOKUP($F290,'Participating - full rosters'!$A:$Q,2,FALSE )</f>
        <v>NY Presbyterian - Lawrence</v>
      </c>
      <c r="B290" s="151">
        <v>9.2891976238658858E-2</v>
      </c>
      <c r="C290" t="str">
        <f>VLOOKUP($F290,'Participating - full rosters'!$A:$Q,5,FALSE )</f>
        <v>D.E.M.</v>
      </c>
      <c r="D290" s="151">
        <v>0.49490553607106658</v>
      </c>
      <c r="E290" t="str">
        <f>VLOOKUP($F290,'Participating - full rosters'!$A:$Q,10,FALSE )</f>
        <v>Joseph, Paul R.</v>
      </c>
      <c r="F290" s="151">
        <v>0.94469277529343798</v>
      </c>
      <c r="G290">
        <f>VLOOKUP($F290,'Participating - full rosters'!$A:$Q,11,FALSE )</f>
        <v>208</v>
      </c>
      <c r="H290" s="132">
        <f>VLOOKUP($F290,'Participating - full rosters'!$A:$Q,12,FALSE )</f>
        <v>40</v>
      </c>
      <c r="I290" s="132">
        <f>VLOOKUP($F290,'Participating - full rosters'!$A:$Q,13,FALSE )</f>
        <v>2016</v>
      </c>
      <c r="J290" s="132" t="str">
        <f>VLOOKUP($F290,'Participating - full rosters'!$A:$Q,14,FALSE )</f>
        <v>Nongovt. (not-for-profit) - Other</v>
      </c>
      <c r="K290" s="132" t="str">
        <f>VLOOKUP($F290,'Participating - full rosters'!$A:$R,18,FALSE )</f>
        <v>Minor</v>
      </c>
      <c r="L290" s="132" t="str">
        <f>VLOOKUP($F290,'Participating - full rosters'!$A:$Q,15,FALSE )</f>
        <v>STAFF NURSE</v>
      </c>
      <c r="M290" s="150">
        <f>VLOOKUP($F290,'Participating - full rosters'!$A:$Q,16,FALSE )</f>
        <v>42758</v>
      </c>
      <c r="N290" s="150">
        <f>VLOOKUP($F290,'Participating - full rosters'!$A:$Q,16,FALSE )</f>
        <v>42758</v>
      </c>
      <c r="O290" s="150"/>
      <c r="P290" s="150"/>
      <c r="Q290" s="47">
        <f>'Overall Data'!$C$34-N290</f>
        <v>291</v>
      </c>
      <c r="R290" s="132" t="str">
        <f>VLOOKUP($F290,'Participating - full rosters'!$A:$Q,17,FALSE )</f>
        <v>EVENING</v>
      </c>
      <c r="S290" s="132">
        <v>2</v>
      </c>
    </row>
    <row r="291" spans="1:19">
      <c r="A291" t="str">
        <f>VLOOKUP($F291,'Participating - full rosters'!$A:$Q,2,FALSE )</f>
        <v>Kaiser Permanente Sunnyside Medical Center</v>
      </c>
      <c r="B291" s="151">
        <v>0.21700524054157877</v>
      </c>
      <c r="C291" t="str">
        <f>VLOOKUP($F291,'Participating - full rosters'!$A:$Q,5,FALSE )</f>
        <v>MS Progressive</v>
      </c>
      <c r="D291" s="151">
        <v>0.25596923097598645</v>
      </c>
      <c r="E291" t="str">
        <f>VLOOKUP($F291,'Participating - full rosters'!$A:$Q,10,FALSE )</f>
        <v>Collins, Jeffrey</v>
      </c>
      <c r="F291" s="151">
        <v>0.40964201793983401</v>
      </c>
      <c r="G291">
        <f>VLOOKUP($F291,'Participating - full rosters'!$A:$Q,11,FALSE )</f>
        <v>302</v>
      </c>
      <c r="H291" s="132">
        <f>VLOOKUP($F291,'Participating - full rosters'!$A:$Q,12,FALSE )</f>
        <v>20</v>
      </c>
      <c r="I291" s="132">
        <f>VLOOKUP($F291,'Participating - full rosters'!$A:$Q,13,FALSE )</f>
        <v>2016</v>
      </c>
      <c r="J291" s="132" t="str">
        <f>VLOOKUP($F291,'Participating - full rosters'!$A:$Q,14,FALSE )</f>
        <v>Nongovt. (not-for-profit) - Other</v>
      </c>
      <c r="K291" s="132" t="str">
        <f>VLOOKUP($F291,'Participating - full rosters'!$A:$R,18,FALSE )</f>
        <v>Minor</v>
      </c>
      <c r="L291" s="132" t="str">
        <f>VLOOKUP($F291,'Participating - full rosters'!$A:$Q,15,FALSE )</f>
        <v>C.N.A.</v>
      </c>
      <c r="M291" s="150">
        <f>VLOOKUP($F291,'Participating - full rosters'!$A:$Q,16,FALSE )</f>
        <v>42720</v>
      </c>
      <c r="N291" s="150">
        <f>VLOOKUP($F291,'Participating - full rosters'!$A:$Q,16,FALSE )</f>
        <v>42720</v>
      </c>
      <c r="O291" s="150"/>
      <c r="P291" s="150"/>
      <c r="Q291" s="47">
        <f>'Overall Data'!$C$34-N291</f>
        <v>329</v>
      </c>
      <c r="R291" s="132" t="str">
        <f>VLOOKUP($F291,'Participating - full rosters'!$A:$Q,17,FALSE )</f>
        <v>EVE</v>
      </c>
      <c r="S291" s="132">
        <v>2</v>
      </c>
    </row>
    <row r="292" spans="1:19">
      <c r="A292" t="str">
        <f>VLOOKUP($F292,'Participating - full rosters'!$A:$Q,2,FALSE )</f>
        <v>Kaiser Permanente Sunnyside Medical Center</v>
      </c>
      <c r="B292" s="151">
        <v>0.21700524054157877</v>
      </c>
      <c r="C292" t="str">
        <f>VLOOKUP($F292,'Participating - full rosters'!$A:$Q,5,FALSE )</f>
        <v>2 North</v>
      </c>
      <c r="D292" s="151">
        <v>0.16097999137792862</v>
      </c>
      <c r="E292" t="str">
        <f>VLOOKUP($F292,'Participating - full rosters'!$A:$Q,10,FALSE )</f>
        <v>Johnson, Jessica</v>
      </c>
      <c r="F292" s="151">
        <v>0.84578069024500602</v>
      </c>
      <c r="G292">
        <f>VLOOKUP($F292,'Participating - full rosters'!$A:$Q,11,FALSE )</f>
        <v>302</v>
      </c>
      <c r="H292" s="132">
        <f>VLOOKUP($F292,'Participating - full rosters'!$A:$Q,12,FALSE )</f>
        <v>35</v>
      </c>
      <c r="I292" s="132">
        <f>VLOOKUP($F292,'Participating - full rosters'!$A:$Q,13,FALSE )</f>
        <v>2016</v>
      </c>
      <c r="J292" s="132" t="str">
        <f>VLOOKUP($F292,'Participating - full rosters'!$A:$Q,14,FALSE )</f>
        <v>Nongovt. (not-for-profit) - Other</v>
      </c>
      <c r="K292" s="132" t="str">
        <f>VLOOKUP($F292,'Participating - full rosters'!$A:$R,18,FALSE )</f>
        <v>Minor</v>
      </c>
      <c r="L292" s="132" t="str">
        <f>VLOOKUP($F292,'Participating - full rosters'!$A:$Q,15,FALSE )</f>
        <v>C.N.A.</v>
      </c>
      <c r="M292" s="150">
        <f>VLOOKUP($F292,'Participating - full rosters'!$A:$Q,16,FALSE )</f>
        <v>42685</v>
      </c>
      <c r="N292" s="150">
        <f>VLOOKUP($F292,'Participating - full rosters'!$A:$Q,16,FALSE )</f>
        <v>42685</v>
      </c>
      <c r="O292" s="150"/>
      <c r="P292" s="150"/>
      <c r="Q292" s="47">
        <f>'Overall Data'!$C$34-N292</f>
        <v>364</v>
      </c>
      <c r="R292" s="132" t="str">
        <f>VLOOKUP($F292,'Participating - full rosters'!$A:$Q,17,FALSE )</f>
        <v>EVE</v>
      </c>
      <c r="S292" s="132">
        <v>2</v>
      </c>
    </row>
    <row r="293" spans="1:19">
      <c r="A293" t="str">
        <f>VLOOKUP($F293,'Participating - full rosters'!$A:$Q,2,FALSE )</f>
        <v>Kaiser Permanente Sunnyside Medical Center</v>
      </c>
      <c r="B293" s="151">
        <v>0.21700524054157877</v>
      </c>
      <c r="C293" t="str">
        <f>VLOOKUP($F293,'Participating - full rosters'!$A:$Q,5,FALSE )</f>
        <v>Oncology</v>
      </c>
      <c r="D293" s="151">
        <v>0.38472962404098765</v>
      </c>
      <c r="E293" t="str">
        <f>VLOOKUP($F293,'Participating - full rosters'!$A:$Q,10,FALSE )</f>
        <v>Deblock, Brianna</v>
      </c>
      <c r="F293" s="151">
        <v>6.2386089712284432E-2</v>
      </c>
      <c r="G293">
        <f>VLOOKUP($F293,'Participating - full rosters'!$A:$Q,11,FALSE )</f>
        <v>302</v>
      </c>
      <c r="H293" s="132">
        <f>VLOOKUP($F293,'Participating - full rosters'!$A:$Q,12,FALSE )</f>
        <v>20</v>
      </c>
      <c r="I293" s="132">
        <f>VLOOKUP($F293,'Participating - full rosters'!$A:$Q,13,FALSE )</f>
        <v>2016</v>
      </c>
      <c r="J293" s="132" t="str">
        <f>VLOOKUP($F293,'Participating - full rosters'!$A:$Q,14,FALSE )</f>
        <v>Nongovt. (not-for-profit) - Other</v>
      </c>
      <c r="K293" s="132" t="str">
        <f>VLOOKUP($F293,'Participating - full rosters'!$A:$R,18,FALSE )</f>
        <v>Minor</v>
      </c>
      <c r="L293" s="132" t="str">
        <f>VLOOKUP($F293,'Participating - full rosters'!$A:$Q,15,FALSE )</f>
        <v>C.N.A</v>
      </c>
      <c r="M293" s="150">
        <f>VLOOKUP($F293,'Participating - full rosters'!$A:$Q,16,FALSE )</f>
        <v>42645</v>
      </c>
      <c r="N293" s="150">
        <f>VLOOKUP($F293,'Participating - full rosters'!$A:$Q,16,FALSE )</f>
        <v>42645</v>
      </c>
      <c r="O293" s="150"/>
      <c r="P293" s="150"/>
      <c r="Q293" s="47">
        <f>'Overall Data'!$C$34-N293</f>
        <v>404</v>
      </c>
      <c r="R293" s="132" t="str">
        <f>VLOOKUP($F293,'Participating - full rosters'!$A:$Q,17,FALSE )</f>
        <v>EVE</v>
      </c>
      <c r="S293" s="132">
        <v>2</v>
      </c>
    </row>
    <row r="294" spans="1:19">
      <c r="A294" t="str">
        <f>VLOOKUP($F294,'Participating - full rosters'!$A:$Q,2,FALSE )</f>
        <v>Kaiser Permanente Sunnyside Medical Center</v>
      </c>
      <c r="B294" s="151">
        <v>0.21700524054157877</v>
      </c>
      <c r="C294" t="str">
        <f>VLOOKUP($F294,'Participating - full rosters'!$A:$Q,5,FALSE )</f>
        <v>3 South</v>
      </c>
      <c r="D294" s="151">
        <v>0.64084960040717354</v>
      </c>
      <c r="E294" t="str">
        <f>VLOOKUP($F294,'Participating - full rosters'!$A:$Q,10,FALSE )</f>
        <v>Paulsen, Gloria</v>
      </c>
      <c r="F294" s="151">
        <v>0.79128062166176372</v>
      </c>
      <c r="G294">
        <f>VLOOKUP($F294,'Participating - full rosters'!$A:$Q,11,FALSE )</f>
        <v>302</v>
      </c>
      <c r="H294" s="132">
        <f>VLOOKUP($F294,'Participating - full rosters'!$A:$Q,12,FALSE )</f>
        <v>20</v>
      </c>
      <c r="I294" s="132">
        <f>VLOOKUP($F294,'Participating - full rosters'!$A:$Q,13,FALSE )</f>
        <v>2016</v>
      </c>
      <c r="J294" s="132" t="str">
        <f>VLOOKUP($F294,'Participating - full rosters'!$A:$Q,14,FALSE )</f>
        <v>Nongovt. (not-for-profit) - Other</v>
      </c>
      <c r="K294" s="132" t="str">
        <f>VLOOKUP($F294,'Participating - full rosters'!$A:$R,18,FALSE )</f>
        <v>Minor</v>
      </c>
      <c r="L294" s="132" t="str">
        <f>VLOOKUP($F294,'Participating - full rosters'!$A:$Q,15,FALSE )</f>
        <v>C.N.A.</v>
      </c>
      <c r="M294" s="150">
        <f>VLOOKUP($F294,'Participating - full rosters'!$A:$Q,16,FALSE )</f>
        <v>42636</v>
      </c>
      <c r="N294" s="150">
        <f>VLOOKUP($F294,'Participating - full rosters'!$A:$Q,16,FALSE )</f>
        <v>42636</v>
      </c>
      <c r="O294" s="150"/>
      <c r="P294" s="150"/>
      <c r="Q294" s="47">
        <f>'Overall Data'!$C$34-N294</f>
        <v>413</v>
      </c>
      <c r="R294" s="132" t="str">
        <f>VLOOKUP($F294,'Participating - full rosters'!$A:$Q,17,FALSE )</f>
        <v>EVE</v>
      </c>
      <c r="S294" s="132">
        <v>2</v>
      </c>
    </row>
    <row r="295" spans="1:19">
      <c r="A295" t="str">
        <f>VLOOKUP($F295,'Participating - full rosters'!$A:$Q,2,FALSE )</f>
        <v>The Miriam Hospital</v>
      </c>
      <c r="B295" s="151">
        <v>0.52550586196277127</v>
      </c>
      <c r="C295" t="str">
        <f>VLOOKUP($F295,'Participating - full rosters'!$A:$Q,5,FALSE )</f>
        <v>4W Cardiac</v>
      </c>
      <c r="D295" s="151">
        <v>0.43561974961587346</v>
      </c>
      <c r="E295" t="str">
        <f>VLOOKUP($F295,'Participating - full rosters'!$A:$Q,10,FALSE )</f>
        <v>Lynch, Theresa F</v>
      </c>
      <c r="F295" s="151">
        <v>0.95191560159649324</v>
      </c>
      <c r="G295">
        <f>VLOOKUP($F295,'Participating - full rosters'!$A:$Q,11,FALSE )</f>
        <v>247</v>
      </c>
      <c r="H295" s="132">
        <f>VLOOKUP($F295,'Participating - full rosters'!$A:$Q,12,FALSE )</f>
        <v>30</v>
      </c>
      <c r="I295" s="132">
        <f>VLOOKUP($F295,'Participating - full rosters'!$A:$Q,13,FALSE )</f>
        <v>2004</v>
      </c>
      <c r="J295" s="132" t="str">
        <f>VLOOKUP($F295,'Participating - full rosters'!$A:$Q,14,FALSE )</f>
        <v>Nongovt. (not-for-profit) - Other</v>
      </c>
      <c r="K295" s="132" t="str">
        <f>VLOOKUP($F295,'Participating - full rosters'!$A:$R,18,FALSE )</f>
        <v>Major</v>
      </c>
      <c r="L295" s="132" t="str">
        <f>VLOOKUP($F295,'Participating - full rosters'!$A:$Q,15,FALSE )</f>
        <v xml:space="preserve">C N A </v>
      </c>
      <c r="M295" s="150">
        <f>VLOOKUP($F295,'Participating - full rosters'!$A:$Q,16,FALSE )</f>
        <v>42632</v>
      </c>
      <c r="N295" s="150">
        <f>VLOOKUP($F295,'Participating - full rosters'!$A:$Q,16,FALSE )</f>
        <v>42632</v>
      </c>
      <c r="O295" s="150"/>
      <c r="P295" s="150"/>
      <c r="Q295" s="47">
        <f>'Overall Data'!$C$34-N295</f>
        <v>417</v>
      </c>
      <c r="R295" s="132" t="str">
        <f>VLOOKUP($F295,'Participating - full rosters'!$A:$Q,17,FALSE )</f>
        <v>PM</v>
      </c>
      <c r="S295" s="132">
        <v>2</v>
      </c>
    </row>
    <row r="296" spans="1:19">
      <c r="A296" t="str">
        <f>VLOOKUP($F296,'Participating - full rosters'!$A:$Q,2,FALSE )</f>
        <v>Kaiser Permanente Sunnyside Medical Center</v>
      </c>
      <c r="B296" s="151">
        <v>0.21700524054157877</v>
      </c>
      <c r="C296" t="str">
        <f>VLOOKUP($F296,'Participating - full rosters'!$A:$Q,5,FALSE )</f>
        <v>3 North</v>
      </c>
      <c r="D296" s="151">
        <v>0.25340820192356961</v>
      </c>
      <c r="E296" t="str">
        <f>VLOOKUP($F296,'Participating - full rosters'!$A:$Q,10,FALSE )</f>
        <v>Cooper, Shaunda</v>
      </c>
      <c r="F296" s="151">
        <v>0.17582300637979753</v>
      </c>
      <c r="G296">
        <f>VLOOKUP($F296,'Participating - full rosters'!$A:$Q,11,FALSE )</f>
        <v>302</v>
      </c>
      <c r="H296" s="132">
        <f>VLOOKUP($F296,'Participating - full rosters'!$A:$Q,12,FALSE )</f>
        <v>37</v>
      </c>
      <c r="I296" s="132">
        <f>VLOOKUP($F296,'Participating - full rosters'!$A:$Q,13,FALSE )</f>
        <v>2016</v>
      </c>
      <c r="J296" s="132" t="str">
        <f>VLOOKUP($F296,'Participating - full rosters'!$A:$Q,14,FALSE )</f>
        <v>Nongovt. (not-for-profit) - Other</v>
      </c>
      <c r="K296" s="132" t="str">
        <f>VLOOKUP($F296,'Participating - full rosters'!$A:$R,18,FALSE )</f>
        <v>Minor</v>
      </c>
      <c r="L296" s="132" t="str">
        <f>VLOOKUP($F296,'Participating - full rosters'!$A:$Q,15,FALSE )</f>
        <v>C.N.A.</v>
      </c>
      <c r="M296" s="150">
        <f>VLOOKUP($F296,'Participating - full rosters'!$A:$Q,16,FALSE )</f>
        <v>42613</v>
      </c>
      <c r="N296" s="150">
        <f>VLOOKUP($F296,'Participating - full rosters'!$A:$Q,16,FALSE )</f>
        <v>42613</v>
      </c>
      <c r="O296" s="150"/>
      <c r="P296" s="150"/>
      <c r="Q296" s="47">
        <f>'Overall Data'!$C$34-N296</f>
        <v>436</v>
      </c>
      <c r="R296" s="132" t="str">
        <f>VLOOKUP($F296,'Participating - full rosters'!$A:$Q,17,FALSE )</f>
        <v>EVE</v>
      </c>
      <c r="S296" s="132">
        <v>2</v>
      </c>
    </row>
    <row r="297" spans="1:19">
      <c r="A297" t="str">
        <f>VLOOKUP($F297,'Participating - full rosters'!$A:$Q,2,FALSE )</f>
        <v>Community Memorial Hospital</v>
      </c>
      <c r="B297" s="151">
        <v>0.99258069907410573</v>
      </c>
      <c r="C297" t="str">
        <f>VLOOKUP($F297,'Participating - full rosters'!$A:$Q,5,FALSE )</f>
        <v>Medical ACE</v>
      </c>
      <c r="D297" s="1">
        <v>0.93104764500745685</v>
      </c>
      <c r="E297" t="str">
        <f>VLOOKUP($F297,'Participating - full rosters'!$A:$Q,10,FALSE )</f>
        <v>Morgan, Schmitt,</v>
      </c>
      <c r="F297" s="151">
        <v>0.52794419260190695</v>
      </c>
      <c r="G297">
        <f>VLOOKUP($F297,'Participating - full rosters'!$A:$Q,11,FALSE )</f>
        <v>198</v>
      </c>
      <c r="H297" s="132">
        <f>VLOOKUP($F297,'Participating - full rosters'!$A:$Q,12,FALSE )</f>
        <v>29</v>
      </c>
      <c r="I297" s="132">
        <f>VLOOKUP($F297,'Participating - full rosters'!$A:$Q,13,FALSE )</f>
        <v>2008</v>
      </c>
      <c r="J297" s="132" t="str">
        <f>VLOOKUP($F297,'Participating - full rosters'!$A:$Q,14,FALSE )</f>
        <v>Nongovt. (not-for-profit) - Other</v>
      </c>
      <c r="K297" s="132" t="str">
        <f>VLOOKUP($F297,'Participating - full rosters'!$A:$R,18,FALSE )</f>
        <v>Minor</v>
      </c>
      <c r="L297" s="132" t="str">
        <f>VLOOKUP($F297,'Participating - full rosters'!$A:$Q,15,FALSE )</f>
        <v xml:space="preserve">C N A </v>
      </c>
      <c r="M297" s="150">
        <f>VLOOKUP($F297,'Participating - full rosters'!$A:$Q,16,FALSE )</f>
        <v>42604</v>
      </c>
      <c r="N297" s="150">
        <f>VLOOKUP($F297,'Participating - full rosters'!$A:$Q,16,FALSE )</f>
        <v>42604</v>
      </c>
      <c r="O297" s="150"/>
      <c r="P297" s="150"/>
      <c r="Q297" s="47">
        <f>'Overall Data'!$C$34-N297</f>
        <v>445</v>
      </c>
      <c r="R297" s="132" t="str">
        <f>VLOOKUP($F297,'Participating - full rosters'!$A:$Q,17,FALSE )</f>
        <v>PM</v>
      </c>
      <c r="S297" s="132">
        <v>2</v>
      </c>
    </row>
    <row r="298" spans="1:19">
      <c r="A298" t="str">
        <f>VLOOKUP($F298,'Participating - full rosters'!$A:$Q,2,FALSE )</f>
        <v>The Miriam Hospital</v>
      </c>
      <c r="B298" s="151">
        <v>0.52550586196277127</v>
      </c>
      <c r="C298" t="str">
        <f>VLOOKUP($F298,'Participating - full rosters'!$A:$Q,5,FALSE )</f>
        <v>4W Cardiac</v>
      </c>
      <c r="D298" s="151">
        <v>0.43561974961587346</v>
      </c>
      <c r="E298" t="str">
        <f>VLOOKUP($F298,'Participating - full rosters'!$A:$Q,10,FALSE )</f>
        <v>Luiz, Jeannine M</v>
      </c>
      <c r="F298" s="151">
        <v>0.34457074233310681</v>
      </c>
      <c r="G298">
        <f>VLOOKUP($F298,'Participating - full rosters'!$A:$Q,11,FALSE )</f>
        <v>247</v>
      </c>
      <c r="H298" s="132">
        <f>VLOOKUP($F298,'Participating - full rosters'!$A:$Q,12,FALSE )</f>
        <v>30</v>
      </c>
      <c r="I298" s="132">
        <f>VLOOKUP($F298,'Participating - full rosters'!$A:$Q,13,FALSE )</f>
        <v>2004</v>
      </c>
      <c r="J298" s="132" t="str">
        <f>VLOOKUP($F298,'Participating - full rosters'!$A:$Q,14,FALSE )</f>
        <v>Nongovt. (not-for-profit) - Other</v>
      </c>
      <c r="K298" s="132" t="str">
        <f>VLOOKUP($F298,'Participating - full rosters'!$A:$R,18,FALSE )</f>
        <v>Major</v>
      </c>
      <c r="L298" s="132" t="str">
        <f>VLOOKUP($F298,'Participating - full rosters'!$A:$Q,15,FALSE )</f>
        <v xml:space="preserve">C N A </v>
      </c>
      <c r="M298" s="150">
        <f>VLOOKUP($F298,'Participating - full rosters'!$A:$Q,16,FALSE )</f>
        <v>42604</v>
      </c>
      <c r="N298" s="150">
        <f>VLOOKUP($F298,'Participating - full rosters'!$A:$Q,16,FALSE )</f>
        <v>42604</v>
      </c>
      <c r="O298" s="150"/>
      <c r="P298" s="150"/>
      <c r="Q298" s="47">
        <f>'Overall Data'!$C$34-N298</f>
        <v>445</v>
      </c>
      <c r="R298" s="132" t="str">
        <f>VLOOKUP($F298,'Participating - full rosters'!$A:$Q,17,FALSE )</f>
        <v>PM</v>
      </c>
      <c r="S298" s="132">
        <v>2</v>
      </c>
    </row>
    <row r="299" spans="1:19">
      <c r="A299" t="str">
        <f>VLOOKUP($F299,'Participating - full rosters'!$A:$Q,2,FALSE )</f>
        <v>NY Presbyterian - Lawrence</v>
      </c>
      <c r="B299" s="151">
        <v>9.2891976238658858E-2</v>
      </c>
      <c r="C299" t="str">
        <f>VLOOKUP($F299,'Participating - full rosters'!$A:$Q,5,FALSE )</f>
        <v>D.E.M.</v>
      </c>
      <c r="D299" s="151">
        <v>0.49490553607106658</v>
      </c>
      <c r="E299" t="str">
        <f>VLOOKUP($F299,'Participating - full rosters'!$A:$Q,10,FALSE )</f>
        <v>Tovar, Christina</v>
      </c>
      <c r="F299" s="1">
        <v>0.50727318008326483</v>
      </c>
      <c r="G299">
        <f>VLOOKUP($F299,'Participating - full rosters'!$A:$Q,11,FALSE )</f>
        <v>208</v>
      </c>
      <c r="H299" s="132">
        <f>VLOOKUP($F299,'Participating - full rosters'!$A:$Q,12,FALSE )</f>
        <v>40</v>
      </c>
      <c r="I299" s="132">
        <f>VLOOKUP($F299,'Participating - full rosters'!$A:$Q,13,FALSE )</f>
        <v>2016</v>
      </c>
      <c r="J299" s="132" t="str">
        <f>VLOOKUP($F299,'Participating - full rosters'!$A:$Q,14,FALSE )</f>
        <v>Nongovt. (not-for-profit) - Other</v>
      </c>
      <c r="K299" s="132" t="str">
        <f>VLOOKUP($F299,'Participating - full rosters'!$A:$R,18,FALSE )</f>
        <v>Minor</v>
      </c>
      <c r="L299" s="132" t="str">
        <f>VLOOKUP($F299,'Participating - full rosters'!$A:$Q,15,FALSE )</f>
        <v>STAFF NURSE</v>
      </c>
      <c r="M299" s="150">
        <f>VLOOKUP($F299,'Participating - full rosters'!$A:$Q,16,FALSE )</f>
        <v>42597</v>
      </c>
      <c r="N299" s="150">
        <f>VLOOKUP($F299,'Participating - full rosters'!$A:$Q,16,FALSE )</f>
        <v>42597</v>
      </c>
      <c r="O299" s="150"/>
      <c r="P299" s="150"/>
      <c r="Q299" s="47">
        <f>'Overall Data'!$C$34-N299</f>
        <v>452</v>
      </c>
      <c r="R299" s="132" t="str">
        <f>VLOOKUP($F299,'Participating - full rosters'!$A:$Q,17,FALSE )</f>
        <v>EVENING</v>
      </c>
      <c r="S299" s="132">
        <v>2</v>
      </c>
    </row>
    <row r="300" spans="1:19">
      <c r="A300" t="str">
        <f>VLOOKUP($F300,'Participating - full rosters'!$A:$Q,2,FALSE )</f>
        <v>St. Joseph Mercy Oakland</v>
      </c>
      <c r="B300" s="1">
        <v>0.10179897754127254</v>
      </c>
      <c r="C300" t="str">
        <f>VLOOKUP($F300,'Participating - full rosters'!$A:$Q,5,FALSE )</f>
        <v>4S - Med/Surg</v>
      </c>
      <c r="D300" s="1">
        <v>0.30940463213849057</v>
      </c>
      <c r="E300" t="str">
        <f>VLOOKUP($F300,'Participating - full rosters'!$A:$Q,10,FALSE )</f>
        <v>Berger, Chandra N.</v>
      </c>
      <c r="F300" s="1">
        <v>0.13604061705571835</v>
      </c>
      <c r="G300">
        <f>VLOOKUP($F300,'Participating - full rosters'!$A:$Q,11,FALSE )</f>
        <v>422</v>
      </c>
      <c r="H300" s="132">
        <f>VLOOKUP($F300,'Participating - full rosters'!$A:$Q,12,FALSE )</f>
        <v>36</v>
      </c>
      <c r="I300" s="132">
        <f>VLOOKUP($F300,'Participating - full rosters'!$A:$Q,13,FALSE )</f>
        <v>2011</v>
      </c>
      <c r="J300" s="132" t="str">
        <f>VLOOKUP($F300,'Participating - full rosters'!$A:$Q,14,FALSE )</f>
        <v>Nongovt. (not-for-profit) - Church Operated</v>
      </c>
      <c r="K300" s="132" t="str">
        <f>VLOOKUP($F300,'Participating - full rosters'!$A:$R,18,FALSE )</f>
        <v>Minor</v>
      </c>
      <c r="L300" s="132" t="str">
        <f>VLOOKUP($F300,'Participating - full rosters'!$A:$Q,15,FALSE )</f>
        <v>STAFF NURSE</v>
      </c>
      <c r="M300" s="150">
        <f>VLOOKUP($F300,'Participating - full rosters'!$A:$Q,16,FALSE )</f>
        <v>42597</v>
      </c>
      <c r="N300" s="150">
        <f>VLOOKUP($F300,'Participating - full rosters'!$A:$Q,16,FALSE )</f>
        <v>42597</v>
      </c>
      <c r="O300" s="150"/>
      <c r="P300" s="150"/>
      <c r="Q300" s="47">
        <f>'Overall Data'!$C$34-N300</f>
        <v>452</v>
      </c>
      <c r="R300" s="132" t="str">
        <f>VLOOKUP($F300,'Participating - full rosters'!$A:$Q,17,FALSE )</f>
        <v>EVENING</v>
      </c>
      <c r="S300" s="132">
        <v>2</v>
      </c>
    </row>
    <row r="301" spans="1:19">
      <c r="A301" t="str">
        <f>VLOOKUP($F301,'Participating - full rosters'!$A:$Q,2,FALSE )</f>
        <v>Kaiser Permanente Sunnyside Medical Center</v>
      </c>
      <c r="B301" s="99">
        <v>0.21700524054157877</v>
      </c>
      <c r="C301" t="str">
        <f>VLOOKUP($F301,'Participating - full rosters'!$A:$Q,5,FALSE )</f>
        <v>Oncology</v>
      </c>
      <c r="D301" s="99">
        <v>0.38472962404098765</v>
      </c>
      <c r="E301" t="str">
        <f>VLOOKUP($F301,'Participating - full rosters'!$A:$Q,10,FALSE )</f>
        <v>Barker, Patricia</v>
      </c>
      <c r="F301" s="99">
        <v>8.8596647452910959E-2</v>
      </c>
      <c r="G301">
        <f>VLOOKUP($F301,'Participating - full rosters'!$A:$Q,11,FALSE )</f>
        <v>302</v>
      </c>
      <c r="H301" s="132">
        <f>VLOOKUP($F301,'Participating - full rosters'!$A:$Q,12,FALSE )</f>
        <v>20</v>
      </c>
      <c r="I301" s="132">
        <f>VLOOKUP($F301,'Participating - full rosters'!$A:$Q,13,FALSE )</f>
        <v>2016</v>
      </c>
      <c r="J301" s="132" t="str">
        <f>VLOOKUP($F301,'Participating - full rosters'!$A:$Q,14,FALSE )</f>
        <v>Nongovt. (not-for-profit) - Other</v>
      </c>
      <c r="K301" s="132" t="str">
        <f>VLOOKUP($F301,'Participating - full rosters'!$A:$R,18,FALSE )</f>
        <v>Minor</v>
      </c>
      <c r="L301" s="132" t="str">
        <f>VLOOKUP($F301,'Participating - full rosters'!$A:$Q,15,FALSE )</f>
        <v>C.N.A</v>
      </c>
      <c r="M301" s="150">
        <f>VLOOKUP($F301,'Participating - full rosters'!$A:$Q,16,FALSE )</f>
        <v>42566</v>
      </c>
      <c r="N301" s="150">
        <f>VLOOKUP($F301,'Participating - full rosters'!$A:$Q,16,FALSE )</f>
        <v>42566</v>
      </c>
      <c r="O301" s="150"/>
      <c r="P301" s="150"/>
      <c r="Q301" s="47">
        <f>'Overall Data'!$C$34-N301</f>
        <v>483</v>
      </c>
      <c r="R301" s="132" t="str">
        <f>VLOOKUP($F301,'Participating - full rosters'!$A:$Q,17,FALSE )</f>
        <v>EVE</v>
      </c>
      <c r="S301" s="132">
        <v>2</v>
      </c>
    </row>
    <row r="302" spans="1:19">
      <c r="A302" t="str">
        <f>VLOOKUP($F302,'Participating - full rosters'!$A:$Q,2,FALSE )</f>
        <v>UConn Health John Dempsey Hospital</v>
      </c>
      <c r="B302" s="1">
        <v>6.2812775230464357E-2</v>
      </c>
      <c r="C302" t="str">
        <f>VLOOKUP($F302,'Participating - full rosters'!$A:$Q,5,FALSE )</f>
        <v>Medicine 3 Unit</v>
      </c>
      <c r="D302" s="1">
        <v>5.9301050074087702E-2</v>
      </c>
      <c r="E302" t="str">
        <f>VLOOKUP($F302,'Participating - full rosters'!$A:$Q,10,FALSE )</f>
        <v>Frimpong, Joanita F.</v>
      </c>
      <c r="F302" s="1">
        <v>0.16254392381789839</v>
      </c>
      <c r="G302">
        <f>VLOOKUP($F302,'Participating - full rosters'!$A:$Q,11,FALSE )</f>
        <v>176</v>
      </c>
      <c r="H302" s="132">
        <f>VLOOKUP($F302,'Participating - full rosters'!$A:$Q,12,FALSE )</f>
        <v>28</v>
      </c>
      <c r="I302" s="132">
        <f>VLOOKUP($F302,'Participating - full rosters'!$A:$Q,13,FALSE )</f>
        <v>2017</v>
      </c>
      <c r="J302" s="132" t="str">
        <f>VLOOKUP($F302,'Participating - full rosters'!$A:$Q,14,FALSE )</f>
        <v xml:space="preserve">Govt. (non federal) - State
</v>
      </c>
      <c r="K302" s="132" t="str">
        <f>VLOOKUP($F302,'Participating - full rosters'!$A:$R,18,FALSE )</f>
        <v>Major</v>
      </c>
      <c r="L302" s="132" t="str">
        <f>VLOOKUP($F302,'Participating - full rosters'!$A:$Q,15,FALSE )</f>
        <v>C.N.A</v>
      </c>
      <c r="M302" s="150">
        <f>VLOOKUP($F302,'Participating - full rosters'!$A:$Q,16,FALSE )</f>
        <v>42566</v>
      </c>
      <c r="N302" s="150">
        <f>VLOOKUP($F302,'Participating - full rosters'!$A:$Q,16,FALSE )</f>
        <v>42566</v>
      </c>
      <c r="O302" s="150"/>
      <c r="P302" s="150"/>
      <c r="Q302" s="47">
        <f>'Overall Data'!$C$34-N302</f>
        <v>483</v>
      </c>
      <c r="R302" s="132" t="str">
        <f>VLOOKUP($F302,'Participating - full rosters'!$A:$Q,17,FALSE )</f>
        <v>EVE</v>
      </c>
      <c r="S302" s="132">
        <v>2</v>
      </c>
    </row>
    <row r="303" spans="1:19">
      <c r="A303" t="str">
        <f>VLOOKUP($F303,'Participating - full rosters'!$A:$Q,2,FALSE )</f>
        <v>NY Presbyterian - Lawrence</v>
      </c>
      <c r="B303" s="1">
        <v>9.2891976238658858E-2</v>
      </c>
      <c r="C303" t="str">
        <f>VLOOKUP($F303,'Participating - full rosters'!$A:$Q,5,FALSE )</f>
        <v>D.E.M.</v>
      </c>
      <c r="D303" s="151">
        <v>0.49490553607106658</v>
      </c>
      <c r="E303" t="str">
        <f>VLOOKUP($F303,'Participating - full rosters'!$A:$Q,10,FALSE )</f>
        <v>Torres, Moira</v>
      </c>
      <c r="F303" s="1">
        <v>0.89350849421782652</v>
      </c>
      <c r="G303">
        <f>VLOOKUP($F303,'Participating - full rosters'!$A:$Q,11,FALSE )</f>
        <v>208</v>
      </c>
      <c r="H303" s="132">
        <f>VLOOKUP($F303,'Participating - full rosters'!$A:$Q,12,FALSE )</f>
        <v>40</v>
      </c>
      <c r="I303" s="132">
        <f>VLOOKUP($F303,'Participating - full rosters'!$A:$Q,13,FALSE )</f>
        <v>2016</v>
      </c>
      <c r="J303" s="132" t="str">
        <f>VLOOKUP($F303,'Participating - full rosters'!$A:$Q,14,FALSE )</f>
        <v>Nongovt. (not-for-profit) - Other</v>
      </c>
      <c r="K303" s="132" t="str">
        <f>VLOOKUP($F303,'Participating - full rosters'!$A:$R,18,FALSE )</f>
        <v>Minor</v>
      </c>
      <c r="L303" s="132" t="str">
        <f>VLOOKUP($F303,'Participating - full rosters'!$A:$Q,15,FALSE )</f>
        <v>STAFF NURSE</v>
      </c>
      <c r="M303" s="150">
        <f>VLOOKUP($F303,'Participating - full rosters'!$A:$Q,16,FALSE )</f>
        <v>42541</v>
      </c>
      <c r="N303" s="150">
        <f>VLOOKUP($F303,'Participating - full rosters'!$A:$Q,16,FALSE )</f>
        <v>42541</v>
      </c>
      <c r="O303" s="150"/>
      <c r="P303" s="150"/>
      <c r="Q303" s="47">
        <f>'Overall Data'!$C$34-N303</f>
        <v>508</v>
      </c>
      <c r="R303" s="132" t="str">
        <f>VLOOKUP($F303,'Participating - full rosters'!$A:$Q,17,FALSE )</f>
        <v>EVENING</v>
      </c>
      <c r="S303" s="132">
        <v>2</v>
      </c>
    </row>
    <row r="304" spans="1:19">
      <c r="A304" t="str">
        <f>VLOOKUP($F304,'Participating - full rosters'!$A:$Q,2,FALSE )</f>
        <v>Community Memorial Hospital</v>
      </c>
      <c r="B304" s="151">
        <v>0.99258069907410573</v>
      </c>
      <c r="C304" t="str">
        <f>VLOOKUP($F304,'Participating - full rosters'!$A:$Q,5,FALSE )</f>
        <v>Medical ACE</v>
      </c>
      <c r="D304" s="151">
        <v>0.93104764500745685</v>
      </c>
      <c r="E304" t="str">
        <f>VLOOKUP($F304,'Participating - full rosters'!$A:$Q,10,FALSE )</f>
        <v>Danielle, Lawson,</v>
      </c>
      <c r="F304" s="151">
        <v>0.84509705414062619</v>
      </c>
      <c r="G304">
        <f>VLOOKUP($F304,'Participating - full rosters'!$A:$Q,11,FALSE )</f>
        <v>198</v>
      </c>
      <c r="H304" s="132">
        <f>VLOOKUP($F304,'Participating - full rosters'!$A:$Q,12,FALSE )</f>
        <v>29</v>
      </c>
      <c r="I304" s="132">
        <f>VLOOKUP($F304,'Participating - full rosters'!$A:$Q,13,FALSE )</f>
        <v>2008</v>
      </c>
      <c r="J304" s="132" t="str">
        <f>VLOOKUP($F304,'Participating - full rosters'!$A:$Q,14,FALSE )</f>
        <v>Nongovt. (not-for-profit) - Other</v>
      </c>
      <c r="K304" s="132" t="str">
        <f>VLOOKUP($F304,'Participating - full rosters'!$A:$R,18,FALSE )</f>
        <v>Minor</v>
      </c>
      <c r="L304" s="132" t="str">
        <f>VLOOKUP($F304,'Participating - full rosters'!$A:$Q,15,FALSE )</f>
        <v xml:space="preserve">C N A </v>
      </c>
      <c r="M304" s="150">
        <f>VLOOKUP($F304,'Participating - full rosters'!$A:$Q,16,FALSE )</f>
        <v>42464</v>
      </c>
      <c r="N304" s="150">
        <f>VLOOKUP($F304,'Participating - full rosters'!$A:$Q,16,FALSE )</f>
        <v>42464</v>
      </c>
      <c r="O304" s="150"/>
      <c r="P304" s="150"/>
      <c r="Q304" s="47">
        <f>'Overall Data'!$C$34-N304</f>
        <v>585</v>
      </c>
      <c r="R304" s="132" t="str">
        <f>VLOOKUP($F304,'Participating - full rosters'!$A:$Q,17,FALSE )</f>
        <v>PM</v>
      </c>
      <c r="S304" s="132">
        <v>2</v>
      </c>
    </row>
    <row r="305" spans="1:19">
      <c r="A305" t="str">
        <f>VLOOKUP($F305,'Participating - full rosters'!$A:$Q,2,FALSE )</f>
        <v>The Miriam Hospital</v>
      </c>
      <c r="B305" s="1">
        <v>0.52550586196277127</v>
      </c>
      <c r="C305" t="str">
        <f>VLOOKUP($F305,'Participating - full rosters'!$A:$Q,5,FALSE )</f>
        <v>3N Orthopedic</v>
      </c>
      <c r="D305" s="151">
        <v>0.9910442883158086</v>
      </c>
      <c r="E305" t="str">
        <f>VLOOKUP($F305,'Participating - full rosters'!$A:$Q,10,FALSE )</f>
        <v>Lessard, Melissa M</v>
      </c>
      <c r="F305" s="1">
        <v>0.82490992974625121</v>
      </c>
      <c r="G305">
        <f>VLOOKUP($F305,'Participating - full rosters'!$A:$Q,11,FALSE )</f>
        <v>247</v>
      </c>
      <c r="H305" s="132">
        <f>VLOOKUP($F305,'Participating - full rosters'!$A:$Q,12,FALSE )</f>
        <v>36</v>
      </c>
      <c r="I305" s="132">
        <f>VLOOKUP($F305,'Participating - full rosters'!$A:$Q,13,FALSE )</f>
        <v>2004</v>
      </c>
      <c r="J305" s="132" t="str">
        <f>VLOOKUP($F305,'Participating - full rosters'!$A:$Q,14,FALSE )</f>
        <v>Nongovt. (not-for-profit) - Other</v>
      </c>
      <c r="K305" s="132" t="str">
        <f>VLOOKUP($F305,'Participating - full rosters'!$A:$R,18,FALSE )</f>
        <v>Major</v>
      </c>
      <c r="L305" s="132" t="str">
        <f>VLOOKUP($F305,'Participating - full rosters'!$A:$Q,15,FALSE )</f>
        <v xml:space="preserve">C N A </v>
      </c>
      <c r="M305" s="150">
        <f>VLOOKUP($F305,'Participating - full rosters'!$A:$Q,16,FALSE )</f>
        <v>42464</v>
      </c>
      <c r="N305" s="150">
        <f>VLOOKUP($F305,'Participating - full rosters'!$A:$Q,16,FALSE )</f>
        <v>42464</v>
      </c>
      <c r="O305" s="150"/>
      <c r="P305" s="150"/>
      <c r="Q305" s="47">
        <f>'Overall Data'!$C$34-N305</f>
        <v>585</v>
      </c>
      <c r="R305" s="132" t="str">
        <f>VLOOKUP($F305,'Participating - full rosters'!$A:$Q,17,FALSE )</f>
        <v>PM</v>
      </c>
      <c r="S305" s="132">
        <v>2</v>
      </c>
    </row>
    <row r="306" spans="1:19">
      <c r="A306" t="str">
        <f>VLOOKUP($F306,'Participating - full rosters'!$A:$Q,2,FALSE )</f>
        <v>Kaiser Permanente Sunnyside Medical Center</v>
      </c>
      <c r="B306" s="151">
        <v>0.21700524054157877</v>
      </c>
      <c r="C306" t="str">
        <f>VLOOKUP($F306,'Participating - full rosters'!$A:$Q,5,FALSE )</f>
        <v>Oncology</v>
      </c>
      <c r="D306" s="1">
        <v>0.38472962404098765</v>
      </c>
      <c r="E306" t="str">
        <f>VLOOKUP($F306,'Participating - full rosters'!$A:$Q,10,FALSE )</f>
        <v>Mangalindan, Oscar</v>
      </c>
      <c r="F306" s="151">
        <v>0.91732438820237971</v>
      </c>
      <c r="G306">
        <f>VLOOKUP($F306,'Participating - full rosters'!$A:$Q,11,FALSE )</f>
        <v>302</v>
      </c>
      <c r="H306" s="132">
        <f>VLOOKUP($F306,'Participating - full rosters'!$A:$Q,12,FALSE )</f>
        <v>20</v>
      </c>
      <c r="I306" s="132">
        <f>VLOOKUP($F306,'Participating - full rosters'!$A:$Q,13,FALSE )</f>
        <v>2016</v>
      </c>
      <c r="J306" s="132" t="str">
        <f>VLOOKUP($F306,'Participating - full rosters'!$A:$Q,14,FALSE )</f>
        <v>Nongovt. (not-for-profit) - Other</v>
      </c>
      <c r="K306" s="132" t="str">
        <f>VLOOKUP($F306,'Participating - full rosters'!$A:$R,18,FALSE )</f>
        <v>Minor</v>
      </c>
      <c r="L306" s="132" t="str">
        <f>VLOOKUP($F306,'Participating - full rosters'!$A:$Q,15,FALSE )</f>
        <v>C.N.A</v>
      </c>
      <c r="M306" s="150">
        <f>VLOOKUP($F306,'Participating - full rosters'!$A:$Q,16,FALSE )</f>
        <v>42398</v>
      </c>
      <c r="N306" s="150">
        <f>VLOOKUP($F306,'Participating - full rosters'!$A:$Q,16,FALSE )</f>
        <v>42398</v>
      </c>
      <c r="O306" s="150"/>
      <c r="P306" s="150"/>
      <c r="Q306" s="47">
        <f>'Overall Data'!$C$34-N306</f>
        <v>651</v>
      </c>
      <c r="R306" s="132" t="str">
        <f>VLOOKUP($F306,'Participating - full rosters'!$A:$Q,17,FALSE )</f>
        <v>EVE</v>
      </c>
      <c r="S306" s="132">
        <v>2</v>
      </c>
    </row>
    <row r="307" spans="1:19">
      <c r="A307" t="str">
        <f>VLOOKUP($F307,'Participating - full rosters'!$A:$Q,2,FALSE )</f>
        <v>Kaiser Permanente Sunnyside Medical Center</v>
      </c>
      <c r="B307" s="151">
        <v>0.21700524054157877</v>
      </c>
      <c r="C307" t="str">
        <f>VLOOKUP($F307,'Participating - full rosters'!$A:$Q,5,FALSE )</f>
        <v>2 South</v>
      </c>
      <c r="D307" s="100">
        <v>0.88298628694913495</v>
      </c>
      <c r="E307" t="str">
        <f>VLOOKUP($F307,'Participating - full rosters'!$A:$Q,10,FALSE )</f>
        <v>Nelsen, Shawnell</v>
      </c>
      <c r="F307" s="151">
        <v>0.40773327011001759</v>
      </c>
      <c r="G307">
        <f>VLOOKUP($F307,'Participating - full rosters'!$A:$Q,11,FALSE )</f>
        <v>302</v>
      </c>
      <c r="H307" s="132">
        <f>VLOOKUP($F307,'Participating - full rosters'!$A:$Q,12,FALSE )</f>
        <v>20</v>
      </c>
      <c r="I307" s="132">
        <f>VLOOKUP($F307,'Participating - full rosters'!$A:$Q,13,FALSE )</f>
        <v>2016</v>
      </c>
      <c r="J307" s="132" t="str">
        <f>VLOOKUP($F307,'Participating - full rosters'!$A:$Q,14,FALSE )</f>
        <v>Nongovt. (not-for-profit) - Other</v>
      </c>
      <c r="K307" s="132" t="str">
        <f>VLOOKUP($F307,'Participating - full rosters'!$A:$R,18,FALSE )</f>
        <v>Minor</v>
      </c>
      <c r="L307" s="132" t="str">
        <f>VLOOKUP($F307,'Participating - full rosters'!$A:$Q,15,FALSE )</f>
        <v>C.N.A.</v>
      </c>
      <c r="M307" s="150">
        <f>VLOOKUP($F307,'Participating - full rosters'!$A:$Q,16,FALSE )</f>
        <v>42398</v>
      </c>
      <c r="N307" s="150">
        <f>VLOOKUP($F307,'Participating - full rosters'!$A:$Q,16,FALSE )</f>
        <v>42398</v>
      </c>
      <c r="O307" s="150"/>
      <c r="P307" s="150"/>
      <c r="Q307" s="47">
        <f>'Overall Data'!$C$34-N307</f>
        <v>651</v>
      </c>
      <c r="R307" s="132" t="str">
        <f>VLOOKUP($F307,'Participating - full rosters'!$A:$Q,17,FALSE )</f>
        <v>EVE</v>
      </c>
      <c r="S307" s="132">
        <v>2</v>
      </c>
    </row>
    <row r="308" spans="1:19">
      <c r="A308" t="str">
        <f>VLOOKUP($F308,'Participating - full rosters'!$A:$Q,2,FALSE )</f>
        <v>UConn Health John Dempsey Hospital</v>
      </c>
      <c r="B308" s="151">
        <v>6.2812775230464357E-2</v>
      </c>
      <c r="C308" t="str">
        <f>VLOOKUP($F308,'Participating - full rosters'!$A:$Q,5,FALSE )</f>
        <v>Medicine 3 Unit</v>
      </c>
      <c r="D308" s="1">
        <v>5.9301050074087702E-2</v>
      </c>
      <c r="E308" t="str">
        <f>VLOOKUP($F308,'Participating - full rosters'!$A:$Q,10,FALSE )</f>
        <v>Figueroa, Damaris</v>
      </c>
      <c r="F308" s="151">
        <v>0.30924150139534934</v>
      </c>
      <c r="G308">
        <f>VLOOKUP($F308,'Participating - full rosters'!$A:$Q,11,FALSE )</f>
        <v>176</v>
      </c>
      <c r="H308" s="132">
        <f>VLOOKUP($F308,'Participating - full rosters'!$A:$Q,12,FALSE )</f>
        <v>28</v>
      </c>
      <c r="I308" s="132">
        <f>VLOOKUP($F308,'Participating - full rosters'!$A:$Q,13,FALSE )</f>
        <v>2017</v>
      </c>
      <c r="J308" s="132" t="str">
        <f>VLOOKUP($F308,'Participating - full rosters'!$A:$Q,14,FALSE )</f>
        <v xml:space="preserve">Govt. (non federal) - State
</v>
      </c>
      <c r="K308" s="132" t="str">
        <f>VLOOKUP($F308,'Participating - full rosters'!$A:$R,18,FALSE )</f>
        <v>Major</v>
      </c>
      <c r="L308" s="132" t="str">
        <f>VLOOKUP($F308,'Participating - full rosters'!$A:$Q,15,FALSE )</f>
        <v>C.N.A</v>
      </c>
      <c r="M308" s="150">
        <f>VLOOKUP($F308,'Participating - full rosters'!$A:$Q,16,FALSE )</f>
        <v>42398</v>
      </c>
      <c r="N308" s="150">
        <f>VLOOKUP($F308,'Participating - full rosters'!$A:$Q,16,FALSE )</f>
        <v>42398</v>
      </c>
      <c r="O308" s="150"/>
      <c r="P308" s="150"/>
      <c r="Q308" s="47">
        <f>'Overall Data'!$C$34-N308</f>
        <v>651</v>
      </c>
      <c r="R308" s="132" t="str">
        <f>VLOOKUP($F308,'Participating - full rosters'!$A:$Q,17,FALSE )</f>
        <v>EVE</v>
      </c>
      <c r="S308" s="132">
        <v>2</v>
      </c>
    </row>
    <row r="309" spans="1:19">
      <c r="A309" t="str">
        <f>VLOOKUP($F309,'Participating - full rosters'!$A:$Q,2,FALSE )</f>
        <v>Elmhurst Hospital Center</v>
      </c>
      <c r="B309" s="151">
        <v>0.93694213239222535</v>
      </c>
      <c r="C309" t="str">
        <f>VLOOKUP($F309,'Participating - full rosters'!$A:$Q,5,FALSE )</f>
        <v>B4</v>
      </c>
      <c r="D309" s="151">
        <v>0.87595009609222407</v>
      </c>
      <c r="E309" t="str">
        <f>VLOOKUP($F309,'Participating - full rosters'!$A:$Q,10,FALSE )</f>
        <v>Lewis, Vanessa</v>
      </c>
      <c r="F309" s="151">
        <v>0.71331771014779155</v>
      </c>
      <c r="G309">
        <f>VLOOKUP($F309,'Participating - full rosters'!$A:$Q,11,FALSE )</f>
        <v>545</v>
      </c>
      <c r="H309" s="132">
        <f>VLOOKUP($F309,'Participating - full rosters'!$A:$Q,12,FALSE )</f>
        <v>34</v>
      </c>
      <c r="I309" s="132">
        <f>VLOOKUP($F309,'Participating - full rosters'!$A:$Q,13,FALSE )</f>
        <v>2013</v>
      </c>
      <c r="J309" s="132" t="str">
        <f>VLOOKUP($F309,'Participating - full rosters'!$A:$Q,14,FALSE )</f>
        <v>Govt. (non federal) - City</v>
      </c>
      <c r="K309" s="132" t="str">
        <f>VLOOKUP($F309,'Participating - full rosters'!$A:$R,18,FALSE )</f>
        <v>Minor</v>
      </c>
      <c r="L309" s="132" t="str">
        <f>VLOOKUP($F309,'Participating - full rosters'!$A:$Q,15,FALSE )</f>
        <v>R</v>
      </c>
      <c r="M309" s="150">
        <f>VLOOKUP($F309,'Participating - full rosters'!$A:$Q,16,FALSE )</f>
        <v>42380</v>
      </c>
      <c r="N309" s="150">
        <f>VLOOKUP($F309,'Participating - full rosters'!$A:$Q,16,FALSE )</f>
        <v>42380</v>
      </c>
      <c r="O309" s="150"/>
      <c r="P309" s="150"/>
      <c r="Q309" s="47">
        <f>'Overall Data'!$C$34-N309</f>
        <v>669</v>
      </c>
      <c r="R309" s="132" t="str">
        <f>VLOOKUP($F309,'Participating - full rosters'!$A:$Q,17,FALSE )</f>
        <v>Tour 2</v>
      </c>
      <c r="S309" s="132">
        <v>2</v>
      </c>
    </row>
    <row r="310" spans="1:19">
      <c r="A310" t="str">
        <f>VLOOKUP($F310,'Participating - full rosters'!$A:$Q,2,FALSE )</f>
        <v>Kaiser Permanente Sunnyside Medical Center</v>
      </c>
      <c r="B310" s="151">
        <v>0.21700524054157877</v>
      </c>
      <c r="C310" t="str">
        <f>VLOOKUP($F310,'Participating - full rosters'!$A:$Q,5,FALSE )</f>
        <v>3 North</v>
      </c>
      <c r="D310" s="1">
        <v>0.25340820192356961</v>
      </c>
      <c r="E310" t="str">
        <f>VLOOKUP($F310,'Participating - full rosters'!$A:$Q,10,FALSE )</f>
        <v>Henneke, Callie</v>
      </c>
      <c r="F310" s="151">
        <v>0.3014438244038723</v>
      </c>
      <c r="G310">
        <f>VLOOKUP($F310,'Participating - full rosters'!$A:$Q,11,FALSE )</f>
        <v>302</v>
      </c>
      <c r="H310" s="132">
        <f>VLOOKUP($F310,'Participating - full rosters'!$A:$Q,12,FALSE )</f>
        <v>37</v>
      </c>
      <c r="I310" s="132">
        <f>VLOOKUP($F310,'Participating - full rosters'!$A:$Q,13,FALSE )</f>
        <v>2016</v>
      </c>
      <c r="J310" s="132" t="str">
        <f>VLOOKUP($F310,'Participating - full rosters'!$A:$Q,14,FALSE )</f>
        <v>Nongovt. (not-for-profit) - Other</v>
      </c>
      <c r="K310" s="132" t="str">
        <f>VLOOKUP($F310,'Participating - full rosters'!$A:$R,18,FALSE )</f>
        <v>Minor</v>
      </c>
      <c r="L310" s="132" t="str">
        <f>VLOOKUP($F310,'Participating - full rosters'!$A:$Q,15,FALSE )</f>
        <v>C.N.A.</v>
      </c>
      <c r="M310" s="150">
        <f>VLOOKUP($F310,'Participating - full rosters'!$A:$Q,16,FALSE )</f>
        <v>42321</v>
      </c>
      <c r="N310" s="150">
        <f>VLOOKUP($F310,'Participating - full rosters'!$A:$Q,16,FALSE )</f>
        <v>42321</v>
      </c>
      <c r="O310" s="150"/>
      <c r="P310" s="150"/>
      <c r="Q310" s="47">
        <f>'Overall Data'!$C$34-N310</f>
        <v>728</v>
      </c>
      <c r="R310" s="132" t="str">
        <f>VLOOKUP($F310,'Participating - full rosters'!$A:$Q,17,FALSE )</f>
        <v>EVE</v>
      </c>
      <c r="S310" s="132">
        <v>2</v>
      </c>
    </row>
    <row r="311" spans="1:19">
      <c r="A311" t="str">
        <f>VLOOKUP($F311,'Participating - full rosters'!$A:$Q,2,FALSE )</f>
        <v>University Hospitals Portage  Medical Center</v>
      </c>
      <c r="B311" s="151">
        <v>0.77700540353316994</v>
      </c>
      <c r="C311" t="str">
        <f>VLOOKUP($F311,'Participating - full rosters'!$A:$Q,5,FALSE )</f>
        <v>POR Routine Nursing Unit-25530</v>
      </c>
      <c r="D311" s="151">
        <v>0.60617956690598407</v>
      </c>
      <c r="E311" t="str">
        <f>VLOOKUP($F311,'Participating - full rosters'!$A:$Q,10,FALSE )</f>
        <v>Ewing, Shane D</v>
      </c>
      <c r="F311" s="151">
        <v>0.92951758233456405</v>
      </c>
      <c r="G311">
        <f>VLOOKUP($F311,'Participating - full rosters'!$A:$Q,11,FALSE )</f>
        <v>117</v>
      </c>
      <c r="H311" s="132">
        <f>VLOOKUP($F311,'Participating - full rosters'!$A:$Q,12,FALSE )</f>
        <v>33</v>
      </c>
      <c r="I311" s="132">
        <f>VLOOKUP($F311,'Participating - full rosters'!$A:$Q,13,FALSE )</f>
        <v>2017</v>
      </c>
      <c r="J311" s="132" t="str">
        <f>VLOOKUP($F311,'Participating - full rosters'!$A:$Q,14,FALSE )</f>
        <v>Nongovt. (not-for-profit) - Other</v>
      </c>
      <c r="K311" s="132" t="str">
        <f>VLOOKUP($F311,'Participating - full rosters'!$A:$R,18,FALSE )</f>
        <v>Minor</v>
      </c>
      <c r="L311" s="132" t="str">
        <f>VLOOKUP($F311,'Participating - full rosters'!$A:$Q,15,FALSE )</f>
        <v>Patient Care Assistant</v>
      </c>
      <c r="M311" s="150" t="str">
        <f>VLOOKUP($F311,'Participating - full rosters'!$A:$Q,16,FALSE )</f>
        <v>2 Years 0 Months</v>
      </c>
      <c r="N311" s="150" t="str">
        <f>VLOOKUP($F311,'Participating - full rosters'!$A:$Q,16,FALSE )</f>
        <v>2 Years 0 Months</v>
      </c>
      <c r="O311" s="47">
        <v>2</v>
      </c>
      <c r="Q311" s="47">
        <f>365*O311+P311*30</f>
        <v>730</v>
      </c>
      <c r="R311" s="132" t="str">
        <f>VLOOKUP($F311,'Participating - full rosters'!$A:$Q,17,FALSE )</f>
        <v>3p-1130p</v>
      </c>
      <c r="S311" s="132">
        <v>2</v>
      </c>
    </row>
    <row r="312" spans="1:19">
      <c r="A312" t="str">
        <f>VLOOKUP($F312,'Participating - full rosters'!$A:$Q,2,FALSE )</f>
        <v>Elmhurst Hospital Center</v>
      </c>
      <c r="B312" s="151">
        <v>0.93694213239222535</v>
      </c>
      <c r="C312" t="str">
        <f>VLOOKUP($F312,'Participating - full rosters'!$A:$Q,5,FALSE )</f>
        <v xml:space="preserve">B6 </v>
      </c>
      <c r="D312" s="151">
        <v>0.22214704685362552</v>
      </c>
      <c r="E312" t="str">
        <f>VLOOKUP($F312,'Participating - full rosters'!$A:$Q,10,FALSE )</f>
        <v>Baksh, Angela</v>
      </c>
      <c r="F312" s="151">
        <v>0.70048008811240059</v>
      </c>
      <c r="G312">
        <f>VLOOKUP($F312,'Participating - full rosters'!$A:$Q,11,FALSE )</f>
        <v>545</v>
      </c>
      <c r="H312" s="132">
        <f>VLOOKUP($F312,'Participating - full rosters'!$A:$Q,12,FALSE )</f>
        <v>35</v>
      </c>
      <c r="I312" s="132">
        <f>VLOOKUP($F312,'Participating - full rosters'!$A:$Q,13,FALSE )</f>
        <v>2013</v>
      </c>
      <c r="J312" s="132" t="str">
        <f>VLOOKUP($F312,'Participating - full rosters'!$A:$Q,14,FALSE )</f>
        <v>Govt. (non federal) - City</v>
      </c>
      <c r="K312" s="132" t="str">
        <f>VLOOKUP($F312,'Participating - full rosters'!$A:$R,18,FALSE )</f>
        <v>Minor</v>
      </c>
      <c r="L312" s="132" t="str">
        <f>VLOOKUP($F312,'Participating - full rosters'!$A:$Q,15,FALSE )</f>
        <v>R</v>
      </c>
      <c r="M312" s="150">
        <f>VLOOKUP($F312,'Participating - full rosters'!$A:$Q,16,FALSE )</f>
        <v>42198</v>
      </c>
      <c r="N312" s="150">
        <f>VLOOKUP($F312,'Participating - full rosters'!$A:$Q,16,FALSE )</f>
        <v>42198</v>
      </c>
      <c r="O312" s="150"/>
      <c r="P312" s="150"/>
      <c r="Q312" s="47">
        <f>'Overall Data'!$C$34-N312</f>
        <v>851</v>
      </c>
      <c r="R312" s="132" t="str">
        <f>VLOOKUP($F312,'Participating - full rosters'!$A:$Q,17,FALSE )</f>
        <v>Tour 2</v>
      </c>
      <c r="S312" s="132">
        <v>2</v>
      </c>
    </row>
    <row r="313" spans="1:19">
      <c r="A313" t="str">
        <f>VLOOKUP($F313,'Participating - full rosters'!$A:$Q,2,FALSE )</f>
        <v>University Hospitals Portage  Medical Center</v>
      </c>
      <c r="B313" s="151">
        <v>0.77700540353316994</v>
      </c>
      <c r="C313" t="str">
        <f>VLOOKUP($F313,'Participating - full rosters'!$A:$Q,5,FALSE )</f>
        <v>POR Routine Nursing Unit-25530</v>
      </c>
      <c r="D313" s="151">
        <v>0.60617956690598407</v>
      </c>
      <c r="E313" t="str">
        <f>VLOOKUP($F313,'Participating - full rosters'!$A:$Q,10,FALSE )</f>
        <v>Dull, Catherine N</v>
      </c>
      <c r="F313" s="151">
        <v>0.19398005024216114</v>
      </c>
      <c r="G313">
        <f>VLOOKUP($F313,'Participating - full rosters'!$A:$Q,11,FALSE )</f>
        <v>117</v>
      </c>
      <c r="H313" s="132">
        <f>VLOOKUP($F313,'Participating - full rosters'!$A:$Q,12,FALSE )</f>
        <v>33</v>
      </c>
      <c r="I313" s="132">
        <f>VLOOKUP($F313,'Participating - full rosters'!$A:$Q,13,FALSE )</f>
        <v>2017</v>
      </c>
      <c r="J313" s="132" t="str">
        <f>VLOOKUP($F313,'Participating - full rosters'!$A:$Q,14,FALSE )</f>
        <v>Nongovt. (not-for-profit) - Other</v>
      </c>
      <c r="K313" s="132" t="str">
        <f>VLOOKUP($F313,'Participating - full rosters'!$A:$R,18,FALSE )</f>
        <v>Minor</v>
      </c>
      <c r="L313" s="132" t="str">
        <f>VLOOKUP($F313,'Participating - full rosters'!$A:$Q,15,FALSE )</f>
        <v>Administrative Support</v>
      </c>
      <c r="M313" s="150" t="str">
        <f>VLOOKUP($F313,'Participating - full rosters'!$A:$Q,16,FALSE )</f>
        <v>2 Years 5 Months</v>
      </c>
      <c r="N313" s="150" t="str">
        <f>VLOOKUP($F313,'Participating - full rosters'!$A:$Q,16,FALSE )</f>
        <v>2 Years 5 Months</v>
      </c>
      <c r="O313" s="47">
        <v>2</v>
      </c>
      <c r="P313" s="47">
        <v>5</v>
      </c>
      <c r="Q313" s="47">
        <f>365*O313+P313*30</f>
        <v>880</v>
      </c>
      <c r="R313" s="132" t="str">
        <f>VLOOKUP($F313,'Participating - full rosters'!$A:$Q,17,FALSE )</f>
        <v>3p-1130p</v>
      </c>
      <c r="S313" s="132">
        <v>2</v>
      </c>
    </row>
    <row r="314" spans="1:19">
      <c r="A314" t="str">
        <f>VLOOKUP($F314,'Participating - full rosters'!$A:$Q,2,FALSE )</f>
        <v>Elmhurst Hospital Center</v>
      </c>
      <c r="B314" s="151">
        <v>0.93694213239222535</v>
      </c>
      <c r="C314" t="str">
        <f>VLOOKUP($F314,'Participating - full rosters'!$A:$Q,5,FALSE )</f>
        <v xml:space="preserve">B6 </v>
      </c>
      <c r="D314" s="1">
        <v>0.22214704685362552</v>
      </c>
      <c r="E314" t="str">
        <f>VLOOKUP($F314,'Participating - full rosters'!$A:$Q,10,FALSE )</f>
        <v>Namgyal, Tashi</v>
      </c>
      <c r="F314" s="151">
        <v>0.92843003988777206</v>
      </c>
      <c r="G314">
        <f>VLOOKUP($F314,'Participating - full rosters'!$A:$Q,11,FALSE )</f>
        <v>545</v>
      </c>
      <c r="H314" s="132">
        <f>VLOOKUP($F314,'Participating - full rosters'!$A:$Q,12,FALSE )</f>
        <v>35</v>
      </c>
      <c r="I314" s="132">
        <f>VLOOKUP($F314,'Participating - full rosters'!$A:$Q,13,FALSE )</f>
        <v>2013</v>
      </c>
      <c r="J314" s="132" t="str">
        <f>VLOOKUP($F314,'Participating - full rosters'!$A:$Q,14,FALSE )</f>
        <v>Govt. (non federal) - City</v>
      </c>
      <c r="K314" s="132" t="str">
        <f>VLOOKUP($F314,'Participating - full rosters'!$A:$R,18,FALSE )</f>
        <v>Minor</v>
      </c>
      <c r="L314" s="132" t="str">
        <f>VLOOKUP($F314,'Participating - full rosters'!$A:$Q,15,FALSE )</f>
        <v>R</v>
      </c>
      <c r="M314" s="150">
        <f>VLOOKUP($F314,'Participating - full rosters'!$A:$Q,16,FALSE )</f>
        <v>42163</v>
      </c>
      <c r="N314" s="150">
        <f>VLOOKUP($F314,'Participating - full rosters'!$A:$Q,16,FALSE )</f>
        <v>42163</v>
      </c>
      <c r="O314" s="150"/>
      <c r="P314" s="150"/>
      <c r="Q314" s="47">
        <f>'Overall Data'!$C$34-N314</f>
        <v>886</v>
      </c>
      <c r="R314" s="132" t="str">
        <f>VLOOKUP($F314,'Participating - full rosters'!$A:$Q,17,FALSE )</f>
        <v>Tour 2</v>
      </c>
      <c r="S314" s="132">
        <v>2</v>
      </c>
    </row>
    <row r="315" spans="1:19">
      <c r="A315" t="str">
        <f>VLOOKUP($F315,'Participating - full rosters'!$A:$Q,2,FALSE )</f>
        <v>Kaiser Permanente Sunnyside Medical Center</v>
      </c>
      <c r="B315" s="151">
        <v>0.21700524054157877</v>
      </c>
      <c r="C315" t="str">
        <f>VLOOKUP($F315,'Participating - full rosters'!$A:$Q,5,FALSE )</f>
        <v>1 South</v>
      </c>
      <c r="D315" s="151">
        <v>0.84297455888567396</v>
      </c>
      <c r="E315" t="str">
        <f>VLOOKUP($F315,'Participating - full rosters'!$A:$Q,10,FALSE )</f>
        <v>Zaragoza, Krystel</v>
      </c>
      <c r="F315" s="151">
        <v>0.89366625303563008</v>
      </c>
      <c r="G315">
        <f>VLOOKUP($F315,'Participating - full rosters'!$A:$Q,11,FALSE )</f>
        <v>302</v>
      </c>
      <c r="H315" s="132">
        <f>VLOOKUP($F315,'Participating - full rosters'!$A:$Q,12,FALSE )</f>
        <v>19</v>
      </c>
      <c r="I315" s="132">
        <f>VLOOKUP($F315,'Participating - full rosters'!$A:$Q,13,FALSE )</f>
        <v>2016</v>
      </c>
      <c r="J315" s="132" t="str">
        <f>VLOOKUP($F315,'Participating - full rosters'!$A:$Q,14,FALSE )</f>
        <v>Nongovt. (not-for-profit) - Other</v>
      </c>
      <c r="K315" s="132" t="str">
        <f>VLOOKUP($F315,'Participating - full rosters'!$A:$R,18,FALSE )</f>
        <v>Minor</v>
      </c>
      <c r="L315" s="132" t="str">
        <f>VLOOKUP($F315,'Participating - full rosters'!$A:$Q,15,FALSE )</f>
        <v>C.N.A.</v>
      </c>
      <c r="M315" s="150">
        <f>VLOOKUP($F315,'Participating - full rosters'!$A:$Q,16,FALSE )</f>
        <v>42139</v>
      </c>
      <c r="N315" s="150">
        <f>VLOOKUP($F315,'Participating - full rosters'!$A:$Q,16,FALSE )</f>
        <v>42139</v>
      </c>
      <c r="O315" s="150"/>
      <c r="P315" s="150"/>
      <c r="Q315" s="47">
        <f>'Overall Data'!$C$34-N315</f>
        <v>910</v>
      </c>
      <c r="R315" s="132" t="str">
        <f>VLOOKUP($F315,'Participating - full rosters'!$A:$Q,17,FALSE )</f>
        <v>EVE</v>
      </c>
      <c r="S315" s="132">
        <v>2</v>
      </c>
    </row>
    <row r="316" spans="1:19">
      <c r="A316" t="str">
        <f>VLOOKUP($F316,'Participating - full rosters'!$A:$Q,2,FALSE )</f>
        <v>Kaiser Permanente Sunnyside Medical Center</v>
      </c>
      <c r="B316" s="151">
        <v>0.21700524054157877</v>
      </c>
      <c r="C316" t="str">
        <f>VLOOKUP($F316,'Participating - full rosters'!$A:$Q,5,FALSE )</f>
        <v>3 South</v>
      </c>
      <c r="D316" s="1">
        <v>0.64084960040717354</v>
      </c>
      <c r="E316" t="str">
        <f>VLOOKUP($F316,'Participating - full rosters'!$A:$Q,10,FALSE )</f>
        <v>Welch, Brooke</v>
      </c>
      <c r="F316" s="151">
        <v>0.37874368411532466</v>
      </c>
      <c r="G316">
        <f>VLOOKUP($F316,'Participating - full rosters'!$A:$Q,11,FALSE )</f>
        <v>302</v>
      </c>
      <c r="H316" s="132">
        <f>VLOOKUP($F316,'Participating - full rosters'!$A:$Q,12,FALSE )</f>
        <v>20</v>
      </c>
      <c r="I316" s="132">
        <f>VLOOKUP($F316,'Participating - full rosters'!$A:$Q,13,FALSE )</f>
        <v>2016</v>
      </c>
      <c r="J316" s="132" t="str">
        <f>VLOOKUP($F316,'Participating - full rosters'!$A:$Q,14,FALSE )</f>
        <v>Nongovt. (not-for-profit) - Other</v>
      </c>
      <c r="K316" s="132" t="str">
        <f>VLOOKUP($F316,'Participating - full rosters'!$A:$R,18,FALSE )</f>
        <v>Minor</v>
      </c>
      <c r="L316" s="132" t="str">
        <f>VLOOKUP($F316,'Participating - full rosters'!$A:$Q,15,FALSE )</f>
        <v>C.N.A.</v>
      </c>
      <c r="M316" s="150">
        <f>VLOOKUP($F316,'Participating - full rosters'!$A:$Q,16,FALSE )</f>
        <v>42125</v>
      </c>
      <c r="N316" s="150">
        <f>VLOOKUP($F316,'Participating - full rosters'!$A:$Q,16,FALSE )</f>
        <v>42125</v>
      </c>
      <c r="O316" s="150"/>
      <c r="P316" s="150"/>
      <c r="Q316" s="47">
        <f>'Overall Data'!$C$34-N316</f>
        <v>924</v>
      </c>
      <c r="R316" s="132" t="str">
        <f>VLOOKUP($F316,'Participating - full rosters'!$A:$Q,17,FALSE )</f>
        <v>EVE</v>
      </c>
      <c r="S316" s="132">
        <v>2</v>
      </c>
    </row>
    <row r="317" spans="1:19">
      <c r="A317" t="str">
        <f>VLOOKUP($F317,'Participating - full rosters'!$A:$Q,2,FALSE )</f>
        <v>Kaiser Permanente Sunnyside Medical Center</v>
      </c>
      <c r="B317" s="151">
        <v>0.21700524054157877</v>
      </c>
      <c r="C317" t="str">
        <f>VLOOKUP($F317,'Participating - full rosters'!$A:$Q,5,FALSE )</f>
        <v>2 South</v>
      </c>
      <c r="D317" s="100">
        <v>0.88298628694913495</v>
      </c>
      <c r="E317" t="str">
        <f>VLOOKUP($F317,'Participating - full rosters'!$A:$Q,10,FALSE )</f>
        <v>Rafferty, Evelia</v>
      </c>
      <c r="F317" s="151">
        <v>0.91510282211021554</v>
      </c>
      <c r="G317">
        <f>VLOOKUP($F317,'Participating - full rosters'!$A:$Q,11,FALSE )</f>
        <v>302</v>
      </c>
      <c r="H317" s="132">
        <f>VLOOKUP($F317,'Participating - full rosters'!$A:$Q,12,FALSE )</f>
        <v>20</v>
      </c>
      <c r="I317" s="132">
        <f>VLOOKUP($F317,'Participating - full rosters'!$A:$Q,13,FALSE )</f>
        <v>2016</v>
      </c>
      <c r="J317" s="132" t="str">
        <f>VLOOKUP($F317,'Participating - full rosters'!$A:$Q,14,FALSE )</f>
        <v>Nongovt. (not-for-profit) - Other</v>
      </c>
      <c r="K317" s="132" t="str">
        <f>VLOOKUP($F317,'Participating - full rosters'!$A:$R,18,FALSE )</f>
        <v>Minor</v>
      </c>
      <c r="L317" s="132" t="str">
        <f>VLOOKUP($F317,'Participating - full rosters'!$A:$Q,15,FALSE )</f>
        <v>C.N.A.</v>
      </c>
      <c r="M317" s="150">
        <f>VLOOKUP($F317,'Participating - full rosters'!$A:$Q,16,FALSE )</f>
        <v>42104</v>
      </c>
      <c r="N317" s="150">
        <f>VLOOKUP($F317,'Participating - full rosters'!$A:$Q,16,FALSE )</f>
        <v>42104</v>
      </c>
      <c r="O317" s="150"/>
      <c r="P317" s="150"/>
      <c r="Q317" s="47">
        <f>'Overall Data'!$C$34-N317</f>
        <v>945</v>
      </c>
      <c r="R317" s="132" t="str">
        <f>VLOOKUP($F317,'Participating - full rosters'!$A:$Q,17,FALSE )</f>
        <v>EVE</v>
      </c>
      <c r="S317" s="132">
        <v>2</v>
      </c>
    </row>
    <row r="318" spans="1:19">
      <c r="A318" t="str">
        <f>VLOOKUP($F318,'Participating - full rosters'!$A:$Q,2,FALSE )</f>
        <v>NY Presbyterian - Lawrence</v>
      </c>
      <c r="B318" s="151">
        <v>9.2891976238658858E-2</v>
      </c>
      <c r="C318" t="str">
        <f>VLOOKUP($F318,'Participating - full rosters'!$A:$Q,5,FALSE )</f>
        <v>D.E.M.</v>
      </c>
      <c r="D318" s="1">
        <v>0.49490553607106658</v>
      </c>
      <c r="E318" t="str">
        <f>VLOOKUP($F318,'Participating - full rosters'!$A:$Q,10,FALSE )</f>
        <v>Duran, Edwin D.</v>
      </c>
      <c r="F318" s="151">
        <v>1.9104452291599405E-2</v>
      </c>
      <c r="G318">
        <f>VLOOKUP($F318,'Participating - full rosters'!$A:$Q,11,FALSE )</f>
        <v>208</v>
      </c>
      <c r="H318" s="132">
        <f>VLOOKUP($F318,'Participating - full rosters'!$A:$Q,12,FALSE )</f>
        <v>40</v>
      </c>
      <c r="I318" s="132">
        <f>VLOOKUP($F318,'Participating - full rosters'!$A:$Q,13,FALSE )</f>
        <v>2016</v>
      </c>
      <c r="J318" s="132" t="str">
        <f>VLOOKUP($F318,'Participating - full rosters'!$A:$Q,14,FALSE )</f>
        <v>Nongovt. (not-for-profit) - Other</v>
      </c>
      <c r="K318" s="132" t="str">
        <f>VLOOKUP($F318,'Participating - full rosters'!$A:$R,18,FALSE )</f>
        <v>Minor</v>
      </c>
      <c r="L318" s="132" t="str">
        <f>VLOOKUP($F318,'Participating - full rosters'!$A:$Q,15,FALSE )</f>
        <v>STAFF NURSE</v>
      </c>
      <c r="M318" s="150">
        <f>VLOOKUP($F318,'Participating - full rosters'!$A:$Q,16,FALSE )</f>
        <v>42100</v>
      </c>
      <c r="N318" s="150">
        <f>VLOOKUP($F318,'Participating - full rosters'!$A:$Q,16,FALSE )</f>
        <v>42100</v>
      </c>
      <c r="O318" s="150"/>
      <c r="P318" s="150"/>
      <c r="Q318" s="47">
        <f>'Overall Data'!$C$34-N318</f>
        <v>949</v>
      </c>
      <c r="R318" s="132" t="str">
        <f>VLOOKUP($F318,'Participating - full rosters'!$A:$Q,17,FALSE )</f>
        <v>EVENING</v>
      </c>
      <c r="S318" s="132">
        <v>2</v>
      </c>
    </row>
    <row r="319" spans="1:19">
      <c r="A319" t="str">
        <f>VLOOKUP($F319,'Participating - full rosters'!$A:$Q,2,FALSE )</f>
        <v>Kaiser Permanente Sunnyside Medical Center</v>
      </c>
      <c r="B319" s="151">
        <v>0.21700524054157899</v>
      </c>
      <c r="C319" t="str">
        <f>VLOOKUP($F319,'Participating - full rosters'!$A:$Q,5,FALSE )</f>
        <v>MS Progressive</v>
      </c>
      <c r="D319" s="151">
        <v>0.25596923097598601</v>
      </c>
      <c r="E319" t="str">
        <f>VLOOKUP($F319,'Participating - full rosters'!$A:$Q,10,FALSE )</f>
        <v>Gotauco, Mark</v>
      </c>
      <c r="F319" s="151">
        <v>0.74923943763965062</v>
      </c>
      <c r="G319">
        <f>VLOOKUP($F319,'Participating - full rosters'!$A:$Q,11,FALSE )</f>
        <v>302</v>
      </c>
      <c r="H319" s="132">
        <f>VLOOKUP($F319,'Participating - full rosters'!$A:$Q,12,FALSE )</f>
        <v>20</v>
      </c>
      <c r="I319" s="132">
        <f>VLOOKUP($F319,'Participating - full rosters'!$A:$Q,13,FALSE )</f>
        <v>2016</v>
      </c>
      <c r="J319" s="132" t="str">
        <f>VLOOKUP($F319,'Participating - full rosters'!$A:$Q,14,FALSE )</f>
        <v>Nongovt. (not-for-profit) - Other</v>
      </c>
      <c r="K319" s="132" t="str">
        <f>VLOOKUP($F319,'Participating - full rosters'!$A:$R,18,FALSE )</f>
        <v>Minor</v>
      </c>
      <c r="L319" s="132" t="str">
        <f>VLOOKUP($F319,'Participating - full rosters'!$A:$Q,15,FALSE )</f>
        <v>C.N.A.</v>
      </c>
      <c r="M319" s="150">
        <f>VLOOKUP($F319,'Participating - full rosters'!$A:$Q,16,FALSE )</f>
        <v>42093</v>
      </c>
      <c r="N319" s="150">
        <f>VLOOKUP($F319,'Participating - full rosters'!$A:$Q,16,FALSE )</f>
        <v>42093</v>
      </c>
      <c r="O319" s="150"/>
      <c r="P319" s="150"/>
      <c r="Q319" s="47">
        <f>'Overall Data'!$C$34-N319</f>
        <v>956</v>
      </c>
      <c r="R319" s="132" t="str">
        <f>VLOOKUP($F319,'Participating - full rosters'!$A:$Q,17,FALSE )</f>
        <v>EVE</v>
      </c>
      <c r="S319" s="132">
        <v>2</v>
      </c>
    </row>
    <row r="320" spans="1:19">
      <c r="A320" t="str">
        <f>VLOOKUP($F320,'Participating - full rosters'!$A:$Q,2,FALSE )</f>
        <v>The Miriam Hospital</v>
      </c>
      <c r="B320" s="151">
        <v>0.52550586196277127</v>
      </c>
      <c r="C320" t="str">
        <f>VLOOKUP($F320,'Participating - full rosters'!$A:$Q,5,FALSE )</f>
        <v>3W Med Surg</v>
      </c>
      <c r="D320" s="1">
        <v>0.25663933604106137</v>
      </c>
      <c r="E320" t="str">
        <f>VLOOKUP($F320,'Participating - full rosters'!$A:$Q,10,FALSE )</f>
        <v>Lopes, Leony N</v>
      </c>
      <c r="F320" s="151">
        <v>2.5523994298765618E-2</v>
      </c>
      <c r="G320">
        <f>VLOOKUP($F320,'Participating - full rosters'!$A:$Q,11,FALSE )</f>
        <v>247</v>
      </c>
      <c r="H320" s="132">
        <f>VLOOKUP($F320,'Participating - full rosters'!$A:$Q,12,FALSE )</f>
        <v>36</v>
      </c>
      <c r="I320" s="132">
        <f>VLOOKUP($F320,'Participating - full rosters'!$A:$Q,13,FALSE )</f>
        <v>2004</v>
      </c>
      <c r="J320" s="132" t="str">
        <f>VLOOKUP($F320,'Participating - full rosters'!$A:$Q,14,FALSE )</f>
        <v>Nongovt. (not-for-profit) - Other</v>
      </c>
      <c r="K320" s="132" t="str">
        <f>VLOOKUP($F320,'Participating - full rosters'!$A:$R,18,FALSE )</f>
        <v>Major</v>
      </c>
      <c r="L320" s="132" t="str">
        <f>VLOOKUP($F320,'Participating - full rosters'!$A:$Q,15,FALSE )</f>
        <v xml:space="preserve">C N A </v>
      </c>
      <c r="M320" s="150">
        <f>VLOOKUP($F320,'Participating - full rosters'!$A:$Q,16,FALSE )</f>
        <v>42059</v>
      </c>
      <c r="N320" s="150">
        <f>VLOOKUP($F320,'Participating - full rosters'!$A:$Q,16,FALSE )</f>
        <v>42059</v>
      </c>
      <c r="O320" s="150"/>
      <c r="P320" s="150"/>
      <c r="Q320" s="47">
        <f>'Overall Data'!$C$34-N320</f>
        <v>990</v>
      </c>
      <c r="R320" s="132" t="str">
        <f>VLOOKUP($F320,'Participating - full rosters'!$A:$Q,17,FALSE )</f>
        <v>PM</v>
      </c>
      <c r="S320" s="132">
        <v>2</v>
      </c>
    </row>
    <row r="321" spans="1:19">
      <c r="A321" t="str">
        <f>VLOOKUP($F321,'Participating - full rosters'!$A:$Q,2,FALSE )</f>
        <v>Kaiser Permanente Sunnyside Medical Center</v>
      </c>
      <c r="B321" s="151">
        <v>0.21700524054157877</v>
      </c>
      <c r="C321" t="str">
        <f>VLOOKUP($F321,'Participating - full rosters'!$A:$Q,5,FALSE )</f>
        <v>1 South</v>
      </c>
      <c r="D321" s="151">
        <v>0.84297455888567407</v>
      </c>
      <c r="E321" t="str">
        <f>VLOOKUP($F321,'Participating - full rosters'!$A:$Q,10,FALSE )</f>
        <v>Karaman, Boris</v>
      </c>
      <c r="F321" s="151">
        <v>0.56908189885219429</v>
      </c>
      <c r="G321">
        <f>VLOOKUP($F321,'Participating - full rosters'!$A:$Q,11,FALSE )</f>
        <v>302</v>
      </c>
      <c r="H321" s="132">
        <f>VLOOKUP($F321,'Participating - full rosters'!$A:$Q,12,FALSE )</f>
        <v>19</v>
      </c>
      <c r="I321" s="132">
        <f>VLOOKUP($F321,'Participating - full rosters'!$A:$Q,13,FALSE )</f>
        <v>2016</v>
      </c>
      <c r="J321" s="132" t="str">
        <f>VLOOKUP($F321,'Participating - full rosters'!$A:$Q,14,FALSE )</f>
        <v>Nongovt. (not-for-profit) - Other</v>
      </c>
      <c r="K321" s="132" t="str">
        <f>VLOOKUP($F321,'Participating - full rosters'!$A:$R,18,FALSE )</f>
        <v>Minor</v>
      </c>
      <c r="L321" s="132" t="str">
        <f>VLOOKUP($F321,'Participating - full rosters'!$A:$Q,15,FALSE )</f>
        <v>C.N.A</v>
      </c>
      <c r="M321" s="150">
        <f>VLOOKUP($F321,'Participating - full rosters'!$A:$Q,16,FALSE )</f>
        <v>42025</v>
      </c>
      <c r="N321" s="150">
        <f>VLOOKUP($F321,'Participating - full rosters'!$A:$Q,16,FALSE )</f>
        <v>42025</v>
      </c>
      <c r="O321" s="150"/>
      <c r="P321" s="150"/>
      <c r="Q321" s="47">
        <f>'Overall Data'!$C$34-N321</f>
        <v>1024</v>
      </c>
      <c r="R321" s="132" t="str">
        <f>VLOOKUP($F321,'Participating - full rosters'!$A:$Q,17,FALSE )</f>
        <v>EVE</v>
      </c>
      <c r="S321" s="132">
        <v>2</v>
      </c>
    </row>
    <row r="322" spans="1:19">
      <c r="A322" t="str">
        <f>VLOOKUP($F322,'Participating - full rosters'!$A:$Q,2,FALSE )</f>
        <v>Elmhurst Hospital Center</v>
      </c>
      <c r="B322" s="151">
        <v>0.93694213239222535</v>
      </c>
      <c r="C322" t="str">
        <f>VLOOKUP($F322,'Participating - full rosters'!$A:$Q,5,FALSE )</f>
        <v>B4</v>
      </c>
      <c r="D322" s="151">
        <v>0.87595009609222407</v>
      </c>
      <c r="E322" t="str">
        <f>VLOOKUP($F322,'Participating - full rosters'!$A:$Q,10,FALSE )</f>
        <v>Dubroja, Irena</v>
      </c>
      <c r="F322" s="151">
        <v>0.69004920309849749</v>
      </c>
      <c r="G322">
        <f>VLOOKUP($F322,'Participating - full rosters'!$A:$Q,11,FALSE )</f>
        <v>545</v>
      </c>
      <c r="H322" s="132">
        <f>VLOOKUP($F322,'Participating - full rosters'!$A:$Q,12,FALSE )</f>
        <v>34</v>
      </c>
      <c r="I322" s="132">
        <f>VLOOKUP($F322,'Participating - full rosters'!$A:$Q,13,FALSE )</f>
        <v>2013</v>
      </c>
      <c r="J322" s="132" t="str">
        <f>VLOOKUP($F322,'Participating - full rosters'!$A:$Q,14,FALSE )</f>
        <v>Govt. (non federal) - City</v>
      </c>
      <c r="K322" s="132" t="str">
        <f>VLOOKUP($F322,'Participating - full rosters'!$A:$R,18,FALSE )</f>
        <v>Minor</v>
      </c>
      <c r="L322" s="132" t="str">
        <f>VLOOKUP($F322,'Participating - full rosters'!$A:$Q,15,FALSE )</f>
        <v>R</v>
      </c>
      <c r="M322" s="150">
        <f>VLOOKUP($F322,'Participating - full rosters'!$A:$Q,16,FALSE )</f>
        <v>42009</v>
      </c>
      <c r="N322" s="150">
        <f>VLOOKUP($F322,'Participating - full rosters'!$A:$Q,16,FALSE )</f>
        <v>42009</v>
      </c>
      <c r="O322" s="150"/>
      <c r="P322" s="150"/>
      <c r="Q322" s="47">
        <f>'Overall Data'!$C$34-N322</f>
        <v>1040</v>
      </c>
      <c r="R322" s="132" t="str">
        <f>VLOOKUP($F322,'Participating - full rosters'!$A:$Q,17,FALSE )</f>
        <v>Tour 2</v>
      </c>
      <c r="S322" s="132">
        <v>2</v>
      </c>
    </row>
    <row r="323" spans="1:19">
      <c r="A323" t="str">
        <f>VLOOKUP($F323,'Participating - full rosters'!$A:$Q,2,FALSE )</f>
        <v>The Miriam Hospital</v>
      </c>
      <c r="B323" s="151">
        <v>0.52550586196277127</v>
      </c>
      <c r="C323" t="str">
        <f>VLOOKUP($F323,'Participating - full rosters'!$A:$Q,5,FALSE )</f>
        <v>3B Colorectal</v>
      </c>
      <c r="D323" s="151">
        <v>0.88784051520757767</v>
      </c>
      <c r="E323" t="str">
        <f>VLOOKUP($F323,'Participating - full rosters'!$A:$Q,10,FALSE )</f>
        <v>Vezikov, Arthur</v>
      </c>
      <c r="F323" s="151">
        <v>0.7513701388364582</v>
      </c>
      <c r="G323">
        <f>VLOOKUP($F323,'Participating - full rosters'!$A:$Q,11,FALSE )</f>
        <v>247</v>
      </c>
      <c r="H323" s="132">
        <f>VLOOKUP($F323,'Participating - full rosters'!$A:$Q,12,FALSE )</f>
        <v>13</v>
      </c>
      <c r="I323" s="132">
        <f>VLOOKUP($F323,'Participating - full rosters'!$A:$Q,13,FALSE )</f>
        <v>2004</v>
      </c>
      <c r="J323" s="132" t="str">
        <f>VLOOKUP($F323,'Participating - full rosters'!$A:$Q,14,FALSE )</f>
        <v>Nongovt. (not-for-profit) - Other</v>
      </c>
      <c r="K323" s="132" t="str">
        <f>VLOOKUP($F323,'Participating - full rosters'!$A:$R,18,FALSE )</f>
        <v>Major</v>
      </c>
      <c r="L323" s="132" t="str">
        <f>VLOOKUP($F323,'Participating - full rosters'!$A:$Q,15,FALSE )</f>
        <v>C.N.A.</v>
      </c>
      <c r="M323" s="150">
        <f>VLOOKUP($F323,'Participating - full rosters'!$A:$Q,16,FALSE )</f>
        <v>41981</v>
      </c>
      <c r="N323" s="150">
        <f>VLOOKUP($F323,'Participating - full rosters'!$A:$Q,16,FALSE )</f>
        <v>41981</v>
      </c>
      <c r="O323" s="150"/>
      <c r="P323" s="150"/>
      <c r="Q323" s="47">
        <f>'Overall Data'!$C$34-N323</f>
        <v>1068</v>
      </c>
      <c r="R323" s="132" t="str">
        <f>VLOOKUP($F323,'Participating - full rosters'!$A:$Q,17,FALSE )</f>
        <v>EVE</v>
      </c>
      <c r="S323" s="132">
        <v>2</v>
      </c>
    </row>
    <row r="324" spans="1:19">
      <c r="A324" t="str">
        <f>VLOOKUP($F324,'Participating - full rosters'!$A:$Q,2,FALSE )</f>
        <v>Kaiser Permanente Sunnyside Medical Center</v>
      </c>
      <c r="B324" s="151">
        <v>0.21700524054157877</v>
      </c>
      <c r="C324" t="str">
        <f>VLOOKUP($F324,'Participating - full rosters'!$A:$Q,5,FALSE )</f>
        <v>2 South</v>
      </c>
      <c r="D324" s="100">
        <v>0.88298628694913495</v>
      </c>
      <c r="E324" t="str">
        <f>VLOOKUP($F324,'Participating - full rosters'!$A:$Q,10,FALSE )</f>
        <v>Mendoza, Moranchel Verenice</v>
      </c>
      <c r="F324" s="151">
        <v>0.66118410806908934</v>
      </c>
      <c r="G324">
        <f>VLOOKUP($F324,'Participating - full rosters'!$A:$Q,11,FALSE )</f>
        <v>302</v>
      </c>
      <c r="H324" s="132">
        <f>VLOOKUP($F324,'Participating - full rosters'!$A:$Q,12,FALSE )</f>
        <v>20</v>
      </c>
      <c r="I324" s="132">
        <f>VLOOKUP($F324,'Participating - full rosters'!$A:$Q,13,FALSE )</f>
        <v>2016</v>
      </c>
      <c r="J324" s="132" t="str">
        <f>VLOOKUP($F324,'Participating - full rosters'!$A:$Q,14,FALSE )</f>
        <v>Nongovt. (not-for-profit) - Other</v>
      </c>
      <c r="K324" s="132" t="str">
        <f>VLOOKUP($F324,'Participating - full rosters'!$A:$R,18,FALSE )</f>
        <v>Minor</v>
      </c>
      <c r="L324" s="132" t="str">
        <f>VLOOKUP($F324,'Participating - full rosters'!$A:$Q,15,FALSE )</f>
        <v>C.N.A.</v>
      </c>
      <c r="M324" s="150">
        <f>VLOOKUP($F324,'Participating - full rosters'!$A:$Q,16,FALSE )</f>
        <v>41953</v>
      </c>
      <c r="N324" s="150">
        <f>VLOOKUP($F324,'Participating - full rosters'!$A:$Q,16,FALSE )</f>
        <v>41953</v>
      </c>
      <c r="O324" s="150"/>
      <c r="P324" s="150"/>
      <c r="Q324" s="47">
        <f>'Overall Data'!$C$34-N324</f>
        <v>1096</v>
      </c>
      <c r="R324" s="132" t="str">
        <f>VLOOKUP($F324,'Participating - full rosters'!$A:$Q,17,FALSE )</f>
        <v>EVE</v>
      </c>
      <c r="S324" s="132">
        <v>2</v>
      </c>
    </row>
    <row r="325" spans="1:19">
      <c r="A325" t="str">
        <f>VLOOKUP($F325,'Participating - full rosters'!$A:$Q,2,FALSE )</f>
        <v>Elmhurst Hospital Center</v>
      </c>
      <c r="B325" s="151">
        <v>0.93694213239222501</v>
      </c>
      <c r="C325" t="str">
        <f>VLOOKUP($F325,'Participating - full rosters'!$A:$Q,5,FALSE )</f>
        <v>B4</v>
      </c>
      <c r="D325" s="1">
        <v>0.87595009609222407</v>
      </c>
      <c r="E325" t="str">
        <f>VLOOKUP($F325,'Participating - full rosters'!$A:$Q,10,FALSE )</f>
        <v>Thadathil, Liziama</v>
      </c>
      <c r="F325" s="151">
        <v>0.59548366987792944</v>
      </c>
      <c r="G325">
        <f>VLOOKUP($F325,'Participating - full rosters'!$A:$Q,11,FALSE )</f>
        <v>545</v>
      </c>
      <c r="H325" s="132">
        <f>VLOOKUP($F325,'Participating - full rosters'!$A:$Q,12,FALSE )</f>
        <v>34</v>
      </c>
      <c r="I325" s="132">
        <f>VLOOKUP($F325,'Participating - full rosters'!$A:$Q,13,FALSE )</f>
        <v>2013</v>
      </c>
      <c r="J325" s="132" t="str">
        <f>VLOOKUP($F325,'Participating - full rosters'!$A:$Q,14,FALSE )</f>
        <v>Govt. (non federal) - City</v>
      </c>
      <c r="K325" s="132" t="str">
        <f>VLOOKUP($F325,'Participating - full rosters'!$A:$R,18,FALSE )</f>
        <v>Minor</v>
      </c>
      <c r="L325" s="132" t="str">
        <f>VLOOKUP($F325,'Participating - full rosters'!$A:$Q,15,FALSE )</f>
        <v>R</v>
      </c>
      <c r="M325" s="150">
        <f>VLOOKUP($F325,'Participating - full rosters'!$A:$Q,16,FALSE )</f>
        <v>41890</v>
      </c>
      <c r="N325" s="150">
        <f>VLOOKUP($F325,'Participating - full rosters'!$A:$Q,16,FALSE )</f>
        <v>41890</v>
      </c>
      <c r="O325" s="150"/>
      <c r="P325" s="150"/>
      <c r="Q325" s="47">
        <f>'Overall Data'!$C$34-N325</f>
        <v>1159</v>
      </c>
      <c r="R325" s="132" t="str">
        <f>VLOOKUP($F325,'Participating - full rosters'!$A:$Q,17,FALSE )</f>
        <v>Tour 2</v>
      </c>
      <c r="S325" s="132">
        <v>2</v>
      </c>
    </row>
    <row r="326" spans="1:19">
      <c r="A326" t="str">
        <f>VLOOKUP($F326,'Participating - full rosters'!$A:$Q,2,FALSE )</f>
        <v>Elmhurst Hospital Center</v>
      </c>
      <c r="B326" s="151">
        <v>0.93694213239222535</v>
      </c>
      <c r="C326" t="str">
        <f>VLOOKUP($F326,'Participating - full rosters'!$A:$Q,5,FALSE )</f>
        <v>B4</v>
      </c>
      <c r="D326" s="151">
        <v>0.87595009609222407</v>
      </c>
      <c r="E326" t="str">
        <f>VLOOKUP($F326,'Participating - full rosters'!$A:$Q,10,FALSE )</f>
        <v>Ekwebelem, Edith</v>
      </c>
      <c r="F326" s="151">
        <v>0.70578019898192179</v>
      </c>
      <c r="G326">
        <f>VLOOKUP($F326,'Participating - full rosters'!$A:$Q,11,FALSE )</f>
        <v>545</v>
      </c>
      <c r="H326" s="132">
        <f>VLOOKUP($F326,'Participating - full rosters'!$A:$Q,12,FALSE )</f>
        <v>34</v>
      </c>
      <c r="I326" s="132">
        <f>VLOOKUP($F326,'Participating - full rosters'!$A:$Q,13,FALSE )</f>
        <v>2013</v>
      </c>
      <c r="J326" s="132" t="str">
        <f>VLOOKUP($F326,'Participating - full rosters'!$A:$Q,14,FALSE )</f>
        <v>Govt. (non federal) - City</v>
      </c>
      <c r="K326" s="132" t="str">
        <f>VLOOKUP($F326,'Participating - full rosters'!$A:$R,18,FALSE )</f>
        <v>Minor</v>
      </c>
      <c r="L326" s="132" t="str">
        <f>VLOOKUP($F326,'Participating - full rosters'!$A:$Q,15,FALSE )</f>
        <v>R</v>
      </c>
      <c r="M326" s="150">
        <f>VLOOKUP($F326,'Participating - full rosters'!$A:$Q,16,FALSE )</f>
        <v>41890</v>
      </c>
      <c r="N326" s="150">
        <f>VLOOKUP($F326,'Participating - full rosters'!$A:$Q,16,FALSE )</f>
        <v>41890</v>
      </c>
      <c r="O326" s="150"/>
      <c r="P326" s="150"/>
      <c r="Q326" s="47">
        <f>'Overall Data'!$C$34-N326</f>
        <v>1159</v>
      </c>
      <c r="R326" s="132" t="str">
        <f>VLOOKUP($F326,'Participating - full rosters'!$A:$Q,17,FALSE )</f>
        <v>Tour 2</v>
      </c>
      <c r="S326" s="132">
        <v>2</v>
      </c>
    </row>
    <row r="327" spans="1:19">
      <c r="A327" t="str">
        <f>VLOOKUP($F327,'Participating - full rosters'!$A:$Q,2,FALSE )</f>
        <v>Elmhurst Hospital Center</v>
      </c>
      <c r="B327" s="151">
        <v>0.93694213239222535</v>
      </c>
      <c r="C327" t="str">
        <f>VLOOKUP($F327,'Participating - full rosters'!$A:$Q,5,FALSE )</f>
        <v>B4</v>
      </c>
      <c r="D327" s="151">
        <v>0.87595009609222407</v>
      </c>
      <c r="E327" t="str">
        <f>VLOOKUP($F327,'Participating - full rosters'!$A:$Q,10,FALSE )</f>
        <v>Bangieva, Maria</v>
      </c>
      <c r="F327" s="151">
        <v>0.96790292564142799</v>
      </c>
      <c r="G327">
        <f>VLOOKUP($F327,'Participating - full rosters'!$A:$Q,11,FALSE )</f>
        <v>545</v>
      </c>
      <c r="H327" s="132">
        <f>VLOOKUP($F327,'Participating - full rosters'!$A:$Q,12,FALSE )</f>
        <v>34</v>
      </c>
      <c r="I327" s="132">
        <f>VLOOKUP($F327,'Participating - full rosters'!$A:$Q,13,FALSE )</f>
        <v>2013</v>
      </c>
      <c r="J327" s="132" t="str">
        <f>VLOOKUP($F327,'Participating - full rosters'!$A:$Q,14,FALSE )</f>
        <v>Govt. (non federal) - City</v>
      </c>
      <c r="K327" s="132" t="str">
        <f>VLOOKUP($F327,'Participating - full rosters'!$A:$R,18,FALSE )</f>
        <v>Minor</v>
      </c>
      <c r="L327" s="132" t="str">
        <f>VLOOKUP($F327,'Participating - full rosters'!$A:$Q,15,FALSE )</f>
        <v>R</v>
      </c>
      <c r="M327" s="150">
        <f>VLOOKUP($F327,'Participating - full rosters'!$A:$Q,16,FALSE )</f>
        <v>41890</v>
      </c>
      <c r="N327" s="150">
        <f>VLOOKUP($F327,'Participating - full rosters'!$A:$Q,16,FALSE )</f>
        <v>41890</v>
      </c>
      <c r="O327" s="150"/>
      <c r="P327" s="150"/>
      <c r="Q327" s="47">
        <f>'Overall Data'!$C$34-N327</f>
        <v>1159</v>
      </c>
      <c r="R327" s="132" t="str">
        <f>VLOOKUP($F327,'Participating - full rosters'!$A:$Q,17,FALSE )</f>
        <v>Tour 2</v>
      </c>
      <c r="S327" s="132">
        <v>2</v>
      </c>
    </row>
    <row r="328" spans="1:19">
      <c r="A328" t="str">
        <f>VLOOKUP($F328,'Participating - full rosters'!$A:$Q,2,FALSE )</f>
        <v>Elmhurst Hospital Center</v>
      </c>
      <c r="B328" s="151">
        <v>0.93694213239222501</v>
      </c>
      <c r="C328" t="str">
        <f>VLOOKUP($F328,'Participating - full rosters'!$A:$Q,5,FALSE )</f>
        <v>B4</v>
      </c>
      <c r="D328" s="1">
        <v>0.87595009609222407</v>
      </c>
      <c r="E328" t="str">
        <f>VLOOKUP($F328,'Participating - full rosters'!$A:$Q,10,FALSE )</f>
        <v>Vogel, Tanya</v>
      </c>
      <c r="F328" s="151">
        <v>0.87213860802359444</v>
      </c>
      <c r="G328">
        <f>VLOOKUP($F328,'Participating - full rosters'!$A:$Q,11,FALSE )</f>
        <v>545</v>
      </c>
      <c r="H328" s="132">
        <f>VLOOKUP($F328,'Participating - full rosters'!$A:$Q,12,FALSE )</f>
        <v>34</v>
      </c>
      <c r="I328" s="132">
        <f>VLOOKUP($F328,'Participating - full rosters'!$A:$Q,13,FALSE )</f>
        <v>2013</v>
      </c>
      <c r="J328" s="132" t="str">
        <f>VLOOKUP($F328,'Participating - full rosters'!$A:$Q,14,FALSE )</f>
        <v>Govt. (non federal) - City</v>
      </c>
      <c r="K328" s="132" t="str">
        <f>VLOOKUP($F328,'Participating - full rosters'!$A:$R,18,FALSE )</f>
        <v>Minor</v>
      </c>
      <c r="L328" s="132" t="str">
        <f>VLOOKUP($F328,'Participating - full rosters'!$A:$Q,15,FALSE )</f>
        <v>R</v>
      </c>
      <c r="M328" s="150" t="str">
        <f>VLOOKUP($F328,'Participating - full rosters'!$A:$Q,16,FALSE )</f>
        <v>7/1/42014</v>
      </c>
      <c r="N328" s="150">
        <v>41834</v>
      </c>
      <c r="Q328" s="47">
        <f>'Overall Data'!$C$34-N328</f>
        <v>1215</v>
      </c>
      <c r="R328" s="132" t="str">
        <f>VLOOKUP($F328,'Participating - full rosters'!$A:$Q,17,FALSE )</f>
        <v>Tour 2</v>
      </c>
      <c r="S328" s="132">
        <v>2</v>
      </c>
    </row>
    <row r="329" spans="1:19">
      <c r="A329" t="str">
        <f>VLOOKUP($F329,'Participating - full rosters'!$A:$Q,2,FALSE )</f>
        <v>Harlem Hospital Center</v>
      </c>
      <c r="B329" s="151">
        <v>0.14907095709371709</v>
      </c>
      <c r="C329" t="str">
        <f>VLOOKUP($F329,'Participating - full rosters'!$A:$Q,5,FALSE )</f>
        <v>13th Floor - Medicine</v>
      </c>
      <c r="D329" s="151">
        <v>0.67283544320657374</v>
      </c>
      <c r="E329" t="str">
        <f>VLOOKUP($F329,'Participating - full rosters'!$A:$Q,10,FALSE )</f>
        <v>Odai-Lamptey, Evelyn</v>
      </c>
      <c r="F329" s="151">
        <v>0.87723158984302818</v>
      </c>
      <c r="G329">
        <f>VLOOKUP($F329,'Participating - full rosters'!$A:$Q,11,FALSE )</f>
        <v>257</v>
      </c>
      <c r="H329" s="132">
        <f>VLOOKUP($F329,'Participating - full rosters'!$A:$Q,12,FALSE )</f>
        <v>36</v>
      </c>
      <c r="I329" s="132">
        <f>VLOOKUP($F329,'Participating - full rosters'!$A:$Q,13,FALSE )</f>
        <v>2011</v>
      </c>
      <c r="J329" s="132" t="str">
        <f>VLOOKUP($F329,'Participating - full rosters'!$A:$Q,14,FALSE )</f>
        <v xml:space="preserve">Govt. (non federal) - City
</v>
      </c>
      <c r="K329" s="132" t="str">
        <f>VLOOKUP($F329,'Participating - full rosters'!$A:$R,18,FALSE )</f>
        <v>Minor</v>
      </c>
      <c r="L329" s="132" t="str">
        <f>VLOOKUP($F329,'Participating - full rosters'!$A:$Q,15,FALSE )</f>
        <v>PCA</v>
      </c>
      <c r="M329" s="150">
        <f>VLOOKUP($F329,'Participating - full rosters'!$A:$Q,16,FALSE )</f>
        <v>41813</v>
      </c>
      <c r="N329" s="150">
        <f>VLOOKUP($F329,'Participating - full rosters'!$A:$Q,16,FALSE )</f>
        <v>41813</v>
      </c>
      <c r="O329" s="150"/>
      <c r="P329" s="150"/>
      <c r="Q329" s="47">
        <f>'Overall Data'!$C$34-N329</f>
        <v>1236</v>
      </c>
      <c r="R329" s="132" t="str">
        <f>VLOOKUP($F329,'Participating - full rosters'!$A:$Q,17,FALSE )</f>
        <v>Evening</v>
      </c>
      <c r="S329" s="132">
        <v>2</v>
      </c>
    </row>
    <row r="330" spans="1:19">
      <c r="A330" t="str">
        <f>VLOOKUP($F330,'Participating - full rosters'!$A:$Q,2,FALSE )</f>
        <v>Elmhurst Hospital Center</v>
      </c>
      <c r="B330" s="151">
        <v>0.93694213239222535</v>
      </c>
      <c r="C330" t="str">
        <f>VLOOKUP($F330,'Participating - full rosters'!$A:$Q,5,FALSE )</f>
        <v>B4</v>
      </c>
      <c r="D330" s="151">
        <v>0.87595009609222407</v>
      </c>
      <c r="E330" t="str">
        <f>VLOOKUP($F330,'Participating - full rosters'!$A:$Q,10,FALSE )</f>
        <v>Abrams, Dansier</v>
      </c>
      <c r="F330" s="151">
        <v>0.91914089971549606</v>
      </c>
      <c r="G330">
        <f>VLOOKUP($F330,'Participating - full rosters'!$A:$Q,11,FALSE )</f>
        <v>545</v>
      </c>
      <c r="H330" s="132">
        <f>VLOOKUP($F330,'Participating - full rosters'!$A:$Q,12,FALSE )</f>
        <v>34</v>
      </c>
      <c r="I330" s="132">
        <f>VLOOKUP($F330,'Participating - full rosters'!$A:$Q,13,FALSE )</f>
        <v>2013</v>
      </c>
      <c r="J330" s="132" t="str">
        <f>VLOOKUP($F330,'Participating - full rosters'!$A:$Q,14,FALSE )</f>
        <v>Govt. (non federal) - City</v>
      </c>
      <c r="K330" s="132" t="str">
        <f>VLOOKUP($F330,'Participating - full rosters'!$A:$R,18,FALSE )</f>
        <v>Minor</v>
      </c>
      <c r="L330" s="132" t="str">
        <f>VLOOKUP($F330,'Participating - full rosters'!$A:$Q,15,FALSE )</f>
        <v>R</v>
      </c>
      <c r="M330" s="150">
        <f>VLOOKUP($F330,'Participating - full rosters'!$A:$Q,16,FALSE )</f>
        <v>41736</v>
      </c>
      <c r="N330" s="150">
        <f>VLOOKUP($F330,'Participating - full rosters'!$A:$Q,16,FALSE )</f>
        <v>41736</v>
      </c>
      <c r="O330" s="150"/>
      <c r="P330" s="150"/>
      <c r="Q330" s="47">
        <f>'Overall Data'!$C$34-N330</f>
        <v>1313</v>
      </c>
      <c r="R330" s="132" t="str">
        <f>VLOOKUP($F330,'Participating - full rosters'!$A:$Q,17,FALSE )</f>
        <v>Tour 2</v>
      </c>
      <c r="S330" s="132">
        <v>2</v>
      </c>
    </row>
    <row r="331" spans="1:19">
      <c r="A331" t="str">
        <f>VLOOKUP($F331,'Participating - full rosters'!$A:$Q,2,FALSE )</f>
        <v>NY Presbyterian - Lawrence</v>
      </c>
      <c r="B331" s="151">
        <v>9.2891976238658858E-2</v>
      </c>
      <c r="C331" t="str">
        <f>VLOOKUP($F331,'Participating - full rosters'!$A:$Q,5,FALSE )</f>
        <v>D.E.M.</v>
      </c>
      <c r="D331" s="1">
        <v>0.49490553607106658</v>
      </c>
      <c r="E331" t="str">
        <f>VLOOKUP($F331,'Participating - full rosters'!$A:$Q,10,FALSE )</f>
        <v>Monteverde, Alexis D.</v>
      </c>
      <c r="F331" s="151">
        <v>0.4437303468452003</v>
      </c>
      <c r="G331">
        <f>VLOOKUP($F331,'Participating - full rosters'!$A:$Q,11,FALSE )</f>
        <v>208</v>
      </c>
      <c r="H331" s="132">
        <f>VLOOKUP($F331,'Participating - full rosters'!$A:$Q,12,FALSE )</f>
        <v>40</v>
      </c>
      <c r="I331" s="132">
        <f>VLOOKUP($F331,'Participating - full rosters'!$A:$Q,13,FALSE )</f>
        <v>2016</v>
      </c>
      <c r="J331" s="132" t="str">
        <f>VLOOKUP($F331,'Participating - full rosters'!$A:$Q,14,FALSE )</f>
        <v>Nongovt. (not-for-profit) - Other</v>
      </c>
      <c r="K331" s="132" t="str">
        <f>VLOOKUP($F331,'Participating - full rosters'!$A:$R,18,FALSE )</f>
        <v>Minor</v>
      </c>
      <c r="L331" s="132" t="str">
        <f>VLOOKUP($F331,'Participating - full rosters'!$A:$Q,15,FALSE )</f>
        <v>STAFF NURSE</v>
      </c>
      <c r="M331" s="150">
        <f>VLOOKUP($F331,'Participating - full rosters'!$A:$Q,16,FALSE )</f>
        <v>41554</v>
      </c>
      <c r="N331" s="150">
        <f>VLOOKUP($F331,'Participating - full rosters'!$A:$Q,16,FALSE )</f>
        <v>41554</v>
      </c>
      <c r="O331" s="150"/>
      <c r="P331" s="150"/>
      <c r="Q331" s="47">
        <f>'Overall Data'!$C$34-N331</f>
        <v>1495</v>
      </c>
      <c r="R331" s="132" t="str">
        <f>VLOOKUP($F331,'Participating - full rosters'!$A:$Q,17,FALSE )</f>
        <v>EVENING</v>
      </c>
      <c r="S331" s="132">
        <v>2</v>
      </c>
    </row>
    <row r="332" spans="1:19">
      <c r="A332" t="str">
        <f>VLOOKUP($F332,'Participating - full rosters'!$A:$Q,2,FALSE )</f>
        <v>Elmhurst Hospital Center</v>
      </c>
      <c r="B332" s="151">
        <v>0.93694213239222535</v>
      </c>
      <c r="C332" t="str">
        <f>VLOOKUP($F332,'Participating - full rosters'!$A:$Q,5,FALSE )</f>
        <v xml:space="preserve">B6 </v>
      </c>
      <c r="D332" s="1">
        <v>0.22214704685362552</v>
      </c>
      <c r="E332" t="str">
        <f>VLOOKUP($F332,'Participating - full rosters'!$A:$Q,10,FALSE )</f>
        <v>Blake-Cooper, Diana</v>
      </c>
      <c r="F332" s="151">
        <v>0.37444196620507419</v>
      </c>
      <c r="G332">
        <f>VLOOKUP($F332,'Participating - full rosters'!$A:$Q,11,FALSE )</f>
        <v>545</v>
      </c>
      <c r="H332" s="132">
        <f>VLOOKUP($F332,'Participating - full rosters'!$A:$Q,12,FALSE )</f>
        <v>35</v>
      </c>
      <c r="I332" s="132">
        <f>VLOOKUP($F332,'Participating - full rosters'!$A:$Q,13,FALSE )</f>
        <v>2013</v>
      </c>
      <c r="J332" s="132" t="str">
        <f>VLOOKUP($F332,'Participating - full rosters'!$A:$Q,14,FALSE )</f>
        <v>Govt. (non federal) - City</v>
      </c>
      <c r="K332" s="132" t="str">
        <f>VLOOKUP($F332,'Participating - full rosters'!$A:$R,18,FALSE )</f>
        <v>Minor</v>
      </c>
      <c r="L332" s="132" t="str">
        <f>VLOOKUP($F332,'Participating - full rosters'!$A:$Q,15,FALSE )</f>
        <v>PCA</v>
      </c>
      <c r="M332" s="150">
        <f>VLOOKUP($F332,'Participating - full rosters'!$A:$Q,16,FALSE )</f>
        <v>41498</v>
      </c>
      <c r="N332" s="150">
        <f>VLOOKUP($F332,'Participating - full rosters'!$A:$Q,16,FALSE )</f>
        <v>41498</v>
      </c>
      <c r="O332" s="150"/>
      <c r="P332" s="150"/>
      <c r="Q332" s="47">
        <f>'Overall Data'!$C$34-N332</f>
        <v>1551</v>
      </c>
      <c r="R332" s="132" t="str">
        <f>VLOOKUP($F332,'Participating - full rosters'!$A:$Q,17,FALSE )</f>
        <v>Tour 2</v>
      </c>
      <c r="S332" s="132">
        <v>2</v>
      </c>
    </row>
    <row r="333" spans="1:19">
      <c r="A333" t="str">
        <f>VLOOKUP($F333,'Participating - full rosters'!$A:$Q,2,FALSE )</f>
        <v>Elmhurst Hospital Center</v>
      </c>
      <c r="B333" s="151">
        <v>0.93694213239222535</v>
      </c>
      <c r="C333" t="str">
        <f>VLOOKUP($F333,'Participating - full rosters'!$A:$Q,5,FALSE )</f>
        <v xml:space="preserve">B6 </v>
      </c>
      <c r="D333" s="151">
        <v>0.22214704685362552</v>
      </c>
      <c r="E333" t="str">
        <f>VLOOKUP($F333,'Participating - full rosters'!$A:$Q,10,FALSE )</f>
        <v>Alvarez, Norma Y.</v>
      </c>
      <c r="F333" s="151">
        <v>0.72921110320167104</v>
      </c>
      <c r="G333">
        <f>VLOOKUP($F333,'Participating - full rosters'!$A:$Q,11,FALSE )</f>
        <v>545</v>
      </c>
      <c r="H333" s="132">
        <f>VLOOKUP($F333,'Participating - full rosters'!$A:$Q,12,FALSE )</f>
        <v>35</v>
      </c>
      <c r="I333" s="132">
        <f>VLOOKUP($F333,'Participating - full rosters'!$A:$Q,13,FALSE )</f>
        <v>2013</v>
      </c>
      <c r="J333" s="132" t="str">
        <f>VLOOKUP($F333,'Participating - full rosters'!$A:$Q,14,FALSE )</f>
        <v>Govt. (non federal) - City</v>
      </c>
      <c r="K333" s="132" t="str">
        <f>VLOOKUP($F333,'Participating - full rosters'!$A:$R,18,FALSE )</f>
        <v>Minor</v>
      </c>
      <c r="L333" s="132" t="str">
        <f>VLOOKUP($F333,'Participating - full rosters'!$A:$Q,15,FALSE )</f>
        <v>R</v>
      </c>
      <c r="M333" s="150">
        <f>VLOOKUP($F333,'Participating - full rosters'!$A:$Q,16,FALSE )</f>
        <v>41281</v>
      </c>
      <c r="N333" s="150">
        <f>VLOOKUP($F333,'Participating - full rosters'!$A:$Q,16,FALSE )</f>
        <v>41281</v>
      </c>
      <c r="O333" s="150"/>
      <c r="P333" s="150"/>
      <c r="Q333" s="47">
        <f>'Overall Data'!$C$34-N333</f>
        <v>1768</v>
      </c>
      <c r="R333" s="132" t="str">
        <f>VLOOKUP($F333,'Participating - full rosters'!$A:$Q,17,FALSE )</f>
        <v>Tour 2</v>
      </c>
      <c r="S333" s="132">
        <v>2</v>
      </c>
    </row>
    <row r="334" spans="1:19">
      <c r="A334" t="str">
        <f>VLOOKUP($F334,'Participating - full rosters'!$A:$Q,2,FALSE )</f>
        <v>Kaiser Permanente Sunnyside Medical Center</v>
      </c>
      <c r="B334" s="151">
        <v>0.21700524054157877</v>
      </c>
      <c r="C334" t="str">
        <f>VLOOKUP($F334,'Participating - full rosters'!$A:$Q,5,FALSE )</f>
        <v>2 North</v>
      </c>
      <c r="D334" s="1">
        <v>0.16097999137792862</v>
      </c>
      <c r="E334" t="str">
        <f>VLOOKUP($F334,'Participating - full rosters'!$A:$Q,10,FALSE )</f>
        <v>Bedaso, Shegitu</v>
      </c>
      <c r="F334" s="151">
        <v>6.4457754353632102E-2</v>
      </c>
      <c r="G334">
        <f>VLOOKUP($F334,'Participating - full rosters'!$A:$Q,11,FALSE )</f>
        <v>302</v>
      </c>
      <c r="H334" s="132">
        <f>VLOOKUP($F334,'Participating - full rosters'!$A:$Q,12,FALSE )</f>
        <v>35</v>
      </c>
      <c r="I334" s="132">
        <f>VLOOKUP($F334,'Participating - full rosters'!$A:$Q,13,FALSE )</f>
        <v>2016</v>
      </c>
      <c r="J334" s="132" t="str">
        <f>VLOOKUP($F334,'Participating - full rosters'!$A:$Q,14,FALSE )</f>
        <v>Nongovt. (not-for-profit) - Other</v>
      </c>
      <c r="K334" s="132" t="str">
        <f>VLOOKUP($F334,'Participating - full rosters'!$A:$R,18,FALSE )</f>
        <v>Minor</v>
      </c>
      <c r="L334" s="132" t="str">
        <f>VLOOKUP($F334,'Participating - full rosters'!$A:$Q,15,FALSE )</f>
        <v>C.N.A.</v>
      </c>
      <c r="M334" s="150">
        <f>VLOOKUP($F334,'Participating - full rosters'!$A:$Q,16,FALSE )</f>
        <v>41190</v>
      </c>
      <c r="N334" s="150">
        <f>VLOOKUP($F334,'Participating - full rosters'!$A:$Q,16,FALSE )</f>
        <v>41190</v>
      </c>
      <c r="O334" s="150"/>
      <c r="P334" s="150"/>
      <c r="Q334" s="47">
        <f>'Overall Data'!$C$34-N334</f>
        <v>1859</v>
      </c>
      <c r="R334" s="132" t="str">
        <f>VLOOKUP($F334,'Participating - full rosters'!$A:$Q,17,FALSE )</f>
        <v>EVE</v>
      </c>
      <c r="S334" s="132">
        <v>2</v>
      </c>
    </row>
    <row r="335" spans="1:19">
      <c r="A335" t="str">
        <f>VLOOKUP($F335,'Participating - full rosters'!$A:$Q,2,FALSE )</f>
        <v>Elmhurst Hospital Center</v>
      </c>
      <c r="B335" s="151">
        <v>0.93694213239222535</v>
      </c>
      <c r="C335" t="str">
        <f>VLOOKUP($F335,'Participating - full rosters'!$A:$Q,5,FALSE )</f>
        <v>B4</v>
      </c>
      <c r="D335" s="151">
        <v>0.87595009609222407</v>
      </c>
      <c r="E335" t="str">
        <f>VLOOKUP($F335,'Participating - full rosters'!$A:$Q,10,FALSE )</f>
        <v>Mangra, Anita</v>
      </c>
      <c r="F335" s="151">
        <v>0.55057474920865024</v>
      </c>
      <c r="G335">
        <f>VLOOKUP($F335,'Participating - full rosters'!$A:$Q,11,FALSE )</f>
        <v>545</v>
      </c>
      <c r="H335" s="132">
        <f>VLOOKUP($F335,'Participating - full rosters'!$A:$Q,12,FALSE )</f>
        <v>34</v>
      </c>
      <c r="I335" s="132">
        <f>VLOOKUP($F335,'Participating - full rosters'!$A:$Q,13,FALSE )</f>
        <v>2013</v>
      </c>
      <c r="J335" s="132" t="str">
        <f>VLOOKUP($F335,'Participating - full rosters'!$A:$Q,14,FALSE )</f>
        <v>Govt. (non federal) - City</v>
      </c>
      <c r="K335" s="132" t="str">
        <f>VLOOKUP($F335,'Participating - full rosters'!$A:$R,18,FALSE )</f>
        <v>Minor</v>
      </c>
      <c r="L335" s="132" t="str">
        <f>VLOOKUP($F335,'Participating - full rosters'!$A:$Q,15,FALSE )</f>
        <v>R</v>
      </c>
      <c r="M335" s="150">
        <f>VLOOKUP($F335,'Participating - full rosters'!$A:$Q,16,FALSE )</f>
        <v>41099</v>
      </c>
      <c r="N335" s="150">
        <f>VLOOKUP($F335,'Participating - full rosters'!$A:$Q,16,FALSE )</f>
        <v>41099</v>
      </c>
      <c r="O335" s="150"/>
      <c r="P335" s="150"/>
      <c r="Q335" s="47">
        <f>'Overall Data'!$C$34-N335</f>
        <v>1950</v>
      </c>
      <c r="R335" s="132" t="str">
        <f>VLOOKUP($F335,'Participating - full rosters'!$A:$Q,17,FALSE )</f>
        <v>Tour 2</v>
      </c>
      <c r="S335" s="132">
        <v>2</v>
      </c>
    </row>
    <row r="336" spans="1:19">
      <c r="A336" t="str">
        <f>VLOOKUP($F336,'Participating - full rosters'!$A:$Q,2,FALSE )</f>
        <v>Kaiser Permanente Sunnyside Medical Center</v>
      </c>
      <c r="B336" s="151">
        <v>0.21700524054157877</v>
      </c>
      <c r="C336" t="str">
        <f>VLOOKUP($F336,'Participating - full rosters'!$A:$Q,5,FALSE )</f>
        <v>3 South</v>
      </c>
      <c r="D336" s="151">
        <v>0.64084960040717354</v>
      </c>
      <c r="E336" t="str">
        <f>VLOOKUP($F336,'Participating - full rosters'!$A:$Q,10,FALSE )</f>
        <v>Mones, Lysalynn</v>
      </c>
      <c r="F336" s="151">
        <v>0.84526254154502867</v>
      </c>
      <c r="G336">
        <f>VLOOKUP($F336,'Participating - full rosters'!$A:$Q,11,FALSE )</f>
        <v>302</v>
      </c>
      <c r="H336" s="132">
        <f>VLOOKUP($F336,'Participating - full rosters'!$A:$Q,12,FALSE )</f>
        <v>20</v>
      </c>
      <c r="I336" s="132">
        <f>VLOOKUP($F336,'Participating - full rosters'!$A:$Q,13,FALSE )</f>
        <v>2016</v>
      </c>
      <c r="J336" s="132" t="str">
        <f>VLOOKUP($F336,'Participating - full rosters'!$A:$Q,14,FALSE )</f>
        <v>Nongovt. (not-for-profit) - Other</v>
      </c>
      <c r="K336" s="132" t="str">
        <f>VLOOKUP($F336,'Participating - full rosters'!$A:$R,18,FALSE )</f>
        <v>Minor</v>
      </c>
      <c r="L336" s="132" t="str">
        <f>VLOOKUP($F336,'Participating - full rosters'!$A:$Q,15,FALSE )</f>
        <v>C.N.A.</v>
      </c>
      <c r="M336" s="150">
        <f>VLOOKUP($F336,'Participating - full rosters'!$A:$Q,16,FALSE )</f>
        <v>41043</v>
      </c>
      <c r="N336" s="150">
        <f>VLOOKUP($F336,'Participating - full rosters'!$A:$Q,16,FALSE )</f>
        <v>41043</v>
      </c>
      <c r="O336" s="150"/>
      <c r="P336" s="150"/>
      <c r="Q336" s="47">
        <f>'Overall Data'!$C$34-N336</f>
        <v>2006</v>
      </c>
      <c r="R336" s="132" t="str">
        <f>VLOOKUP($F336,'Participating - full rosters'!$A:$Q,17,FALSE )</f>
        <v>EVE</v>
      </c>
      <c r="S336" s="132">
        <v>2</v>
      </c>
    </row>
    <row r="337" spans="1:19">
      <c r="A337" t="str">
        <f>VLOOKUP($F337,'Participating - full rosters'!$A:$Q,2,FALSE )</f>
        <v>Elmhurst Hospital Center</v>
      </c>
      <c r="B337" s="151">
        <v>0.93694213239222535</v>
      </c>
      <c r="C337" t="str">
        <f>VLOOKUP($F337,'Participating - full rosters'!$A:$Q,5,FALSE )</f>
        <v>B4</v>
      </c>
      <c r="D337" s="151">
        <v>0.87595009609222407</v>
      </c>
      <c r="E337" t="str">
        <f>VLOOKUP($F337,'Participating - full rosters'!$A:$Q,10,FALSE )</f>
        <v>Floyd, Rosalind</v>
      </c>
      <c r="F337" s="151">
        <v>0.87231885426034939</v>
      </c>
      <c r="G337">
        <f>VLOOKUP($F337,'Participating - full rosters'!$A:$Q,11,FALSE )</f>
        <v>545</v>
      </c>
      <c r="H337" s="132">
        <f>VLOOKUP($F337,'Participating - full rosters'!$A:$Q,12,FALSE )</f>
        <v>34</v>
      </c>
      <c r="I337" s="132">
        <f>VLOOKUP($F337,'Participating - full rosters'!$A:$Q,13,FALSE )</f>
        <v>2013</v>
      </c>
      <c r="J337" s="132" t="str">
        <f>VLOOKUP($F337,'Participating - full rosters'!$A:$Q,14,FALSE )</f>
        <v>Govt. (non federal) - City</v>
      </c>
      <c r="K337" s="132" t="str">
        <f>VLOOKUP($F337,'Participating - full rosters'!$A:$R,18,FALSE )</f>
        <v>Minor</v>
      </c>
      <c r="L337" s="132" t="str">
        <f>VLOOKUP($F337,'Participating - full rosters'!$A:$Q,15,FALSE )</f>
        <v>R</v>
      </c>
      <c r="M337" s="150">
        <f>VLOOKUP($F337,'Participating - full rosters'!$A:$Q,16,FALSE )</f>
        <v>40861</v>
      </c>
      <c r="N337" s="150">
        <f>VLOOKUP($F337,'Participating - full rosters'!$A:$Q,16,FALSE )</f>
        <v>40861</v>
      </c>
      <c r="O337" s="150"/>
      <c r="P337" s="150"/>
      <c r="Q337" s="47">
        <f>'Overall Data'!$C$34-N337</f>
        <v>2188</v>
      </c>
      <c r="R337" s="132" t="str">
        <f>VLOOKUP($F337,'Participating - full rosters'!$A:$Q,17,FALSE )</f>
        <v>Tour 2</v>
      </c>
      <c r="S337" s="132">
        <v>2</v>
      </c>
    </row>
    <row r="338" spans="1:19">
      <c r="A338" t="str">
        <f>VLOOKUP($F338,'Participating - full rosters'!$A:$Q,2,FALSE )</f>
        <v>Elmhurst Hospital Center</v>
      </c>
      <c r="B338" s="151">
        <v>0.93694213239222535</v>
      </c>
      <c r="C338" t="str">
        <f>VLOOKUP($F338,'Participating - full rosters'!$A:$Q,5,FALSE )</f>
        <v>B4</v>
      </c>
      <c r="D338" s="151">
        <v>0.87595009609222407</v>
      </c>
      <c r="E338" t="str">
        <f>VLOOKUP($F338,'Participating - full rosters'!$A:$Q,10,FALSE )</f>
        <v>Berantuo, Harriet</v>
      </c>
      <c r="F338" s="151">
        <v>0.99874939375503957</v>
      </c>
      <c r="G338">
        <f>VLOOKUP($F338,'Participating - full rosters'!$A:$Q,11,FALSE )</f>
        <v>545</v>
      </c>
      <c r="H338" s="132">
        <f>VLOOKUP($F338,'Participating - full rosters'!$A:$Q,12,FALSE )</f>
        <v>34</v>
      </c>
      <c r="I338" s="132">
        <f>VLOOKUP($F338,'Participating - full rosters'!$A:$Q,13,FALSE )</f>
        <v>2013</v>
      </c>
      <c r="J338" s="132" t="str">
        <f>VLOOKUP($F338,'Participating - full rosters'!$A:$Q,14,FALSE )</f>
        <v>Govt. (non federal) - City</v>
      </c>
      <c r="K338" s="132" t="str">
        <f>VLOOKUP($F338,'Participating - full rosters'!$A:$R,18,FALSE )</f>
        <v>Minor</v>
      </c>
      <c r="L338" s="132" t="str">
        <f>VLOOKUP($F338,'Participating - full rosters'!$A:$Q,15,FALSE )</f>
        <v>R</v>
      </c>
      <c r="M338" s="150">
        <f>VLOOKUP($F338,'Participating - full rosters'!$A:$Q,16,FALSE )</f>
        <v>40763</v>
      </c>
      <c r="N338" s="150">
        <f>VLOOKUP($F338,'Participating - full rosters'!$A:$Q,16,FALSE )</f>
        <v>40763</v>
      </c>
      <c r="O338" s="150"/>
      <c r="P338" s="150"/>
      <c r="Q338" s="47">
        <f>'Overall Data'!$C$34-N338</f>
        <v>2286</v>
      </c>
      <c r="R338" s="132" t="str">
        <f>VLOOKUP($F338,'Participating - full rosters'!$A:$Q,17,FALSE )</f>
        <v>Tour 2</v>
      </c>
      <c r="S338" s="132">
        <v>2</v>
      </c>
    </row>
    <row r="339" spans="1:19">
      <c r="A339" t="str">
        <f>VLOOKUP($F339,'Participating - full rosters'!$A:$Q,2,FALSE )</f>
        <v>Kaiser Permanente Sunnyside Medical Center</v>
      </c>
      <c r="B339" s="151">
        <v>0.21700524054157877</v>
      </c>
      <c r="C339" t="str">
        <f>VLOOKUP($F339,'Participating - full rosters'!$A:$Q,5,FALSE )</f>
        <v>1 North</v>
      </c>
      <c r="D339" s="151">
        <v>0.62267359343562168</v>
      </c>
      <c r="E339" t="str">
        <f>VLOOKUP($F339,'Participating - full rosters'!$A:$Q,10,FALSE )</f>
        <v>Kurfessa, Urgessa</v>
      </c>
      <c r="F339" s="151">
        <v>0.82453504084989926</v>
      </c>
      <c r="G339">
        <f>VLOOKUP($F339,'Participating - full rosters'!$A:$Q,11,FALSE )</f>
        <v>302</v>
      </c>
      <c r="H339" s="132">
        <f>VLOOKUP($F339,'Participating - full rosters'!$A:$Q,12,FALSE )</f>
        <v>19</v>
      </c>
      <c r="I339" s="132">
        <f>VLOOKUP($F339,'Participating - full rosters'!$A:$Q,13,FALSE )</f>
        <v>2016</v>
      </c>
      <c r="J339" s="132" t="str">
        <f>VLOOKUP($F339,'Participating - full rosters'!$A:$Q,14,FALSE )</f>
        <v>Nongovt. (not-for-profit) - Other</v>
      </c>
      <c r="K339" s="132" t="str">
        <f>VLOOKUP($F339,'Participating - full rosters'!$A:$R,18,FALSE )</f>
        <v>Minor</v>
      </c>
      <c r="L339" s="132" t="str">
        <f>VLOOKUP($F339,'Participating - full rosters'!$A:$Q,15,FALSE )</f>
        <v>C.N.A.</v>
      </c>
      <c r="M339" s="150">
        <f>VLOOKUP($F339,'Participating - full rosters'!$A:$Q,16,FALSE )</f>
        <v>40231</v>
      </c>
      <c r="N339" s="150">
        <f>VLOOKUP($F339,'Participating - full rosters'!$A:$Q,16,FALSE )</f>
        <v>40231</v>
      </c>
      <c r="O339" s="150"/>
      <c r="P339" s="150"/>
      <c r="Q339" s="47">
        <f>'Overall Data'!$C$34-N339</f>
        <v>2818</v>
      </c>
      <c r="R339" s="132" t="str">
        <f>VLOOKUP($F339,'Participating - full rosters'!$A:$Q,17,FALSE )</f>
        <v>EVE</v>
      </c>
      <c r="S339" s="132">
        <v>2</v>
      </c>
    </row>
    <row r="340" spans="1:19">
      <c r="A340" t="str">
        <f>VLOOKUP($F340,'Participating - full rosters'!$A:$Q,2,FALSE )</f>
        <v>Kaiser Permanente Sunnyside Medical Center</v>
      </c>
      <c r="B340" s="151">
        <v>0.21700524054157877</v>
      </c>
      <c r="C340" t="str">
        <f>VLOOKUP($F340,'Participating - full rosters'!$A:$Q,5,FALSE )</f>
        <v>1 North</v>
      </c>
      <c r="D340" s="1">
        <v>0.62267359343562168</v>
      </c>
      <c r="E340" t="str">
        <f>VLOOKUP($F340,'Participating - full rosters'!$A:$Q,10,FALSE )</f>
        <v>Chambers, Jovelyne</v>
      </c>
      <c r="F340" s="151">
        <v>0.25212837342989369</v>
      </c>
      <c r="G340">
        <f>VLOOKUP($F340,'Participating - full rosters'!$A:$Q,11,FALSE )</f>
        <v>302</v>
      </c>
      <c r="H340" s="132">
        <f>VLOOKUP($F340,'Participating - full rosters'!$A:$Q,12,FALSE )</f>
        <v>19</v>
      </c>
      <c r="I340" s="132">
        <f>VLOOKUP($F340,'Participating - full rosters'!$A:$Q,13,FALSE )</f>
        <v>2016</v>
      </c>
      <c r="J340" s="132" t="str">
        <f>VLOOKUP($F340,'Participating - full rosters'!$A:$Q,14,FALSE )</f>
        <v>Nongovt. (not-for-profit) - Other</v>
      </c>
      <c r="K340" s="132" t="str">
        <f>VLOOKUP($F340,'Participating - full rosters'!$A:$R,18,FALSE )</f>
        <v>Minor</v>
      </c>
      <c r="L340" s="132" t="str">
        <f>VLOOKUP($F340,'Participating - full rosters'!$A:$Q,15,FALSE )</f>
        <v>C.N.A.</v>
      </c>
      <c r="M340" s="150">
        <f>VLOOKUP($F340,'Participating - full rosters'!$A:$Q,16,FALSE )</f>
        <v>40189</v>
      </c>
      <c r="N340" s="150">
        <f>VLOOKUP($F340,'Participating - full rosters'!$A:$Q,16,FALSE )</f>
        <v>40189</v>
      </c>
      <c r="O340" s="150"/>
      <c r="P340" s="150"/>
      <c r="Q340" s="47">
        <f>'Overall Data'!$C$34-N340</f>
        <v>2860</v>
      </c>
      <c r="R340" s="132" t="str">
        <f>VLOOKUP($F340,'Participating - full rosters'!$A:$Q,17,FALSE )</f>
        <v>EVE</v>
      </c>
      <c r="S340" s="132">
        <v>2</v>
      </c>
    </row>
    <row r="341" spans="1:19">
      <c r="A341" t="str">
        <f>VLOOKUP($F341,'Participating - full rosters'!$A:$Q,2,FALSE )</f>
        <v>Elmhurst Hospital Center</v>
      </c>
      <c r="B341" s="151">
        <v>0.93694213239222535</v>
      </c>
      <c r="C341" t="str">
        <f>VLOOKUP($F341,'Participating - full rosters'!$A:$Q,5,FALSE )</f>
        <v>B4</v>
      </c>
      <c r="D341" s="99">
        <v>0.87595009609222407</v>
      </c>
      <c r="E341" t="str">
        <f>VLOOKUP($F341,'Participating - full rosters'!$A:$Q,10,FALSE )</f>
        <v>Guillaume, Alegret</v>
      </c>
      <c r="F341" s="151">
        <v>0.20222171926840327</v>
      </c>
      <c r="G341">
        <f>VLOOKUP($F341,'Participating - full rosters'!$A:$Q,11,FALSE )</f>
        <v>545</v>
      </c>
      <c r="H341" s="132">
        <f>VLOOKUP($F341,'Participating - full rosters'!$A:$Q,12,FALSE )</f>
        <v>34</v>
      </c>
      <c r="I341" s="132">
        <f>VLOOKUP($F341,'Participating - full rosters'!$A:$Q,13,FALSE )</f>
        <v>2013</v>
      </c>
      <c r="J341" s="132" t="str">
        <f>VLOOKUP($F341,'Participating - full rosters'!$A:$Q,14,FALSE )</f>
        <v>Govt. (non federal) - City</v>
      </c>
      <c r="K341" s="132" t="str">
        <f>VLOOKUP($F341,'Participating - full rosters'!$A:$R,18,FALSE )</f>
        <v>Minor</v>
      </c>
      <c r="L341" s="132" t="str">
        <f>VLOOKUP($F341,'Participating - full rosters'!$A:$Q,15,FALSE )</f>
        <v>R</v>
      </c>
      <c r="M341" s="150">
        <f>VLOOKUP($F341,'Participating - full rosters'!$A:$Q,16,FALSE )</f>
        <v>39951</v>
      </c>
      <c r="N341" s="150">
        <f>VLOOKUP($F341,'Participating - full rosters'!$A:$Q,16,FALSE )</f>
        <v>39951</v>
      </c>
      <c r="O341" s="150"/>
      <c r="P341" s="150"/>
      <c r="Q341" s="47">
        <f>'Overall Data'!$C$34-N341</f>
        <v>3098</v>
      </c>
      <c r="R341" s="132" t="str">
        <f>VLOOKUP($F341,'Participating - full rosters'!$A:$Q,17,FALSE )</f>
        <v>Tour 2</v>
      </c>
      <c r="S341" s="132">
        <v>2</v>
      </c>
    </row>
    <row r="342" spans="1:19">
      <c r="A342" t="str">
        <f>VLOOKUP($F342,'Participating - full rosters'!$A:$Q,2,FALSE )</f>
        <v>NY Presbyterian - Lawrence</v>
      </c>
      <c r="B342" s="151">
        <v>9.2891976238658858E-2</v>
      </c>
      <c r="C342" t="str">
        <f>VLOOKUP($F342,'Participating - full rosters'!$A:$Q,5,FALSE )</f>
        <v>D.E.M.</v>
      </c>
      <c r="D342" s="1">
        <v>0.49490553607106658</v>
      </c>
      <c r="E342" t="str">
        <f>VLOOKUP($F342,'Participating - full rosters'!$A:$Q,10,FALSE )</f>
        <v>Fuentes, Joseph</v>
      </c>
      <c r="F342" s="151">
        <v>0.70043600878996815</v>
      </c>
      <c r="G342">
        <f>VLOOKUP($F342,'Participating - full rosters'!$A:$Q,11,FALSE )</f>
        <v>208</v>
      </c>
      <c r="H342" s="132">
        <f>VLOOKUP($F342,'Participating - full rosters'!$A:$Q,12,FALSE )</f>
        <v>40</v>
      </c>
      <c r="I342" s="132">
        <f>VLOOKUP($F342,'Participating - full rosters'!$A:$Q,13,FALSE )</f>
        <v>2016</v>
      </c>
      <c r="J342" s="132" t="str">
        <f>VLOOKUP($F342,'Participating - full rosters'!$A:$Q,14,FALSE )</f>
        <v>Nongovt. (not-for-profit) - Other</v>
      </c>
      <c r="K342" s="132" t="str">
        <f>VLOOKUP($F342,'Participating - full rosters'!$A:$R,18,FALSE )</f>
        <v>Minor</v>
      </c>
      <c r="L342" s="132" t="str">
        <f>VLOOKUP($F342,'Participating - full rosters'!$A:$Q,15,FALSE )</f>
        <v>STAFF NURSE</v>
      </c>
      <c r="M342" s="150">
        <f>VLOOKUP($F342,'Participating - full rosters'!$A:$Q,16,FALSE )</f>
        <v>39776</v>
      </c>
      <c r="N342" s="150">
        <f>VLOOKUP($F342,'Participating - full rosters'!$A:$Q,16,FALSE )</f>
        <v>39776</v>
      </c>
      <c r="O342" s="150"/>
      <c r="P342" s="150"/>
      <c r="Q342" s="47">
        <f>'Overall Data'!$C$34-N342</f>
        <v>3273</v>
      </c>
      <c r="R342" s="132" t="str">
        <f>VLOOKUP($F342,'Participating - full rosters'!$A:$Q,17,FALSE )</f>
        <v>EVENING</v>
      </c>
      <c r="S342" s="132">
        <v>2</v>
      </c>
    </row>
    <row r="343" spans="1:19">
      <c r="A343" t="str">
        <f>VLOOKUP($F343,'Participating - full rosters'!$A:$Q,2,FALSE )</f>
        <v>Elmhurst Hospital Center</v>
      </c>
      <c r="B343" s="151">
        <v>0.93694213239222535</v>
      </c>
      <c r="C343" t="str">
        <f>VLOOKUP($F343,'Participating - full rosters'!$A:$Q,5,FALSE )</f>
        <v xml:space="preserve">B6 </v>
      </c>
      <c r="D343" s="151">
        <v>0.22214704685362552</v>
      </c>
      <c r="E343" t="str">
        <f>VLOOKUP($F343,'Participating - full rosters'!$A:$Q,10,FALSE )</f>
        <v>Bucsit, Helen</v>
      </c>
      <c r="F343" s="151">
        <v>0.49664135988048608</v>
      </c>
      <c r="G343">
        <f>VLOOKUP($F343,'Participating - full rosters'!$A:$Q,11,FALSE )</f>
        <v>545</v>
      </c>
      <c r="H343" s="132">
        <f>VLOOKUP($F343,'Participating - full rosters'!$A:$Q,12,FALSE )</f>
        <v>35</v>
      </c>
      <c r="I343" s="132">
        <f>VLOOKUP($F343,'Participating - full rosters'!$A:$Q,13,FALSE )</f>
        <v>2013</v>
      </c>
      <c r="J343" s="132" t="str">
        <f>VLOOKUP($F343,'Participating - full rosters'!$A:$Q,14,FALSE )</f>
        <v>Govt. (non federal) - City</v>
      </c>
      <c r="K343" s="132" t="str">
        <f>VLOOKUP($F343,'Participating - full rosters'!$A:$R,18,FALSE )</f>
        <v>Minor</v>
      </c>
      <c r="L343" s="132" t="str">
        <f>VLOOKUP($F343,'Participating - full rosters'!$A:$Q,15,FALSE )</f>
        <v>R</v>
      </c>
      <c r="M343" s="150">
        <f>VLOOKUP($F343,'Participating - full rosters'!$A:$Q,16,FALSE )</f>
        <v>39650</v>
      </c>
      <c r="N343" s="150">
        <f>VLOOKUP($F343,'Participating - full rosters'!$A:$Q,16,FALSE )</f>
        <v>39650</v>
      </c>
      <c r="O343" s="150"/>
      <c r="P343" s="150"/>
      <c r="Q343" s="47">
        <f>'Overall Data'!$C$34-N343</f>
        <v>3399</v>
      </c>
      <c r="R343" s="132" t="str">
        <f>VLOOKUP($F343,'Participating - full rosters'!$A:$Q,17,FALSE )</f>
        <v>Tour 2</v>
      </c>
      <c r="S343" s="132">
        <v>2</v>
      </c>
    </row>
    <row r="344" spans="1:19">
      <c r="A344" t="str">
        <f>VLOOKUP($F344,'Participating - full rosters'!$A:$Q,2,FALSE )</f>
        <v>Elmhurst Hospital Center</v>
      </c>
      <c r="B344" s="151">
        <v>0.93694213239222535</v>
      </c>
      <c r="C344" t="str">
        <f>VLOOKUP($F344,'Participating - full rosters'!$A:$Q,5,FALSE )</f>
        <v xml:space="preserve">B6 </v>
      </c>
      <c r="D344" s="151">
        <v>0.22214704685362552</v>
      </c>
      <c r="E344" t="str">
        <f>VLOOKUP($F344,'Participating - full rosters'!$A:$Q,10,FALSE )</f>
        <v>Wan, O'Hara Xiuxia</v>
      </c>
      <c r="F344" s="151">
        <v>0.15141390170153235</v>
      </c>
      <c r="G344">
        <f>VLOOKUP($F344,'Participating - full rosters'!$A:$Q,11,FALSE )</f>
        <v>545</v>
      </c>
      <c r="H344" s="132">
        <f>VLOOKUP($F344,'Participating - full rosters'!$A:$Q,12,FALSE )</f>
        <v>35</v>
      </c>
      <c r="I344" s="132">
        <f>VLOOKUP($F344,'Participating - full rosters'!$A:$Q,13,FALSE )</f>
        <v>2013</v>
      </c>
      <c r="J344" s="132" t="str">
        <f>VLOOKUP($F344,'Participating - full rosters'!$A:$Q,14,FALSE )</f>
        <v>Govt. (non federal) - City</v>
      </c>
      <c r="K344" s="132" t="str">
        <f>VLOOKUP($F344,'Participating - full rosters'!$A:$R,18,FALSE )</f>
        <v>Minor</v>
      </c>
      <c r="L344" s="132" t="str">
        <f>VLOOKUP($F344,'Participating - full rosters'!$A:$Q,15,FALSE )</f>
        <v>R</v>
      </c>
      <c r="M344" s="150">
        <f>VLOOKUP($F344,'Participating - full rosters'!$A:$Q,16,FALSE )</f>
        <v>39524</v>
      </c>
      <c r="N344" s="150">
        <f>VLOOKUP($F344,'Participating - full rosters'!$A:$Q,16,FALSE )</f>
        <v>39524</v>
      </c>
      <c r="O344" s="150"/>
      <c r="P344" s="150"/>
      <c r="Q344" s="47">
        <f>'Overall Data'!$C$34-N344</f>
        <v>3525</v>
      </c>
      <c r="R344" s="132" t="str">
        <f>VLOOKUP($F344,'Participating - full rosters'!$A:$Q,17,FALSE )</f>
        <v>Tour 2</v>
      </c>
      <c r="S344" s="132">
        <v>2</v>
      </c>
    </row>
    <row r="345" spans="1:19">
      <c r="A345" t="str">
        <f>VLOOKUP($F345,'Participating - full rosters'!$A:$Q,2,FALSE )</f>
        <v>The Miriam Hospital</v>
      </c>
      <c r="B345" s="151">
        <v>0.52550586196277127</v>
      </c>
      <c r="C345" t="str">
        <f>VLOOKUP($F345,'Participating - full rosters'!$A:$Q,5,FALSE )</f>
        <v>4E Cardiac</v>
      </c>
      <c r="D345" s="151">
        <v>0.80277592639886974</v>
      </c>
      <c r="E345" t="str">
        <f>VLOOKUP($F345,'Participating - full rosters'!$A:$Q,10,FALSE )</f>
        <v>Williams, Jasmine L</v>
      </c>
      <c r="F345" s="151">
        <v>1.2145015245876523E-2</v>
      </c>
      <c r="G345">
        <f>VLOOKUP($F345,'Participating - full rosters'!$A:$Q,11,FALSE )</f>
        <v>247</v>
      </c>
      <c r="H345" s="132">
        <f>VLOOKUP($F345,'Participating - full rosters'!$A:$Q,12,FALSE )</f>
        <v>30</v>
      </c>
      <c r="I345" s="132">
        <f>VLOOKUP($F345,'Participating - full rosters'!$A:$Q,13,FALSE )</f>
        <v>2004</v>
      </c>
      <c r="J345" s="132" t="str">
        <f>VLOOKUP($F345,'Participating - full rosters'!$A:$Q,14,FALSE )</f>
        <v>Nongovt. (not-for-profit) - Other</v>
      </c>
      <c r="K345" s="132" t="str">
        <f>VLOOKUP($F345,'Participating - full rosters'!$A:$R,18,FALSE )</f>
        <v>Major</v>
      </c>
      <c r="L345" s="132" t="str">
        <f>VLOOKUP($F345,'Participating - full rosters'!$A:$Q,15,FALSE )</f>
        <v>C.N.A</v>
      </c>
      <c r="M345" s="150">
        <f>VLOOKUP($F345,'Participating - full rosters'!$A:$Q,16,FALSE )</f>
        <v>39377</v>
      </c>
      <c r="N345" s="150">
        <f>VLOOKUP($F345,'Participating - full rosters'!$A:$Q,16,FALSE )</f>
        <v>39377</v>
      </c>
      <c r="O345" s="150"/>
      <c r="P345" s="150"/>
      <c r="Q345" s="47">
        <f>'Overall Data'!$C$34-N345</f>
        <v>3672</v>
      </c>
      <c r="R345" s="132" t="str">
        <f>VLOOKUP($F345,'Participating - full rosters'!$A:$Q,17,FALSE )</f>
        <v>EVE</v>
      </c>
      <c r="S345" s="132">
        <v>2</v>
      </c>
    </row>
    <row r="346" spans="1:19">
      <c r="A346" t="str">
        <f>VLOOKUP($F346,'Participating - full rosters'!$A:$Q,2,FALSE )</f>
        <v>Kaiser Permanente Sunnyside Medical Center</v>
      </c>
      <c r="B346" s="151">
        <v>0.21700524054157877</v>
      </c>
      <c r="C346" t="str">
        <f>VLOOKUP($F346,'Participating - full rosters'!$A:$Q,5,FALSE )</f>
        <v>3 North</v>
      </c>
      <c r="D346" s="151">
        <v>0.25340820192356961</v>
      </c>
      <c r="E346" t="str">
        <f>VLOOKUP($F346,'Participating - full rosters'!$A:$Q,10,FALSE )</f>
        <v>Montoya, Tanesha</v>
      </c>
      <c r="F346" s="151">
        <v>0.83825716275919326</v>
      </c>
      <c r="G346">
        <f>VLOOKUP($F346,'Participating - full rosters'!$A:$Q,11,FALSE )</f>
        <v>302</v>
      </c>
      <c r="H346" s="132">
        <f>VLOOKUP($F346,'Participating - full rosters'!$A:$Q,12,FALSE )</f>
        <v>37</v>
      </c>
      <c r="I346" s="132">
        <f>VLOOKUP($F346,'Participating - full rosters'!$A:$Q,13,FALSE )</f>
        <v>2016</v>
      </c>
      <c r="J346" s="132" t="str">
        <f>VLOOKUP($F346,'Participating - full rosters'!$A:$Q,14,FALSE )</f>
        <v>Nongovt. (not-for-profit) - Other</v>
      </c>
      <c r="K346" s="132" t="str">
        <f>VLOOKUP($F346,'Participating - full rosters'!$A:$R,18,FALSE )</f>
        <v>Minor</v>
      </c>
      <c r="L346" s="132" t="str">
        <f>VLOOKUP($F346,'Participating - full rosters'!$A:$Q,15,FALSE )</f>
        <v>C.N.A.</v>
      </c>
      <c r="M346" s="150">
        <f>VLOOKUP($F346,'Participating - full rosters'!$A:$Q,16,FALSE )</f>
        <v>39335</v>
      </c>
      <c r="N346" s="150">
        <f>VLOOKUP($F346,'Participating - full rosters'!$A:$Q,16,FALSE )</f>
        <v>39335</v>
      </c>
      <c r="O346" s="150"/>
      <c r="P346" s="150"/>
      <c r="Q346" s="47">
        <f>'Overall Data'!$C$34-N346</f>
        <v>3714</v>
      </c>
      <c r="R346" s="132" t="str">
        <f>VLOOKUP($F346,'Participating - full rosters'!$A:$Q,17,FALSE )</f>
        <v>EVE</v>
      </c>
      <c r="S346" s="132">
        <v>2</v>
      </c>
    </row>
    <row r="347" spans="1:19">
      <c r="A347" t="str">
        <f>VLOOKUP($F347,'Participating - full rosters'!$A:$Q,2,FALSE )</f>
        <v>NY Presbyterian - Lawrence</v>
      </c>
      <c r="B347" s="151">
        <v>9.2891976238658858E-2</v>
      </c>
      <c r="C347" t="str">
        <f>VLOOKUP($F347,'Participating - full rosters'!$A:$Q,5,FALSE )</f>
        <v>D.E.M.</v>
      </c>
      <c r="D347" s="151">
        <v>0.49490553607106658</v>
      </c>
      <c r="E347" t="str">
        <f>VLOOKUP($F347,'Participating - full rosters'!$A:$Q,10,FALSE )</f>
        <v>Hall, Andrea J.</v>
      </c>
      <c r="F347" s="151">
        <v>0.40664515714638039</v>
      </c>
      <c r="G347">
        <f>VLOOKUP($F347,'Participating - full rosters'!$A:$Q,11,FALSE )</f>
        <v>208</v>
      </c>
      <c r="H347" s="132">
        <f>VLOOKUP($F347,'Participating - full rosters'!$A:$Q,12,FALSE )</f>
        <v>40</v>
      </c>
      <c r="I347" s="132">
        <f>VLOOKUP($F347,'Participating - full rosters'!$A:$Q,13,FALSE )</f>
        <v>2016</v>
      </c>
      <c r="J347" s="132" t="str">
        <f>VLOOKUP($F347,'Participating - full rosters'!$A:$Q,14,FALSE )</f>
        <v>Nongovt. (not-for-profit) - Other</v>
      </c>
      <c r="K347" s="132" t="str">
        <f>VLOOKUP($F347,'Participating - full rosters'!$A:$R,18,FALSE )</f>
        <v>Minor</v>
      </c>
      <c r="L347" s="132" t="str">
        <f>VLOOKUP($F347,'Participating - full rosters'!$A:$Q,15,FALSE )</f>
        <v>STAFF NURSE</v>
      </c>
      <c r="M347" s="150">
        <f>VLOOKUP($F347,'Participating - full rosters'!$A:$Q,16,FALSE )</f>
        <v>39247</v>
      </c>
      <c r="N347" s="150">
        <f>VLOOKUP($F347,'Participating - full rosters'!$A:$Q,16,FALSE )</f>
        <v>39247</v>
      </c>
      <c r="O347" s="150"/>
      <c r="P347" s="150"/>
      <c r="Q347" s="47">
        <f>'Overall Data'!$C$34-N347</f>
        <v>3802</v>
      </c>
      <c r="R347" s="132" t="str">
        <f>VLOOKUP($F347,'Participating - full rosters'!$A:$Q,17,FALSE )</f>
        <v>EVENING</v>
      </c>
      <c r="S347" s="132">
        <v>2</v>
      </c>
    </row>
    <row r="348" spans="1:19">
      <c r="A348" t="str">
        <f>VLOOKUP($F348,'Participating - full rosters'!$A:$Q,2,FALSE )</f>
        <v>Elmhurst Hospital Center</v>
      </c>
      <c r="B348" s="151">
        <v>0.93694213239222535</v>
      </c>
      <c r="C348" t="str">
        <f>VLOOKUP($F348,'Participating - full rosters'!$A:$Q,5,FALSE )</f>
        <v xml:space="preserve">B6 </v>
      </c>
      <c r="D348" s="151">
        <v>0.22214704685362552</v>
      </c>
      <c r="E348" t="str">
        <f>VLOOKUP($F348,'Participating - full rosters'!$A:$Q,10,FALSE )</f>
        <v>Shikanub, Tsering</v>
      </c>
      <c r="F348" s="151">
        <v>0.21722581129060881</v>
      </c>
      <c r="G348">
        <f>VLOOKUP($F348,'Participating - full rosters'!$A:$Q,11,FALSE )</f>
        <v>545</v>
      </c>
      <c r="H348" s="132">
        <f>VLOOKUP($F348,'Participating - full rosters'!$A:$Q,12,FALSE )</f>
        <v>35</v>
      </c>
      <c r="I348" s="132">
        <f>VLOOKUP($F348,'Participating - full rosters'!$A:$Q,13,FALSE )</f>
        <v>2013</v>
      </c>
      <c r="J348" s="132" t="str">
        <f>VLOOKUP($F348,'Participating - full rosters'!$A:$Q,14,FALSE )</f>
        <v>Govt. (non federal) - City</v>
      </c>
      <c r="K348" s="132" t="str">
        <f>VLOOKUP($F348,'Participating - full rosters'!$A:$R,18,FALSE )</f>
        <v>Minor</v>
      </c>
      <c r="L348" s="132" t="str">
        <f>VLOOKUP($F348,'Participating - full rosters'!$A:$Q,15,FALSE )</f>
        <v>R</v>
      </c>
      <c r="M348" s="150">
        <f>VLOOKUP($F348,'Participating - full rosters'!$A:$Q,16,FALSE )</f>
        <v>39223</v>
      </c>
      <c r="N348" s="150">
        <f>VLOOKUP($F348,'Participating - full rosters'!$A:$Q,16,FALSE )</f>
        <v>39223</v>
      </c>
      <c r="O348" s="150"/>
      <c r="P348" s="150"/>
      <c r="Q348" s="47">
        <f>'Overall Data'!$C$34-N348</f>
        <v>3826</v>
      </c>
      <c r="R348" s="132" t="str">
        <f>VLOOKUP($F348,'Participating - full rosters'!$A:$Q,17,FALSE )</f>
        <v>Tour 2</v>
      </c>
      <c r="S348" s="132">
        <v>2</v>
      </c>
    </row>
    <row r="349" spans="1:19">
      <c r="A349" t="str">
        <f>VLOOKUP($F349,'Participating - full rosters'!$A:$Q,2,FALSE )</f>
        <v>Elmhurst Hospital Center</v>
      </c>
      <c r="B349" s="151">
        <v>0.93694213239222535</v>
      </c>
      <c r="C349" t="str">
        <f>VLOOKUP($F349,'Participating - full rosters'!$A:$Q,5,FALSE )</f>
        <v xml:space="preserve">B6 </v>
      </c>
      <c r="D349" s="151">
        <v>0.22214704685362552</v>
      </c>
      <c r="E349" t="str">
        <f>VLOOKUP($F349,'Participating - full rosters'!$A:$Q,10,FALSE )</f>
        <v>Mcdonald, Marcia</v>
      </c>
      <c r="F349" s="151">
        <v>0.66557716324281224</v>
      </c>
      <c r="G349">
        <f>VLOOKUP($F349,'Participating - full rosters'!$A:$Q,11,FALSE )</f>
        <v>545</v>
      </c>
      <c r="H349" s="132">
        <f>VLOOKUP($F349,'Participating - full rosters'!$A:$Q,12,FALSE )</f>
        <v>35</v>
      </c>
      <c r="I349" s="132">
        <f>VLOOKUP($F349,'Participating - full rosters'!$A:$Q,13,FALSE )</f>
        <v>2013</v>
      </c>
      <c r="J349" s="132" t="str">
        <f>VLOOKUP($F349,'Participating - full rosters'!$A:$Q,14,FALSE )</f>
        <v>Govt. (non federal) - City</v>
      </c>
      <c r="K349" s="132" t="str">
        <f>VLOOKUP($F349,'Participating - full rosters'!$A:$R,18,FALSE )</f>
        <v>Minor</v>
      </c>
      <c r="L349" s="132" t="str">
        <f>VLOOKUP($F349,'Participating - full rosters'!$A:$Q,15,FALSE )</f>
        <v>R</v>
      </c>
      <c r="M349" s="150">
        <f>VLOOKUP($F349,'Participating - full rosters'!$A:$Q,16,FALSE )</f>
        <v>39223</v>
      </c>
      <c r="N349" s="150">
        <f>VLOOKUP($F349,'Participating - full rosters'!$A:$Q,16,FALSE )</f>
        <v>39223</v>
      </c>
      <c r="O349" s="150"/>
      <c r="P349" s="150"/>
      <c r="Q349" s="47">
        <f>'Overall Data'!$C$34-N349</f>
        <v>3826</v>
      </c>
      <c r="R349" s="132" t="str">
        <f>VLOOKUP($F349,'Participating - full rosters'!$A:$Q,17,FALSE )</f>
        <v>Tour 2</v>
      </c>
      <c r="S349" s="132">
        <v>2</v>
      </c>
    </row>
    <row r="350" spans="1:19">
      <c r="A350" t="str">
        <f>VLOOKUP($F350,'Participating - full rosters'!$A:$Q,2,FALSE )</f>
        <v>Elmhurst Hospital Center</v>
      </c>
      <c r="B350" s="151">
        <v>0.93694213239222535</v>
      </c>
      <c r="C350" t="str">
        <f>VLOOKUP($F350,'Participating - full rosters'!$A:$Q,5,FALSE )</f>
        <v>B4</v>
      </c>
      <c r="D350" s="151">
        <v>0.87595009609222407</v>
      </c>
      <c r="E350" t="str">
        <f>VLOOKUP($F350,'Participating - full rosters'!$A:$Q,10,FALSE )</f>
        <v>Alag, Urvinder K.</v>
      </c>
      <c r="F350" s="151">
        <v>0.7024281249472103</v>
      </c>
      <c r="G350">
        <f>VLOOKUP($F350,'Participating - full rosters'!$A:$Q,11,FALSE )</f>
        <v>545</v>
      </c>
      <c r="H350" s="132">
        <f>VLOOKUP($F350,'Participating - full rosters'!$A:$Q,12,FALSE )</f>
        <v>34</v>
      </c>
      <c r="I350" s="132">
        <f>VLOOKUP($F350,'Participating - full rosters'!$A:$Q,13,FALSE )</f>
        <v>2013</v>
      </c>
      <c r="J350" s="132" t="str">
        <f>VLOOKUP($F350,'Participating - full rosters'!$A:$Q,14,FALSE )</f>
        <v>Govt. (non federal) - City</v>
      </c>
      <c r="K350" s="132" t="str">
        <f>VLOOKUP($F350,'Participating - full rosters'!$A:$R,18,FALSE )</f>
        <v>Minor</v>
      </c>
      <c r="L350" s="132" t="str">
        <f>VLOOKUP($F350,'Participating - full rosters'!$A:$Q,15,FALSE )</f>
        <v>R</v>
      </c>
      <c r="M350" s="150">
        <f>VLOOKUP($F350,'Participating - full rosters'!$A:$Q,16,FALSE )</f>
        <v>39118</v>
      </c>
      <c r="N350" s="150">
        <f>VLOOKUP($F350,'Participating - full rosters'!$A:$Q,16,FALSE )</f>
        <v>39118</v>
      </c>
      <c r="O350" s="150"/>
      <c r="P350" s="150"/>
      <c r="Q350" s="47">
        <f>'Overall Data'!$C$34-N350</f>
        <v>3931</v>
      </c>
      <c r="R350" s="132" t="str">
        <f>VLOOKUP($F350,'Participating - full rosters'!$A:$Q,17,FALSE )</f>
        <v>Tour 2</v>
      </c>
      <c r="S350" s="132">
        <v>2</v>
      </c>
    </row>
    <row r="351" spans="1:19">
      <c r="A351" t="str">
        <f>VLOOKUP($F351,'Participating - full rosters'!$A:$Q,2,FALSE )</f>
        <v>Elmhurst Hospital Center</v>
      </c>
      <c r="B351" s="151">
        <v>0.93694213239222501</v>
      </c>
      <c r="C351" t="str">
        <f>VLOOKUP($F351,'Participating - full rosters'!$A:$Q,5,FALSE )</f>
        <v>B4</v>
      </c>
      <c r="D351" s="1">
        <v>0.87595009609222407</v>
      </c>
      <c r="E351" t="str">
        <f>VLOOKUP($F351,'Participating - full rosters'!$A:$Q,10,FALSE )</f>
        <v>Sinche, Karina V.</v>
      </c>
      <c r="F351" s="151">
        <v>6.5288094677753428E-2</v>
      </c>
      <c r="G351">
        <f>VLOOKUP($F351,'Participating - full rosters'!$A:$Q,11,FALSE )</f>
        <v>545</v>
      </c>
      <c r="H351" s="132">
        <f>VLOOKUP($F351,'Participating - full rosters'!$A:$Q,12,FALSE )</f>
        <v>34</v>
      </c>
      <c r="I351" s="132">
        <f>VLOOKUP($F351,'Participating - full rosters'!$A:$Q,13,FALSE )</f>
        <v>2013</v>
      </c>
      <c r="J351" s="132" t="str">
        <f>VLOOKUP($F351,'Participating - full rosters'!$A:$Q,14,FALSE )</f>
        <v>Govt. (non federal) - City</v>
      </c>
      <c r="K351" s="132" t="str">
        <f>VLOOKUP($F351,'Participating - full rosters'!$A:$R,18,FALSE )</f>
        <v>Minor</v>
      </c>
      <c r="L351" s="132" t="str">
        <f>VLOOKUP($F351,'Participating - full rosters'!$A:$Q,15,FALSE )</f>
        <v>R</v>
      </c>
      <c r="M351" s="150">
        <f>VLOOKUP($F351,'Participating - full rosters'!$A:$Q,16,FALSE )</f>
        <v>39006</v>
      </c>
      <c r="N351" s="150">
        <f>VLOOKUP($F351,'Participating - full rosters'!$A:$Q,16,FALSE )</f>
        <v>39006</v>
      </c>
      <c r="O351" s="150"/>
      <c r="P351" s="150"/>
      <c r="Q351" s="47">
        <f>'Overall Data'!$C$34-N351</f>
        <v>4043</v>
      </c>
      <c r="R351" s="132" t="str">
        <f>VLOOKUP($F351,'Participating - full rosters'!$A:$Q,17,FALSE )</f>
        <v>Tour 2</v>
      </c>
      <c r="S351" s="132">
        <v>2</v>
      </c>
    </row>
    <row r="352" spans="1:19">
      <c r="A352" t="str">
        <f>VLOOKUP($F352,'Participating - full rosters'!$A:$Q,2,FALSE )</f>
        <v>St. Joseph Mercy Oakland</v>
      </c>
      <c r="B352" s="151">
        <v>0.10179897754127254</v>
      </c>
      <c r="C352" t="str">
        <f>VLOOKUP($F352,'Participating - full rosters'!$A:$Q,5,FALSE )</f>
        <v>4S - Med/Surg</v>
      </c>
      <c r="D352" s="151">
        <v>0.30940463213849057</v>
      </c>
      <c r="E352" t="str">
        <f>VLOOKUP($F352,'Participating - full rosters'!$A:$Q,10,FALSE )</f>
        <v>Spencer, Arica D.</v>
      </c>
      <c r="F352" s="151">
        <v>0.20848467060469089</v>
      </c>
      <c r="G352">
        <f>VLOOKUP($F352,'Participating - full rosters'!$A:$Q,11,FALSE )</f>
        <v>422</v>
      </c>
      <c r="H352" s="132">
        <f>VLOOKUP($F352,'Participating - full rosters'!$A:$Q,12,FALSE )</f>
        <v>36</v>
      </c>
      <c r="I352" s="132">
        <f>VLOOKUP($F352,'Participating - full rosters'!$A:$Q,13,FALSE )</f>
        <v>2011</v>
      </c>
      <c r="J352" s="132" t="str">
        <f>VLOOKUP($F352,'Participating - full rosters'!$A:$Q,14,FALSE )</f>
        <v>Nongovt. (not-for-profit) - Church Operated</v>
      </c>
      <c r="K352" s="132" t="str">
        <f>VLOOKUP($F352,'Participating - full rosters'!$A:$R,18,FALSE )</f>
        <v>Minor</v>
      </c>
      <c r="L352" s="132" t="str">
        <f>VLOOKUP($F352,'Participating - full rosters'!$A:$Q,15,FALSE )</f>
        <v>STAFF NURSE</v>
      </c>
      <c r="M352" s="150">
        <f>VLOOKUP($F352,'Participating - full rosters'!$A:$Q,16,FALSE )</f>
        <v>38838</v>
      </c>
      <c r="N352" s="150">
        <f>VLOOKUP($F352,'Participating - full rosters'!$A:$Q,16,FALSE )</f>
        <v>38838</v>
      </c>
      <c r="O352" s="150"/>
      <c r="P352" s="150"/>
      <c r="Q352" s="47">
        <f>'Overall Data'!$C$34-N352</f>
        <v>4211</v>
      </c>
      <c r="R352" s="132" t="str">
        <f>VLOOKUP($F352,'Participating - full rosters'!$A:$Q,17,FALSE )</f>
        <v>EVENING</v>
      </c>
      <c r="S352" s="132">
        <v>2</v>
      </c>
    </row>
    <row r="353" spans="1:19">
      <c r="A353" t="str">
        <f>VLOOKUP($F353,'Participating - full rosters'!$A:$Q,2,FALSE )</f>
        <v>Harlem Hospital Center</v>
      </c>
      <c r="B353" s="151">
        <v>0.14907095709371709</v>
      </c>
      <c r="C353" t="str">
        <f>VLOOKUP($F353,'Participating - full rosters'!$A:$Q,5,FALSE )</f>
        <v>13th Floor - Medicine</v>
      </c>
      <c r="D353" s="151">
        <v>0.67283544320657374</v>
      </c>
      <c r="E353" t="str">
        <f>VLOOKUP($F353,'Participating - full rosters'!$A:$Q,10,FALSE )</f>
        <v>Noel, Camille</v>
      </c>
      <c r="F353" s="151">
        <v>0.55024596705522855</v>
      </c>
      <c r="G353">
        <f>VLOOKUP($F353,'Participating - full rosters'!$A:$Q,11,FALSE )</f>
        <v>257</v>
      </c>
      <c r="H353" s="132">
        <f>VLOOKUP($F353,'Participating - full rosters'!$A:$Q,12,FALSE )</f>
        <v>36</v>
      </c>
      <c r="I353" s="132">
        <f>VLOOKUP($F353,'Participating - full rosters'!$A:$Q,13,FALSE )</f>
        <v>2011</v>
      </c>
      <c r="J353" s="132" t="str">
        <f>VLOOKUP($F353,'Participating - full rosters'!$A:$Q,14,FALSE )</f>
        <v xml:space="preserve">Govt. (non federal) - City
</v>
      </c>
      <c r="K353" s="132" t="str">
        <f>VLOOKUP($F353,'Participating - full rosters'!$A:$R,18,FALSE )</f>
        <v>Minor</v>
      </c>
      <c r="L353" s="132" t="str">
        <f>VLOOKUP($F353,'Participating - full rosters'!$A:$Q,15,FALSE )</f>
        <v>C N A</v>
      </c>
      <c r="M353" s="150">
        <f>VLOOKUP($F353,'Participating - full rosters'!$A:$Q,16,FALSE )</f>
        <v>38691</v>
      </c>
      <c r="N353" s="150">
        <f>VLOOKUP($F353,'Participating - full rosters'!$A:$Q,16,FALSE )</f>
        <v>38691</v>
      </c>
      <c r="O353" s="150"/>
      <c r="P353" s="150"/>
      <c r="Q353" s="47">
        <f>'Overall Data'!$C$34-N353</f>
        <v>4358</v>
      </c>
      <c r="R353" s="132" t="str">
        <f>VLOOKUP($F353,'Participating - full rosters'!$A:$Q,17,FALSE )</f>
        <v>Evening</v>
      </c>
      <c r="S353" s="132">
        <v>2</v>
      </c>
    </row>
    <row r="354" spans="1:19">
      <c r="A354" t="str">
        <f>VLOOKUP($F354,'Participating - full rosters'!$A:$Q,2,FALSE )</f>
        <v>Elmhurst Hospital Center</v>
      </c>
      <c r="B354" s="151">
        <v>0.93694213239222535</v>
      </c>
      <c r="C354" t="str">
        <f>VLOOKUP($F354,'Participating - full rosters'!$A:$Q,5,FALSE )</f>
        <v xml:space="preserve">B6 </v>
      </c>
      <c r="D354" s="1">
        <v>0.22214704685362552</v>
      </c>
      <c r="E354" t="str">
        <f>VLOOKUP($F354,'Participating - full rosters'!$A:$Q,10,FALSE )</f>
        <v>Aronova, Anzhelika</v>
      </c>
      <c r="F354" s="151">
        <v>0.29781989551564791</v>
      </c>
      <c r="G354">
        <f>VLOOKUP($F354,'Participating - full rosters'!$A:$Q,11,FALSE )</f>
        <v>545</v>
      </c>
      <c r="H354" s="132">
        <f>VLOOKUP($F354,'Participating - full rosters'!$A:$Q,12,FALSE )</f>
        <v>35</v>
      </c>
      <c r="I354" s="132">
        <f>VLOOKUP($F354,'Participating - full rosters'!$A:$Q,13,FALSE )</f>
        <v>2013</v>
      </c>
      <c r="J354" s="132" t="str">
        <f>VLOOKUP($F354,'Participating - full rosters'!$A:$Q,14,FALSE )</f>
        <v>Govt. (non federal) - City</v>
      </c>
      <c r="K354" s="132" t="str">
        <f>VLOOKUP($F354,'Participating - full rosters'!$A:$R,18,FALSE )</f>
        <v>Minor</v>
      </c>
      <c r="L354" s="132" t="str">
        <f>VLOOKUP($F354,'Participating - full rosters'!$A:$Q,15,FALSE )</f>
        <v>R</v>
      </c>
      <c r="M354" s="150">
        <f>VLOOKUP($F354,'Participating - full rosters'!$A:$Q,16,FALSE )</f>
        <v>38670</v>
      </c>
      <c r="N354" s="150">
        <f>VLOOKUP($F354,'Participating - full rosters'!$A:$Q,16,FALSE )</f>
        <v>38670</v>
      </c>
      <c r="O354" s="150"/>
      <c r="P354" s="150"/>
      <c r="Q354" s="47">
        <f>'Overall Data'!$C$34-N354</f>
        <v>4379</v>
      </c>
      <c r="R354" s="132" t="str">
        <f>VLOOKUP($F354,'Participating - full rosters'!$A:$Q,17,FALSE )</f>
        <v>Tour 2</v>
      </c>
      <c r="S354" s="132">
        <v>2</v>
      </c>
    </row>
    <row r="355" spans="1:19">
      <c r="A355" t="str">
        <f>VLOOKUP($F355,'Participating - full rosters'!$A:$Q,2,FALSE )</f>
        <v>Elmhurst Hospital Center</v>
      </c>
      <c r="B355" s="151">
        <v>0.93694213239222535</v>
      </c>
      <c r="C355" t="str">
        <f>VLOOKUP($F355,'Participating - full rosters'!$A:$Q,5,FALSE )</f>
        <v xml:space="preserve">B6 </v>
      </c>
      <c r="D355" s="151">
        <v>0.22214704685362552</v>
      </c>
      <c r="E355" t="str">
        <f>VLOOKUP($F355,'Participating - full rosters'!$A:$Q,10,FALSE )</f>
        <v>Cruz, Vanessa</v>
      </c>
      <c r="F355" s="151">
        <v>0.98283808335408418</v>
      </c>
      <c r="G355">
        <f>VLOOKUP($F355,'Participating - full rosters'!$A:$Q,11,FALSE )</f>
        <v>545</v>
      </c>
      <c r="H355" s="132">
        <f>VLOOKUP($F355,'Participating - full rosters'!$A:$Q,12,FALSE )</f>
        <v>35</v>
      </c>
      <c r="I355" s="132">
        <f>VLOOKUP($F355,'Participating - full rosters'!$A:$Q,13,FALSE )</f>
        <v>2013</v>
      </c>
      <c r="J355" s="132" t="str">
        <f>VLOOKUP($F355,'Participating - full rosters'!$A:$Q,14,FALSE )</f>
        <v>Govt. (non federal) - City</v>
      </c>
      <c r="K355" s="132" t="str">
        <f>VLOOKUP($F355,'Participating - full rosters'!$A:$R,18,FALSE )</f>
        <v>Minor</v>
      </c>
      <c r="L355" s="132" t="str">
        <f>VLOOKUP($F355,'Participating - full rosters'!$A:$Q,15,FALSE )</f>
        <v>R</v>
      </c>
      <c r="M355" s="150">
        <f>VLOOKUP($F355,'Participating - full rosters'!$A:$Q,16,FALSE )</f>
        <v>38670</v>
      </c>
      <c r="N355" s="150">
        <f>VLOOKUP($F355,'Participating - full rosters'!$A:$Q,16,FALSE )</f>
        <v>38670</v>
      </c>
      <c r="O355" s="150"/>
      <c r="P355" s="150"/>
      <c r="Q355" s="47">
        <f>'Overall Data'!$C$34-N355</f>
        <v>4379</v>
      </c>
      <c r="R355" s="132" t="str">
        <f>VLOOKUP($F355,'Participating - full rosters'!$A:$Q,17,FALSE )</f>
        <v>Tour 2</v>
      </c>
      <c r="S355" s="132">
        <v>2</v>
      </c>
    </row>
    <row r="356" spans="1:19">
      <c r="A356" t="str">
        <f>VLOOKUP($F356,'Participating - full rosters'!$A:$Q,2,FALSE )</f>
        <v>Kaiser Permanente Sunnyside Medical Center</v>
      </c>
      <c r="B356" s="151">
        <v>0.21700524054157877</v>
      </c>
      <c r="C356" t="str">
        <f>VLOOKUP($F356,'Participating - full rosters'!$A:$Q,5,FALSE )</f>
        <v>MS Progressive</v>
      </c>
      <c r="D356" s="1">
        <v>0.25596923097598645</v>
      </c>
      <c r="E356" t="str">
        <f>VLOOKUP($F356,'Participating - full rosters'!$A:$Q,10,FALSE )</f>
        <v>Green, Elizabeth</v>
      </c>
      <c r="F356" s="151">
        <v>0.76979362013291475</v>
      </c>
      <c r="G356">
        <f>VLOOKUP($F356,'Participating - full rosters'!$A:$Q,11,FALSE )</f>
        <v>302</v>
      </c>
      <c r="H356" s="132">
        <f>VLOOKUP($F356,'Participating - full rosters'!$A:$Q,12,FALSE )</f>
        <v>20</v>
      </c>
      <c r="I356" s="132">
        <f>VLOOKUP($F356,'Participating - full rosters'!$A:$Q,13,FALSE )</f>
        <v>2016</v>
      </c>
      <c r="J356" s="132" t="str">
        <f>VLOOKUP($F356,'Participating - full rosters'!$A:$Q,14,FALSE )</f>
        <v>Nongovt. (not-for-profit) - Other</v>
      </c>
      <c r="K356" s="132" t="str">
        <f>VLOOKUP($F356,'Participating - full rosters'!$A:$R,18,FALSE )</f>
        <v>Minor</v>
      </c>
      <c r="L356" s="132" t="str">
        <f>VLOOKUP($F356,'Participating - full rosters'!$A:$Q,15,FALSE )</f>
        <v>C.N.A.</v>
      </c>
      <c r="M356" s="150">
        <f>VLOOKUP($F356,'Participating - full rosters'!$A:$Q,16,FALSE )</f>
        <v>38642</v>
      </c>
      <c r="N356" s="150">
        <f>VLOOKUP($F356,'Participating - full rosters'!$A:$Q,16,FALSE )</f>
        <v>38642</v>
      </c>
      <c r="O356" s="150"/>
      <c r="P356" s="150"/>
      <c r="Q356" s="47">
        <f>'Overall Data'!$C$34-N356</f>
        <v>4407</v>
      </c>
      <c r="R356" s="132" t="str">
        <f>VLOOKUP($F356,'Participating - full rosters'!$A:$Q,17,FALSE )</f>
        <v>EVE</v>
      </c>
      <c r="S356" s="132">
        <v>2</v>
      </c>
    </row>
    <row r="357" spans="1:19">
      <c r="A357" t="str">
        <f>VLOOKUP($F357,'Participating - full rosters'!$A:$Q,2,FALSE )</f>
        <v>The Miriam Hospital</v>
      </c>
      <c r="B357" s="151">
        <v>0.52550586196277105</v>
      </c>
      <c r="C357" t="str">
        <f>VLOOKUP($F357,'Participating - full rosters'!$A:$Q,5,FALSE )</f>
        <v>3E Stroke</v>
      </c>
      <c r="D357" s="1">
        <v>0.54565087362919495</v>
      </c>
      <c r="E357" t="str">
        <f>VLOOKUP($F357,'Participating - full rosters'!$A:$Q,10,FALSE )</f>
        <v>Santos, Syle Steffi S</v>
      </c>
      <c r="F357" s="151">
        <v>0.60556781535624349</v>
      </c>
      <c r="G357">
        <f>VLOOKUP($F357,'Participating - full rosters'!$A:$Q,11,FALSE )</f>
        <v>247</v>
      </c>
      <c r="H357" s="132">
        <f>VLOOKUP($F357,'Participating - full rosters'!$A:$Q,12,FALSE )</f>
        <v>32</v>
      </c>
      <c r="I357" s="132">
        <f>VLOOKUP($F357,'Participating - full rosters'!$A:$Q,13,FALSE )</f>
        <v>2004</v>
      </c>
      <c r="J357" s="132" t="str">
        <f>VLOOKUP($F357,'Participating - full rosters'!$A:$Q,14,FALSE )</f>
        <v>Nongovt. (not-for-profit) - Other</v>
      </c>
      <c r="K357" s="132" t="str">
        <f>VLOOKUP($F357,'Participating - full rosters'!$A:$R,18,FALSE )</f>
        <v>Major</v>
      </c>
      <c r="L357" s="132" t="str">
        <f>VLOOKUP($F357,'Participating - full rosters'!$A:$Q,15,FALSE )</f>
        <v>C.N.A.</v>
      </c>
      <c r="M357" s="150">
        <f>VLOOKUP($F357,'Participating - full rosters'!$A:$Q,16,FALSE )</f>
        <v>38642</v>
      </c>
      <c r="N357" s="150">
        <f>VLOOKUP($F357,'Participating - full rosters'!$A:$Q,16,FALSE )</f>
        <v>38642</v>
      </c>
      <c r="O357" s="150"/>
      <c r="P357" s="150"/>
      <c r="Q357" s="47">
        <f>'Overall Data'!$C$34-N357</f>
        <v>4407</v>
      </c>
      <c r="R357" s="132" t="str">
        <f>VLOOKUP($F357,'Participating - full rosters'!$A:$Q,17,FALSE )</f>
        <v>EVE</v>
      </c>
      <c r="S357" s="132">
        <v>2</v>
      </c>
    </row>
    <row r="358" spans="1:19">
      <c r="A358" t="str">
        <f>VLOOKUP($F358,'Participating - full rosters'!$A:$Q,2,FALSE )</f>
        <v>Harlem Hospital Center</v>
      </c>
      <c r="B358" s="151">
        <v>0.14907095709371709</v>
      </c>
      <c r="C358" t="str">
        <f>VLOOKUP($F358,'Participating - full rosters'!$A:$Q,5,FALSE )</f>
        <v>13th Floor - Medicine</v>
      </c>
      <c r="D358" s="151">
        <v>0.67283544320657374</v>
      </c>
      <c r="E358" t="str">
        <f>VLOOKUP($F358,'Participating - full rosters'!$A:$Q,10,FALSE )</f>
        <v>Duke, Millicient</v>
      </c>
      <c r="F358" s="151">
        <v>0.64820311170458655</v>
      </c>
      <c r="G358">
        <f>VLOOKUP($F358,'Participating - full rosters'!$A:$Q,11,FALSE )</f>
        <v>257</v>
      </c>
      <c r="H358" s="132">
        <f>VLOOKUP($F358,'Participating - full rosters'!$A:$Q,12,FALSE )</f>
        <v>36</v>
      </c>
      <c r="I358" s="132">
        <f>VLOOKUP($F358,'Participating - full rosters'!$A:$Q,13,FALSE )</f>
        <v>2011</v>
      </c>
      <c r="J358" s="132" t="str">
        <f>VLOOKUP($F358,'Participating - full rosters'!$A:$Q,14,FALSE )</f>
        <v xml:space="preserve">Govt. (non federal) - City
</v>
      </c>
      <c r="K358" s="132" t="str">
        <f>VLOOKUP($F358,'Participating - full rosters'!$A:$R,18,FALSE )</f>
        <v>Minor</v>
      </c>
      <c r="L358" s="132" t="str">
        <f>VLOOKUP($F358,'Participating - full rosters'!$A:$Q,15,FALSE )</f>
        <v>C N A</v>
      </c>
      <c r="M358" s="150">
        <f>VLOOKUP($F358,'Participating - full rosters'!$A:$Q,16,FALSE )</f>
        <v>38565</v>
      </c>
      <c r="N358" s="150">
        <f>VLOOKUP($F358,'Participating - full rosters'!$A:$Q,16,FALSE )</f>
        <v>38565</v>
      </c>
      <c r="O358" s="150"/>
      <c r="P358" s="150"/>
      <c r="Q358" s="47">
        <f>'Overall Data'!$C$34-N358</f>
        <v>4484</v>
      </c>
      <c r="R358" s="132" t="str">
        <f>VLOOKUP($F358,'Participating - full rosters'!$A:$Q,17,FALSE )</f>
        <v>Evening</v>
      </c>
      <c r="S358" s="132">
        <v>2</v>
      </c>
    </row>
    <row r="359" spans="1:19">
      <c r="A359" t="str">
        <f>VLOOKUP($F359,'Participating - full rosters'!$A:$Q,2,FALSE )</f>
        <v>Harlem Hospital Center</v>
      </c>
      <c r="B359" s="151">
        <v>0.14907095709371709</v>
      </c>
      <c r="C359" t="str">
        <f>VLOOKUP($F359,'Participating - full rosters'!$A:$Q,5,FALSE )</f>
        <v>13th Floor - Medicine</v>
      </c>
      <c r="D359" s="151">
        <v>0.67283544320657374</v>
      </c>
      <c r="E359" t="str">
        <f>VLOOKUP($F359,'Participating - full rosters'!$A:$Q,10,FALSE )</f>
        <v>Manyo-Senajor, Gladys</v>
      </c>
      <c r="F359" s="151">
        <v>0.64109878766916517</v>
      </c>
      <c r="G359">
        <f>VLOOKUP($F359,'Participating - full rosters'!$A:$Q,11,FALSE )</f>
        <v>257</v>
      </c>
      <c r="H359" s="132">
        <f>VLOOKUP($F359,'Participating - full rosters'!$A:$Q,12,FALSE )</f>
        <v>36</v>
      </c>
      <c r="I359" s="132">
        <f>VLOOKUP($F359,'Participating - full rosters'!$A:$Q,13,FALSE )</f>
        <v>2011</v>
      </c>
      <c r="J359" s="132" t="str">
        <f>VLOOKUP($F359,'Participating - full rosters'!$A:$Q,14,FALSE )</f>
        <v xml:space="preserve">Govt. (non federal) - City
</v>
      </c>
      <c r="K359" s="132" t="str">
        <f>VLOOKUP($F359,'Participating - full rosters'!$A:$R,18,FALSE )</f>
        <v>Minor</v>
      </c>
      <c r="L359" s="132" t="str">
        <f>VLOOKUP($F359,'Participating - full rosters'!$A:$Q,15,FALSE )</f>
        <v>PCA</v>
      </c>
      <c r="M359" s="150">
        <f>VLOOKUP($F359,'Participating - full rosters'!$A:$Q,16,FALSE )</f>
        <v>38565</v>
      </c>
      <c r="N359" s="150">
        <f>VLOOKUP($F359,'Participating - full rosters'!$A:$Q,16,FALSE )</f>
        <v>38565</v>
      </c>
      <c r="O359" s="150"/>
      <c r="P359" s="150"/>
      <c r="Q359" s="47">
        <f>'Overall Data'!$C$34-N359</f>
        <v>4484</v>
      </c>
      <c r="R359" s="132" t="str">
        <f>VLOOKUP($F359,'Participating - full rosters'!$A:$Q,17,FALSE )</f>
        <v>Evening</v>
      </c>
      <c r="S359" s="132">
        <v>2</v>
      </c>
    </row>
    <row r="360" spans="1:19">
      <c r="A360" t="str">
        <f>VLOOKUP($F360,'Participating - full rosters'!$A:$Q,2,FALSE )</f>
        <v>Kaiser Permanente Sunnyside Medical Center</v>
      </c>
      <c r="B360" s="151">
        <v>0.21700524054157877</v>
      </c>
      <c r="C360" t="str">
        <f>VLOOKUP($F360,'Participating - full rosters'!$A:$Q,5,FALSE )</f>
        <v>MS Progressive</v>
      </c>
      <c r="D360" s="151">
        <v>0.25596923097598645</v>
      </c>
      <c r="E360" t="str">
        <f>VLOOKUP($F360,'Participating - full rosters'!$A:$Q,10,FALSE )</f>
        <v>Kendall, Jane</v>
      </c>
      <c r="F360" s="151">
        <v>0.18431451676285349</v>
      </c>
      <c r="G360">
        <f>VLOOKUP($F360,'Participating - full rosters'!$A:$Q,11,FALSE )</f>
        <v>302</v>
      </c>
      <c r="H360" s="132">
        <f>VLOOKUP($F360,'Participating - full rosters'!$A:$Q,12,FALSE )</f>
        <v>20</v>
      </c>
      <c r="I360" s="132">
        <f>VLOOKUP($F360,'Participating - full rosters'!$A:$Q,13,FALSE )</f>
        <v>2016</v>
      </c>
      <c r="J360" s="132" t="str">
        <f>VLOOKUP($F360,'Participating - full rosters'!$A:$Q,14,FALSE )</f>
        <v>Nongovt. (not-for-profit) - Other</v>
      </c>
      <c r="K360" s="132" t="str">
        <f>VLOOKUP($F360,'Participating - full rosters'!$A:$R,18,FALSE )</f>
        <v>Minor</v>
      </c>
      <c r="L360" s="132" t="str">
        <f>VLOOKUP($F360,'Participating - full rosters'!$A:$Q,15,FALSE )</f>
        <v>C.N.A.</v>
      </c>
      <c r="M360" s="150">
        <f>VLOOKUP($F360,'Participating - full rosters'!$A:$Q,16,FALSE )</f>
        <v>38369</v>
      </c>
      <c r="N360" s="150">
        <f>VLOOKUP($F360,'Participating - full rosters'!$A:$Q,16,FALSE )</f>
        <v>38369</v>
      </c>
      <c r="O360" s="150"/>
      <c r="P360" s="150"/>
      <c r="Q360" s="47">
        <f>'Overall Data'!$C$34-N360</f>
        <v>4680</v>
      </c>
      <c r="R360" s="132" t="str">
        <f>VLOOKUP($F360,'Participating - full rosters'!$A:$Q,17,FALSE )</f>
        <v>EVE</v>
      </c>
      <c r="S360" s="132">
        <v>2</v>
      </c>
    </row>
    <row r="361" spans="1:19">
      <c r="A361" t="str">
        <f>VLOOKUP($F361,'Participating - full rosters'!$A:$Q,2,FALSE )</f>
        <v>The Miriam Hospital</v>
      </c>
      <c r="B361" s="151">
        <v>0.52550586196277127</v>
      </c>
      <c r="C361" t="str">
        <f>VLOOKUP($F361,'Participating - full rosters'!$A:$Q,5,FALSE )</f>
        <v>3W Med Surg</v>
      </c>
      <c r="D361" s="151">
        <v>0.25663933604106137</v>
      </c>
      <c r="E361" t="str">
        <f>VLOOKUP($F361,'Participating - full rosters'!$A:$Q,10,FALSE )</f>
        <v>Silverman, David J</v>
      </c>
      <c r="F361" s="151">
        <v>0.50330293124557901</v>
      </c>
      <c r="G361">
        <f>VLOOKUP($F361,'Participating - full rosters'!$A:$Q,11,FALSE )</f>
        <v>247</v>
      </c>
      <c r="H361" s="132">
        <f>VLOOKUP($F361,'Participating - full rosters'!$A:$Q,12,FALSE )</f>
        <v>36</v>
      </c>
      <c r="I361" s="132">
        <f>VLOOKUP($F361,'Participating - full rosters'!$A:$Q,13,FALSE )</f>
        <v>2004</v>
      </c>
      <c r="J361" s="132" t="str">
        <f>VLOOKUP($F361,'Participating - full rosters'!$A:$Q,14,FALSE )</f>
        <v>Nongovt. (not-for-profit) - Other</v>
      </c>
      <c r="K361" s="132" t="str">
        <f>VLOOKUP($F361,'Participating - full rosters'!$A:$R,18,FALSE )</f>
        <v>Major</v>
      </c>
      <c r="L361" s="132" t="str">
        <f>VLOOKUP($F361,'Participating - full rosters'!$A:$Q,15,FALSE )</f>
        <v>C.N.A.</v>
      </c>
      <c r="M361" s="150">
        <f>VLOOKUP($F361,'Participating - full rosters'!$A:$Q,16,FALSE )</f>
        <v>38369</v>
      </c>
      <c r="N361" s="150">
        <f>VLOOKUP($F361,'Participating - full rosters'!$A:$Q,16,FALSE )</f>
        <v>38369</v>
      </c>
      <c r="O361" s="150"/>
      <c r="P361" s="150"/>
      <c r="Q361" s="47">
        <f>'Overall Data'!$C$34-N361</f>
        <v>4680</v>
      </c>
      <c r="R361" s="132" t="str">
        <f>VLOOKUP($F361,'Participating - full rosters'!$A:$Q,17,FALSE )</f>
        <v>EVE</v>
      </c>
      <c r="S361" s="132">
        <v>2</v>
      </c>
    </row>
    <row r="362" spans="1:19">
      <c r="A362" t="str">
        <f>VLOOKUP($F362,'Participating - full rosters'!$A:$Q,2,FALSE )</f>
        <v>Elmhurst Hospital Center</v>
      </c>
      <c r="B362" s="151">
        <v>0.93694213239222535</v>
      </c>
      <c r="C362" t="str">
        <f>VLOOKUP($F362,'Participating - full rosters'!$A:$Q,5,FALSE )</f>
        <v>B4</v>
      </c>
      <c r="D362" s="151">
        <v>0.87595009609222407</v>
      </c>
      <c r="E362" t="str">
        <f>VLOOKUP($F362,'Participating - full rosters'!$A:$Q,10,FALSE )</f>
        <v>Lopez, Diane</v>
      </c>
      <c r="F362" s="151">
        <v>0.54379389274428958</v>
      </c>
      <c r="G362">
        <f>VLOOKUP($F362,'Participating - full rosters'!$A:$Q,11,FALSE )</f>
        <v>545</v>
      </c>
      <c r="H362" s="132">
        <f>VLOOKUP($F362,'Participating - full rosters'!$A:$Q,12,FALSE )</f>
        <v>34</v>
      </c>
      <c r="I362" s="132">
        <f>VLOOKUP($F362,'Participating - full rosters'!$A:$Q,13,FALSE )</f>
        <v>2013</v>
      </c>
      <c r="J362" s="132" t="str">
        <f>VLOOKUP($F362,'Participating - full rosters'!$A:$Q,14,FALSE )</f>
        <v>Govt. (non federal) - City</v>
      </c>
      <c r="K362" s="132" t="str">
        <f>VLOOKUP($F362,'Participating - full rosters'!$A:$R,18,FALSE )</f>
        <v>Minor</v>
      </c>
      <c r="L362" s="132" t="str">
        <f>VLOOKUP($F362,'Participating - full rosters'!$A:$Q,15,FALSE )</f>
        <v>R</v>
      </c>
      <c r="M362" s="150">
        <f>VLOOKUP($F362,'Participating - full rosters'!$A:$Q,16,FALSE )</f>
        <v>38159</v>
      </c>
      <c r="N362" s="150">
        <f>VLOOKUP($F362,'Participating - full rosters'!$A:$Q,16,FALSE )</f>
        <v>38159</v>
      </c>
      <c r="O362" s="150"/>
      <c r="P362" s="150"/>
      <c r="Q362" s="47">
        <f>'Overall Data'!$C$34-N362</f>
        <v>4890</v>
      </c>
      <c r="R362" s="132" t="str">
        <f>VLOOKUP($F362,'Participating - full rosters'!$A:$Q,17,FALSE )</f>
        <v>Tour 2</v>
      </c>
      <c r="S362" s="132">
        <v>2</v>
      </c>
    </row>
    <row r="363" spans="1:19">
      <c r="A363" t="str">
        <f>VLOOKUP($F363,'Participating - full rosters'!$A:$Q,2,FALSE )</f>
        <v>Harlem Hospital Center</v>
      </c>
      <c r="B363" s="151">
        <v>0.14907095709371709</v>
      </c>
      <c r="C363" t="str">
        <f>VLOOKUP($F363,'Participating - full rosters'!$A:$Q,5,FALSE )</f>
        <v>13th Floor - Medicine</v>
      </c>
      <c r="D363" s="151">
        <v>0.67283544320657374</v>
      </c>
      <c r="E363" t="str">
        <f>VLOOKUP($F363,'Participating - full rosters'!$A:$Q,10,FALSE )</f>
        <v>Greenaway, Cynthia</v>
      </c>
      <c r="F363" s="151">
        <v>0.89628050218283217</v>
      </c>
      <c r="G363">
        <f>VLOOKUP($F363,'Participating - full rosters'!$A:$Q,11,FALSE )</f>
        <v>257</v>
      </c>
      <c r="H363" s="132">
        <f>VLOOKUP($F363,'Participating - full rosters'!$A:$Q,12,FALSE )</f>
        <v>36</v>
      </c>
      <c r="I363" s="132">
        <f>VLOOKUP($F363,'Participating - full rosters'!$A:$Q,13,FALSE )</f>
        <v>2011</v>
      </c>
      <c r="J363" s="132" t="str">
        <f>VLOOKUP($F363,'Participating - full rosters'!$A:$Q,14,FALSE )</f>
        <v xml:space="preserve">Govt. (non federal) - City
</v>
      </c>
      <c r="K363" s="132" t="str">
        <f>VLOOKUP($F363,'Participating - full rosters'!$A:$R,18,FALSE )</f>
        <v>Minor</v>
      </c>
      <c r="L363" s="132" t="str">
        <f>VLOOKUP($F363,'Participating - full rosters'!$A:$Q,15,FALSE )</f>
        <v>C N A</v>
      </c>
      <c r="M363" s="150">
        <f>VLOOKUP($F363,'Participating - full rosters'!$A:$Q,16,FALSE )</f>
        <v>38140</v>
      </c>
      <c r="N363" s="150">
        <f>VLOOKUP($F363,'Participating - full rosters'!$A:$Q,16,FALSE )</f>
        <v>38140</v>
      </c>
      <c r="O363" s="150"/>
      <c r="P363" s="150"/>
      <c r="Q363" s="47">
        <f>'Overall Data'!$C$34-N363</f>
        <v>4909</v>
      </c>
      <c r="R363" s="132" t="str">
        <f>VLOOKUP($F363,'Participating - full rosters'!$A:$Q,17,FALSE )</f>
        <v>Evening</v>
      </c>
      <c r="S363" s="132">
        <v>2</v>
      </c>
    </row>
    <row r="364" spans="1:19">
      <c r="A364" t="str">
        <f>VLOOKUP($F364,'Participating - full rosters'!$A:$Q,2,FALSE )</f>
        <v>Elmhurst Hospital Center</v>
      </c>
      <c r="B364" s="151">
        <v>0.93694213239222535</v>
      </c>
      <c r="C364" t="str">
        <f>VLOOKUP($F364,'Participating - full rosters'!$A:$Q,5,FALSE )</f>
        <v xml:space="preserve">B6 </v>
      </c>
      <c r="D364" s="151">
        <v>0.22214704685362552</v>
      </c>
      <c r="E364" t="str">
        <f>VLOOKUP($F364,'Participating - full rosters'!$A:$Q,10,FALSE )</f>
        <v>Arellano, Christian</v>
      </c>
      <c r="F364" s="151">
        <v>0.95073496761849552</v>
      </c>
      <c r="G364">
        <f>VLOOKUP($F364,'Participating - full rosters'!$A:$Q,11,FALSE )</f>
        <v>545</v>
      </c>
      <c r="H364" s="132">
        <f>VLOOKUP($F364,'Participating - full rosters'!$A:$Q,12,FALSE )</f>
        <v>35</v>
      </c>
      <c r="I364" s="132">
        <f>VLOOKUP($F364,'Participating - full rosters'!$A:$Q,13,FALSE )</f>
        <v>2013</v>
      </c>
      <c r="J364" s="132" t="str">
        <f>VLOOKUP($F364,'Participating - full rosters'!$A:$Q,14,FALSE )</f>
        <v>Govt. (non federal) - City</v>
      </c>
      <c r="K364" s="132" t="str">
        <f>VLOOKUP($F364,'Participating - full rosters'!$A:$R,18,FALSE )</f>
        <v>Minor</v>
      </c>
      <c r="L364" s="132" t="str">
        <f>VLOOKUP($F364,'Participating - full rosters'!$A:$Q,15,FALSE )</f>
        <v>R</v>
      </c>
      <c r="M364" s="150">
        <f>VLOOKUP($F364,'Participating - full rosters'!$A:$Q,16,FALSE )</f>
        <v>37823</v>
      </c>
      <c r="N364" s="150">
        <f>VLOOKUP($F364,'Participating - full rosters'!$A:$Q,16,FALSE )</f>
        <v>37823</v>
      </c>
      <c r="O364" s="150"/>
      <c r="P364" s="150"/>
      <c r="Q364" s="47">
        <f>'Overall Data'!$C$34-N364</f>
        <v>5226</v>
      </c>
      <c r="R364" s="132" t="str">
        <f>VLOOKUP($F364,'Participating - full rosters'!$A:$Q,17,FALSE )</f>
        <v>Tour 2</v>
      </c>
      <c r="S364" s="132">
        <v>2</v>
      </c>
    </row>
    <row r="365" spans="1:19">
      <c r="A365" t="str">
        <f>VLOOKUP($F365,'Participating - full rosters'!$A:$Q,2,FALSE )</f>
        <v>Elmhurst Hospital Center</v>
      </c>
      <c r="B365" s="151">
        <v>0.93694213239222535</v>
      </c>
      <c r="C365" t="str">
        <f>VLOOKUP($F365,'Participating - full rosters'!$A:$Q,5,FALSE )</f>
        <v>B4</v>
      </c>
      <c r="D365" s="151">
        <v>0.87595009609222407</v>
      </c>
      <c r="E365" t="str">
        <f>VLOOKUP($F365,'Participating - full rosters'!$A:$Q,10,FALSE )</f>
        <v>Calamanan, Edilberto J.</v>
      </c>
      <c r="F365" s="151">
        <v>0.15491575714933714</v>
      </c>
      <c r="G365">
        <f>VLOOKUP($F365,'Participating - full rosters'!$A:$Q,11,FALSE )</f>
        <v>545</v>
      </c>
      <c r="H365" s="132">
        <f>VLOOKUP($F365,'Participating - full rosters'!$A:$Q,12,FALSE )</f>
        <v>34</v>
      </c>
      <c r="I365" s="132">
        <f>VLOOKUP($F365,'Participating - full rosters'!$A:$Q,13,FALSE )</f>
        <v>2013</v>
      </c>
      <c r="J365" s="132" t="str">
        <f>VLOOKUP($F365,'Participating - full rosters'!$A:$Q,14,FALSE )</f>
        <v>Govt. (non federal) - City</v>
      </c>
      <c r="K365" s="132" t="str">
        <f>VLOOKUP($F365,'Participating - full rosters'!$A:$R,18,FALSE )</f>
        <v>Minor</v>
      </c>
      <c r="L365" s="132" t="str">
        <f>VLOOKUP($F365,'Participating - full rosters'!$A:$Q,15,FALSE )</f>
        <v>NS</v>
      </c>
      <c r="M365" s="150">
        <f>VLOOKUP($F365,'Participating - full rosters'!$A:$Q,16,FALSE )</f>
        <v>37803</v>
      </c>
      <c r="N365" s="150">
        <f>VLOOKUP($F365,'Participating - full rosters'!$A:$Q,16,FALSE )</f>
        <v>37803</v>
      </c>
      <c r="O365" s="150"/>
      <c r="P365" s="150"/>
      <c r="Q365" s="47">
        <f>'Overall Data'!$C$34-N365</f>
        <v>5246</v>
      </c>
      <c r="R365" s="132" t="str">
        <f>VLOOKUP($F365,'Participating - full rosters'!$A:$Q,17,FALSE )</f>
        <v>Tour 2</v>
      </c>
      <c r="S365" s="132">
        <v>2</v>
      </c>
    </row>
    <row r="366" spans="1:19">
      <c r="A366" t="str">
        <f>VLOOKUP($F366,'Participating - full rosters'!$A:$Q,2,FALSE )</f>
        <v>Elmhurst Hospital Center</v>
      </c>
      <c r="B366" s="151">
        <v>0.93694213239222535</v>
      </c>
      <c r="C366" t="str">
        <f>VLOOKUP($F366,'Participating - full rosters'!$A:$Q,5,FALSE )</f>
        <v>B4</v>
      </c>
      <c r="D366" s="1">
        <v>0.87595009609222407</v>
      </c>
      <c r="E366" t="str">
        <f>VLOOKUP($F366,'Participating - full rosters'!$A:$Q,10,FALSE )</f>
        <v>Paling, Tenzin</v>
      </c>
      <c r="F366" s="151">
        <v>4.0568633372745078E-2</v>
      </c>
      <c r="G366">
        <f>VLOOKUP($F366,'Participating - full rosters'!$A:$Q,11,FALSE )</f>
        <v>545</v>
      </c>
      <c r="H366" s="132">
        <f>VLOOKUP($F366,'Participating - full rosters'!$A:$Q,12,FALSE )</f>
        <v>34</v>
      </c>
      <c r="I366" s="132">
        <f>VLOOKUP($F366,'Participating - full rosters'!$A:$Q,13,FALSE )</f>
        <v>2013</v>
      </c>
      <c r="J366" s="132" t="str">
        <f>VLOOKUP($F366,'Participating - full rosters'!$A:$Q,14,FALSE )</f>
        <v>Govt. (non federal) - City</v>
      </c>
      <c r="K366" s="132" t="str">
        <f>VLOOKUP($F366,'Participating - full rosters'!$A:$R,18,FALSE )</f>
        <v>Minor</v>
      </c>
      <c r="L366" s="132" t="str">
        <f>VLOOKUP($F366,'Participating - full rosters'!$A:$Q,15,FALSE )</f>
        <v>R</v>
      </c>
      <c r="M366" s="150">
        <f>VLOOKUP($F366,'Participating - full rosters'!$A:$Q,16,FALSE )</f>
        <v>37333</v>
      </c>
      <c r="N366" s="150">
        <f>VLOOKUP($F366,'Participating - full rosters'!$A:$Q,16,FALSE )</f>
        <v>37333</v>
      </c>
      <c r="O366" s="150"/>
      <c r="P366" s="150"/>
      <c r="Q366" s="47">
        <f>'Overall Data'!$C$34-N366</f>
        <v>5716</v>
      </c>
      <c r="R366" s="132" t="str">
        <f>VLOOKUP($F366,'Participating - full rosters'!$A:$Q,17,FALSE )</f>
        <v>Tour 2</v>
      </c>
      <c r="S366" s="132">
        <v>2</v>
      </c>
    </row>
    <row r="367" spans="1:19">
      <c r="A367" t="str">
        <f>VLOOKUP($F367,'Participating - full rosters'!$A:$Q,2,FALSE )</f>
        <v>Metropolitan Hospital</v>
      </c>
      <c r="B367" s="151">
        <v>0.25150632982301691</v>
      </c>
      <c r="C367" t="str">
        <f>VLOOKUP($F367,'Participating - full rosters'!$A:$Q,5,FALSE )</f>
        <v>6B Telemetry</v>
      </c>
      <c r="D367" s="1">
        <v>0.93953970736413928</v>
      </c>
      <c r="E367" t="str">
        <f>VLOOKUP($F367,'Participating - full rosters'!$A:$Q,10,FALSE )</f>
        <v>Senecharles, Sherly</v>
      </c>
      <c r="F367" s="151">
        <v>0.56657624351613523</v>
      </c>
      <c r="G367">
        <f>VLOOKUP($F367,'Participating - full rosters'!$A:$Q,11,FALSE )</f>
        <v>317</v>
      </c>
      <c r="H367" s="132">
        <f>VLOOKUP($F367,'Participating - full rosters'!$A:$Q,12,FALSE )</f>
        <v>21</v>
      </c>
      <c r="I367" s="132">
        <f>VLOOKUP($F367,'Participating - full rosters'!$A:$Q,13,FALSE )</f>
        <v>2016</v>
      </c>
      <c r="J367" s="132" t="str">
        <f>VLOOKUP($F367,'Participating - full rosters'!$A:$Q,14,FALSE )</f>
        <v xml:space="preserve">Govt. (non federal) - City
</v>
      </c>
      <c r="K367" s="132" t="str">
        <f>VLOOKUP($F367,'Participating - full rosters'!$A:$R,18,FALSE )</f>
        <v>Minor</v>
      </c>
      <c r="L367" s="132" t="str">
        <f>VLOOKUP($F367,'Participating - full rosters'!$A:$Q,15,FALSE )</f>
        <v>PCA</v>
      </c>
      <c r="M367" s="150">
        <f>VLOOKUP($F367,'Participating - full rosters'!$A:$Q,16,FALSE )</f>
        <v>37151</v>
      </c>
      <c r="N367" s="150">
        <f>VLOOKUP($F367,'Participating - full rosters'!$A:$Q,16,FALSE )</f>
        <v>37151</v>
      </c>
      <c r="O367" s="150"/>
      <c r="P367" s="150"/>
      <c r="Q367" s="47">
        <f>'Overall Data'!$C$34-N367</f>
        <v>5898</v>
      </c>
      <c r="R367" s="132" t="str">
        <f>VLOOKUP($F367,'Participating - full rosters'!$A:$Q,17,FALSE )</f>
        <v>Evenings</v>
      </c>
      <c r="S367" s="132">
        <v>2</v>
      </c>
    </row>
    <row r="368" spans="1:19">
      <c r="A368" t="str">
        <f>VLOOKUP($F368,'Participating - full rosters'!$A:$Q,2,FALSE )</f>
        <v>Elmhurst Hospital Center</v>
      </c>
      <c r="B368" s="151">
        <v>0.93694213239222535</v>
      </c>
      <c r="C368" t="str">
        <f>VLOOKUP($F368,'Participating - full rosters'!$A:$Q,5,FALSE )</f>
        <v xml:space="preserve">B6 </v>
      </c>
      <c r="D368" s="99">
        <v>0.22214704685362552</v>
      </c>
      <c r="E368" t="str">
        <f>VLOOKUP($F368,'Participating - full rosters'!$A:$Q,10,FALSE )</f>
        <v>Chance, Taneika</v>
      </c>
      <c r="F368" s="151">
        <v>0.13782316303738817</v>
      </c>
      <c r="G368">
        <f>VLOOKUP($F368,'Participating - full rosters'!$A:$Q,11,FALSE )</f>
        <v>545</v>
      </c>
      <c r="H368" s="132">
        <f>VLOOKUP($F368,'Participating - full rosters'!$A:$Q,12,FALSE )</f>
        <v>35</v>
      </c>
      <c r="I368" s="132">
        <f>VLOOKUP($F368,'Participating - full rosters'!$A:$Q,13,FALSE )</f>
        <v>2013</v>
      </c>
      <c r="J368" s="132" t="str">
        <f>VLOOKUP($F368,'Participating - full rosters'!$A:$Q,14,FALSE )</f>
        <v>Govt. (non federal) - City</v>
      </c>
      <c r="K368" s="132" t="str">
        <f>VLOOKUP($F368,'Participating - full rosters'!$A:$R,18,FALSE )</f>
        <v>Minor</v>
      </c>
      <c r="L368" s="132" t="str">
        <f>VLOOKUP($F368,'Participating - full rosters'!$A:$Q,15,FALSE )</f>
        <v>R</v>
      </c>
      <c r="M368" s="150">
        <f>VLOOKUP($F368,'Participating - full rosters'!$A:$Q,16,FALSE )</f>
        <v>36843</v>
      </c>
      <c r="N368" s="150">
        <f>VLOOKUP($F368,'Participating - full rosters'!$A:$Q,16,FALSE )</f>
        <v>36843</v>
      </c>
      <c r="O368" s="150"/>
      <c r="P368" s="150"/>
      <c r="Q368" s="47">
        <f>'Overall Data'!$C$34-N368</f>
        <v>6206</v>
      </c>
      <c r="R368" s="132" t="str">
        <f>VLOOKUP($F368,'Participating - full rosters'!$A:$Q,17,FALSE )</f>
        <v>Tour 2</v>
      </c>
      <c r="S368" s="132">
        <v>2</v>
      </c>
    </row>
    <row r="369" spans="1:19">
      <c r="A369" t="str">
        <f>VLOOKUP($F369,'Participating - full rosters'!$A:$Q,2,FALSE )</f>
        <v>Elmhurst Hospital Center</v>
      </c>
      <c r="B369" s="151">
        <v>0.93694213239222535</v>
      </c>
      <c r="C369" t="str">
        <f>VLOOKUP($F369,'Participating - full rosters'!$A:$Q,5,FALSE )</f>
        <v xml:space="preserve">B6 </v>
      </c>
      <c r="D369" s="151">
        <v>0.22214704685362552</v>
      </c>
      <c r="E369" t="str">
        <f>VLOOKUP($F369,'Participating - full rosters'!$A:$Q,10,FALSE )</f>
        <v>Ahsaf, Ninette A.</v>
      </c>
      <c r="F369" s="151">
        <v>0.85929676420973433</v>
      </c>
      <c r="G369">
        <f>VLOOKUP($F369,'Participating - full rosters'!$A:$Q,11,FALSE )</f>
        <v>545</v>
      </c>
      <c r="H369" s="132">
        <f>VLOOKUP($F369,'Participating - full rosters'!$A:$Q,12,FALSE )</f>
        <v>35</v>
      </c>
      <c r="I369" s="132">
        <f>VLOOKUP($F369,'Participating - full rosters'!$A:$Q,13,FALSE )</f>
        <v>2013</v>
      </c>
      <c r="J369" s="132" t="str">
        <f>VLOOKUP($F369,'Participating - full rosters'!$A:$Q,14,FALSE )</f>
        <v>Govt. (non federal) - City</v>
      </c>
      <c r="K369" s="132" t="str">
        <f>VLOOKUP($F369,'Participating - full rosters'!$A:$R,18,FALSE )</f>
        <v>Minor</v>
      </c>
      <c r="L369" s="132" t="str">
        <f>VLOOKUP($F369,'Participating - full rosters'!$A:$Q,15,FALSE )</f>
        <v>R</v>
      </c>
      <c r="M369" s="150">
        <f>VLOOKUP($F369,'Participating - full rosters'!$A:$Q,16,FALSE )</f>
        <v>36046</v>
      </c>
      <c r="N369" s="150">
        <f>VLOOKUP($F369,'Participating - full rosters'!$A:$Q,16,FALSE )</f>
        <v>36046</v>
      </c>
      <c r="O369" s="150"/>
      <c r="P369" s="150"/>
      <c r="Q369" s="47">
        <f>'Overall Data'!$C$34-N369</f>
        <v>7003</v>
      </c>
      <c r="R369" s="132" t="str">
        <f>VLOOKUP($F369,'Participating - full rosters'!$A:$Q,17,FALSE )</f>
        <v>Tour 2</v>
      </c>
      <c r="S369" s="132">
        <v>2</v>
      </c>
    </row>
    <row r="370" spans="1:19">
      <c r="A370" t="str">
        <f>VLOOKUP($F370,'Participating - full rosters'!$A:$Q,2,FALSE )</f>
        <v>Elmhurst Hospital Center</v>
      </c>
      <c r="B370" s="151">
        <v>0.93694213239222535</v>
      </c>
      <c r="C370" t="str">
        <f>VLOOKUP($F370,'Participating - full rosters'!$A:$Q,5,FALSE )</f>
        <v xml:space="preserve">B6 </v>
      </c>
      <c r="D370" s="151">
        <v>0.22214704685362552</v>
      </c>
      <c r="E370" t="str">
        <f>VLOOKUP($F370,'Participating - full rosters'!$A:$Q,10,FALSE )</f>
        <v>Jahoor, Fazia</v>
      </c>
      <c r="F370" s="151">
        <v>0.9415226123534437</v>
      </c>
      <c r="G370">
        <f>VLOOKUP($F370,'Participating - full rosters'!$A:$Q,11,FALSE )</f>
        <v>545</v>
      </c>
      <c r="H370" s="132">
        <f>VLOOKUP($F370,'Participating - full rosters'!$A:$Q,12,FALSE )</f>
        <v>35</v>
      </c>
      <c r="I370" s="132">
        <f>VLOOKUP($F370,'Participating - full rosters'!$A:$Q,13,FALSE )</f>
        <v>2013</v>
      </c>
      <c r="J370" s="132" t="str">
        <f>VLOOKUP($F370,'Participating - full rosters'!$A:$Q,14,FALSE )</f>
        <v>Govt. (non federal) - City</v>
      </c>
      <c r="K370" s="132" t="str">
        <f>VLOOKUP($F370,'Participating - full rosters'!$A:$R,18,FALSE )</f>
        <v>Minor</v>
      </c>
      <c r="L370" s="132" t="str">
        <f>VLOOKUP($F370,'Participating - full rosters'!$A:$Q,15,FALSE )</f>
        <v>R</v>
      </c>
      <c r="M370" s="150">
        <f>VLOOKUP($F370,'Participating - full rosters'!$A:$Q,16,FALSE )</f>
        <v>35702</v>
      </c>
      <c r="N370" s="150">
        <f>VLOOKUP($F370,'Participating - full rosters'!$A:$Q,16,FALSE )</f>
        <v>35702</v>
      </c>
      <c r="O370" s="150"/>
      <c r="P370" s="150"/>
      <c r="Q370" s="47">
        <f>'Overall Data'!$C$34-N370</f>
        <v>7347</v>
      </c>
      <c r="R370" s="132" t="str">
        <f>VLOOKUP($F370,'Participating - full rosters'!$A:$Q,17,FALSE )</f>
        <v>Tour 2</v>
      </c>
      <c r="S370" s="132">
        <v>2</v>
      </c>
    </row>
    <row r="371" spans="1:19">
      <c r="A371" t="str">
        <f>VLOOKUP($F371,'Participating - full rosters'!$A:$Q,2,FALSE )</f>
        <v>Elmhurst Hospital Center</v>
      </c>
      <c r="B371" s="151">
        <v>0.93694213239222535</v>
      </c>
      <c r="C371" t="str">
        <f>VLOOKUP($F371,'Participating - full rosters'!$A:$Q,5,FALSE )</f>
        <v xml:space="preserve">B6 </v>
      </c>
      <c r="D371" s="1">
        <v>0.22214704685362552</v>
      </c>
      <c r="E371" t="str">
        <f>VLOOKUP($F371,'Participating - full rosters'!$A:$Q,10,FALSE )</f>
        <v>Joseph, Jiby</v>
      </c>
      <c r="F371" s="151">
        <v>0.44164813128759961</v>
      </c>
      <c r="G371">
        <f>VLOOKUP($F371,'Participating - full rosters'!$A:$Q,11,FALSE )</f>
        <v>545</v>
      </c>
      <c r="H371" s="132">
        <f>VLOOKUP($F371,'Participating - full rosters'!$A:$Q,12,FALSE )</f>
        <v>35</v>
      </c>
      <c r="I371" s="132">
        <f>VLOOKUP($F371,'Participating - full rosters'!$A:$Q,13,FALSE )</f>
        <v>2013</v>
      </c>
      <c r="J371" s="132" t="str">
        <f>VLOOKUP($F371,'Participating - full rosters'!$A:$Q,14,FALSE )</f>
        <v>Govt. (non federal) - City</v>
      </c>
      <c r="K371" s="132" t="str">
        <f>VLOOKUP($F371,'Participating - full rosters'!$A:$R,18,FALSE )</f>
        <v>Minor</v>
      </c>
      <c r="L371" s="132" t="str">
        <f>VLOOKUP($F371,'Participating - full rosters'!$A:$Q,15,FALSE )</f>
        <v>RHN</v>
      </c>
      <c r="M371" s="150">
        <f>VLOOKUP($F371,'Participating - full rosters'!$A:$Q,16,FALSE )</f>
        <v>35597</v>
      </c>
      <c r="N371" s="150">
        <f>VLOOKUP($F371,'Participating - full rosters'!$A:$Q,16,FALSE )</f>
        <v>35597</v>
      </c>
      <c r="O371" s="150"/>
      <c r="P371" s="150"/>
      <c r="Q371" s="47">
        <f>'Overall Data'!$C$34-N371</f>
        <v>7452</v>
      </c>
      <c r="R371" s="132" t="str">
        <f>VLOOKUP($F371,'Participating - full rosters'!$A:$Q,17,FALSE )</f>
        <v>Tour 2</v>
      </c>
      <c r="S371" s="132">
        <v>2</v>
      </c>
    </row>
    <row r="372" spans="1:19">
      <c r="A372" t="str">
        <f>VLOOKUP($F372,'Participating - full rosters'!$A:$Q,2,FALSE )</f>
        <v>Elmhurst Hospital Center</v>
      </c>
      <c r="B372" s="151">
        <v>0.93694213239222535</v>
      </c>
      <c r="C372" t="str">
        <f>VLOOKUP($F372,'Participating - full rosters'!$A:$Q,5,FALSE )</f>
        <v xml:space="preserve">B6 </v>
      </c>
      <c r="D372" s="151">
        <v>0.22214704685362552</v>
      </c>
      <c r="E372" t="str">
        <f>VLOOKUP($F372,'Participating - full rosters'!$A:$Q,10,FALSE )</f>
        <v>Lewis, Marie Therese</v>
      </c>
      <c r="F372" s="151">
        <v>0.98638097935606495</v>
      </c>
      <c r="G372">
        <f>VLOOKUP($F372,'Participating - full rosters'!$A:$Q,11,FALSE )</f>
        <v>545</v>
      </c>
      <c r="H372" s="132">
        <f>VLOOKUP($F372,'Participating - full rosters'!$A:$Q,12,FALSE )</f>
        <v>35</v>
      </c>
      <c r="I372" s="132">
        <f>VLOOKUP($F372,'Participating - full rosters'!$A:$Q,13,FALSE )</f>
        <v>2013</v>
      </c>
      <c r="J372" s="132" t="str">
        <f>VLOOKUP($F372,'Participating - full rosters'!$A:$Q,14,FALSE )</f>
        <v>Govt. (non federal) - City</v>
      </c>
      <c r="K372" s="132" t="str">
        <f>VLOOKUP($F372,'Participating - full rosters'!$A:$R,18,FALSE )</f>
        <v>Minor</v>
      </c>
      <c r="L372" s="132" t="str">
        <f>VLOOKUP($F372,'Participating - full rosters'!$A:$Q,15,FALSE )</f>
        <v>PCA</v>
      </c>
      <c r="M372" s="150">
        <f>VLOOKUP($F372,'Participating - full rosters'!$A:$Q,16,FALSE )</f>
        <v>35080</v>
      </c>
      <c r="N372" s="150">
        <f>VLOOKUP($F372,'Participating - full rosters'!$A:$Q,16,FALSE )</f>
        <v>35080</v>
      </c>
      <c r="O372" s="150"/>
      <c r="P372" s="150"/>
      <c r="Q372" s="47">
        <f>'Overall Data'!$C$34-N372</f>
        <v>7969</v>
      </c>
      <c r="R372" s="132" t="str">
        <f>VLOOKUP($F372,'Participating - full rosters'!$A:$Q,17,FALSE )</f>
        <v>Tour 2</v>
      </c>
      <c r="S372" s="132">
        <v>2</v>
      </c>
    </row>
    <row r="373" spans="1:19">
      <c r="A373" t="str">
        <f>VLOOKUP($F373,'Participating - full rosters'!$A:$Q,2,FALSE )</f>
        <v>Kaiser Permanente Sunnyside Medical Center</v>
      </c>
      <c r="B373" s="151">
        <v>0.21700524054157877</v>
      </c>
      <c r="C373" t="str">
        <f>VLOOKUP($F373,'Participating - full rosters'!$A:$Q,5,FALSE )</f>
        <v>2 South</v>
      </c>
      <c r="D373" s="100">
        <v>0.88298628694913495</v>
      </c>
      <c r="E373" t="str">
        <f>VLOOKUP($F373,'Participating - full rosters'!$A:$Q,10,FALSE )</f>
        <v>Ocampo, Rosiebhel</v>
      </c>
      <c r="F373" s="151">
        <v>0.55700391093583079</v>
      </c>
      <c r="G373">
        <f>VLOOKUP($F373,'Participating - full rosters'!$A:$Q,11,FALSE )</f>
        <v>302</v>
      </c>
      <c r="H373" s="132">
        <f>VLOOKUP($F373,'Participating - full rosters'!$A:$Q,12,FALSE )</f>
        <v>20</v>
      </c>
      <c r="I373" s="132">
        <f>VLOOKUP($F373,'Participating - full rosters'!$A:$Q,13,FALSE )</f>
        <v>2016</v>
      </c>
      <c r="J373" s="132" t="str">
        <f>VLOOKUP($F373,'Participating - full rosters'!$A:$Q,14,FALSE )</f>
        <v>Nongovt. (not-for-profit) - Other</v>
      </c>
      <c r="K373" s="132" t="str">
        <f>VLOOKUP($F373,'Participating - full rosters'!$A:$R,18,FALSE )</f>
        <v>Minor</v>
      </c>
      <c r="L373" s="132" t="str">
        <f>VLOOKUP($F373,'Participating - full rosters'!$A:$Q,15,FALSE )</f>
        <v>C.N.A.</v>
      </c>
      <c r="M373" s="150">
        <f>VLOOKUP($F373,'Participating - full rosters'!$A:$Q,16,FALSE )</f>
        <v>35006</v>
      </c>
      <c r="N373" s="150">
        <f>VLOOKUP($F373,'Participating - full rosters'!$A:$Q,16,FALSE )</f>
        <v>35006</v>
      </c>
      <c r="O373" s="150"/>
      <c r="P373" s="150"/>
      <c r="Q373" s="47">
        <f>'Overall Data'!$C$34-N373</f>
        <v>8043</v>
      </c>
      <c r="R373" s="132" t="str">
        <f>VLOOKUP($F373,'Participating - full rosters'!$A:$Q,17,FALSE )</f>
        <v>EVE</v>
      </c>
      <c r="S373" s="132">
        <v>2</v>
      </c>
    </row>
    <row r="374" spans="1:19">
      <c r="A374" t="str">
        <f>VLOOKUP($F374,'Participating - full rosters'!$A:$Q,2,FALSE )</f>
        <v>Kaiser Permanente Sunnyside Medical Center</v>
      </c>
      <c r="B374" s="151">
        <v>0.21700524054157877</v>
      </c>
      <c r="C374" t="str">
        <f>VLOOKUP($F374,'Participating - full rosters'!$A:$Q,5,FALSE )</f>
        <v>2 South</v>
      </c>
      <c r="D374" s="100">
        <v>0.88298628694913495</v>
      </c>
      <c r="E374" t="str">
        <f>VLOOKUP($F374,'Participating - full rosters'!$A:$Q,10,FALSE )</f>
        <v>Kaufman, Lori</v>
      </c>
      <c r="F374" s="151">
        <v>0.67641227903469447</v>
      </c>
      <c r="G374">
        <f>VLOOKUP($F374,'Participating - full rosters'!$A:$Q,11,FALSE )</f>
        <v>302</v>
      </c>
      <c r="H374" s="132">
        <f>VLOOKUP($F374,'Participating - full rosters'!$A:$Q,12,FALSE )</f>
        <v>20</v>
      </c>
      <c r="I374" s="132">
        <f>VLOOKUP($F374,'Participating - full rosters'!$A:$Q,13,FALSE )</f>
        <v>2016</v>
      </c>
      <c r="J374" s="132" t="str">
        <f>VLOOKUP($F374,'Participating - full rosters'!$A:$Q,14,FALSE )</f>
        <v>Nongovt. (not-for-profit) - Other</v>
      </c>
      <c r="K374" s="132" t="str">
        <f>VLOOKUP($F374,'Participating - full rosters'!$A:$R,18,FALSE )</f>
        <v>Minor</v>
      </c>
      <c r="L374" s="132" t="str">
        <f>VLOOKUP($F374,'Participating - full rosters'!$A:$Q,15,FALSE )</f>
        <v>C.N.A.</v>
      </c>
      <c r="M374" s="150">
        <f>VLOOKUP($F374,'Participating - full rosters'!$A:$Q,16,FALSE )</f>
        <v>34652</v>
      </c>
      <c r="N374" s="150">
        <f>VLOOKUP($F374,'Participating - full rosters'!$A:$Q,16,FALSE )</f>
        <v>34652</v>
      </c>
      <c r="O374" s="150"/>
      <c r="P374" s="150"/>
      <c r="Q374" s="47">
        <f>'Overall Data'!$C$34-N374</f>
        <v>8397</v>
      </c>
      <c r="R374" s="132" t="str">
        <f>VLOOKUP($F374,'Participating - full rosters'!$A:$Q,17,FALSE )</f>
        <v>EVE</v>
      </c>
      <c r="S374" s="132">
        <v>2</v>
      </c>
    </row>
    <row r="375" spans="1:19">
      <c r="A375" t="str">
        <f>VLOOKUP($F375,'Participating - full rosters'!$A:$Q,2,FALSE )</f>
        <v>Elmhurst Hospital Center</v>
      </c>
      <c r="B375" s="151">
        <v>0.93694213239222535</v>
      </c>
      <c r="C375" t="str">
        <f>VLOOKUP($F375,'Participating - full rosters'!$A:$Q,5,FALSE )</f>
        <v xml:space="preserve">B6 </v>
      </c>
      <c r="D375" s="151">
        <v>0.22214704685362552</v>
      </c>
      <c r="E375" t="str">
        <f>VLOOKUP($F375,'Participating - full rosters'!$A:$Q,10,FALSE )</f>
        <v>Niewinski, Marie</v>
      </c>
      <c r="F375" s="151">
        <v>0.33422482217430338</v>
      </c>
      <c r="G375">
        <f>VLOOKUP($F375,'Participating - full rosters'!$A:$Q,11,FALSE )</f>
        <v>545</v>
      </c>
      <c r="H375" s="132">
        <f>VLOOKUP($F375,'Participating - full rosters'!$A:$Q,12,FALSE )</f>
        <v>35</v>
      </c>
      <c r="I375" s="132">
        <f>VLOOKUP($F375,'Participating - full rosters'!$A:$Q,13,FALSE )</f>
        <v>2013</v>
      </c>
      <c r="J375" s="132" t="str">
        <f>VLOOKUP($F375,'Participating - full rosters'!$A:$Q,14,FALSE )</f>
        <v>Govt. (non federal) - City</v>
      </c>
      <c r="K375" s="132" t="str">
        <f>VLOOKUP($F375,'Participating - full rosters'!$A:$R,18,FALSE )</f>
        <v>Minor</v>
      </c>
      <c r="L375" s="132" t="str">
        <f>VLOOKUP($F375,'Participating - full rosters'!$A:$Q,15,FALSE )</f>
        <v>R</v>
      </c>
      <c r="M375" s="150">
        <f>VLOOKUP($F375,'Participating - full rosters'!$A:$Q,16,FALSE )</f>
        <v>33791</v>
      </c>
      <c r="N375" s="150">
        <f>VLOOKUP($F375,'Participating - full rosters'!$A:$Q,16,FALSE )</f>
        <v>33791</v>
      </c>
      <c r="O375" s="150"/>
      <c r="P375" s="150"/>
      <c r="Q375" s="47">
        <f>'Overall Data'!$C$34-N375</f>
        <v>9258</v>
      </c>
      <c r="R375" s="132" t="str">
        <f>VLOOKUP($F375,'Participating - full rosters'!$A:$Q,17,FALSE )</f>
        <v>Tour 2</v>
      </c>
      <c r="S375" s="132">
        <v>2</v>
      </c>
    </row>
    <row r="376" spans="1:19">
      <c r="A376" t="str">
        <f>VLOOKUP($F376,'Participating - full rosters'!$A:$Q,2,FALSE )</f>
        <v>Elmhurst Hospital Center</v>
      </c>
      <c r="B376" s="151">
        <v>0.93694213239222535</v>
      </c>
      <c r="C376" t="str">
        <f>VLOOKUP($F376,'Participating - full rosters'!$A:$Q,5,FALSE )</f>
        <v xml:space="preserve">B6 </v>
      </c>
      <c r="D376" s="151">
        <v>0.22214704685362552</v>
      </c>
      <c r="E376" t="str">
        <f>VLOOKUP($F376,'Participating - full rosters'!$A:$Q,10,FALSE )</f>
        <v>Greene, Lavern</v>
      </c>
      <c r="F376" s="151">
        <v>0.89883805172914877</v>
      </c>
      <c r="G376">
        <f>VLOOKUP($F376,'Participating - full rosters'!$A:$Q,11,FALSE )</f>
        <v>545</v>
      </c>
      <c r="H376" s="132">
        <f>VLOOKUP($F376,'Participating - full rosters'!$A:$Q,12,FALSE )</f>
        <v>35</v>
      </c>
      <c r="I376" s="132">
        <f>VLOOKUP($F376,'Participating - full rosters'!$A:$Q,13,FALSE )</f>
        <v>2013</v>
      </c>
      <c r="J376" s="132" t="str">
        <f>VLOOKUP($F376,'Participating - full rosters'!$A:$Q,14,FALSE )</f>
        <v>Govt. (non federal) - City</v>
      </c>
      <c r="K376" s="132" t="str">
        <f>VLOOKUP($F376,'Participating - full rosters'!$A:$R,18,FALSE )</f>
        <v>Minor</v>
      </c>
      <c r="L376" s="132" t="str">
        <f>VLOOKUP($F376,'Participating - full rosters'!$A:$Q,15,FALSE )</f>
        <v>PCA</v>
      </c>
      <c r="M376" s="150">
        <f>VLOOKUP($F376,'Participating - full rosters'!$A:$Q,16,FALSE )</f>
        <v>32741</v>
      </c>
      <c r="N376" s="150">
        <f>VLOOKUP($F376,'Participating - full rosters'!$A:$Q,16,FALSE )</f>
        <v>32741</v>
      </c>
      <c r="O376" s="150"/>
      <c r="P376" s="150"/>
      <c r="Q376" s="47">
        <f>'Overall Data'!$C$34-N376</f>
        <v>10308</v>
      </c>
      <c r="R376" s="132" t="str">
        <f>VLOOKUP($F376,'Participating - full rosters'!$A:$Q,17,FALSE )</f>
        <v>Tour 2</v>
      </c>
      <c r="S376" s="132">
        <v>2</v>
      </c>
    </row>
    <row r="377" spans="1:19">
      <c r="A377" t="str">
        <f>VLOOKUP($F377,'Participating - full rosters'!$A:$Q,2,FALSE )</f>
        <v>Harlem Hospital Center</v>
      </c>
      <c r="B377" s="151">
        <v>0.14907095709371709</v>
      </c>
      <c r="C377" t="str">
        <f>VLOOKUP($F377,'Participating - full rosters'!$A:$Q,5,FALSE )</f>
        <v>13th Floor - Medicine</v>
      </c>
      <c r="D377" s="151">
        <v>0.67283544320657374</v>
      </c>
      <c r="E377" t="str">
        <f>VLOOKUP($F377,'Participating - full rosters'!$A:$Q,10,FALSE )</f>
        <v>Dyer, Icilma</v>
      </c>
      <c r="F377" s="151">
        <v>0.87643835279144955</v>
      </c>
      <c r="G377">
        <f>VLOOKUP($F377,'Participating - full rosters'!$A:$Q,11,FALSE )</f>
        <v>257</v>
      </c>
      <c r="H377" s="132">
        <f>VLOOKUP($F377,'Participating - full rosters'!$A:$Q,12,FALSE )</f>
        <v>36</v>
      </c>
      <c r="I377" s="132">
        <f>VLOOKUP($F377,'Participating - full rosters'!$A:$Q,13,FALSE )</f>
        <v>2011</v>
      </c>
      <c r="J377" s="132" t="str">
        <f>VLOOKUP($F377,'Participating - full rosters'!$A:$Q,14,FALSE )</f>
        <v xml:space="preserve">Govt. (non federal) - City
</v>
      </c>
      <c r="K377" s="132" t="str">
        <f>VLOOKUP($F377,'Participating - full rosters'!$A:$R,18,FALSE )</f>
        <v>Minor</v>
      </c>
      <c r="L377" s="132" t="str">
        <f>VLOOKUP($F377,'Participating - full rosters'!$A:$Q,15,FALSE )</f>
        <v>MST</v>
      </c>
      <c r="M377" s="150">
        <f>VLOOKUP($F377,'Participating - full rosters'!$A:$Q,16,FALSE )</f>
        <v>32279</v>
      </c>
      <c r="N377" s="150">
        <f>VLOOKUP($F377,'Participating - full rosters'!$A:$Q,16,FALSE )</f>
        <v>32279</v>
      </c>
      <c r="O377" s="150"/>
      <c r="P377" s="150"/>
      <c r="Q377" s="47">
        <f>'Overall Data'!$C$34-N377</f>
        <v>10770</v>
      </c>
      <c r="R377" s="132" t="str">
        <f>VLOOKUP($F377,'Participating - full rosters'!$A:$Q,17,FALSE )</f>
        <v>Evening</v>
      </c>
      <c r="S377" s="132">
        <v>2</v>
      </c>
    </row>
    <row r="378" spans="1:19">
      <c r="A378" t="str">
        <f>VLOOKUP($F378,'Participating - full rosters'!$A:$Q,2,FALSE )</f>
        <v>Elmhurst Hospital Center</v>
      </c>
      <c r="B378" s="151">
        <v>0.93694213239222535</v>
      </c>
      <c r="C378" t="str">
        <f>VLOOKUP($F378,'Participating - full rosters'!$A:$Q,5,FALSE )</f>
        <v>B4</v>
      </c>
      <c r="D378" s="1">
        <v>0.87595009609222407</v>
      </c>
      <c r="E378" t="str">
        <f>VLOOKUP($F378,'Participating - full rosters'!$A:$Q,10,FALSE )</f>
        <v>Koziol, Jolanta</v>
      </c>
      <c r="F378" s="151">
        <v>0.65012215155073128</v>
      </c>
      <c r="G378">
        <f>VLOOKUP($F378,'Participating - full rosters'!$A:$Q,11,FALSE )</f>
        <v>545</v>
      </c>
      <c r="H378" s="132">
        <f>VLOOKUP($F378,'Participating - full rosters'!$A:$Q,12,FALSE )</f>
        <v>34</v>
      </c>
      <c r="I378" s="132">
        <f>VLOOKUP($F378,'Participating - full rosters'!$A:$Q,13,FALSE )</f>
        <v>2013</v>
      </c>
      <c r="J378" s="132" t="str">
        <f>VLOOKUP($F378,'Participating - full rosters'!$A:$Q,14,FALSE )</f>
        <v>Govt. (non federal) - City</v>
      </c>
      <c r="K378" s="132" t="str">
        <f>VLOOKUP($F378,'Participating - full rosters'!$A:$R,18,FALSE )</f>
        <v>Minor</v>
      </c>
      <c r="L378" s="132" t="str">
        <f>VLOOKUP($F378,'Participating - full rosters'!$A:$Q,15,FALSE )</f>
        <v>R</v>
      </c>
      <c r="M378" s="150">
        <f>VLOOKUP($F378,'Participating - full rosters'!$A:$Q,16,FALSE )</f>
        <v>30704</v>
      </c>
      <c r="N378" s="150">
        <f>VLOOKUP($F378,'Participating - full rosters'!$A:$Q,16,FALSE )</f>
        <v>30704</v>
      </c>
      <c r="O378" s="150"/>
      <c r="P378" s="150"/>
      <c r="Q378" s="47">
        <f>'Overall Data'!$C$34-N378</f>
        <v>12345</v>
      </c>
      <c r="R378" s="132" t="str">
        <f>VLOOKUP($F378,'Participating - full rosters'!$A:$Q,17,FALSE )</f>
        <v>Tour 2</v>
      </c>
      <c r="S378" s="132">
        <v>2</v>
      </c>
    </row>
    <row r="379" spans="1:19">
      <c r="A379" t="str">
        <f>VLOOKUP($F379,'Participating - full rosters'!$A:$Q,2,FALSE )</f>
        <v>Harlem Hospital Center</v>
      </c>
      <c r="B379" s="151">
        <v>0.14907095709371709</v>
      </c>
      <c r="C379" t="str">
        <f>VLOOKUP($F379,'Participating - full rosters'!$A:$Q,5,FALSE )</f>
        <v>13th Floor - Medicine</v>
      </c>
      <c r="D379" s="151">
        <v>0.67283544320657374</v>
      </c>
      <c r="E379" t="str">
        <f>VLOOKUP($F379,'Participating - full rosters'!$A:$Q,10,FALSE )</f>
        <v>Murray, Cislyn</v>
      </c>
      <c r="F379" s="151">
        <v>9.5903228340336821E-2</v>
      </c>
      <c r="G379">
        <f>VLOOKUP($F379,'Participating - full rosters'!$A:$Q,11,FALSE )</f>
        <v>257</v>
      </c>
      <c r="H379" s="132">
        <f>VLOOKUP($F379,'Participating - full rosters'!$A:$Q,12,FALSE )</f>
        <v>36</v>
      </c>
      <c r="I379" s="132">
        <f>VLOOKUP($F379,'Participating - full rosters'!$A:$Q,13,FALSE )</f>
        <v>2011</v>
      </c>
      <c r="J379" s="132" t="str">
        <f>VLOOKUP($F379,'Participating - full rosters'!$A:$Q,14,FALSE )</f>
        <v xml:space="preserve">Govt. (non federal) - City
</v>
      </c>
      <c r="K379" s="132" t="str">
        <f>VLOOKUP($F379,'Participating - full rosters'!$A:$R,18,FALSE )</f>
        <v>Minor</v>
      </c>
      <c r="L379" s="132" t="str">
        <f>VLOOKUP($F379,'Participating - full rosters'!$A:$Q,15,FALSE )</f>
        <v>C N A</v>
      </c>
      <c r="M379" s="150">
        <f>VLOOKUP($F379,'Participating - full rosters'!$A:$Q,16,FALSE )</f>
        <v>0</v>
      </c>
      <c r="N379" s="47">
        <f>VLOOKUP($F379,'Participating - full rosters'!$A:$Q,16,FALSE )</f>
        <v>0</v>
      </c>
      <c r="O379" s="150"/>
      <c r="P379" s="150"/>
      <c r="Q379" s="47">
        <v>0</v>
      </c>
      <c r="R379" s="132" t="str">
        <f>VLOOKUP($F379,'Participating - full rosters'!$A:$Q,17,FALSE )</f>
        <v>Night</v>
      </c>
      <c r="S379" s="132">
        <v>3</v>
      </c>
    </row>
    <row r="380" spans="1:19">
      <c r="A380" t="str">
        <f>VLOOKUP($F380,'Participating - full rosters'!$A:$Q,2,FALSE )</f>
        <v>Lincoln Memorial Hospital</v>
      </c>
      <c r="B380" s="151">
        <v>0.93213279766833956</v>
      </c>
      <c r="C380" t="str">
        <f>VLOOKUP($F380,'Participating - full rosters'!$A:$Q,5,FALSE )</f>
        <v>6B</v>
      </c>
      <c r="D380" s="1">
        <v>0.262220602966591</v>
      </c>
      <c r="E380" t="str">
        <f>VLOOKUP($F380,'Participating - full rosters'!$A:$Q,10,FALSE )</f>
        <v>Remy, Vevinne</v>
      </c>
      <c r="F380" s="151">
        <v>0.26850963367211877</v>
      </c>
      <c r="G380">
        <f>VLOOKUP($F380,'Participating - full rosters'!$A:$Q,11,FALSE )</f>
        <v>317</v>
      </c>
      <c r="H380" s="132">
        <f>VLOOKUP($F380,'Participating - full rosters'!$A:$Q,12,FALSE )</f>
        <v>40</v>
      </c>
      <c r="I380" s="132">
        <f>VLOOKUP($F380,'Participating - full rosters'!$A:$Q,13,FALSE )</f>
        <v>2013</v>
      </c>
      <c r="J380" s="132" t="str">
        <f>VLOOKUP($F380,'Participating - full rosters'!$A:$Q,14,FALSE )</f>
        <v xml:space="preserve">Govt. (non federal) - City
</v>
      </c>
      <c r="K380" s="132" t="str">
        <f>VLOOKUP($F380,'Participating - full rosters'!$A:$R,18,FALSE )</f>
        <v>Minor</v>
      </c>
      <c r="L380" s="132" t="str">
        <f>VLOOKUP($F380,'Participating - full rosters'!$A:$Q,15,FALSE )</f>
        <v xml:space="preserve">PCA </v>
      </c>
      <c r="M380" s="150">
        <f>VLOOKUP($F380,'Participating - full rosters'!$A:$Q,16,FALSE )</f>
        <v>0</v>
      </c>
      <c r="N380" s="47">
        <f>VLOOKUP($F380,'Participating - full rosters'!$A:$Q,16,FALSE )</f>
        <v>0</v>
      </c>
      <c r="O380" s="150"/>
      <c r="P380" s="150"/>
      <c r="Q380" s="47">
        <v>0</v>
      </c>
      <c r="R380" s="132" t="str">
        <f>VLOOKUP($F380,'Participating - full rosters'!$A:$Q,17,FALSE )</f>
        <v>NIGHTS</v>
      </c>
      <c r="S380" s="132">
        <v>3</v>
      </c>
    </row>
    <row r="381" spans="1:19">
      <c r="A381" t="str">
        <f>VLOOKUP($F381,'Participating - full rosters'!$A:$Q,2,FALSE )</f>
        <v>Lincoln Memorial Hospital</v>
      </c>
      <c r="B381" s="151">
        <v>0.93213279766833956</v>
      </c>
      <c r="C381" t="str">
        <f>VLOOKUP($F381,'Participating - full rosters'!$A:$Q,5,FALSE )</f>
        <v>6C</v>
      </c>
      <c r="D381" s="151">
        <v>0.81008835703815296</v>
      </c>
      <c r="E381" t="str">
        <f>VLOOKUP($F381,'Participating - full rosters'!$A:$Q,10,FALSE )</f>
        <v>Meristil, Mirlande</v>
      </c>
      <c r="F381" s="151">
        <v>0.36953336467980413</v>
      </c>
      <c r="G381">
        <f>VLOOKUP($F381,'Participating - full rosters'!$A:$Q,11,FALSE )</f>
        <v>317</v>
      </c>
      <c r="H381" s="132">
        <f>VLOOKUP($F381,'Participating - full rosters'!$A:$Q,12,FALSE )</f>
        <v>40</v>
      </c>
      <c r="I381" s="132">
        <f>VLOOKUP($F381,'Participating - full rosters'!$A:$Q,13,FALSE )</f>
        <v>2013</v>
      </c>
      <c r="J381" s="132" t="str">
        <f>VLOOKUP($F381,'Participating - full rosters'!$A:$Q,14,FALSE )</f>
        <v xml:space="preserve">Govt. (non federal) - City
</v>
      </c>
      <c r="K381" s="132" t="str">
        <f>VLOOKUP($F381,'Participating - full rosters'!$A:$R,18,FALSE )</f>
        <v>Minor</v>
      </c>
      <c r="L381" s="132" t="str">
        <f>VLOOKUP($F381,'Participating - full rosters'!$A:$Q,15,FALSE )</f>
        <v xml:space="preserve">PCA </v>
      </c>
      <c r="M381" s="150">
        <f>VLOOKUP($F381,'Participating - full rosters'!$A:$Q,16,FALSE )</f>
        <v>0</v>
      </c>
      <c r="N381" s="47">
        <f>VLOOKUP($F381,'Participating - full rosters'!$A:$Q,16,FALSE )</f>
        <v>0</v>
      </c>
      <c r="O381" s="150"/>
      <c r="P381" s="150"/>
      <c r="Q381" s="47">
        <v>0</v>
      </c>
      <c r="R381" s="132" t="str">
        <f>VLOOKUP($F381,'Participating - full rosters'!$A:$Q,17,FALSE )</f>
        <v>NIGHTS</v>
      </c>
      <c r="S381" s="132">
        <v>3</v>
      </c>
    </row>
    <row r="382" spans="1:19">
      <c r="A382" t="str">
        <f>VLOOKUP($F382,'Participating - full rosters'!$A:$Q,2,FALSE )</f>
        <v>Lincoln Memorial Hospital</v>
      </c>
      <c r="B382" s="151">
        <v>0.93213279766833956</v>
      </c>
      <c r="C382" t="str">
        <f>VLOOKUP($F382,'Participating - full rosters'!$A:$Q,5,FALSE )</f>
        <v>6B</v>
      </c>
      <c r="D382" s="151">
        <v>0.262220602966591</v>
      </c>
      <c r="E382" t="str">
        <f>VLOOKUP($F382,'Participating - full rosters'!$A:$Q,10,FALSE )</f>
        <v>Leiva, Francisca</v>
      </c>
      <c r="F382" s="151">
        <v>0.46062518525341156</v>
      </c>
      <c r="G382">
        <f>VLOOKUP($F382,'Participating - full rosters'!$A:$Q,11,FALSE )</f>
        <v>317</v>
      </c>
      <c r="H382" s="132">
        <f>VLOOKUP($F382,'Participating - full rosters'!$A:$Q,12,FALSE )</f>
        <v>40</v>
      </c>
      <c r="I382" s="132">
        <f>VLOOKUP($F382,'Participating - full rosters'!$A:$Q,13,FALSE )</f>
        <v>2013</v>
      </c>
      <c r="J382" s="132" t="str">
        <f>VLOOKUP($F382,'Participating - full rosters'!$A:$Q,14,FALSE )</f>
        <v xml:space="preserve">Govt. (non federal) - City
</v>
      </c>
      <c r="K382" s="132" t="str">
        <f>VLOOKUP($F382,'Participating - full rosters'!$A:$R,18,FALSE )</f>
        <v>Minor</v>
      </c>
      <c r="L382" s="132" t="str">
        <f>VLOOKUP($F382,'Participating - full rosters'!$A:$Q,15,FALSE )</f>
        <v xml:space="preserve">PCA </v>
      </c>
      <c r="M382" s="150">
        <f>VLOOKUP($F382,'Participating - full rosters'!$A:$Q,16,FALSE )</f>
        <v>0</v>
      </c>
      <c r="N382" s="47">
        <f>VLOOKUP($F382,'Participating - full rosters'!$A:$Q,16,FALSE )</f>
        <v>0</v>
      </c>
      <c r="O382" s="150"/>
      <c r="P382" s="150"/>
      <c r="Q382" s="47">
        <v>0</v>
      </c>
      <c r="R382" s="132" t="str">
        <f>VLOOKUP($F382,'Participating - full rosters'!$A:$Q,17,FALSE )</f>
        <v>NIGHTS</v>
      </c>
      <c r="S382" s="132">
        <v>3</v>
      </c>
    </row>
    <row r="383" spans="1:19">
      <c r="A383" t="str">
        <f>VLOOKUP($F383,'Participating - full rosters'!$A:$Q,2,FALSE )</f>
        <v>Lincoln Memorial Hospital</v>
      </c>
      <c r="B383" s="151">
        <v>0.93213279766833956</v>
      </c>
      <c r="C383" t="str">
        <f>VLOOKUP($F383,'Participating - full rosters'!$A:$Q,5,FALSE )</f>
        <v>6C</v>
      </c>
      <c r="D383" s="151">
        <v>0.81008835703815296</v>
      </c>
      <c r="E383" t="str">
        <f>VLOOKUP($F383,'Participating - full rosters'!$A:$Q,10,FALSE )</f>
        <v>Laracuente, Robin</v>
      </c>
      <c r="F383" s="151">
        <v>0.68286572211404395</v>
      </c>
      <c r="G383">
        <f>VLOOKUP($F383,'Participating - full rosters'!$A:$Q,11,FALSE )</f>
        <v>317</v>
      </c>
      <c r="H383" s="132">
        <f>VLOOKUP($F383,'Participating - full rosters'!$A:$Q,12,FALSE )</f>
        <v>40</v>
      </c>
      <c r="I383" s="132">
        <f>VLOOKUP($F383,'Participating - full rosters'!$A:$Q,13,FALSE )</f>
        <v>2013</v>
      </c>
      <c r="J383" s="132" t="str">
        <f>VLOOKUP($F383,'Participating - full rosters'!$A:$Q,14,FALSE )</f>
        <v xml:space="preserve">Govt. (non federal) - City
</v>
      </c>
      <c r="K383" s="132" t="str">
        <f>VLOOKUP($F383,'Participating - full rosters'!$A:$R,18,FALSE )</f>
        <v>Minor</v>
      </c>
      <c r="L383" s="132" t="str">
        <f>VLOOKUP($F383,'Participating - full rosters'!$A:$Q,15,FALSE )</f>
        <v xml:space="preserve">PCA </v>
      </c>
      <c r="M383" s="150">
        <f>VLOOKUP($F383,'Participating - full rosters'!$A:$Q,16,FALSE )</f>
        <v>0</v>
      </c>
      <c r="N383" s="47">
        <f>VLOOKUP($F383,'Participating - full rosters'!$A:$Q,16,FALSE )</f>
        <v>0</v>
      </c>
      <c r="O383" s="150"/>
      <c r="P383" s="150"/>
      <c r="Q383" s="47">
        <v>0</v>
      </c>
      <c r="R383" s="132" t="str">
        <f>VLOOKUP($F383,'Participating - full rosters'!$A:$Q,17,FALSE )</f>
        <v>NIGHTS</v>
      </c>
      <c r="S383" s="132">
        <v>3</v>
      </c>
    </row>
    <row r="384" spans="1:19">
      <c r="A384" t="str">
        <f>VLOOKUP($F384,'Participating - full rosters'!$A:$Q,2,FALSE )</f>
        <v>Lincoln Memorial Hospital</v>
      </c>
      <c r="B384" s="151">
        <v>0.93213279766833956</v>
      </c>
      <c r="C384" t="str">
        <f>VLOOKUP($F384,'Participating - full rosters'!$A:$Q,5,FALSE )</f>
        <v>6C</v>
      </c>
      <c r="D384" s="151">
        <v>0.81008835703815296</v>
      </c>
      <c r="E384" t="str">
        <f>VLOOKUP($F384,'Participating - full rosters'!$A:$Q,10,FALSE )</f>
        <v>Darquah, Margaret</v>
      </c>
      <c r="F384" s="151">
        <v>0.72842894373125222</v>
      </c>
      <c r="G384">
        <f>VLOOKUP($F384,'Participating - full rosters'!$A:$Q,11,FALSE )</f>
        <v>317</v>
      </c>
      <c r="H384" s="132">
        <f>VLOOKUP($F384,'Participating - full rosters'!$A:$Q,12,FALSE )</f>
        <v>40</v>
      </c>
      <c r="I384" s="132">
        <f>VLOOKUP($F384,'Participating - full rosters'!$A:$Q,13,FALSE )</f>
        <v>2013</v>
      </c>
      <c r="J384" s="132" t="str">
        <f>VLOOKUP($F384,'Participating - full rosters'!$A:$Q,14,FALSE )</f>
        <v xml:space="preserve">Govt. (non federal) - City
</v>
      </c>
      <c r="K384" s="132" t="str">
        <f>VLOOKUP($F384,'Participating - full rosters'!$A:$R,18,FALSE )</f>
        <v>Minor</v>
      </c>
      <c r="L384" s="132" t="str">
        <f>VLOOKUP($F384,'Participating - full rosters'!$A:$Q,15,FALSE )</f>
        <v xml:space="preserve">PCA </v>
      </c>
      <c r="M384" s="150">
        <f>VLOOKUP($F384,'Participating - full rosters'!$A:$Q,16,FALSE )</f>
        <v>0</v>
      </c>
      <c r="N384" s="47">
        <f>VLOOKUP($F384,'Participating - full rosters'!$A:$Q,16,FALSE )</f>
        <v>0</v>
      </c>
      <c r="O384" s="150"/>
      <c r="P384" s="150"/>
      <c r="Q384" s="47">
        <v>0</v>
      </c>
      <c r="R384" s="132" t="str">
        <f>VLOOKUP($F384,'Participating - full rosters'!$A:$Q,17,FALSE )</f>
        <v>NIGHTS</v>
      </c>
      <c r="S384" s="132">
        <v>3</v>
      </c>
    </row>
    <row r="385" spans="1:19">
      <c r="A385" t="str">
        <f>VLOOKUP($F385,'Participating - full rosters'!$A:$Q,2,FALSE )</f>
        <v>Lincoln Memorial Hospital</v>
      </c>
      <c r="B385" s="151">
        <v>0.93213279766833956</v>
      </c>
      <c r="C385" t="str">
        <f>VLOOKUP($F385,'Participating - full rosters'!$A:$Q,5,FALSE )</f>
        <v>6C</v>
      </c>
      <c r="D385" s="151">
        <v>0.81008835703815296</v>
      </c>
      <c r="E385" t="str">
        <f>VLOOKUP($F385,'Participating - full rosters'!$A:$Q,10,FALSE )</f>
        <v>Nwachukwu, Jennifer</v>
      </c>
      <c r="F385" s="151">
        <v>0.745491186180395</v>
      </c>
      <c r="G385">
        <f>VLOOKUP($F385,'Participating - full rosters'!$A:$Q,11,FALSE )</f>
        <v>317</v>
      </c>
      <c r="H385" s="132">
        <f>VLOOKUP($F385,'Participating - full rosters'!$A:$Q,12,FALSE )</f>
        <v>40</v>
      </c>
      <c r="I385" s="132">
        <f>VLOOKUP($F385,'Participating - full rosters'!$A:$Q,13,FALSE )</f>
        <v>2013</v>
      </c>
      <c r="J385" s="132" t="str">
        <f>VLOOKUP($F385,'Participating - full rosters'!$A:$Q,14,FALSE )</f>
        <v xml:space="preserve">Govt. (non federal) - City
</v>
      </c>
      <c r="K385" s="132" t="str">
        <f>VLOOKUP($F385,'Participating - full rosters'!$A:$R,18,FALSE )</f>
        <v>Minor</v>
      </c>
      <c r="L385" s="132" t="str">
        <f>VLOOKUP($F385,'Participating - full rosters'!$A:$Q,15,FALSE )</f>
        <v xml:space="preserve">PCA </v>
      </c>
      <c r="M385" s="150">
        <f>VLOOKUP($F385,'Participating - full rosters'!$A:$Q,16,FALSE )</f>
        <v>0</v>
      </c>
      <c r="N385" s="47">
        <f>VLOOKUP($F385,'Participating - full rosters'!$A:$Q,16,FALSE )</f>
        <v>0</v>
      </c>
      <c r="O385" s="150"/>
      <c r="P385" s="150"/>
      <c r="Q385" s="47">
        <v>0</v>
      </c>
      <c r="R385" s="132" t="str">
        <f>VLOOKUP($F385,'Participating - full rosters'!$A:$Q,17,FALSE )</f>
        <v>NIGHTS</v>
      </c>
      <c r="S385" s="132">
        <v>3</v>
      </c>
    </row>
    <row r="386" spans="1:19">
      <c r="A386" t="str">
        <f>VLOOKUP($F386,'Participating - full rosters'!$A:$Q,2,FALSE )</f>
        <v>Lincoln Memorial Hospital</v>
      </c>
      <c r="B386" s="151">
        <v>0.93213279766833956</v>
      </c>
      <c r="C386" t="str">
        <f>VLOOKUP($F386,'Participating - full rosters'!$A:$Q,5,FALSE )</f>
        <v>6C</v>
      </c>
      <c r="D386" s="151">
        <v>0.81008835703815296</v>
      </c>
      <c r="E386" t="str">
        <f>VLOOKUP($F386,'Participating - full rosters'!$A:$Q,10,FALSE )</f>
        <v>Bretney, Mary</v>
      </c>
      <c r="F386" s="151">
        <v>0.74572599599067269</v>
      </c>
      <c r="G386">
        <f>VLOOKUP($F386,'Participating - full rosters'!$A:$Q,11,FALSE )</f>
        <v>317</v>
      </c>
      <c r="H386" s="132">
        <f>VLOOKUP($F386,'Participating - full rosters'!$A:$Q,12,FALSE )</f>
        <v>40</v>
      </c>
      <c r="I386" s="132">
        <f>VLOOKUP($F386,'Participating - full rosters'!$A:$Q,13,FALSE )</f>
        <v>2013</v>
      </c>
      <c r="J386" s="132" t="str">
        <f>VLOOKUP($F386,'Participating - full rosters'!$A:$Q,14,FALSE )</f>
        <v xml:space="preserve">Govt. (non federal) - City
</v>
      </c>
      <c r="K386" s="132" t="str">
        <f>VLOOKUP($F386,'Participating - full rosters'!$A:$R,18,FALSE )</f>
        <v>Minor</v>
      </c>
      <c r="L386" s="132" t="str">
        <f>VLOOKUP($F386,'Participating - full rosters'!$A:$Q,15,FALSE )</f>
        <v xml:space="preserve">PCA </v>
      </c>
      <c r="M386" s="150">
        <f>VLOOKUP($F386,'Participating - full rosters'!$A:$Q,16,FALSE )</f>
        <v>0</v>
      </c>
      <c r="N386" s="47">
        <f>VLOOKUP($F386,'Participating - full rosters'!$A:$Q,16,FALSE )</f>
        <v>0</v>
      </c>
      <c r="O386" s="150"/>
      <c r="P386" s="150"/>
      <c r="Q386" s="47">
        <v>0</v>
      </c>
      <c r="R386" s="132" t="str">
        <f>VLOOKUP($F386,'Participating - full rosters'!$A:$Q,17,FALSE )</f>
        <v>NIGHTS</v>
      </c>
      <c r="S386" s="132">
        <v>3</v>
      </c>
    </row>
    <row r="387" spans="1:19">
      <c r="A387" t="str">
        <f>VLOOKUP($F387,'Participating - full rosters'!$A:$Q,2,FALSE )</f>
        <v>NY Presbyterian - The Allen Pavilion</v>
      </c>
      <c r="B387" s="99">
        <v>0.65824811348980328</v>
      </c>
      <c r="C387" t="str">
        <f>VLOOKUP($F387,'Participating - full rosters'!$A:$Q,5,FALSE )</f>
        <v>2 Field West</v>
      </c>
      <c r="D387" s="151">
        <v>0.91670554544059568</v>
      </c>
      <c r="E387" t="str">
        <f>VLOOKUP($F387,'Participating - full rosters'!$A:$Q,10,FALSE )</f>
        <v>Dixon, Deniqua</v>
      </c>
      <c r="F387" s="99">
        <v>3.5990313685888564E-3</v>
      </c>
      <c r="G387">
        <f>VLOOKUP($F387,'Participating - full rosters'!$A:$Q,11,FALSE )</f>
        <v>212</v>
      </c>
      <c r="H387" s="132">
        <f>VLOOKUP($F387,'Participating - full rosters'!$A:$Q,12,FALSE )</f>
        <v>35</v>
      </c>
      <c r="I387" s="132">
        <f>VLOOKUP($F387,'Participating - full rosters'!$A:$Q,13,FALSE )</f>
        <v>2003</v>
      </c>
      <c r="J387" s="132" t="str">
        <f>VLOOKUP($F387,'Participating - full rosters'!$A:$Q,14,FALSE )</f>
        <v>Nongovt. (not-for-profit) - Other</v>
      </c>
      <c r="K387" s="132" t="str">
        <f>VLOOKUP($F387,'Participating - full rosters'!$A:$R,18,FALSE )</f>
        <v>Minor</v>
      </c>
      <c r="L387" s="132" t="str">
        <f>VLOOKUP($F387,'Participating - full rosters'!$A:$Q,15,FALSE )</f>
        <v>451 - Patient Care Associate</v>
      </c>
      <c r="M387" s="150">
        <f>VLOOKUP($F387,'Participating - full rosters'!$A:$Q,16,FALSE )</f>
        <v>0</v>
      </c>
      <c r="N387" s="47">
        <f>VLOOKUP($F387,'Participating - full rosters'!$A:$Q,16,FALSE )</f>
        <v>0</v>
      </c>
      <c r="O387" s="150"/>
      <c r="P387" s="150"/>
      <c r="Q387" s="47">
        <v>0</v>
      </c>
      <c r="R387" s="132" t="str">
        <f>VLOOKUP($F387,'Participating - full rosters'!$A:$Q,17,FALSE )</f>
        <v>Night</v>
      </c>
      <c r="S387" s="132">
        <v>3</v>
      </c>
    </row>
    <row r="388" spans="1:19">
      <c r="A388" t="str">
        <f>VLOOKUP($F388,'Participating - full rosters'!$A:$Q,2,FALSE )</f>
        <v>NY Presbyterian - The Allen Pavilion</v>
      </c>
      <c r="B388" s="1">
        <v>0.65824811348980306</v>
      </c>
      <c r="C388" t="str">
        <f>VLOOKUP($F388,'Participating - full rosters'!$A:$Q,5,FALSE )</f>
        <v>2 Field West</v>
      </c>
      <c r="D388" s="1">
        <v>0.91670554544059568</v>
      </c>
      <c r="E388" t="str">
        <f>VLOOKUP($F388,'Participating - full rosters'!$A:$Q,10,FALSE )</f>
        <v>Sinanan-Vasishta, Marsha</v>
      </c>
      <c r="F388" s="1">
        <v>0.17683944062271861</v>
      </c>
      <c r="G388">
        <f>VLOOKUP($F388,'Participating - full rosters'!$A:$Q,11,FALSE )</f>
        <v>212</v>
      </c>
      <c r="H388" s="132">
        <f>VLOOKUP($F388,'Participating - full rosters'!$A:$Q,12,FALSE )</f>
        <v>35</v>
      </c>
      <c r="I388" s="132">
        <f>VLOOKUP($F388,'Participating - full rosters'!$A:$Q,13,FALSE )</f>
        <v>2003</v>
      </c>
      <c r="J388" s="132" t="str">
        <f>VLOOKUP($F388,'Participating - full rosters'!$A:$Q,14,FALSE )</f>
        <v>Nongovt. (not-for-profit) - Other</v>
      </c>
      <c r="K388" s="132" t="str">
        <f>VLOOKUP($F388,'Participating - full rosters'!$A:$R,18,FALSE )</f>
        <v>Minor</v>
      </c>
      <c r="L388" s="132" t="str">
        <f>VLOOKUP($F388,'Participating - full rosters'!$A:$Q,15,FALSE )</f>
        <v>451 - Patient Care Associate</v>
      </c>
      <c r="M388" s="150">
        <f>VLOOKUP($F388,'Participating - full rosters'!$A:$Q,16,FALSE )</f>
        <v>0</v>
      </c>
      <c r="N388" s="47">
        <f>VLOOKUP($F388,'Participating - full rosters'!$A:$Q,16,FALSE )</f>
        <v>0</v>
      </c>
      <c r="O388" s="150"/>
      <c r="P388" s="150"/>
      <c r="Q388" s="47">
        <v>0</v>
      </c>
      <c r="R388" s="132" t="str">
        <f>VLOOKUP($F388,'Participating - full rosters'!$A:$Q,17,FALSE )</f>
        <v>Night</v>
      </c>
      <c r="S388" s="132">
        <v>3</v>
      </c>
    </row>
    <row r="389" spans="1:19">
      <c r="A389" t="str">
        <f>VLOOKUP($F389,'Participating - full rosters'!$A:$Q,2,FALSE )</f>
        <v>NY Presbyterian - The Allen Pavilion</v>
      </c>
      <c r="B389" s="1">
        <v>0.65824811348980306</v>
      </c>
      <c r="C389" t="str">
        <f>VLOOKUP($F389,'Participating - full rosters'!$A:$Q,5,FALSE )</f>
        <v>2 Field West</v>
      </c>
      <c r="D389" s="151">
        <v>0.91670554544059568</v>
      </c>
      <c r="E389" t="str">
        <f>VLOOKUP($F389,'Participating - full rosters'!$A:$Q,10,FALSE )</f>
        <v>St. Louis, Sophia</v>
      </c>
      <c r="F389" s="1">
        <v>0.31190093410453312</v>
      </c>
      <c r="G389">
        <f>VLOOKUP($F389,'Participating - full rosters'!$A:$Q,11,FALSE )</f>
        <v>212</v>
      </c>
      <c r="H389" s="132">
        <f>VLOOKUP($F389,'Participating - full rosters'!$A:$Q,12,FALSE )</f>
        <v>35</v>
      </c>
      <c r="I389" s="132">
        <f>VLOOKUP($F389,'Participating - full rosters'!$A:$Q,13,FALSE )</f>
        <v>2003</v>
      </c>
      <c r="J389" s="132" t="str">
        <f>VLOOKUP($F389,'Participating - full rosters'!$A:$Q,14,FALSE )</f>
        <v>Nongovt. (not-for-profit) - Other</v>
      </c>
      <c r="K389" s="132" t="str">
        <f>VLOOKUP($F389,'Participating - full rosters'!$A:$R,18,FALSE )</f>
        <v>Minor</v>
      </c>
      <c r="L389" s="132" t="str">
        <f>VLOOKUP($F389,'Participating - full rosters'!$A:$Q,15,FALSE )</f>
        <v>451 - Patient Care Associate</v>
      </c>
      <c r="M389" s="150">
        <f>VLOOKUP($F389,'Participating - full rosters'!$A:$Q,16,FALSE )</f>
        <v>0</v>
      </c>
      <c r="N389" s="47">
        <f>VLOOKUP($F389,'Participating - full rosters'!$A:$Q,16,FALSE )</f>
        <v>0</v>
      </c>
      <c r="O389" s="150"/>
      <c r="P389" s="150"/>
      <c r="Q389" s="47">
        <v>0</v>
      </c>
      <c r="R389" s="132" t="str">
        <f>VLOOKUP($F389,'Participating - full rosters'!$A:$Q,17,FALSE )</f>
        <v>Night</v>
      </c>
      <c r="S389" s="132">
        <v>3</v>
      </c>
    </row>
    <row r="390" spans="1:19">
      <c r="A390" t="str">
        <f>VLOOKUP($F390,'Participating - full rosters'!$A:$Q,2,FALSE )</f>
        <v>NY Presbyterian - The Allen Pavilion</v>
      </c>
      <c r="B390" s="151">
        <v>0.65824811348980328</v>
      </c>
      <c r="C390" t="str">
        <f>VLOOKUP($F390,'Participating - full rosters'!$A:$Q,5,FALSE )</f>
        <v>2 Field West</v>
      </c>
      <c r="D390" s="151">
        <v>0.91670554544059568</v>
      </c>
      <c r="E390" t="str">
        <f>VLOOKUP($F390,'Participating - full rosters'!$A:$Q,10,FALSE )</f>
        <v>Asante, Jihan</v>
      </c>
      <c r="F390" s="1">
        <v>0.41902985046626684</v>
      </c>
      <c r="G390">
        <f>VLOOKUP($F390,'Participating - full rosters'!$A:$Q,11,FALSE )</f>
        <v>212</v>
      </c>
      <c r="H390" s="132">
        <f>VLOOKUP($F390,'Participating - full rosters'!$A:$Q,12,FALSE )</f>
        <v>35</v>
      </c>
      <c r="I390" s="132">
        <f>VLOOKUP($F390,'Participating - full rosters'!$A:$Q,13,FALSE )</f>
        <v>2003</v>
      </c>
      <c r="J390" s="132" t="str">
        <f>VLOOKUP($F390,'Participating - full rosters'!$A:$Q,14,FALSE )</f>
        <v>Nongovt. (not-for-profit) - Other</v>
      </c>
      <c r="K390" s="132" t="str">
        <f>VLOOKUP($F390,'Participating - full rosters'!$A:$R,18,FALSE )</f>
        <v>Minor</v>
      </c>
      <c r="L390" s="132" t="str">
        <f>VLOOKUP($F390,'Participating - full rosters'!$A:$Q,15,FALSE )</f>
        <v>451 - Patient Care Associate</v>
      </c>
      <c r="M390" s="150">
        <f>VLOOKUP($F390,'Participating - full rosters'!$A:$Q,16,FALSE )</f>
        <v>0</v>
      </c>
      <c r="N390" s="47">
        <f>VLOOKUP($F390,'Participating - full rosters'!$A:$Q,16,FALSE )</f>
        <v>0</v>
      </c>
      <c r="O390" s="150"/>
      <c r="P390" s="150"/>
      <c r="Q390" s="47">
        <v>0</v>
      </c>
      <c r="R390" s="132" t="str">
        <f>VLOOKUP($F390,'Participating - full rosters'!$A:$Q,17,FALSE )</f>
        <v>Night</v>
      </c>
      <c r="S390" s="132">
        <v>3</v>
      </c>
    </row>
    <row r="391" spans="1:19">
      <c r="A391" t="str">
        <f>VLOOKUP($F391,'Participating - full rosters'!$A:$Q,2,FALSE )</f>
        <v>NY Presbyterian - The Allen Pavilion</v>
      </c>
      <c r="B391" s="151">
        <v>0.65824811348980306</v>
      </c>
      <c r="C391" t="str">
        <f>VLOOKUP($F391,'Participating - full rosters'!$A:$Q,5,FALSE )</f>
        <v>2 Field West</v>
      </c>
      <c r="D391" s="151">
        <v>0.91670554544059568</v>
      </c>
      <c r="E391" t="str">
        <f>VLOOKUP($F391,'Participating - full rosters'!$A:$Q,10,FALSE )</f>
        <v>Serwaa, Sandra</v>
      </c>
      <c r="F391" s="151">
        <v>0.8779477399519432</v>
      </c>
      <c r="G391">
        <f>VLOOKUP($F391,'Participating - full rosters'!$A:$Q,11,FALSE )</f>
        <v>212</v>
      </c>
      <c r="H391" s="132">
        <f>VLOOKUP($F391,'Participating - full rosters'!$A:$Q,12,FALSE )</f>
        <v>35</v>
      </c>
      <c r="I391" s="132">
        <f>VLOOKUP($F391,'Participating - full rosters'!$A:$Q,13,FALSE )</f>
        <v>2003</v>
      </c>
      <c r="J391" s="132" t="str">
        <f>VLOOKUP($F391,'Participating - full rosters'!$A:$Q,14,FALSE )</f>
        <v>Nongovt. (not-for-profit) - Other</v>
      </c>
      <c r="K391" s="132" t="str">
        <f>VLOOKUP($F391,'Participating - full rosters'!$A:$R,18,FALSE )</f>
        <v>Minor</v>
      </c>
      <c r="L391" s="132" t="str">
        <f>VLOOKUP($F391,'Participating - full rosters'!$A:$Q,15,FALSE )</f>
        <v>451 - Patient Care Associate</v>
      </c>
      <c r="M391" s="150">
        <f>VLOOKUP($F391,'Participating - full rosters'!$A:$Q,16,FALSE )</f>
        <v>0</v>
      </c>
      <c r="N391" s="47">
        <f>VLOOKUP($F391,'Participating - full rosters'!$A:$Q,16,FALSE )</f>
        <v>0</v>
      </c>
      <c r="O391" s="150"/>
      <c r="P391" s="150"/>
      <c r="Q391" s="47">
        <v>0</v>
      </c>
      <c r="R391" s="132" t="str">
        <f>VLOOKUP($F391,'Participating - full rosters'!$A:$Q,17,FALSE )</f>
        <v>Night</v>
      </c>
      <c r="S391" s="132">
        <v>3</v>
      </c>
    </row>
    <row r="392" spans="1:19">
      <c r="A392" t="str">
        <f>VLOOKUP($F392,'Participating - full rosters'!$A:$Q,2,FALSE )</f>
        <v>NY Presbyterian - The Allen Pavilion</v>
      </c>
      <c r="B392" s="1">
        <v>0.65824811348980306</v>
      </c>
      <c r="C392" t="str">
        <f>VLOOKUP($F392,'Participating - full rosters'!$A:$Q,5,FALSE )</f>
        <v>2 Field West</v>
      </c>
      <c r="D392" s="151">
        <v>0.91670554544059568</v>
      </c>
      <c r="E392" t="str">
        <f>VLOOKUP($F392,'Participating - full rosters'!$A:$Q,10,FALSE )</f>
        <v>Linton, Marie</v>
      </c>
      <c r="F392" s="1">
        <v>0.53074227375128491</v>
      </c>
      <c r="G392">
        <f>VLOOKUP($F392,'Participating - full rosters'!$A:$Q,11,FALSE )</f>
        <v>212</v>
      </c>
      <c r="H392" s="132">
        <f>VLOOKUP($F392,'Participating - full rosters'!$A:$Q,12,FALSE )</f>
        <v>35</v>
      </c>
      <c r="I392" s="132">
        <f>VLOOKUP($F392,'Participating - full rosters'!$A:$Q,13,FALSE )</f>
        <v>2003</v>
      </c>
      <c r="J392" s="132" t="str">
        <f>VLOOKUP($F392,'Participating - full rosters'!$A:$Q,14,FALSE )</f>
        <v>Nongovt. (not-for-profit) - Other</v>
      </c>
      <c r="K392" s="132" t="str">
        <f>VLOOKUP($F392,'Participating - full rosters'!$A:$R,18,FALSE )</f>
        <v>Minor</v>
      </c>
      <c r="L392" s="132" t="str">
        <f>VLOOKUP($F392,'Participating - full rosters'!$A:$Q,15,FALSE )</f>
        <v>717 - Staff Nurse</v>
      </c>
      <c r="M392" s="150">
        <f>VLOOKUP($F392,'Participating - full rosters'!$A:$Q,16,FALSE )</f>
        <v>0</v>
      </c>
      <c r="N392" s="47">
        <f>VLOOKUP($F392,'Participating - full rosters'!$A:$Q,16,FALSE )</f>
        <v>0</v>
      </c>
      <c r="O392" s="150"/>
      <c r="P392" s="150"/>
      <c r="Q392" s="47">
        <v>0</v>
      </c>
      <c r="R392" s="132" t="str">
        <f>VLOOKUP($F392,'Participating - full rosters'!$A:$Q,17,FALSE )</f>
        <v>Night</v>
      </c>
      <c r="S392" s="132">
        <v>3</v>
      </c>
    </row>
    <row r="393" spans="1:19">
      <c r="A393" t="str">
        <f>VLOOKUP($F393,'Participating - full rosters'!$A:$Q,2,FALSE )</f>
        <v>Kaiser Permanente Sunnyside Medical Center</v>
      </c>
      <c r="B393" s="1">
        <v>0.21700524054157877</v>
      </c>
      <c r="C393" t="str">
        <f>VLOOKUP($F393,'Participating - full rosters'!$A:$Q,5,FALSE )</f>
        <v>MS Progressive</v>
      </c>
      <c r="D393" s="1">
        <v>0.25596923097598645</v>
      </c>
      <c r="E393" t="str">
        <f>VLOOKUP($F393,'Participating - full rosters'!$A:$Q,10,FALSE )</f>
        <v>Lynch, Juliana</v>
      </c>
      <c r="F393" s="1">
        <v>0.75948372997085822</v>
      </c>
      <c r="G393">
        <f>VLOOKUP($F393,'Participating - full rosters'!$A:$Q,11,FALSE )</f>
        <v>302</v>
      </c>
      <c r="H393" s="132">
        <f>VLOOKUP($F393,'Participating - full rosters'!$A:$Q,12,FALSE )</f>
        <v>20</v>
      </c>
      <c r="I393" s="132">
        <f>VLOOKUP($F393,'Participating - full rosters'!$A:$Q,13,FALSE )</f>
        <v>2016</v>
      </c>
      <c r="J393" s="132" t="str">
        <f>VLOOKUP($F393,'Participating - full rosters'!$A:$Q,14,FALSE )</f>
        <v>Nongovt. (not-for-profit) - Other</v>
      </c>
      <c r="K393" s="132" t="str">
        <f>VLOOKUP($F393,'Participating - full rosters'!$A:$R,18,FALSE )</f>
        <v>Minor</v>
      </c>
      <c r="L393" s="132" t="str">
        <f>VLOOKUP($F393,'Participating - full rosters'!$A:$Q,15,FALSE )</f>
        <v>C.N.A.</v>
      </c>
      <c r="M393" s="150">
        <f>VLOOKUP($F393,'Participating - full rosters'!$A:$Q,16,FALSE )</f>
        <v>42961</v>
      </c>
      <c r="N393" s="150">
        <f>VLOOKUP($F393,'Participating - full rosters'!$A:$Q,16,FALSE )</f>
        <v>42961</v>
      </c>
      <c r="O393" s="150"/>
      <c r="P393" s="150"/>
      <c r="Q393" s="47">
        <f>'Overall Data'!$C$34-N393</f>
        <v>88</v>
      </c>
      <c r="R393" s="132" t="str">
        <f>VLOOKUP($F393,'Participating - full rosters'!$A:$Q,17,FALSE )</f>
        <v>NIGHT</v>
      </c>
      <c r="S393" s="132">
        <v>3</v>
      </c>
    </row>
    <row r="394" spans="1:19">
      <c r="A394" t="str">
        <f>VLOOKUP($F394,'Participating - full rosters'!$A:$Q,2,FALSE )</f>
        <v>Kaiser Permanente Sunnyside Medical Center</v>
      </c>
      <c r="B394" s="99">
        <v>0.21700524054157877</v>
      </c>
      <c r="C394" t="str">
        <f>VLOOKUP($F394,'Participating - full rosters'!$A:$Q,5,FALSE )</f>
        <v>1 South</v>
      </c>
      <c r="D394" s="151">
        <v>0.84297455888567407</v>
      </c>
      <c r="E394" t="str">
        <f>VLOOKUP($F394,'Participating - full rosters'!$A:$Q,10,FALSE )</f>
        <v>Curt, Ashley</v>
      </c>
      <c r="F394" s="99">
        <v>0.81490772575798798</v>
      </c>
      <c r="G394">
        <f>VLOOKUP($F394,'Participating - full rosters'!$A:$Q,11,FALSE )</f>
        <v>302</v>
      </c>
      <c r="H394" s="132">
        <f>VLOOKUP($F394,'Participating - full rosters'!$A:$Q,12,FALSE )</f>
        <v>19</v>
      </c>
      <c r="I394" s="132">
        <f>VLOOKUP($F394,'Participating - full rosters'!$A:$Q,13,FALSE )</f>
        <v>2016</v>
      </c>
      <c r="J394" s="132" t="str">
        <f>VLOOKUP($F394,'Participating - full rosters'!$A:$Q,14,FALSE )</f>
        <v>Nongovt. (not-for-profit) - Other</v>
      </c>
      <c r="K394" s="132" t="str">
        <f>VLOOKUP($F394,'Participating - full rosters'!$A:$R,18,FALSE )</f>
        <v>Minor</v>
      </c>
      <c r="L394" s="132" t="str">
        <f>VLOOKUP($F394,'Participating - full rosters'!$A:$Q,15,FALSE )</f>
        <v>C.N.A.</v>
      </c>
      <c r="M394" s="150">
        <f>VLOOKUP($F394,'Participating - full rosters'!$A:$Q,16,FALSE )</f>
        <v>42961</v>
      </c>
      <c r="N394" s="150">
        <f>VLOOKUP($F394,'Participating - full rosters'!$A:$Q,16,FALSE )</f>
        <v>42961</v>
      </c>
      <c r="O394" s="150"/>
      <c r="P394" s="150"/>
      <c r="Q394" s="47">
        <f>'Overall Data'!$C$34-N394</f>
        <v>88</v>
      </c>
      <c r="R394" s="132" t="str">
        <f>VLOOKUP($F394,'Participating - full rosters'!$A:$Q,17,FALSE )</f>
        <v>NIGHT</v>
      </c>
      <c r="S394" s="132">
        <v>3</v>
      </c>
    </row>
    <row r="395" spans="1:19">
      <c r="A395" t="str">
        <f>VLOOKUP($F395,'Participating - full rosters'!$A:$Q,2,FALSE )</f>
        <v>The Miriam Hospital</v>
      </c>
      <c r="B395" s="1">
        <v>0.52550586196277127</v>
      </c>
      <c r="C395" t="str">
        <f>VLOOKUP($F395,'Participating - full rosters'!$A:$Q,5,FALSE )</f>
        <v>4B Oncology</v>
      </c>
      <c r="D395" s="151">
        <v>0.93622122789429929</v>
      </c>
      <c r="E395" t="str">
        <f>VLOOKUP($F395,'Participating - full rosters'!$A:$Q,10,FALSE )</f>
        <v>Gorton, Hillary M</v>
      </c>
      <c r="F395" s="1">
        <v>0.651483356015921</v>
      </c>
      <c r="G395">
        <f>VLOOKUP($F395,'Participating - full rosters'!$A:$Q,11,FALSE )</f>
        <v>247</v>
      </c>
      <c r="H395" s="132">
        <f>VLOOKUP($F395,'Participating - full rosters'!$A:$Q,12,FALSE )</f>
        <v>25</v>
      </c>
      <c r="I395" s="132">
        <f>VLOOKUP($F395,'Participating - full rosters'!$A:$Q,13,FALSE )</f>
        <v>2004</v>
      </c>
      <c r="J395" s="132" t="str">
        <f>VLOOKUP($F395,'Participating - full rosters'!$A:$Q,14,FALSE )</f>
        <v>Nongovt. (not-for-profit) - Other</v>
      </c>
      <c r="K395" s="132" t="str">
        <f>VLOOKUP($F395,'Participating - full rosters'!$A:$R,18,FALSE )</f>
        <v>Major</v>
      </c>
      <c r="L395" s="132" t="str">
        <f>VLOOKUP($F395,'Participating - full rosters'!$A:$Q,15,FALSE )</f>
        <v>C N A</v>
      </c>
      <c r="M395" s="150">
        <f>VLOOKUP($F395,'Participating - full rosters'!$A:$Q,16,FALSE )</f>
        <v>42933</v>
      </c>
      <c r="N395" s="150">
        <f>VLOOKUP($F395,'Participating - full rosters'!$A:$Q,16,FALSE )</f>
        <v>42933</v>
      </c>
      <c r="O395" s="150"/>
      <c r="P395" s="150"/>
      <c r="Q395" s="47">
        <f>'Overall Data'!$C$34-N395</f>
        <v>116</v>
      </c>
      <c r="R395" s="132" t="str">
        <f>VLOOKUP($F395,'Participating - full rosters'!$A:$Q,17,FALSE )</f>
        <v>Night</v>
      </c>
      <c r="S395" s="132">
        <v>3</v>
      </c>
    </row>
    <row r="396" spans="1:19">
      <c r="A396" t="str">
        <f>VLOOKUP($F396,'Participating - full rosters'!$A:$Q,2,FALSE )</f>
        <v>St. Joseph Mercy Oakland</v>
      </c>
      <c r="B396" s="1">
        <v>0.10179897754127254</v>
      </c>
      <c r="C396" t="str">
        <f>VLOOKUP($F396,'Participating - full rosters'!$A:$Q,5,FALSE )</f>
        <v>4S - Med/Surg</v>
      </c>
      <c r="D396" s="151">
        <v>0.30940463213849057</v>
      </c>
      <c r="E396" t="str">
        <f>VLOOKUP($F396,'Participating - full rosters'!$A:$Q,10,FALSE )</f>
        <v>Pelton, Nicole E.</v>
      </c>
      <c r="F396" s="1">
        <v>0.73123760214767164</v>
      </c>
      <c r="G396">
        <f>VLOOKUP($F396,'Participating - full rosters'!$A:$Q,11,FALSE )</f>
        <v>422</v>
      </c>
      <c r="H396" s="132">
        <f>VLOOKUP($F396,'Participating - full rosters'!$A:$Q,12,FALSE )</f>
        <v>36</v>
      </c>
      <c r="I396" s="132">
        <f>VLOOKUP($F396,'Participating - full rosters'!$A:$Q,13,FALSE )</f>
        <v>2011</v>
      </c>
      <c r="J396" s="132" t="str">
        <f>VLOOKUP($F396,'Participating - full rosters'!$A:$Q,14,FALSE )</f>
        <v>Nongovt. (not-for-profit) - Church Operated</v>
      </c>
      <c r="K396" s="132" t="str">
        <f>VLOOKUP($F396,'Participating - full rosters'!$A:$R,18,FALSE )</f>
        <v>Minor</v>
      </c>
      <c r="L396" s="132" t="str">
        <f>VLOOKUP($F396,'Participating - full rosters'!$A:$Q,15,FALSE )</f>
        <v>Staff Nurse</v>
      </c>
      <c r="M396" s="150">
        <f>VLOOKUP($F396,'Participating - full rosters'!$A:$Q,16,FALSE )</f>
        <v>42905</v>
      </c>
      <c r="N396" s="150">
        <f>VLOOKUP($F396,'Participating - full rosters'!$A:$Q,16,FALSE )</f>
        <v>42905</v>
      </c>
      <c r="O396" s="150"/>
      <c r="P396" s="150"/>
      <c r="Q396" s="47">
        <f>'Overall Data'!$C$34-N396</f>
        <v>144</v>
      </c>
      <c r="R396" s="132" t="str">
        <f>VLOOKUP($F396,'Participating - full rosters'!$A:$Q,17,FALSE )</f>
        <v>NIGHT</v>
      </c>
      <c r="S396" s="132">
        <v>3</v>
      </c>
    </row>
    <row r="397" spans="1:19">
      <c r="A397" t="str">
        <f>VLOOKUP($F397,'Participating - full rosters'!$A:$Q,2,FALSE )</f>
        <v>St. Joseph Mercy Oakland</v>
      </c>
      <c r="B397" s="1">
        <v>0.10179897754127254</v>
      </c>
      <c r="C397" t="str">
        <f>VLOOKUP($F397,'Participating - full rosters'!$A:$Q,5,FALSE )</f>
        <v>4S - Med/Surg</v>
      </c>
      <c r="D397" s="1">
        <v>0.30940463213849057</v>
      </c>
      <c r="E397" t="str">
        <f>VLOOKUP($F397,'Participating - full rosters'!$A:$Q,10,FALSE )</f>
        <v>Clemence, Megan</v>
      </c>
      <c r="F397" s="1">
        <v>1.6481877161113601E-2</v>
      </c>
      <c r="G397">
        <f>VLOOKUP($F397,'Participating - full rosters'!$A:$Q,11,FALSE )</f>
        <v>422</v>
      </c>
      <c r="H397" s="132">
        <f>VLOOKUP($F397,'Participating - full rosters'!$A:$Q,12,FALSE )</f>
        <v>36</v>
      </c>
      <c r="I397" s="132">
        <f>VLOOKUP($F397,'Participating - full rosters'!$A:$Q,13,FALSE )</f>
        <v>2011</v>
      </c>
      <c r="J397" s="132" t="str">
        <f>VLOOKUP($F397,'Participating - full rosters'!$A:$Q,14,FALSE )</f>
        <v>Nongovt. (not-for-profit) - Church Operated</v>
      </c>
      <c r="K397" s="132" t="str">
        <f>VLOOKUP($F397,'Participating - full rosters'!$A:$R,18,FALSE )</f>
        <v>Minor</v>
      </c>
      <c r="L397" s="132" t="str">
        <f>VLOOKUP($F397,'Participating - full rosters'!$A:$Q,15,FALSE )</f>
        <v>Staff Nurse</v>
      </c>
      <c r="M397" s="150">
        <f>VLOOKUP($F397,'Participating - full rosters'!$A:$Q,16,FALSE )</f>
        <v>42898</v>
      </c>
      <c r="N397" s="150">
        <f>VLOOKUP($F397,'Participating - full rosters'!$A:$Q,16,FALSE )</f>
        <v>42898</v>
      </c>
      <c r="O397" s="150"/>
      <c r="P397" s="150"/>
      <c r="Q397" s="47">
        <f>'Overall Data'!$C$34-N397</f>
        <v>151</v>
      </c>
      <c r="R397" s="132" t="str">
        <f>VLOOKUP($F397,'Participating - full rosters'!$A:$Q,17,FALSE )</f>
        <v>NIGHT</v>
      </c>
      <c r="S397" s="132">
        <v>3</v>
      </c>
    </row>
    <row r="398" spans="1:19">
      <c r="A398" t="str">
        <f>VLOOKUP($F398,'Participating - full rosters'!$A:$Q,2,FALSE )</f>
        <v>The Miriam Hospital</v>
      </c>
      <c r="B398" s="151">
        <v>0.52550586196277105</v>
      </c>
      <c r="C398" t="str">
        <f>VLOOKUP($F398,'Participating - full rosters'!$A:$Q,5,FALSE )</f>
        <v>3E Stroke</v>
      </c>
      <c r="D398" s="151">
        <v>0.54565087362919495</v>
      </c>
      <c r="E398" t="str">
        <f>VLOOKUP($F398,'Participating - full rosters'!$A:$Q,10,FALSE )</f>
        <v>Lombardi, Brittni</v>
      </c>
      <c r="F398" s="151">
        <v>0.98978982467286336</v>
      </c>
      <c r="G398">
        <f>VLOOKUP($F398,'Participating - full rosters'!$A:$Q,11,FALSE )</f>
        <v>247</v>
      </c>
      <c r="H398" s="132">
        <f>VLOOKUP($F398,'Participating - full rosters'!$A:$Q,12,FALSE )</f>
        <v>32</v>
      </c>
      <c r="I398" s="132">
        <f>VLOOKUP($F398,'Participating - full rosters'!$A:$Q,13,FALSE )</f>
        <v>2004</v>
      </c>
      <c r="J398" s="132" t="str">
        <f>VLOOKUP($F398,'Participating - full rosters'!$A:$Q,14,FALSE )</f>
        <v>Nongovt. (not-for-profit) - Other</v>
      </c>
      <c r="K398" s="132" t="str">
        <f>VLOOKUP($F398,'Participating - full rosters'!$A:$R,18,FALSE )</f>
        <v>Major</v>
      </c>
      <c r="L398" s="132" t="str">
        <f>VLOOKUP($F398,'Participating - full rosters'!$A:$Q,15,FALSE )</f>
        <v xml:space="preserve">C N A </v>
      </c>
      <c r="M398" s="150">
        <f>VLOOKUP($F398,'Participating - full rosters'!$A:$Q,16,FALSE )</f>
        <v>42870</v>
      </c>
      <c r="N398" s="150">
        <f>VLOOKUP($F398,'Participating - full rosters'!$A:$Q,16,FALSE )</f>
        <v>42870</v>
      </c>
      <c r="O398" s="150"/>
      <c r="P398" s="150"/>
      <c r="Q398" s="47">
        <f>'Overall Data'!$C$34-N398</f>
        <v>179</v>
      </c>
      <c r="R398" s="132" t="str">
        <f>VLOOKUP($F398,'Participating - full rosters'!$A:$Q,17,FALSE )</f>
        <v>Night</v>
      </c>
      <c r="S398" s="132">
        <v>3</v>
      </c>
    </row>
    <row r="399" spans="1:19">
      <c r="A399" t="str">
        <f>VLOOKUP($F399,'Participating - full rosters'!$A:$Q,2,FALSE )</f>
        <v>Kaiser Permanente Sunnyside Medical Center</v>
      </c>
      <c r="B399" s="1">
        <v>0.21700524054157877</v>
      </c>
      <c r="C399" t="str">
        <f>VLOOKUP($F399,'Participating - full rosters'!$A:$Q,5,FALSE )</f>
        <v>1 South</v>
      </c>
      <c r="D399" s="151">
        <v>0.84297455888567407</v>
      </c>
      <c r="E399" t="str">
        <f>VLOOKUP($F399,'Participating - full rosters'!$A:$Q,10,FALSE )</f>
        <v>Denia, Llerh</v>
      </c>
      <c r="F399" s="1">
        <v>8.3085900575739169E-2</v>
      </c>
      <c r="G399">
        <f>VLOOKUP($F399,'Participating - full rosters'!$A:$Q,11,FALSE )</f>
        <v>302</v>
      </c>
      <c r="H399" s="132">
        <f>VLOOKUP($F399,'Participating - full rosters'!$A:$Q,12,FALSE )</f>
        <v>19</v>
      </c>
      <c r="I399" s="132">
        <f>VLOOKUP($F399,'Participating - full rosters'!$A:$Q,13,FALSE )</f>
        <v>2016</v>
      </c>
      <c r="J399" s="132" t="str">
        <f>VLOOKUP($F399,'Participating - full rosters'!$A:$Q,14,FALSE )</f>
        <v>Nongovt. (not-for-profit) - Other</v>
      </c>
      <c r="K399" s="132" t="str">
        <f>VLOOKUP($F399,'Participating - full rosters'!$A:$R,18,FALSE )</f>
        <v>Minor</v>
      </c>
      <c r="L399" s="132" t="str">
        <f>VLOOKUP($F399,'Participating - full rosters'!$A:$Q,15,FALSE )</f>
        <v>C.N.A.</v>
      </c>
      <c r="M399" s="150">
        <f>VLOOKUP($F399,'Participating - full rosters'!$A:$Q,16,FALSE )</f>
        <v>42835</v>
      </c>
      <c r="N399" s="150">
        <f>VLOOKUP($F399,'Participating - full rosters'!$A:$Q,16,FALSE )</f>
        <v>42835</v>
      </c>
      <c r="O399" s="150"/>
      <c r="P399" s="150"/>
      <c r="Q399" s="47">
        <f>'Overall Data'!$C$34-N399</f>
        <v>214</v>
      </c>
      <c r="R399" s="132" t="str">
        <f>VLOOKUP($F399,'Participating - full rosters'!$A:$Q,17,FALSE )</f>
        <v>NIGHT</v>
      </c>
      <c r="S399" s="132">
        <v>3</v>
      </c>
    </row>
    <row r="400" spans="1:19">
      <c r="A400" t="str">
        <f>VLOOKUP($F400,'Participating - full rosters'!$A:$Q,2,FALSE )</f>
        <v>Kaiser Permanente Sunnyside Medical Center</v>
      </c>
      <c r="B400" s="1">
        <v>0.21700524054157877</v>
      </c>
      <c r="C400" t="str">
        <f>VLOOKUP($F400,'Participating - full rosters'!$A:$Q,5,FALSE )</f>
        <v>CV</v>
      </c>
      <c r="D400" s="151">
        <v>0.28666575543119865</v>
      </c>
      <c r="E400" t="str">
        <f>VLOOKUP($F400,'Participating - full rosters'!$A:$Q,10,FALSE )</f>
        <v>Brown, Monica</v>
      </c>
      <c r="F400" s="1">
        <v>0.2091328133973207</v>
      </c>
      <c r="G400">
        <f>VLOOKUP($F400,'Participating - full rosters'!$A:$Q,11,FALSE )</f>
        <v>302</v>
      </c>
      <c r="H400" s="132">
        <f>VLOOKUP($F400,'Participating - full rosters'!$A:$Q,12,FALSE )</f>
        <v>18</v>
      </c>
      <c r="I400" s="132">
        <f>VLOOKUP($F400,'Participating - full rosters'!$A:$Q,13,FALSE )</f>
        <v>2016</v>
      </c>
      <c r="J400" s="132" t="str">
        <f>VLOOKUP($F400,'Participating - full rosters'!$A:$Q,14,FALSE )</f>
        <v>Nongovt. (not-for-profit) - Other</v>
      </c>
      <c r="K400" s="132" t="str">
        <f>VLOOKUP($F400,'Participating - full rosters'!$A:$R,18,FALSE )</f>
        <v>Minor</v>
      </c>
      <c r="L400" s="132" t="str">
        <f>VLOOKUP($F400,'Participating - full rosters'!$A:$Q,15,FALSE )</f>
        <v>C.N.A.</v>
      </c>
      <c r="M400" s="150">
        <f>VLOOKUP($F400,'Participating - full rosters'!$A:$Q,16,FALSE )</f>
        <v>42821</v>
      </c>
      <c r="N400" s="150">
        <f>VLOOKUP($F400,'Participating - full rosters'!$A:$Q,16,FALSE )</f>
        <v>42821</v>
      </c>
      <c r="O400" s="150"/>
      <c r="P400" s="150"/>
      <c r="Q400" s="47">
        <f>'Overall Data'!$C$34-N400</f>
        <v>228</v>
      </c>
      <c r="R400" s="132" t="str">
        <f>VLOOKUP($F400,'Participating - full rosters'!$A:$Q,17,FALSE )</f>
        <v>NIGHT</v>
      </c>
      <c r="S400" s="132">
        <v>3</v>
      </c>
    </row>
    <row r="401" spans="1:19">
      <c r="A401" t="str">
        <f>VLOOKUP($F401,'Participating - full rosters'!$A:$Q,2,FALSE )</f>
        <v>NY Presbyterian - Lawrence</v>
      </c>
      <c r="B401" s="1">
        <v>9.2891976238658858E-2</v>
      </c>
      <c r="C401" t="str">
        <f>VLOOKUP($F401,'Participating - full rosters'!$A:$Q,5,FALSE )</f>
        <v>D.E.M.</v>
      </c>
      <c r="D401" s="151">
        <v>0.49490553607106658</v>
      </c>
      <c r="E401" t="str">
        <f>VLOOKUP($F401,'Participating - full rosters'!$A:$Q,10,FALSE )</f>
        <v>Bagtas, Troel L.</v>
      </c>
      <c r="F401" s="1">
        <v>0.33034305709396117</v>
      </c>
      <c r="G401">
        <f>VLOOKUP($F401,'Participating - full rosters'!$A:$Q,11,FALSE )</f>
        <v>208</v>
      </c>
      <c r="H401" s="132">
        <f>VLOOKUP($F401,'Participating - full rosters'!$A:$Q,12,FALSE )</f>
        <v>40</v>
      </c>
      <c r="I401" s="132">
        <f>VLOOKUP($F401,'Participating - full rosters'!$A:$Q,13,FALSE )</f>
        <v>2016</v>
      </c>
      <c r="J401" s="132" t="str">
        <f>VLOOKUP($F401,'Participating - full rosters'!$A:$Q,14,FALSE )</f>
        <v>Nongovt. (not-for-profit) - Other</v>
      </c>
      <c r="K401" s="132" t="str">
        <f>VLOOKUP($F401,'Participating - full rosters'!$A:$R,18,FALSE )</f>
        <v>Minor</v>
      </c>
      <c r="L401" s="132" t="str">
        <f>VLOOKUP($F401,'Participating - full rosters'!$A:$Q,15,FALSE )</f>
        <v>STAFF NURSE</v>
      </c>
      <c r="M401" s="150">
        <f>VLOOKUP($F401,'Participating - full rosters'!$A:$Q,16,FALSE )</f>
        <v>42786</v>
      </c>
      <c r="N401" s="150">
        <f>VLOOKUP($F401,'Participating - full rosters'!$A:$Q,16,FALSE )</f>
        <v>42786</v>
      </c>
      <c r="O401" s="150"/>
      <c r="P401" s="150"/>
      <c r="Q401" s="47">
        <f>'Overall Data'!$C$34-N401</f>
        <v>263</v>
      </c>
      <c r="R401" s="132" t="str">
        <f>VLOOKUP($F401,'Participating - full rosters'!$A:$Q,17,FALSE )</f>
        <v>NIGHT</v>
      </c>
      <c r="S401" s="132">
        <v>3</v>
      </c>
    </row>
    <row r="402" spans="1:19">
      <c r="A402" t="str">
        <f>VLOOKUP($F402,'Participating - full rosters'!$A:$Q,2,FALSE )</f>
        <v>NY Presbyterian - Lawrence</v>
      </c>
      <c r="B402" s="99">
        <v>9.2891976238658858E-2</v>
      </c>
      <c r="C402" t="str">
        <f>VLOOKUP($F402,'Participating - full rosters'!$A:$Q,5,FALSE )</f>
        <v>6N</v>
      </c>
      <c r="D402" s="151">
        <v>0.45538935045037354</v>
      </c>
      <c r="E402" t="str">
        <f>VLOOKUP($F402,'Participating - full rosters'!$A:$Q,10,FALSE )</f>
        <v>Huganas, Erincar</v>
      </c>
      <c r="F402" s="1">
        <v>0.87153771191446339</v>
      </c>
      <c r="G402">
        <f>VLOOKUP($F402,'Participating - full rosters'!$A:$Q,11,FALSE )</f>
        <v>208</v>
      </c>
      <c r="H402" s="132">
        <f>VLOOKUP($F402,'Participating - full rosters'!$A:$Q,12,FALSE )</f>
        <v>30</v>
      </c>
      <c r="I402" s="132">
        <f>VLOOKUP($F402,'Participating - full rosters'!$A:$Q,13,FALSE )</f>
        <v>2016</v>
      </c>
      <c r="J402" s="132" t="str">
        <f>VLOOKUP($F402,'Participating - full rosters'!$A:$Q,14,FALSE )</f>
        <v>Nongovt. (not-for-profit) - Other</v>
      </c>
      <c r="K402" s="132" t="str">
        <f>VLOOKUP($F402,'Participating - full rosters'!$A:$R,18,FALSE )</f>
        <v>Minor</v>
      </c>
      <c r="L402" s="132" t="str">
        <f>VLOOKUP($F402,'Participating - full rosters'!$A:$Q,15,FALSE )</f>
        <v>STAFF NURSE</v>
      </c>
      <c r="M402" s="150">
        <f>VLOOKUP($F402,'Participating - full rosters'!$A:$Q,16,FALSE )</f>
        <v>42786</v>
      </c>
      <c r="N402" s="150">
        <f>VLOOKUP($F402,'Participating - full rosters'!$A:$Q,16,FALSE )</f>
        <v>42786</v>
      </c>
      <c r="O402" s="150"/>
      <c r="P402" s="150"/>
      <c r="Q402" s="47">
        <f>'Overall Data'!$C$34-N402</f>
        <v>263</v>
      </c>
      <c r="R402" s="132" t="str">
        <f>VLOOKUP($F402,'Participating - full rosters'!$A:$Q,17,FALSE )</f>
        <v>night</v>
      </c>
      <c r="S402" s="132">
        <v>3</v>
      </c>
    </row>
    <row r="403" spans="1:19">
      <c r="A403" t="str">
        <f>VLOOKUP($F403,'Participating - full rosters'!$A:$Q,2,FALSE )</f>
        <v>NY Presbyterian - Lawrence</v>
      </c>
      <c r="B403" s="1">
        <v>9.2891976238658899E-2</v>
      </c>
      <c r="C403" t="str">
        <f>VLOOKUP($F403,'Participating - full rosters'!$A:$Q,5,FALSE )</f>
        <v>CCU</v>
      </c>
      <c r="D403" s="151">
        <v>3.7703553288351621E-2</v>
      </c>
      <c r="E403" t="str">
        <f>VLOOKUP($F403,'Participating - full rosters'!$A:$Q,10,FALSE )</f>
        <v>Raj, Sumi</v>
      </c>
      <c r="F403" s="1">
        <v>0.5947880884975516</v>
      </c>
      <c r="G403">
        <f>VLOOKUP($F403,'Participating - full rosters'!$A:$Q,11,FALSE )</f>
        <v>208</v>
      </c>
      <c r="H403" s="132">
        <f>VLOOKUP($F403,'Participating - full rosters'!$A:$Q,12,FALSE )</f>
        <v>18</v>
      </c>
      <c r="I403" s="132">
        <f>VLOOKUP($F403,'Participating - full rosters'!$A:$Q,13,FALSE )</f>
        <v>2016</v>
      </c>
      <c r="J403" s="132" t="str">
        <f>VLOOKUP($F403,'Participating - full rosters'!$A:$Q,14,FALSE )</f>
        <v>Nongovt. (not-for-profit) - Other</v>
      </c>
      <c r="K403" s="132" t="str">
        <f>VLOOKUP($F403,'Participating - full rosters'!$A:$R,18,FALSE )</f>
        <v>Minor</v>
      </c>
      <c r="L403" s="132" t="str">
        <f>VLOOKUP($F403,'Participating - full rosters'!$A:$Q,15,FALSE )</f>
        <v>STAFF NURSE</v>
      </c>
      <c r="M403" s="150">
        <f>VLOOKUP($F403,'Participating - full rosters'!$A:$Q,16,FALSE )</f>
        <v>42786</v>
      </c>
      <c r="N403" s="150">
        <f>VLOOKUP($F403,'Participating - full rosters'!$A:$Q,16,FALSE )</f>
        <v>42786</v>
      </c>
      <c r="O403" s="150"/>
      <c r="P403" s="150"/>
      <c r="Q403" s="47">
        <f>'Overall Data'!$C$34-N403</f>
        <v>263</v>
      </c>
      <c r="R403" s="132" t="str">
        <f>VLOOKUP($F403,'Participating - full rosters'!$A:$Q,17,FALSE )</f>
        <v>Nights</v>
      </c>
      <c r="S403" s="132">
        <v>3</v>
      </c>
    </row>
    <row r="404" spans="1:19">
      <c r="A404" t="str">
        <f>VLOOKUP($F404,'Participating - full rosters'!$A:$Q,2,FALSE )</f>
        <v>NY Presbyterian - Lawrence</v>
      </c>
      <c r="B404" s="1">
        <v>9.2891976238658899E-2</v>
      </c>
      <c r="C404" t="str">
        <f>VLOOKUP($F404,'Participating - full rosters'!$A:$Q,5,FALSE )</f>
        <v>CCU</v>
      </c>
      <c r="D404" s="1">
        <v>3.7703553288351621E-2</v>
      </c>
      <c r="E404" t="str">
        <f>VLOOKUP($F404,'Participating - full rosters'!$A:$Q,10,FALSE )</f>
        <v>Ninan, Nisha</v>
      </c>
      <c r="F404" s="1">
        <v>0.77271682488185356</v>
      </c>
      <c r="G404">
        <f>VLOOKUP($F404,'Participating - full rosters'!$A:$Q,11,FALSE )</f>
        <v>208</v>
      </c>
      <c r="H404" s="132">
        <f>VLOOKUP($F404,'Participating - full rosters'!$A:$Q,12,FALSE )</f>
        <v>18</v>
      </c>
      <c r="I404" s="132">
        <f>VLOOKUP($F404,'Participating - full rosters'!$A:$Q,13,FALSE )</f>
        <v>2016</v>
      </c>
      <c r="J404" s="132" t="str">
        <f>VLOOKUP($F404,'Participating - full rosters'!$A:$Q,14,FALSE )</f>
        <v>Nongovt. (not-for-profit) - Other</v>
      </c>
      <c r="K404" s="132" t="str">
        <f>VLOOKUP($F404,'Participating - full rosters'!$A:$R,18,FALSE )</f>
        <v>Minor</v>
      </c>
      <c r="L404" s="132" t="str">
        <f>VLOOKUP($F404,'Participating - full rosters'!$A:$Q,15,FALSE )</f>
        <v>STAFF NURSE</v>
      </c>
      <c r="M404" s="150">
        <f>VLOOKUP($F404,'Participating - full rosters'!$A:$Q,16,FALSE )</f>
        <v>42786</v>
      </c>
      <c r="N404" s="150">
        <f>VLOOKUP($F404,'Participating - full rosters'!$A:$Q,16,FALSE )</f>
        <v>42786</v>
      </c>
      <c r="O404" s="150"/>
      <c r="P404" s="150"/>
      <c r="Q404" s="47">
        <f>'Overall Data'!$C$34-N404</f>
        <v>263</v>
      </c>
      <c r="R404" s="132" t="str">
        <f>VLOOKUP($F404,'Participating - full rosters'!$A:$Q,17,FALSE )</f>
        <v>Nights</v>
      </c>
      <c r="S404" s="132">
        <v>3</v>
      </c>
    </row>
    <row r="405" spans="1:19">
      <c r="A405" t="str">
        <f>VLOOKUP($F405,'Participating - full rosters'!$A:$Q,2,FALSE )</f>
        <v>NY Presbyterian - Lawrence</v>
      </c>
      <c r="B405" s="99">
        <v>9.2891976238658899E-2</v>
      </c>
      <c r="C405" t="str">
        <f>VLOOKUP($F405,'Participating - full rosters'!$A:$Q,5,FALSE )</f>
        <v>CCU</v>
      </c>
      <c r="D405" s="99">
        <v>3.7703553288351621E-2</v>
      </c>
      <c r="E405" t="str">
        <f>VLOOKUP($F405,'Participating - full rosters'!$A:$Q,10,FALSE )</f>
        <v>Menye, Lenny</v>
      </c>
      <c r="F405" s="99">
        <v>0.8426022131037646</v>
      </c>
      <c r="G405">
        <f>VLOOKUP($F405,'Participating - full rosters'!$A:$Q,11,FALSE )</f>
        <v>208</v>
      </c>
      <c r="H405" s="132">
        <f>VLOOKUP($F405,'Participating - full rosters'!$A:$Q,12,FALSE )</f>
        <v>18</v>
      </c>
      <c r="I405" s="132">
        <f>VLOOKUP($F405,'Participating - full rosters'!$A:$Q,13,FALSE )</f>
        <v>2016</v>
      </c>
      <c r="J405" s="132" t="str">
        <f>VLOOKUP($F405,'Participating - full rosters'!$A:$Q,14,FALSE )</f>
        <v>Nongovt. (not-for-profit) - Other</v>
      </c>
      <c r="K405" s="132" t="str">
        <f>VLOOKUP($F405,'Participating - full rosters'!$A:$R,18,FALSE )</f>
        <v>Minor</v>
      </c>
      <c r="L405" s="132" t="str">
        <f>VLOOKUP($F405,'Participating - full rosters'!$A:$Q,15,FALSE )</f>
        <v>STAFF NURSE</v>
      </c>
      <c r="M405" s="150">
        <f>VLOOKUP($F405,'Participating - full rosters'!$A:$Q,16,FALSE )</f>
        <v>42786</v>
      </c>
      <c r="N405" s="150">
        <f>VLOOKUP($F405,'Participating - full rosters'!$A:$Q,16,FALSE )</f>
        <v>42786</v>
      </c>
      <c r="O405" s="150"/>
      <c r="P405" s="150"/>
      <c r="Q405" s="47">
        <f>'Overall Data'!$C$34-N405</f>
        <v>263</v>
      </c>
      <c r="R405" s="132" t="str">
        <f>VLOOKUP($F405,'Participating - full rosters'!$A:$Q,17,FALSE )</f>
        <v>Nights</v>
      </c>
      <c r="S405" s="132">
        <v>3</v>
      </c>
    </row>
    <row r="406" spans="1:19">
      <c r="A406" t="str">
        <f>VLOOKUP($F406,'Participating - full rosters'!$A:$Q,2,FALSE )</f>
        <v>Kaiser Permanente Sunnyside Medical Center</v>
      </c>
      <c r="B406" s="151">
        <v>0.21700524054157877</v>
      </c>
      <c r="C406" t="str">
        <f>VLOOKUP($F406,'Participating - full rosters'!$A:$Q,5,FALSE )</f>
        <v>CV</v>
      </c>
      <c r="D406" s="151">
        <v>0.28666575543119865</v>
      </c>
      <c r="E406" t="str">
        <f>VLOOKUP($F406,'Participating - full rosters'!$A:$Q,10,FALSE )</f>
        <v>Petersen, Jacqueline</v>
      </c>
      <c r="F406" s="151">
        <v>0.56363881240742408</v>
      </c>
      <c r="G406">
        <f>VLOOKUP($F406,'Participating - full rosters'!$A:$Q,11,FALSE )</f>
        <v>302</v>
      </c>
      <c r="H406" s="132">
        <f>VLOOKUP($F406,'Participating - full rosters'!$A:$Q,12,FALSE )</f>
        <v>18</v>
      </c>
      <c r="I406" s="132">
        <f>VLOOKUP($F406,'Participating - full rosters'!$A:$Q,13,FALSE )</f>
        <v>2016</v>
      </c>
      <c r="J406" s="132" t="str">
        <f>VLOOKUP($F406,'Participating - full rosters'!$A:$Q,14,FALSE )</f>
        <v>Nongovt. (not-for-profit) - Other</v>
      </c>
      <c r="K406" s="132" t="str">
        <f>VLOOKUP($F406,'Participating - full rosters'!$A:$R,18,FALSE )</f>
        <v>Minor</v>
      </c>
      <c r="L406" s="132" t="str">
        <f>VLOOKUP($F406,'Participating - full rosters'!$A:$Q,15,FALSE )</f>
        <v>C.N.A</v>
      </c>
      <c r="M406" s="150">
        <f>VLOOKUP($F406,'Participating - full rosters'!$A:$Q,16,FALSE )</f>
        <v>42776</v>
      </c>
      <c r="N406" s="150">
        <f>VLOOKUP($F406,'Participating - full rosters'!$A:$Q,16,FALSE )</f>
        <v>42776</v>
      </c>
      <c r="O406" s="150"/>
      <c r="P406" s="150"/>
      <c r="Q406" s="47">
        <f>'Overall Data'!$C$34-N406</f>
        <v>273</v>
      </c>
      <c r="R406" s="132" t="str">
        <f>VLOOKUP($F406,'Participating - full rosters'!$A:$Q,17,FALSE )</f>
        <v>NIGHT</v>
      </c>
      <c r="S406" s="132">
        <v>3</v>
      </c>
    </row>
    <row r="407" spans="1:19">
      <c r="A407" t="str">
        <f>VLOOKUP($F407,'Participating - full rosters'!$A:$Q,2,FALSE )</f>
        <v>Kaiser Permanente Sunnyside Medical Center</v>
      </c>
      <c r="B407" s="1">
        <v>0.21700524054157877</v>
      </c>
      <c r="C407" t="str">
        <f>VLOOKUP($F407,'Participating - full rosters'!$A:$Q,5,FALSE )</f>
        <v>3 North</v>
      </c>
      <c r="D407" s="151">
        <v>0.25340820192356961</v>
      </c>
      <c r="E407" t="str">
        <f>VLOOKUP($F407,'Participating - full rosters'!$A:$Q,10,FALSE )</f>
        <v>Hutson, Gayle S.</v>
      </c>
      <c r="F407" s="1">
        <v>0.52499613952858337</v>
      </c>
      <c r="G407">
        <f>VLOOKUP($F407,'Participating - full rosters'!$A:$Q,11,FALSE )</f>
        <v>302</v>
      </c>
      <c r="H407" s="132">
        <f>VLOOKUP($F407,'Participating - full rosters'!$A:$Q,12,FALSE )</f>
        <v>37</v>
      </c>
      <c r="I407" s="132">
        <f>VLOOKUP($F407,'Participating - full rosters'!$A:$Q,13,FALSE )</f>
        <v>2016</v>
      </c>
      <c r="J407" s="132" t="str">
        <f>VLOOKUP($F407,'Participating - full rosters'!$A:$Q,14,FALSE )</f>
        <v>Nongovt. (not-for-profit) - Other</v>
      </c>
      <c r="K407" s="132" t="str">
        <f>VLOOKUP($F407,'Participating - full rosters'!$A:$R,18,FALSE )</f>
        <v>Minor</v>
      </c>
      <c r="L407" s="132" t="str">
        <f>VLOOKUP($F407,'Participating - full rosters'!$A:$Q,15,FALSE )</f>
        <v>C.N.A.</v>
      </c>
      <c r="M407" s="150">
        <f>VLOOKUP($F407,'Participating - full rosters'!$A:$Q,16,FALSE )</f>
        <v>42762</v>
      </c>
      <c r="N407" s="150">
        <f>VLOOKUP($F407,'Participating - full rosters'!$A:$Q,16,FALSE )</f>
        <v>42762</v>
      </c>
      <c r="O407" s="150"/>
      <c r="P407" s="150"/>
      <c r="Q407" s="47">
        <f>'Overall Data'!$C$34-N407</f>
        <v>287</v>
      </c>
      <c r="R407" s="132" t="str">
        <f>VLOOKUP($F407,'Participating - full rosters'!$A:$Q,17,FALSE )</f>
        <v xml:space="preserve">NIGHT </v>
      </c>
      <c r="S407" s="132">
        <v>3</v>
      </c>
    </row>
    <row r="408" spans="1:19">
      <c r="A408" t="str">
        <f>VLOOKUP($F408,'Participating - full rosters'!$A:$Q,2,FALSE )</f>
        <v>NY Presbyterian - Lawrence</v>
      </c>
      <c r="B408" s="99">
        <v>9.2891976238658858E-2</v>
      </c>
      <c r="C408" t="str">
        <f>VLOOKUP($F408,'Participating - full rosters'!$A:$Q,5,FALSE )</f>
        <v>D.E.M.</v>
      </c>
      <c r="D408" s="99">
        <v>0.49490553607106658</v>
      </c>
      <c r="E408" t="str">
        <f>VLOOKUP($F408,'Participating - full rosters'!$A:$Q,10,FALSE )</f>
        <v>Palmer, Ramon</v>
      </c>
      <c r="F408" s="99">
        <v>5.8589537214074117E-2</v>
      </c>
      <c r="G408">
        <f>VLOOKUP($F408,'Participating - full rosters'!$A:$Q,11,FALSE )</f>
        <v>208</v>
      </c>
      <c r="H408" s="132">
        <f>VLOOKUP($F408,'Participating - full rosters'!$A:$Q,12,FALSE )</f>
        <v>40</v>
      </c>
      <c r="I408" s="132">
        <f>VLOOKUP($F408,'Participating - full rosters'!$A:$Q,13,FALSE )</f>
        <v>2016</v>
      </c>
      <c r="J408" s="132" t="str">
        <f>VLOOKUP($F408,'Participating - full rosters'!$A:$Q,14,FALSE )</f>
        <v>Nongovt. (not-for-profit) - Other</v>
      </c>
      <c r="K408" s="132" t="str">
        <f>VLOOKUP($F408,'Participating - full rosters'!$A:$R,18,FALSE )</f>
        <v>Minor</v>
      </c>
      <c r="L408" s="132" t="str">
        <f>VLOOKUP($F408,'Participating - full rosters'!$A:$Q,15,FALSE )</f>
        <v>STAFF NURSE</v>
      </c>
      <c r="M408" s="150">
        <f>VLOOKUP($F408,'Participating - full rosters'!$A:$Q,16,FALSE )</f>
        <v>42758</v>
      </c>
      <c r="N408" s="150">
        <f>VLOOKUP($F408,'Participating - full rosters'!$A:$Q,16,FALSE )</f>
        <v>42758</v>
      </c>
      <c r="O408" s="150"/>
      <c r="P408" s="150"/>
      <c r="Q408" s="47">
        <f>'Overall Data'!$C$34-N408</f>
        <v>291</v>
      </c>
      <c r="R408" s="132" t="str">
        <f>VLOOKUP($F408,'Participating - full rosters'!$A:$Q,17,FALSE )</f>
        <v>NIGHT</v>
      </c>
      <c r="S408" s="132">
        <v>3</v>
      </c>
    </row>
    <row r="409" spans="1:19">
      <c r="A409" t="str">
        <f>VLOOKUP($F409,'Participating - full rosters'!$A:$Q,2,FALSE )</f>
        <v>UConn Health John Dempsey Hospital</v>
      </c>
      <c r="B409" s="151">
        <v>6.2812775230464357E-2</v>
      </c>
      <c r="C409" t="str">
        <f>VLOOKUP($F409,'Participating - full rosters'!$A:$Q,5,FALSE )</f>
        <v>Medicine 3 Unit</v>
      </c>
      <c r="D409" s="151">
        <v>5.9301050074087702E-2</v>
      </c>
      <c r="E409" t="str">
        <f>VLOOKUP($F409,'Participating - full rosters'!$A:$Q,10,FALSE )</f>
        <v>Jaszczolt, Ewa J.</v>
      </c>
      <c r="F409" s="151">
        <v>0.18463365595888159</v>
      </c>
      <c r="G409">
        <f>VLOOKUP($F409,'Participating - full rosters'!$A:$Q,11,FALSE )</f>
        <v>176</v>
      </c>
      <c r="H409" s="132">
        <f>VLOOKUP($F409,'Participating - full rosters'!$A:$Q,12,FALSE )</f>
        <v>28</v>
      </c>
      <c r="I409" s="132">
        <f>VLOOKUP($F409,'Participating - full rosters'!$A:$Q,13,FALSE )</f>
        <v>2017</v>
      </c>
      <c r="J409" s="132" t="str">
        <f>VLOOKUP($F409,'Participating - full rosters'!$A:$Q,14,FALSE )</f>
        <v xml:space="preserve">Govt. (non federal) - State
</v>
      </c>
      <c r="K409" s="132" t="str">
        <f>VLOOKUP($F409,'Participating - full rosters'!$A:$R,18,FALSE )</f>
        <v>Major</v>
      </c>
      <c r="L409" s="132" t="str">
        <f>VLOOKUP($F409,'Participating - full rosters'!$A:$Q,15,FALSE )</f>
        <v>C.N.A</v>
      </c>
      <c r="M409" s="150">
        <f>VLOOKUP($F409,'Participating - full rosters'!$A:$Q,16,FALSE )</f>
        <v>42758</v>
      </c>
      <c r="N409" s="150">
        <f>VLOOKUP($F409,'Participating - full rosters'!$A:$Q,16,FALSE )</f>
        <v>42758</v>
      </c>
      <c r="O409" s="150"/>
      <c r="P409" s="150"/>
      <c r="Q409" s="47">
        <f>'Overall Data'!$C$34-N409</f>
        <v>291</v>
      </c>
      <c r="R409" s="132" t="str">
        <f>VLOOKUP($F409,'Participating - full rosters'!$A:$Q,17,FALSE )</f>
        <v>NIGHT</v>
      </c>
      <c r="S409" s="132">
        <v>3</v>
      </c>
    </row>
    <row r="410" spans="1:19">
      <c r="A410" t="str">
        <f>VLOOKUP($F410,'Participating - full rosters'!$A:$Q,2,FALSE )</f>
        <v>Kaiser Permanente Sunnyside Medical Center</v>
      </c>
      <c r="B410" s="1">
        <v>0.21700524054157877</v>
      </c>
      <c r="C410" t="str">
        <f>VLOOKUP($F410,'Participating - full rosters'!$A:$Q,5,FALSE )</f>
        <v>CV</v>
      </c>
      <c r="D410" s="151">
        <v>0.28666575543119865</v>
      </c>
      <c r="E410" t="str">
        <f>VLOOKUP($F410,'Participating - full rosters'!$A:$Q,10,FALSE )</f>
        <v>Thi, Tran Tyee</v>
      </c>
      <c r="F410" s="1">
        <v>1.0716496528137109E-2</v>
      </c>
      <c r="G410">
        <f>VLOOKUP($F410,'Participating - full rosters'!$A:$Q,11,FALSE )</f>
        <v>302</v>
      </c>
      <c r="H410" s="132">
        <f>VLOOKUP($F410,'Participating - full rosters'!$A:$Q,12,FALSE )</f>
        <v>18</v>
      </c>
      <c r="I410" s="132">
        <f>VLOOKUP($F410,'Participating - full rosters'!$A:$Q,13,FALSE )</f>
        <v>2016</v>
      </c>
      <c r="J410" s="132" t="str">
        <f>VLOOKUP($F410,'Participating - full rosters'!$A:$Q,14,FALSE )</f>
        <v>Nongovt. (not-for-profit) - Other</v>
      </c>
      <c r="K410" s="132" t="str">
        <f>VLOOKUP($F410,'Participating - full rosters'!$A:$R,18,FALSE )</f>
        <v>Minor</v>
      </c>
      <c r="L410" s="132" t="str">
        <f>VLOOKUP($F410,'Participating - full rosters'!$A:$Q,15,FALSE )</f>
        <v>C.N.A</v>
      </c>
      <c r="M410" s="150">
        <f>VLOOKUP($F410,'Participating - full rosters'!$A:$Q,16,FALSE )</f>
        <v>42720</v>
      </c>
      <c r="N410" s="150">
        <f>VLOOKUP($F410,'Participating - full rosters'!$A:$Q,16,FALSE )</f>
        <v>42720</v>
      </c>
      <c r="O410" s="150"/>
      <c r="P410" s="150"/>
      <c r="Q410" s="47">
        <f>'Overall Data'!$C$34-N410</f>
        <v>329</v>
      </c>
      <c r="R410" s="132" t="str">
        <f>VLOOKUP($F410,'Participating - full rosters'!$A:$Q,17,FALSE )</f>
        <v>NIGHT</v>
      </c>
      <c r="S410" s="132">
        <v>3</v>
      </c>
    </row>
    <row r="411" spans="1:19">
      <c r="A411" t="str">
        <f>VLOOKUP($F411,'Participating - full rosters'!$A:$Q,2,FALSE )</f>
        <v>NY Presbyterian - Lawrence</v>
      </c>
      <c r="B411" s="1">
        <v>9.2891976238658858E-2</v>
      </c>
      <c r="C411" t="str">
        <f>VLOOKUP($F411,'Participating - full rosters'!$A:$Q,5,FALSE )</f>
        <v>5S</v>
      </c>
      <c r="D411" s="1">
        <v>0.97548158971023757</v>
      </c>
      <c r="E411" t="str">
        <f>VLOOKUP($F411,'Participating - full rosters'!$A:$Q,10,FALSE )</f>
        <v>Vazquez, Ariel</v>
      </c>
      <c r="F411" s="1">
        <v>0.68232167434792179</v>
      </c>
      <c r="G411">
        <f>VLOOKUP($F411,'Participating - full rosters'!$A:$Q,11,FALSE )</f>
        <v>208</v>
      </c>
      <c r="H411" s="132">
        <f>VLOOKUP($F411,'Participating - full rosters'!$A:$Q,12,FALSE )</f>
        <v>40</v>
      </c>
      <c r="I411" s="132">
        <f>VLOOKUP($F411,'Participating - full rosters'!$A:$Q,13,FALSE )</f>
        <v>2016</v>
      </c>
      <c r="J411" s="132" t="str">
        <f>VLOOKUP($F411,'Participating - full rosters'!$A:$Q,14,FALSE )</f>
        <v>Nongovt. (not-for-profit) - Other</v>
      </c>
      <c r="K411" s="132" t="str">
        <f>VLOOKUP($F411,'Participating - full rosters'!$A:$R,18,FALSE )</f>
        <v>Minor</v>
      </c>
      <c r="L411" s="132" t="str">
        <f>VLOOKUP($F411,'Participating - full rosters'!$A:$Q,15,FALSE )</f>
        <v>STAFF NURSE</v>
      </c>
      <c r="M411" s="150">
        <f>VLOOKUP($F411,'Participating - full rosters'!$A:$Q,16,FALSE )</f>
        <v>42702</v>
      </c>
      <c r="N411" s="150">
        <f>VLOOKUP($F411,'Participating - full rosters'!$A:$Q,16,FALSE )</f>
        <v>42702</v>
      </c>
      <c r="O411" s="150"/>
      <c r="P411" s="150"/>
      <c r="Q411" s="47">
        <f>'Overall Data'!$C$34-N411</f>
        <v>347</v>
      </c>
      <c r="R411" s="132" t="str">
        <f>VLOOKUP($F411,'Participating - full rosters'!$A:$Q,17,FALSE )</f>
        <v>NIGHT</v>
      </c>
      <c r="S411" s="132">
        <v>3</v>
      </c>
    </row>
    <row r="412" spans="1:19">
      <c r="A412" t="str">
        <f>VLOOKUP($F412,'Participating - full rosters'!$A:$Q,2,FALSE )</f>
        <v>NY Presbyterian - Lawrence</v>
      </c>
      <c r="B412" s="1">
        <v>9.2891976238658858E-2</v>
      </c>
      <c r="C412" t="str">
        <f>VLOOKUP($F412,'Participating - full rosters'!$A:$Q,5,FALSE )</f>
        <v>5N</v>
      </c>
      <c r="D412" s="151">
        <v>5.1153287088266608E-2</v>
      </c>
      <c r="E412" t="str">
        <f>VLOOKUP($F412,'Participating - full rosters'!$A:$Q,10,FALSE )</f>
        <v>Damiano, Jessica</v>
      </c>
      <c r="F412" s="1">
        <v>0.61847587593384101</v>
      </c>
      <c r="G412">
        <f>VLOOKUP($F412,'Participating - full rosters'!$A:$Q,11,FALSE )</f>
        <v>208</v>
      </c>
      <c r="H412" s="132">
        <f>VLOOKUP($F412,'Participating - full rosters'!$A:$Q,12,FALSE )</f>
        <v>30</v>
      </c>
      <c r="I412" s="132">
        <f>VLOOKUP($F412,'Participating - full rosters'!$A:$Q,13,FALSE )</f>
        <v>2016</v>
      </c>
      <c r="J412" s="132" t="str">
        <f>VLOOKUP($F412,'Participating - full rosters'!$A:$Q,14,FALSE )</f>
        <v>Nongovt. (not-for-profit) - Other</v>
      </c>
      <c r="K412" s="132" t="str">
        <f>VLOOKUP($F412,'Participating - full rosters'!$A:$R,18,FALSE )</f>
        <v>Minor</v>
      </c>
      <c r="L412" s="132" t="str">
        <f>VLOOKUP($F412,'Participating - full rosters'!$A:$Q,15,FALSE )</f>
        <v>STAFF NURSE</v>
      </c>
      <c r="M412" s="150">
        <f>VLOOKUP($F412,'Participating - full rosters'!$A:$Q,16,FALSE )</f>
        <v>42702</v>
      </c>
      <c r="N412" s="150">
        <f>VLOOKUP($F412,'Participating - full rosters'!$A:$Q,16,FALSE )</f>
        <v>42702</v>
      </c>
      <c r="O412" s="150"/>
      <c r="P412" s="150"/>
      <c r="Q412" s="47">
        <f>'Overall Data'!$C$34-N412</f>
        <v>347</v>
      </c>
      <c r="R412" s="132" t="str">
        <f>VLOOKUP($F412,'Participating - full rosters'!$A:$Q,17,FALSE )</f>
        <v>nights</v>
      </c>
      <c r="S412" s="132">
        <v>3</v>
      </c>
    </row>
    <row r="413" spans="1:19">
      <c r="A413" t="str">
        <f>VLOOKUP($F413,'Participating - full rosters'!$A:$Q,2,FALSE )</f>
        <v>NY Presbyterian - Lawrence</v>
      </c>
      <c r="B413" s="1">
        <v>9.2891976238658858E-2</v>
      </c>
      <c r="C413" t="str">
        <f>VLOOKUP($F413,'Participating - full rosters'!$A:$Q,5,FALSE )</f>
        <v>5N</v>
      </c>
      <c r="D413" s="1">
        <v>5.1153287088266608E-2</v>
      </c>
      <c r="E413" t="str">
        <f>VLOOKUP($F413,'Participating - full rosters'!$A:$Q,10,FALSE )</f>
        <v>Howard, Daria</v>
      </c>
      <c r="F413" s="1">
        <v>0.86804859628197462</v>
      </c>
      <c r="G413">
        <f>VLOOKUP($F413,'Participating - full rosters'!$A:$Q,11,FALSE )</f>
        <v>208</v>
      </c>
      <c r="H413" s="132">
        <f>VLOOKUP($F413,'Participating - full rosters'!$A:$Q,12,FALSE )</f>
        <v>30</v>
      </c>
      <c r="I413" s="132">
        <f>VLOOKUP($F413,'Participating - full rosters'!$A:$Q,13,FALSE )</f>
        <v>2016</v>
      </c>
      <c r="J413" s="132" t="str">
        <f>VLOOKUP($F413,'Participating - full rosters'!$A:$Q,14,FALSE )</f>
        <v>Nongovt. (not-for-profit) - Other</v>
      </c>
      <c r="K413" s="132" t="str">
        <f>VLOOKUP($F413,'Participating - full rosters'!$A:$R,18,FALSE )</f>
        <v>Minor</v>
      </c>
      <c r="L413" s="132" t="str">
        <f>VLOOKUP($F413,'Participating - full rosters'!$A:$Q,15,FALSE )</f>
        <v>STAFF NURSE</v>
      </c>
      <c r="M413" s="150">
        <f>VLOOKUP($F413,'Participating - full rosters'!$A:$Q,16,FALSE )</f>
        <v>42702</v>
      </c>
      <c r="N413" s="150">
        <f>VLOOKUP($F413,'Participating - full rosters'!$A:$Q,16,FALSE )</f>
        <v>42702</v>
      </c>
      <c r="O413" s="150"/>
      <c r="P413" s="150"/>
      <c r="Q413" s="47">
        <f>'Overall Data'!$C$34-N413</f>
        <v>347</v>
      </c>
      <c r="R413" s="132" t="str">
        <f>VLOOKUP($F413,'Participating - full rosters'!$A:$Q,17,FALSE )</f>
        <v>nights</v>
      </c>
      <c r="S413" s="132">
        <v>3</v>
      </c>
    </row>
    <row r="414" spans="1:19">
      <c r="A414" t="str">
        <f>VLOOKUP($F414,'Participating - full rosters'!$A:$Q,2,FALSE )</f>
        <v>Kaiser Permanente Sunnyside Medical Center</v>
      </c>
      <c r="B414" s="151">
        <v>0.21700524054157877</v>
      </c>
      <c r="C414" t="str">
        <f>VLOOKUP($F414,'Participating - full rosters'!$A:$Q,5,FALSE )</f>
        <v>CV</v>
      </c>
      <c r="D414" s="151">
        <v>0.28666575543119865</v>
      </c>
      <c r="E414" t="str">
        <f>VLOOKUP($F414,'Participating - full rosters'!$A:$Q,10,FALSE )</f>
        <v>Armstrong, Leslie</v>
      </c>
      <c r="F414" s="151">
        <v>0.56934116149019476</v>
      </c>
      <c r="G414">
        <f>VLOOKUP($F414,'Participating - full rosters'!$A:$Q,11,FALSE )</f>
        <v>302</v>
      </c>
      <c r="H414" s="132">
        <f>VLOOKUP($F414,'Participating - full rosters'!$A:$Q,12,FALSE )</f>
        <v>18</v>
      </c>
      <c r="I414" s="132">
        <f>VLOOKUP($F414,'Participating - full rosters'!$A:$Q,13,FALSE )</f>
        <v>2016</v>
      </c>
      <c r="J414" s="132" t="str">
        <f>VLOOKUP($F414,'Participating - full rosters'!$A:$Q,14,FALSE )</f>
        <v>Nongovt. (not-for-profit) - Other</v>
      </c>
      <c r="K414" s="132" t="str">
        <f>VLOOKUP($F414,'Participating - full rosters'!$A:$R,18,FALSE )</f>
        <v>Minor</v>
      </c>
      <c r="L414" s="132" t="str">
        <f>VLOOKUP($F414,'Participating - full rosters'!$A:$Q,15,FALSE )</f>
        <v>C.N.A</v>
      </c>
      <c r="M414" s="150">
        <f>VLOOKUP($F414,'Participating - full rosters'!$A:$Q,16,FALSE )</f>
        <v>42685</v>
      </c>
      <c r="N414" s="150">
        <f>VLOOKUP($F414,'Participating - full rosters'!$A:$Q,16,FALSE )</f>
        <v>42685</v>
      </c>
      <c r="O414" s="150"/>
      <c r="P414" s="150"/>
      <c r="Q414" s="47">
        <f>'Overall Data'!$C$34-N414</f>
        <v>364</v>
      </c>
      <c r="R414" s="132" t="str">
        <f>VLOOKUP($F414,'Participating - full rosters'!$A:$Q,17,FALSE )</f>
        <v>NIGHT</v>
      </c>
      <c r="S414" s="132">
        <v>3</v>
      </c>
    </row>
    <row r="415" spans="1:19">
      <c r="A415" t="str">
        <f>VLOOKUP($F415,'Participating - full rosters'!$A:$Q,2,FALSE )</f>
        <v>St. Joseph Mercy Oakland</v>
      </c>
      <c r="B415" s="1">
        <v>0.10179897754127254</v>
      </c>
      <c r="C415" t="str">
        <f>VLOOKUP($F415,'Participating - full rosters'!$A:$Q,5,FALSE )</f>
        <v>4S - Med/Surg</v>
      </c>
      <c r="D415" s="1">
        <v>0.30940463213849057</v>
      </c>
      <c r="E415" t="str">
        <f>VLOOKUP($F415,'Participating - full rosters'!$A:$Q,10,FALSE )</f>
        <v>Hart, Lisa</v>
      </c>
      <c r="F415" s="1">
        <v>0.24040321905506856</v>
      </c>
      <c r="G415">
        <f>VLOOKUP($F415,'Participating - full rosters'!$A:$Q,11,FALSE )</f>
        <v>422</v>
      </c>
      <c r="H415" s="132">
        <f>VLOOKUP($F415,'Participating - full rosters'!$A:$Q,12,FALSE )</f>
        <v>36</v>
      </c>
      <c r="I415" s="132">
        <f>VLOOKUP($F415,'Participating - full rosters'!$A:$Q,13,FALSE )</f>
        <v>2011</v>
      </c>
      <c r="J415" s="132" t="str">
        <f>VLOOKUP($F415,'Participating - full rosters'!$A:$Q,14,FALSE )</f>
        <v>Nongovt. (not-for-profit) - Church Operated</v>
      </c>
      <c r="K415" s="132" t="str">
        <f>VLOOKUP($F415,'Participating - full rosters'!$A:$R,18,FALSE )</f>
        <v>Minor</v>
      </c>
      <c r="L415" s="132" t="str">
        <f>VLOOKUP($F415,'Participating - full rosters'!$A:$Q,15,FALSE )</f>
        <v>Staff Nurse</v>
      </c>
      <c r="M415" s="150">
        <f>VLOOKUP($F415,'Participating - full rosters'!$A:$Q,16,FALSE )</f>
        <v>42674</v>
      </c>
      <c r="N415" s="150">
        <f>VLOOKUP($F415,'Participating - full rosters'!$A:$Q,16,FALSE )</f>
        <v>42674</v>
      </c>
      <c r="O415" s="150"/>
      <c r="P415" s="150"/>
      <c r="Q415" s="47">
        <f>'Overall Data'!$C$34-N415</f>
        <v>375</v>
      </c>
      <c r="R415" s="132" t="str">
        <f>VLOOKUP($F415,'Participating - full rosters'!$A:$Q,17,FALSE )</f>
        <v>NIGHT</v>
      </c>
      <c r="S415" s="132">
        <v>3</v>
      </c>
    </row>
    <row r="416" spans="1:19">
      <c r="A416" t="str">
        <f>VLOOKUP($F416,'Participating - full rosters'!$A:$Q,2,FALSE )</f>
        <v>The Miriam Hospital</v>
      </c>
      <c r="B416" s="1">
        <v>0.52550586196277127</v>
      </c>
      <c r="C416" t="str">
        <f>VLOOKUP($F416,'Participating - full rosters'!$A:$Q,5,FALSE )</f>
        <v>4E Cardiac</v>
      </c>
      <c r="D416" s="1">
        <v>0.80277592639886974</v>
      </c>
      <c r="E416" t="str">
        <f>VLOOKUP($F416,'Participating - full rosters'!$A:$Q,10,FALSE )</f>
        <v>Lorraine, Rebecca L</v>
      </c>
      <c r="F416" s="1">
        <v>0.75731603357451094</v>
      </c>
      <c r="G416">
        <f>VLOOKUP($F416,'Participating - full rosters'!$A:$Q,11,FALSE )</f>
        <v>247</v>
      </c>
      <c r="H416" s="132">
        <f>VLOOKUP($F416,'Participating - full rosters'!$A:$Q,12,FALSE )</f>
        <v>30</v>
      </c>
      <c r="I416" s="132">
        <f>VLOOKUP($F416,'Participating - full rosters'!$A:$Q,13,FALSE )</f>
        <v>2004</v>
      </c>
      <c r="J416" s="132" t="str">
        <f>VLOOKUP($F416,'Participating - full rosters'!$A:$Q,14,FALSE )</f>
        <v>Nongovt. (not-for-profit) - Other</v>
      </c>
      <c r="K416" s="132" t="str">
        <f>VLOOKUP($F416,'Participating - full rosters'!$A:$R,18,FALSE )</f>
        <v>Major</v>
      </c>
      <c r="L416" s="132" t="str">
        <f>VLOOKUP($F416,'Participating - full rosters'!$A:$Q,15,FALSE )</f>
        <v xml:space="preserve">C N A </v>
      </c>
      <c r="M416" s="150">
        <f>VLOOKUP($F416,'Participating - full rosters'!$A:$Q,16,FALSE )</f>
        <v>42674</v>
      </c>
      <c r="N416" s="150">
        <f>VLOOKUP($F416,'Participating - full rosters'!$A:$Q,16,FALSE )</f>
        <v>42674</v>
      </c>
      <c r="O416" s="150"/>
      <c r="P416" s="150"/>
      <c r="Q416" s="47">
        <f>'Overall Data'!$C$34-N416</f>
        <v>375</v>
      </c>
      <c r="R416" s="132" t="str">
        <f>VLOOKUP($F416,'Participating - full rosters'!$A:$Q,17,FALSE )</f>
        <v>Night</v>
      </c>
      <c r="S416" s="132">
        <v>3</v>
      </c>
    </row>
    <row r="417" spans="1:19">
      <c r="A417" t="str">
        <f>VLOOKUP($F417,'Participating - full rosters'!$A:$Q,2,FALSE )</f>
        <v>St. Joseph Mercy Oakland</v>
      </c>
      <c r="B417" s="1">
        <v>0.10179897754127254</v>
      </c>
      <c r="C417" t="str">
        <f>VLOOKUP($F417,'Participating - full rosters'!$A:$Q,5,FALSE )</f>
        <v>4S - Med/Surg</v>
      </c>
      <c r="D417" s="1">
        <v>0.30940463213849057</v>
      </c>
      <c r="E417" t="str">
        <f>VLOOKUP($F417,'Participating - full rosters'!$A:$Q,10,FALSE )</f>
        <v>Sanford, Kaylyn L.</v>
      </c>
      <c r="F417" s="1">
        <v>0.19010137296473817</v>
      </c>
      <c r="G417">
        <f>VLOOKUP($F417,'Participating - full rosters'!$A:$Q,11,FALSE )</f>
        <v>422</v>
      </c>
      <c r="H417" s="132">
        <f>VLOOKUP($F417,'Participating - full rosters'!$A:$Q,12,FALSE )</f>
        <v>36</v>
      </c>
      <c r="I417" s="132">
        <f>VLOOKUP($F417,'Participating - full rosters'!$A:$Q,13,FALSE )</f>
        <v>2011</v>
      </c>
      <c r="J417" s="132" t="str">
        <f>VLOOKUP($F417,'Participating - full rosters'!$A:$Q,14,FALSE )</f>
        <v>Nongovt. (not-for-profit) - Church Operated</v>
      </c>
      <c r="K417" s="132" t="str">
        <f>VLOOKUP($F417,'Participating - full rosters'!$A:$R,18,FALSE )</f>
        <v>Minor</v>
      </c>
      <c r="L417" s="132" t="str">
        <f>VLOOKUP($F417,'Participating - full rosters'!$A:$Q,15,FALSE )</f>
        <v>Staff Nurse</v>
      </c>
      <c r="M417" s="150">
        <f>VLOOKUP($F417,'Participating - full rosters'!$A:$Q,16,FALSE )</f>
        <v>42646</v>
      </c>
      <c r="N417" s="150">
        <f>VLOOKUP($F417,'Participating - full rosters'!$A:$Q,16,FALSE )</f>
        <v>42646</v>
      </c>
      <c r="O417" s="150"/>
      <c r="P417" s="150"/>
      <c r="Q417" s="47">
        <f>'Overall Data'!$C$34-N417</f>
        <v>403</v>
      </c>
      <c r="R417" s="132" t="str">
        <f>VLOOKUP($F417,'Participating - full rosters'!$A:$Q,17,FALSE )</f>
        <v>NIGHT</v>
      </c>
      <c r="S417" s="132">
        <v>3</v>
      </c>
    </row>
    <row r="418" spans="1:19">
      <c r="A418" t="str">
        <f>VLOOKUP($F418,'Participating - full rosters'!$A:$Q,2,FALSE )</f>
        <v>Kaiser Permanente Sunnyside Medical Center</v>
      </c>
      <c r="B418" s="151">
        <v>0.21700524054157877</v>
      </c>
      <c r="C418" t="str">
        <f>VLOOKUP($F418,'Participating - full rosters'!$A:$Q,5,FALSE )</f>
        <v>2 South</v>
      </c>
      <c r="D418" s="100">
        <v>0.88298628694913495</v>
      </c>
      <c r="E418" t="str">
        <f>VLOOKUP($F418,'Participating - full rosters'!$A:$Q,10,FALSE )</f>
        <v>Lee, Anna</v>
      </c>
      <c r="F418" s="151">
        <v>0.77246293197533866</v>
      </c>
      <c r="G418">
        <f>VLOOKUP($F418,'Participating - full rosters'!$A:$Q,11,FALSE )</f>
        <v>302</v>
      </c>
      <c r="H418" s="132">
        <f>VLOOKUP($F418,'Participating - full rosters'!$A:$Q,12,FALSE )</f>
        <v>20</v>
      </c>
      <c r="I418" s="132">
        <f>VLOOKUP($F418,'Participating - full rosters'!$A:$Q,13,FALSE )</f>
        <v>2016</v>
      </c>
      <c r="J418" s="132" t="str">
        <f>VLOOKUP($F418,'Participating - full rosters'!$A:$Q,14,FALSE )</f>
        <v>Nongovt. (not-for-profit) - Other</v>
      </c>
      <c r="K418" s="132" t="str">
        <f>VLOOKUP($F418,'Participating - full rosters'!$A:$R,18,FALSE )</f>
        <v>Minor</v>
      </c>
      <c r="L418" s="132" t="str">
        <f>VLOOKUP($F418,'Participating - full rosters'!$A:$Q,15,FALSE )</f>
        <v>C.N.A.</v>
      </c>
      <c r="M418" s="150">
        <f>VLOOKUP($F418,'Participating - full rosters'!$A:$Q,16,FALSE )</f>
        <v>42597</v>
      </c>
      <c r="N418" s="150">
        <f>VLOOKUP($F418,'Participating - full rosters'!$A:$Q,16,FALSE )</f>
        <v>42597</v>
      </c>
      <c r="O418" s="150"/>
      <c r="P418" s="150"/>
      <c r="Q418" s="47">
        <f>'Overall Data'!$C$34-N418</f>
        <v>452</v>
      </c>
      <c r="R418" s="132" t="str">
        <f>VLOOKUP($F418,'Participating - full rosters'!$A:$Q,17,FALSE )</f>
        <v>NIGHT</v>
      </c>
      <c r="S418" s="132">
        <v>3</v>
      </c>
    </row>
    <row r="419" spans="1:19">
      <c r="A419" t="str">
        <f>VLOOKUP($F419,'Participating - full rosters'!$A:$Q,2,FALSE )</f>
        <v>NY Presbyterian - Lawrence</v>
      </c>
      <c r="B419" s="1">
        <v>9.2891976238658858E-2</v>
      </c>
      <c r="C419" t="str">
        <f>VLOOKUP($F419,'Participating - full rosters'!$A:$Q,5,FALSE )</f>
        <v>D.E.M.</v>
      </c>
      <c r="D419" s="151">
        <v>0.49490553607106658</v>
      </c>
      <c r="E419" t="str">
        <f>VLOOKUP($F419,'Participating - full rosters'!$A:$Q,10,FALSE )</f>
        <v>Quintero, Patricia</v>
      </c>
      <c r="F419" s="1">
        <v>0.76131954737643015</v>
      </c>
      <c r="G419">
        <f>VLOOKUP($F419,'Participating - full rosters'!$A:$Q,11,FALSE )</f>
        <v>208</v>
      </c>
      <c r="H419" s="132">
        <f>VLOOKUP($F419,'Participating - full rosters'!$A:$Q,12,FALSE )</f>
        <v>40</v>
      </c>
      <c r="I419" s="132">
        <f>VLOOKUP($F419,'Participating - full rosters'!$A:$Q,13,FALSE )</f>
        <v>2016</v>
      </c>
      <c r="J419" s="132" t="str">
        <f>VLOOKUP($F419,'Participating - full rosters'!$A:$Q,14,FALSE )</f>
        <v>Nongovt. (not-for-profit) - Other</v>
      </c>
      <c r="K419" s="132" t="str">
        <f>VLOOKUP($F419,'Participating - full rosters'!$A:$R,18,FALSE )</f>
        <v>Minor</v>
      </c>
      <c r="L419" s="132" t="str">
        <f>VLOOKUP($F419,'Participating - full rosters'!$A:$Q,15,FALSE )</f>
        <v>STAFF NURSE</v>
      </c>
      <c r="M419" s="150">
        <f>VLOOKUP($F419,'Participating - full rosters'!$A:$Q,16,FALSE )</f>
        <v>42541</v>
      </c>
      <c r="N419" s="150">
        <f>VLOOKUP($F419,'Participating - full rosters'!$A:$Q,16,FALSE )</f>
        <v>42541</v>
      </c>
      <c r="O419" s="150"/>
      <c r="P419" s="150"/>
      <c r="Q419" s="47">
        <f>'Overall Data'!$C$34-N419</f>
        <v>508</v>
      </c>
      <c r="R419" s="132" t="str">
        <f>VLOOKUP($F419,'Participating - full rosters'!$A:$Q,17,FALSE )</f>
        <v>NIGHT</v>
      </c>
      <c r="S419" s="132">
        <v>3</v>
      </c>
    </row>
    <row r="420" spans="1:19">
      <c r="A420" t="str">
        <f>VLOOKUP($F420,'Participating - full rosters'!$A:$Q,2,FALSE )</f>
        <v>NY Presbyterian - Lawrence</v>
      </c>
      <c r="B420" s="151">
        <v>9.2891976238658858E-2</v>
      </c>
      <c r="C420" t="str">
        <f>VLOOKUP($F420,'Participating - full rosters'!$A:$Q,5,FALSE )</f>
        <v>5S</v>
      </c>
      <c r="D420" s="151">
        <v>0.97548158971023757</v>
      </c>
      <c r="E420" t="str">
        <f>VLOOKUP($F420,'Participating - full rosters'!$A:$Q,10,FALSE )</f>
        <v>Edwards, Nordia</v>
      </c>
      <c r="F420" s="151">
        <v>0.45177979943199764</v>
      </c>
      <c r="G420">
        <f>VLOOKUP($F420,'Participating - full rosters'!$A:$Q,11,FALSE )</f>
        <v>208</v>
      </c>
      <c r="H420" s="132">
        <f>VLOOKUP($F420,'Participating - full rosters'!$A:$Q,12,FALSE )</f>
        <v>40</v>
      </c>
      <c r="I420" s="132">
        <f>VLOOKUP($F420,'Participating - full rosters'!$A:$Q,13,FALSE )</f>
        <v>2016</v>
      </c>
      <c r="J420" s="132" t="str">
        <f>VLOOKUP($F420,'Participating - full rosters'!$A:$Q,14,FALSE )</f>
        <v>Nongovt. (not-for-profit) - Other</v>
      </c>
      <c r="K420" s="132" t="str">
        <f>VLOOKUP($F420,'Participating - full rosters'!$A:$R,18,FALSE )</f>
        <v>Minor</v>
      </c>
      <c r="L420" s="132" t="str">
        <f>VLOOKUP($F420,'Participating - full rosters'!$A:$Q,15,FALSE )</f>
        <v>STAFF NURSE</v>
      </c>
      <c r="M420" s="150">
        <f>VLOOKUP($F420,'Participating - full rosters'!$A:$Q,16,FALSE )</f>
        <v>42506</v>
      </c>
      <c r="N420" s="150">
        <f>VLOOKUP($F420,'Participating - full rosters'!$A:$Q,16,FALSE )</f>
        <v>42506</v>
      </c>
      <c r="O420" s="150"/>
      <c r="P420" s="150"/>
      <c r="Q420" s="47">
        <f>'Overall Data'!$C$34-N420</f>
        <v>543</v>
      </c>
      <c r="R420" s="132" t="str">
        <f>VLOOKUP($F420,'Participating - full rosters'!$A:$Q,17,FALSE )</f>
        <v>NIGHT</v>
      </c>
      <c r="S420" s="132">
        <v>3</v>
      </c>
    </row>
    <row r="421" spans="1:19">
      <c r="A421" t="str">
        <f>VLOOKUP($F421,'Participating - full rosters'!$A:$Q,2,FALSE )</f>
        <v>NY Presbyterian - Lawrence</v>
      </c>
      <c r="B421" s="1">
        <v>9.2891976238658858E-2</v>
      </c>
      <c r="C421" t="str">
        <f>VLOOKUP($F421,'Participating - full rosters'!$A:$Q,5,FALSE )</f>
        <v>D.E.M.</v>
      </c>
      <c r="D421" s="151">
        <v>0.49490553607106658</v>
      </c>
      <c r="E421" t="str">
        <f>VLOOKUP($F421,'Participating - full rosters'!$A:$Q,10,FALSE )</f>
        <v>Taylor, Georgette A.</v>
      </c>
      <c r="F421" s="1">
        <v>0.96125910957961802</v>
      </c>
      <c r="G421">
        <f>VLOOKUP($F421,'Participating - full rosters'!$A:$Q,11,FALSE )</f>
        <v>208</v>
      </c>
      <c r="H421" s="132">
        <f>VLOOKUP($F421,'Participating - full rosters'!$A:$Q,12,FALSE )</f>
        <v>40</v>
      </c>
      <c r="I421" s="132">
        <f>VLOOKUP($F421,'Participating - full rosters'!$A:$Q,13,FALSE )</f>
        <v>2016</v>
      </c>
      <c r="J421" s="132" t="str">
        <f>VLOOKUP($F421,'Participating - full rosters'!$A:$Q,14,FALSE )</f>
        <v>Nongovt. (not-for-profit) - Other</v>
      </c>
      <c r="K421" s="132" t="str">
        <f>VLOOKUP($F421,'Participating - full rosters'!$A:$R,18,FALSE )</f>
        <v>Minor</v>
      </c>
      <c r="L421" s="132" t="str">
        <f>VLOOKUP($F421,'Participating - full rosters'!$A:$Q,15,FALSE )</f>
        <v>STAFF NURSE</v>
      </c>
      <c r="M421" s="150">
        <f>VLOOKUP($F421,'Participating - full rosters'!$A:$Q,16,FALSE )</f>
        <v>42506</v>
      </c>
      <c r="N421" s="150">
        <f>VLOOKUP($F421,'Participating - full rosters'!$A:$Q,16,FALSE )</f>
        <v>42506</v>
      </c>
      <c r="O421" s="150"/>
      <c r="P421" s="150"/>
      <c r="Q421" s="47">
        <f>'Overall Data'!$C$34-N421</f>
        <v>543</v>
      </c>
      <c r="R421" s="132" t="str">
        <f>VLOOKUP($F421,'Participating - full rosters'!$A:$Q,17,FALSE )</f>
        <v>NIGHT</v>
      </c>
      <c r="S421" s="132">
        <v>3</v>
      </c>
    </row>
    <row r="422" spans="1:19">
      <c r="A422" t="str">
        <f>VLOOKUP($F422,'Participating - full rosters'!$A:$Q,2,FALSE )</f>
        <v>NY Presbyterian - Lawrence</v>
      </c>
      <c r="B422" s="1">
        <v>9.2891976238658899E-2</v>
      </c>
      <c r="C422" t="str">
        <f>VLOOKUP($F422,'Participating - full rosters'!$A:$Q,5,FALSE )</f>
        <v>CCU</v>
      </c>
      <c r="D422" s="151">
        <v>3.7703553288351621E-2</v>
      </c>
      <c r="E422" t="str">
        <f>VLOOKUP($F422,'Participating - full rosters'!$A:$Q,10,FALSE )</f>
        <v>Kim, Jenny</v>
      </c>
      <c r="F422" s="1">
        <v>0.3945296364799743</v>
      </c>
      <c r="G422">
        <f>VLOOKUP($F422,'Participating - full rosters'!$A:$Q,11,FALSE )</f>
        <v>208</v>
      </c>
      <c r="H422" s="132">
        <f>VLOOKUP($F422,'Participating - full rosters'!$A:$Q,12,FALSE )</f>
        <v>18</v>
      </c>
      <c r="I422" s="132">
        <f>VLOOKUP($F422,'Participating - full rosters'!$A:$Q,13,FALSE )</f>
        <v>2016</v>
      </c>
      <c r="J422" s="132" t="str">
        <f>VLOOKUP($F422,'Participating - full rosters'!$A:$Q,14,FALSE )</f>
        <v>Nongovt. (not-for-profit) - Other</v>
      </c>
      <c r="K422" s="132" t="str">
        <f>VLOOKUP($F422,'Participating - full rosters'!$A:$R,18,FALSE )</f>
        <v>Minor</v>
      </c>
      <c r="L422" s="132" t="str">
        <f>VLOOKUP($F422,'Participating - full rosters'!$A:$Q,15,FALSE )</f>
        <v>STAFF NURSE</v>
      </c>
      <c r="M422" s="150">
        <f>VLOOKUP($F422,'Participating - full rosters'!$A:$Q,16,FALSE )</f>
        <v>42506</v>
      </c>
      <c r="N422" s="150">
        <f>VLOOKUP($F422,'Participating - full rosters'!$A:$Q,16,FALSE )</f>
        <v>42506</v>
      </c>
      <c r="O422" s="150"/>
      <c r="P422" s="150"/>
      <c r="Q422" s="47">
        <f>'Overall Data'!$C$34-N422</f>
        <v>543</v>
      </c>
      <c r="R422" s="132" t="str">
        <f>VLOOKUP($F422,'Participating - full rosters'!$A:$Q,17,FALSE )</f>
        <v>Nights</v>
      </c>
      <c r="S422" s="132">
        <v>3</v>
      </c>
    </row>
    <row r="423" spans="1:19">
      <c r="A423" t="str">
        <f>VLOOKUP($F423,'Participating - full rosters'!$A:$Q,2,FALSE )</f>
        <v>St. Joseph Mercy Oakland</v>
      </c>
      <c r="B423" s="151">
        <v>0.10179897754127254</v>
      </c>
      <c r="C423" t="str">
        <f>VLOOKUP($F423,'Participating - full rosters'!$A:$Q,5,FALSE )</f>
        <v>4S - Med/Surg</v>
      </c>
      <c r="D423" s="151">
        <v>0.30940463213849057</v>
      </c>
      <c r="E423" t="str">
        <f>VLOOKUP($F423,'Participating - full rosters'!$A:$Q,10,FALSE )</f>
        <v>Dietrich, Brittany M.</v>
      </c>
      <c r="F423" s="151">
        <v>0.24193858708310589</v>
      </c>
      <c r="G423">
        <f>VLOOKUP($F423,'Participating - full rosters'!$A:$Q,11,FALSE )</f>
        <v>422</v>
      </c>
      <c r="H423" s="132">
        <f>VLOOKUP($F423,'Participating - full rosters'!$A:$Q,12,FALSE )</f>
        <v>36</v>
      </c>
      <c r="I423" s="132">
        <f>VLOOKUP($F423,'Participating - full rosters'!$A:$Q,13,FALSE )</f>
        <v>2011</v>
      </c>
      <c r="J423" s="132" t="str">
        <f>VLOOKUP($F423,'Participating - full rosters'!$A:$Q,14,FALSE )</f>
        <v>Nongovt. (not-for-profit) - Church Operated</v>
      </c>
      <c r="K423" s="132" t="str">
        <f>VLOOKUP($F423,'Participating - full rosters'!$A:$R,18,FALSE )</f>
        <v>Minor</v>
      </c>
      <c r="L423" s="132" t="str">
        <f>VLOOKUP($F423,'Participating - full rosters'!$A:$Q,15,FALSE )</f>
        <v>STAFF NURSE</v>
      </c>
      <c r="M423" s="150">
        <f>VLOOKUP($F423,'Participating - full rosters'!$A:$Q,16,FALSE )</f>
        <v>42506</v>
      </c>
      <c r="N423" s="150">
        <f>VLOOKUP($F423,'Participating - full rosters'!$A:$Q,16,FALSE )</f>
        <v>42506</v>
      </c>
      <c r="O423" s="150"/>
      <c r="P423" s="150"/>
      <c r="Q423" s="47">
        <f>'Overall Data'!$C$34-N423</f>
        <v>543</v>
      </c>
      <c r="R423" s="132" t="str">
        <f>VLOOKUP($F423,'Participating - full rosters'!$A:$Q,17,FALSE )</f>
        <v>NIGHT</v>
      </c>
      <c r="S423" s="132">
        <v>3</v>
      </c>
    </row>
    <row r="424" spans="1:19">
      <c r="A424" t="str">
        <f>VLOOKUP($F424,'Participating - full rosters'!$A:$Q,2,FALSE )</f>
        <v>NY Presbyterian - Lawrence</v>
      </c>
      <c r="B424" s="151">
        <v>9.2891976238658858E-2</v>
      </c>
      <c r="C424" t="str">
        <f>VLOOKUP($F424,'Participating - full rosters'!$A:$Q,5,FALSE )</f>
        <v>D.E.M.</v>
      </c>
      <c r="D424" s="1">
        <v>0.49490553607106658</v>
      </c>
      <c r="E424" t="str">
        <f>VLOOKUP($F424,'Participating - full rosters'!$A:$Q,10,FALSE )</f>
        <v>Davis, Candice E.</v>
      </c>
      <c r="F424" s="151">
        <v>9.8643880184087429E-2</v>
      </c>
      <c r="G424">
        <f>VLOOKUP($F424,'Participating - full rosters'!$A:$Q,11,FALSE )</f>
        <v>208</v>
      </c>
      <c r="H424" s="132">
        <f>VLOOKUP($F424,'Participating - full rosters'!$A:$Q,12,FALSE )</f>
        <v>40</v>
      </c>
      <c r="I424" s="132">
        <f>VLOOKUP($F424,'Participating - full rosters'!$A:$Q,13,FALSE )</f>
        <v>2016</v>
      </c>
      <c r="J424" s="132" t="str">
        <f>VLOOKUP($F424,'Participating - full rosters'!$A:$Q,14,FALSE )</f>
        <v>Nongovt. (not-for-profit) - Other</v>
      </c>
      <c r="K424" s="132" t="str">
        <f>VLOOKUP($F424,'Participating - full rosters'!$A:$R,18,FALSE )</f>
        <v>Minor</v>
      </c>
      <c r="L424" s="132" t="str">
        <f>VLOOKUP($F424,'Participating - full rosters'!$A:$Q,15,FALSE )</f>
        <v>STAFF NURSE</v>
      </c>
      <c r="M424" s="150">
        <f>VLOOKUP($F424,'Participating - full rosters'!$A:$Q,16,FALSE )</f>
        <v>42478</v>
      </c>
      <c r="N424" s="150">
        <f>VLOOKUP($F424,'Participating - full rosters'!$A:$Q,16,FALSE )</f>
        <v>42478</v>
      </c>
      <c r="O424" s="150"/>
      <c r="P424" s="150"/>
      <c r="Q424" s="47">
        <f>'Overall Data'!$C$34-N424</f>
        <v>571</v>
      </c>
      <c r="R424" s="132" t="str">
        <f>VLOOKUP($F424,'Participating - full rosters'!$A:$Q,17,FALSE )</f>
        <v>NIGHT</v>
      </c>
      <c r="S424" s="132">
        <v>3</v>
      </c>
    </row>
    <row r="425" spans="1:19">
      <c r="A425" t="str">
        <f>VLOOKUP($F425,'Participating - full rosters'!$A:$Q,2,FALSE )</f>
        <v>NY Presbyterian - Lawrence</v>
      </c>
      <c r="B425" s="1">
        <v>9.2891976238658858E-2</v>
      </c>
      <c r="C425" t="str">
        <f>VLOOKUP($F425,'Participating - full rosters'!$A:$Q,5,FALSE )</f>
        <v>CCU</v>
      </c>
      <c r="D425" s="1">
        <v>3.7703553288351621E-2</v>
      </c>
      <c r="E425" t="str">
        <f>VLOOKUP($F425,'Participating - full rosters'!$A:$Q,10,FALSE )</f>
        <v>Van-Lare, Shila</v>
      </c>
      <c r="F425" s="1">
        <v>9.8396650986442347E-2</v>
      </c>
      <c r="G425">
        <f>VLOOKUP($F425,'Participating - full rosters'!$A:$Q,11,FALSE )</f>
        <v>208</v>
      </c>
      <c r="H425" s="132">
        <f>VLOOKUP($F425,'Participating - full rosters'!$A:$Q,12,FALSE )</f>
        <v>18</v>
      </c>
      <c r="I425" s="132">
        <f>VLOOKUP($F425,'Participating - full rosters'!$A:$Q,13,FALSE )</f>
        <v>2016</v>
      </c>
      <c r="J425" s="132" t="str">
        <f>VLOOKUP($F425,'Participating - full rosters'!$A:$Q,14,FALSE )</f>
        <v>Nongovt. (not-for-profit) - Other</v>
      </c>
      <c r="K425" s="132" t="str">
        <f>VLOOKUP($F425,'Participating - full rosters'!$A:$R,18,FALSE )</f>
        <v>Minor</v>
      </c>
      <c r="L425" s="132" t="str">
        <f>VLOOKUP($F425,'Participating - full rosters'!$A:$Q,15,FALSE )</f>
        <v>STAFF NURSE</v>
      </c>
      <c r="M425" s="150">
        <f>VLOOKUP($F425,'Participating - full rosters'!$A:$Q,16,FALSE )</f>
        <v>42478</v>
      </c>
      <c r="N425" s="150">
        <f>VLOOKUP($F425,'Participating - full rosters'!$A:$Q,16,FALSE )</f>
        <v>42478</v>
      </c>
      <c r="O425" s="150"/>
      <c r="P425" s="150"/>
      <c r="Q425" s="47">
        <f>'Overall Data'!$C$34-N425</f>
        <v>571</v>
      </c>
      <c r="R425" s="132" t="str">
        <f>VLOOKUP($F425,'Participating - full rosters'!$A:$Q,17,FALSE )</f>
        <v>Nights</v>
      </c>
      <c r="S425" s="132">
        <v>3</v>
      </c>
    </row>
    <row r="426" spans="1:19">
      <c r="A426" t="str">
        <f>VLOOKUP($F426,'Participating - full rosters'!$A:$Q,2,FALSE )</f>
        <v>Kaiser Permanente Sunnyside Medical Center</v>
      </c>
      <c r="B426" s="1">
        <v>0.21700524054157877</v>
      </c>
      <c r="C426" t="str">
        <f>VLOOKUP($F426,'Participating - full rosters'!$A:$Q,5,FALSE )</f>
        <v>CV</v>
      </c>
      <c r="D426" s="1">
        <v>0.28666575543119865</v>
      </c>
      <c r="E426" t="str">
        <f>VLOOKUP($F426,'Participating - full rosters'!$A:$Q,10,FALSE )</f>
        <v>House, Stephanie</v>
      </c>
      <c r="F426" s="1">
        <v>0.39361758723832918</v>
      </c>
      <c r="G426">
        <f>VLOOKUP($F426,'Participating - full rosters'!$A:$Q,11,FALSE )</f>
        <v>302</v>
      </c>
      <c r="H426" s="132">
        <f>VLOOKUP($F426,'Participating - full rosters'!$A:$Q,12,FALSE )</f>
        <v>18</v>
      </c>
      <c r="I426" s="132">
        <f>VLOOKUP($F426,'Participating - full rosters'!$A:$Q,13,FALSE )</f>
        <v>2016</v>
      </c>
      <c r="J426" s="132" t="str">
        <f>VLOOKUP($F426,'Participating - full rosters'!$A:$Q,14,FALSE )</f>
        <v>Nongovt. (not-for-profit) - Other</v>
      </c>
      <c r="K426" s="132" t="str">
        <f>VLOOKUP($F426,'Participating - full rosters'!$A:$R,18,FALSE )</f>
        <v>Minor</v>
      </c>
      <c r="L426" s="132" t="str">
        <f>VLOOKUP($F426,'Participating - full rosters'!$A:$Q,15,FALSE )</f>
        <v>C.N.A.</v>
      </c>
      <c r="M426" s="150">
        <f>VLOOKUP($F426,'Participating - full rosters'!$A:$Q,16,FALSE )</f>
        <v>42415</v>
      </c>
      <c r="N426" s="150">
        <f>VLOOKUP($F426,'Participating - full rosters'!$A:$Q,16,FALSE )</f>
        <v>42415</v>
      </c>
      <c r="O426" s="150"/>
      <c r="P426" s="150"/>
      <c r="Q426" s="47">
        <f>'Overall Data'!$C$34-N426</f>
        <v>634</v>
      </c>
      <c r="R426" s="132" t="str">
        <f>VLOOKUP($F426,'Participating - full rosters'!$A:$Q,17,FALSE )</f>
        <v>NIGHT</v>
      </c>
      <c r="S426" s="132">
        <v>3</v>
      </c>
    </row>
    <row r="427" spans="1:19">
      <c r="A427" t="str">
        <f>VLOOKUP($F427,'Participating - full rosters'!$A:$Q,2,FALSE )</f>
        <v>The Miriam Hospital</v>
      </c>
      <c r="B427" s="1">
        <v>0.52550586196277127</v>
      </c>
      <c r="C427" t="str">
        <f>VLOOKUP($F427,'Participating - full rosters'!$A:$Q,5,FALSE )</f>
        <v>4W Cardiac</v>
      </c>
      <c r="D427" s="151">
        <v>0.43561974961587346</v>
      </c>
      <c r="E427" t="str">
        <f>VLOOKUP($F427,'Participating - full rosters'!$A:$Q,10,FALSE )</f>
        <v>Manosh, Grace</v>
      </c>
      <c r="F427" s="1">
        <v>3.0278975183285262E-2</v>
      </c>
      <c r="G427">
        <f>VLOOKUP($F427,'Participating - full rosters'!$A:$Q,11,FALSE )</f>
        <v>247</v>
      </c>
      <c r="H427" s="132">
        <f>VLOOKUP($F427,'Participating - full rosters'!$A:$Q,12,FALSE )</f>
        <v>30</v>
      </c>
      <c r="I427" s="132">
        <f>VLOOKUP($F427,'Participating - full rosters'!$A:$Q,13,FALSE )</f>
        <v>2004</v>
      </c>
      <c r="J427" s="132" t="str">
        <f>VLOOKUP($F427,'Participating - full rosters'!$A:$Q,14,FALSE )</f>
        <v>Nongovt. (not-for-profit) - Other</v>
      </c>
      <c r="K427" s="132" t="str">
        <f>VLOOKUP($F427,'Participating - full rosters'!$A:$R,18,FALSE )</f>
        <v>Major</v>
      </c>
      <c r="L427" s="132" t="str">
        <f>VLOOKUP($F427,'Participating - full rosters'!$A:$Q,15,FALSE )</f>
        <v xml:space="preserve">C N A </v>
      </c>
      <c r="M427" s="150">
        <f>VLOOKUP($F427,'Participating - full rosters'!$A:$Q,16,FALSE )</f>
        <v>42394</v>
      </c>
      <c r="N427" s="150">
        <f>VLOOKUP($F427,'Participating - full rosters'!$A:$Q,16,FALSE )</f>
        <v>42394</v>
      </c>
      <c r="O427" s="150"/>
      <c r="P427" s="150"/>
      <c r="Q427" s="47">
        <f>'Overall Data'!$C$34-N427</f>
        <v>655</v>
      </c>
      <c r="R427" s="132" t="str">
        <f>VLOOKUP($F427,'Participating - full rosters'!$A:$Q,17,FALSE )</f>
        <v>Night</v>
      </c>
      <c r="S427" s="132">
        <v>3</v>
      </c>
    </row>
    <row r="428" spans="1:19">
      <c r="A428" t="str">
        <f>VLOOKUP($F428,'Participating - full rosters'!$A:$Q,2,FALSE )</f>
        <v>NY Presbyterian - Lawrence</v>
      </c>
      <c r="B428" s="1">
        <v>9.2891976238658858E-2</v>
      </c>
      <c r="C428" t="str">
        <f>VLOOKUP($F428,'Participating - full rosters'!$A:$Q,5,FALSE )</f>
        <v>D.E.M.</v>
      </c>
      <c r="D428" s="151">
        <v>0.49490553607106658</v>
      </c>
      <c r="E428" t="str">
        <f>VLOOKUP($F428,'Participating - full rosters'!$A:$Q,10,FALSE )</f>
        <v>Qaabidh, Layla</v>
      </c>
      <c r="F428" s="1">
        <v>0.71968839326744027</v>
      </c>
      <c r="G428">
        <f>VLOOKUP($F428,'Participating - full rosters'!$A:$Q,11,FALSE )</f>
        <v>208</v>
      </c>
      <c r="H428" s="132">
        <f>VLOOKUP($F428,'Participating - full rosters'!$A:$Q,12,FALSE )</f>
        <v>40</v>
      </c>
      <c r="I428" s="132">
        <f>VLOOKUP($F428,'Participating - full rosters'!$A:$Q,13,FALSE )</f>
        <v>2016</v>
      </c>
      <c r="J428" s="132" t="str">
        <f>VLOOKUP($F428,'Participating - full rosters'!$A:$Q,14,FALSE )</f>
        <v>Nongovt. (not-for-profit) - Other</v>
      </c>
      <c r="K428" s="132" t="str">
        <f>VLOOKUP($F428,'Participating - full rosters'!$A:$R,18,FALSE )</f>
        <v>Minor</v>
      </c>
      <c r="L428" s="132" t="str">
        <f>VLOOKUP($F428,'Participating - full rosters'!$A:$Q,15,FALSE )</f>
        <v>CLINICAL LEADER</v>
      </c>
      <c r="M428" s="150">
        <f>VLOOKUP($F428,'Participating - full rosters'!$A:$Q,16,FALSE )</f>
        <v>42388</v>
      </c>
      <c r="N428" s="150">
        <f>VLOOKUP($F428,'Participating - full rosters'!$A:$Q,16,FALSE )</f>
        <v>42388</v>
      </c>
      <c r="O428" s="150"/>
      <c r="P428" s="150"/>
      <c r="Q428" s="47">
        <f>'Overall Data'!$C$34-N428</f>
        <v>661</v>
      </c>
      <c r="R428" s="132" t="str">
        <f>VLOOKUP($F428,'Participating - full rosters'!$A:$Q,17,FALSE )</f>
        <v>NIGHT</v>
      </c>
      <c r="S428" s="132">
        <v>3</v>
      </c>
    </row>
    <row r="429" spans="1:19">
      <c r="A429" t="str">
        <f>VLOOKUP($F429,'Participating - full rosters'!$A:$Q,2,FALSE )</f>
        <v>NY Presbyterian - Lawrence</v>
      </c>
      <c r="B429" s="1">
        <v>9.2891976238658899E-2</v>
      </c>
      <c r="C429" t="str">
        <f>VLOOKUP($F429,'Participating - full rosters'!$A:$Q,5,FALSE )</f>
        <v>D.E.M.</v>
      </c>
      <c r="D429" s="151">
        <v>0.49490553607106658</v>
      </c>
      <c r="E429" t="str">
        <f>VLOOKUP($F429,'Participating - full rosters'!$A:$Q,10,FALSE )</f>
        <v>Abohwo, Ese P.</v>
      </c>
      <c r="F429" s="1">
        <v>1.7828564649247092E-3</v>
      </c>
      <c r="G429">
        <f>VLOOKUP($F429,'Participating - full rosters'!$A:$Q,11,FALSE )</f>
        <v>208</v>
      </c>
      <c r="H429" s="132">
        <f>VLOOKUP($F429,'Participating - full rosters'!$A:$Q,12,FALSE )</f>
        <v>40</v>
      </c>
      <c r="I429" s="132">
        <f>VLOOKUP($F429,'Participating - full rosters'!$A:$Q,13,FALSE )</f>
        <v>2016</v>
      </c>
      <c r="J429" s="132" t="str">
        <f>VLOOKUP($F429,'Participating - full rosters'!$A:$Q,14,FALSE )</f>
        <v>Nongovt. (not-for-profit) - Other</v>
      </c>
      <c r="K429" s="132" t="str">
        <f>VLOOKUP($F429,'Participating - full rosters'!$A:$R,18,FALSE )</f>
        <v>Minor</v>
      </c>
      <c r="L429" s="132" t="str">
        <f>VLOOKUP($F429,'Participating - full rosters'!$A:$Q,15,FALSE )</f>
        <v>STAFF NURSE</v>
      </c>
      <c r="M429" s="150">
        <f>VLOOKUP($F429,'Participating - full rosters'!$A:$Q,16,FALSE )</f>
        <v>42388</v>
      </c>
      <c r="N429" s="150">
        <f>VLOOKUP($F429,'Participating - full rosters'!$A:$Q,16,FALSE )</f>
        <v>42388</v>
      </c>
      <c r="O429" s="150"/>
      <c r="P429" s="150"/>
      <c r="Q429" s="47">
        <f>'Overall Data'!$C$34-N429</f>
        <v>661</v>
      </c>
      <c r="R429" s="132" t="str">
        <f>VLOOKUP($F429,'Participating - full rosters'!$A:$Q,17,FALSE )</f>
        <v>NIGHT</v>
      </c>
      <c r="S429" s="132">
        <v>3</v>
      </c>
    </row>
    <row r="430" spans="1:19">
      <c r="A430" t="str">
        <f>VLOOKUP($F430,'Participating - full rosters'!$A:$Q,2,FALSE )</f>
        <v>St. Joseph Mercy Oakland</v>
      </c>
      <c r="B430" s="1">
        <v>0.10179897754127254</v>
      </c>
      <c r="C430" t="str">
        <f>VLOOKUP($F430,'Participating - full rosters'!$A:$Q,5,FALSE )</f>
        <v>4S - Med/Surg</v>
      </c>
      <c r="D430" s="151">
        <v>0.30940463213849057</v>
      </c>
      <c r="E430" t="str">
        <f>VLOOKUP($F430,'Participating - full rosters'!$A:$Q,10,FALSE )</f>
        <v>Chiu, Amanda</v>
      </c>
      <c r="F430" s="1">
        <v>0.47277509038828647</v>
      </c>
      <c r="G430">
        <f>VLOOKUP($F430,'Participating - full rosters'!$A:$Q,11,FALSE )</f>
        <v>422</v>
      </c>
      <c r="H430" s="132">
        <f>VLOOKUP($F430,'Participating - full rosters'!$A:$Q,12,FALSE )</f>
        <v>36</v>
      </c>
      <c r="I430" s="132">
        <f>VLOOKUP($F430,'Participating - full rosters'!$A:$Q,13,FALSE )</f>
        <v>2011</v>
      </c>
      <c r="J430" s="132" t="str">
        <f>VLOOKUP($F430,'Participating - full rosters'!$A:$Q,14,FALSE )</f>
        <v>Nongovt. (not-for-profit) - Church Operated</v>
      </c>
      <c r="K430" s="132" t="str">
        <f>VLOOKUP($F430,'Participating - full rosters'!$A:$R,18,FALSE )</f>
        <v>Minor</v>
      </c>
      <c r="L430" s="132" t="str">
        <f>VLOOKUP($F430,'Participating - full rosters'!$A:$Q,15,FALSE )</f>
        <v>CLINICAL LEADER</v>
      </c>
      <c r="M430" s="150">
        <f>VLOOKUP($F430,'Participating - full rosters'!$A:$Q,16,FALSE )</f>
        <v>42388</v>
      </c>
      <c r="N430" s="150">
        <f>VLOOKUP($F430,'Participating - full rosters'!$A:$Q,16,FALSE )</f>
        <v>42388</v>
      </c>
      <c r="O430" s="150"/>
      <c r="P430" s="150"/>
      <c r="Q430" s="47">
        <f>'Overall Data'!$C$34-N430</f>
        <v>661</v>
      </c>
      <c r="R430" s="132" t="str">
        <f>VLOOKUP($F430,'Participating - full rosters'!$A:$Q,17,FALSE )</f>
        <v>NIGHT</v>
      </c>
      <c r="S430" s="132">
        <v>3</v>
      </c>
    </row>
    <row r="431" spans="1:19">
      <c r="A431" t="str">
        <f>VLOOKUP($F431,'Participating - full rosters'!$A:$Q,2,FALSE )</f>
        <v>University Hospitals Portage  Medical Center</v>
      </c>
      <c r="B431" s="1">
        <v>0.77700540353316994</v>
      </c>
      <c r="C431" t="str">
        <f>VLOOKUP($F431,'Participating - full rosters'!$A:$Q,5,FALSE )</f>
        <v>POR Routine Nursing Unit-25530</v>
      </c>
      <c r="D431" s="151">
        <v>0.60617956690598407</v>
      </c>
      <c r="E431" t="str">
        <f>VLOOKUP($F431,'Participating - full rosters'!$A:$Q,10,FALSE )</f>
        <v>Pitzer, Christopher A</v>
      </c>
      <c r="F431" s="1">
        <v>0.39961178117144558</v>
      </c>
      <c r="G431">
        <f>VLOOKUP($F431,'Participating - full rosters'!$A:$Q,11,FALSE )</f>
        <v>117</v>
      </c>
      <c r="H431" s="132">
        <f>VLOOKUP($F431,'Participating - full rosters'!$A:$Q,12,FALSE )</f>
        <v>33</v>
      </c>
      <c r="I431" s="132">
        <f>VLOOKUP($F431,'Participating - full rosters'!$A:$Q,13,FALSE )</f>
        <v>2017</v>
      </c>
      <c r="J431" s="132" t="str">
        <f>VLOOKUP($F431,'Participating - full rosters'!$A:$Q,14,FALSE )</f>
        <v>Nongovt. (not-for-profit) - Other</v>
      </c>
      <c r="K431" s="132" t="str">
        <f>VLOOKUP($F431,'Participating - full rosters'!$A:$R,18,FALSE )</f>
        <v>Minor</v>
      </c>
      <c r="L431" s="132" t="str">
        <f>VLOOKUP($F431,'Participating - full rosters'!$A:$Q,15,FALSE )</f>
        <v>Patient Care Assistant</v>
      </c>
      <c r="M431" s="150" t="str">
        <f>VLOOKUP($F431,'Participating - full rosters'!$A:$Q,16,FALSE )</f>
        <v>1 Years 11 Months</v>
      </c>
      <c r="N431" s="150" t="str">
        <f>VLOOKUP($F431,'Participating - full rosters'!$A:$Q,16,FALSE )</f>
        <v>1 Years 11 Months</v>
      </c>
      <c r="O431" s="47">
        <v>1</v>
      </c>
      <c r="P431" s="47">
        <v>11</v>
      </c>
      <c r="Q431" s="47">
        <f>365*O431+P431*30</f>
        <v>695</v>
      </c>
      <c r="R431" s="132" t="str">
        <f>VLOOKUP($F431,'Participating - full rosters'!$A:$Q,17,FALSE )</f>
        <v>11p-730a</v>
      </c>
      <c r="S431" s="132">
        <v>3</v>
      </c>
    </row>
    <row r="432" spans="1:19">
      <c r="A432" t="str">
        <f>VLOOKUP($F432,'Participating - full rosters'!$A:$Q,2,FALSE )</f>
        <v>NY Presbyterian - Lawrence</v>
      </c>
      <c r="B432" s="1">
        <v>9.2891976238658858E-2</v>
      </c>
      <c r="C432" t="str">
        <f>VLOOKUP($F432,'Participating - full rosters'!$A:$Q,5,FALSE )</f>
        <v>5S</v>
      </c>
      <c r="D432" s="1">
        <v>0.97548158971023757</v>
      </c>
      <c r="E432" t="str">
        <f>VLOOKUP($F432,'Participating - full rosters'!$A:$Q,10,FALSE )</f>
        <v>Jenkins, Shaari J.</v>
      </c>
      <c r="F432" s="1">
        <v>1.5152782575424739E-2</v>
      </c>
      <c r="G432">
        <f>VLOOKUP($F432,'Participating - full rosters'!$A:$Q,11,FALSE )</f>
        <v>208</v>
      </c>
      <c r="H432" s="132">
        <f>VLOOKUP($F432,'Participating - full rosters'!$A:$Q,12,FALSE )</f>
        <v>40</v>
      </c>
      <c r="I432" s="132">
        <f>VLOOKUP($F432,'Participating - full rosters'!$A:$Q,13,FALSE )</f>
        <v>2016</v>
      </c>
      <c r="J432" s="132" t="str">
        <f>VLOOKUP($F432,'Participating - full rosters'!$A:$Q,14,FALSE )</f>
        <v>Nongovt. (not-for-profit) - Other</v>
      </c>
      <c r="K432" s="132" t="str">
        <f>VLOOKUP($F432,'Participating - full rosters'!$A:$R,18,FALSE )</f>
        <v>Minor</v>
      </c>
      <c r="L432" s="132" t="str">
        <f>VLOOKUP($F432,'Participating - full rosters'!$A:$Q,15,FALSE )</f>
        <v>STAFF NURSE</v>
      </c>
      <c r="M432" s="150">
        <f>VLOOKUP($F432,'Participating - full rosters'!$A:$Q,16,FALSE )</f>
        <v>42345</v>
      </c>
      <c r="N432" s="150">
        <f>VLOOKUP($F432,'Participating - full rosters'!$A:$Q,16,FALSE )</f>
        <v>42345</v>
      </c>
      <c r="O432" s="150"/>
      <c r="P432" s="150"/>
      <c r="Q432" s="47">
        <f>'Overall Data'!$C$34-N432</f>
        <v>704</v>
      </c>
      <c r="R432" s="132" t="str">
        <f>VLOOKUP($F432,'Participating - full rosters'!$A:$Q,17,FALSE )</f>
        <v>NIGHT</v>
      </c>
      <c r="S432" s="132">
        <v>3</v>
      </c>
    </row>
    <row r="433" spans="1:19">
      <c r="A433" t="str">
        <f>VLOOKUP($F433,'Participating - full rosters'!$A:$Q,2,FALSE )</f>
        <v>NY Presbyterian - Lawrence</v>
      </c>
      <c r="B433" s="1">
        <v>9.2891976238658858E-2</v>
      </c>
      <c r="C433" t="str">
        <f>VLOOKUP($F433,'Participating - full rosters'!$A:$Q,5,FALSE )</f>
        <v>5N</v>
      </c>
      <c r="D433" s="1">
        <v>5.1153287088266608E-2</v>
      </c>
      <c r="E433" t="str">
        <f>VLOOKUP($F433,'Participating - full rosters'!$A:$Q,10,FALSE )</f>
        <v>Ukaj, Arta</v>
      </c>
      <c r="F433" s="1">
        <v>0.35441178979131538</v>
      </c>
      <c r="G433">
        <f>VLOOKUP($F433,'Participating - full rosters'!$A:$Q,11,FALSE )</f>
        <v>208</v>
      </c>
      <c r="H433" s="132">
        <f>VLOOKUP($F433,'Participating - full rosters'!$A:$Q,12,FALSE )</f>
        <v>30</v>
      </c>
      <c r="I433" s="132">
        <f>VLOOKUP($F433,'Participating - full rosters'!$A:$Q,13,FALSE )</f>
        <v>2016</v>
      </c>
      <c r="J433" s="132" t="str">
        <f>VLOOKUP($F433,'Participating - full rosters'!$A:$Q,14,FALSE )</f>
        <v>Nongovt. (not-for-profit) - Other</v>
      </c>
      <c r="K433" s="132" t="str">
        <f>VLOOKUP($F433,'Participating - full rosters'!$A:$R,18,FALSE )</f>
        <v>Minor</v>
      </c>
      <c r="L433" s="132" t="str">
        <f>VLOOKUP($F433,'Participating - full rosters'!$A:$Q,15,FALSE )</f>
        <v>STAFF NURSE</v>
      </c>
      <c r="M433" s="150">
        <f>VLOOKUP($F433,'Participating - full rosters'!$A:$Q,16,FALSE )</f>
        <v>42345</v>
      </c>
      <c r="N433" s="150">
        <f>VLOOKUP($F433,'Participating - full rosters'!$A:$Q,16,FALSE )</f>
        <v>42345</v>
      </c>
      <c r="O433" s="150"/>
      <c r="P433" s="150"/>
      <c r="Q433" s="47">
        <f>'Overall Data'!$C$34-N433</f>
        <v>704</v>
      </c>
      <c r="R433" s="132" t="str">
        <f>VLOOKUP($F433,'Participating - full rosters'!$A:$Q,17,FALSE )</f>
        <v>nights</v>
      </c>
      <c r="S433" s="132">
        <v>3</v>
      </c>
    </row>
    <row r="434" spans="1:19">
      <c r="A434" t="str">
        <f>VLOOKUP($F434,'Participating - full rosters'!$A:$Q,2,FALSE )</f>
        <v>NY Presbyterian - Lawrence</v>
      </c>
      <c r="B434" s="151">
        <v>9.2891976238658858E-2</v>
      </c>
      <c r="C434" t="str">
        <f>VLOOKUP($F434,'Participating - full rosters'!$A:$Q,5,FALSE )</f>
        <v>5N</v>
      </c>
      <c r="D434" s="151">
        <v>5.1153287088266608E-2</v>
      </c>
      <c r="E434" t="str">
        <f>VLOOKUP($F434,'Participating - full rosters'!$A:$Q,10,FALSE )</f>
        <v>Beck, Eileen</v>
      </c>
      <c r="F434" s="151">
        <v>0.10212190859655124</v>
      </c>
      <c r="G434">
        <f>VLOOKUP($F434,'Participating - full rosters'!$A:$Q,11,FALSE )</f>
        <v>208</v>
      </c>
      <c r="H434" s="132">
        <f>VLOOKUP($F434,'Participating - full rosters'!$A:$Q,12,FALSE )</f>
        <v>30</v>
      </c>
      <c r="I434" s="132">
        <f>VLOOKUP($F434,'Participating - full rosters'!$A:$Q,13,FALSE )</f>
        <v>2016</v>
      </c>
      <c r="J434" s="132" t="str">
        <f>VLOOKUP($F434,'Participating - full rosters'!$A:$Q,14,FALSE )</f>
        <v>Nongovt. (not-for-profit) - Other</v>
      </c>
      <c r="K434" s="132" t="str">
        <f>VLOOKUP($F434,'Participating - full rosters'!$A:$R,18,FALSE )</f>
        <v>Minor</v>
      </c>
      <c r="L434" s="132" t="str">
        <f>VLOOKUP($F434,'Participating - full rosters'!$A:$Q,15,FALSE )</f>
        <v>STAFF NURSE</v>
      </c>
      <c r="M434" s="150">
        <f>VLOOKUP($F434,'Participating - full rosters'!$A:$Q,16,FALSE )</f>
        <v>42282</v>
      </c>
      <c r="N434" s="150">
        <f>VLOOKUP($F434,'Participating - full rosters'!$A:$Q,16,FALSE )</f>
        <v>42282</v>
      </c>
      <c r="O434" s="150"/>
      <c r="P434" s="150"/>
      <c r="Q434" s="47">
        <f>'Overall Data'!$C$34-N434</f>
        <v>767</v>
      </c>
      <c r="R434" s="132" t="str">
        <f>VLOOKUP($F434,'Participating - full rosters'!$A:$Q,17,FALSE )</f>
        <v>nights</v>
      </c>
      <c r="S434" s="132">
        <v>3</v>
      </c>
    </row>
    <row r="435" spans="1:19">
      <c r="A435" t="str">
        <f>VLOOKUP($F435,'Participating - full rosters'!$A:$Q,2,FALSE )</f>
        <v>NY Presbyterian - Lawrence</v>
      </c>
      <c r="B435" s="1">
        <v>9.2891976238658858E-2</v>
      </c>
      <c r="C435" t="str">
        <f>VLOOKUP($F435,'Participating - full rosters'!$A:$Q,5,FALSE )</f>
        <v>D.E.M.</v>
      </c>
      <c r="D435" s="1">
        <v>0.49490553607106658</v>
      </c>
      <c r="E435" t="str">
        <f>VLOOKUP($F435,'Participating - full rosters'!$A:$Q,10,FALSE )</f>
        <v>Maikkula, Whitney E.</v>
      </c>
      <c r="F435" s="1">
        <v>0.58336120589569729</v>
      </c>
      <c r="G435">
        <f>VLOOKUP($F435,'Participating - full rosters'!$A:$Q,11,FALSE )</f>
        <v>208</v>
      </c>
      <c r="H435" s="132">
        <f>VLOOKUP($F435,'Participating - full rosters'!$A:$Q,12,FALSE )</f>
        <v>40</v>
      </c>
      <c r="I435" s="132">
        <f>VLOOKUP($F435,'Participating - full rosters'!$A:$Q,13,FALSE )</f>
        <v>2016</v>
      </c>
      <c r="J435" s="132" t="str">
        <f>VLOOKUP($F435,'Participating - full rosters'!$A:$Q,14,FALSE )</f>
        <v>Nongovt. (not-for-profit) - Other</v>
      </c>
      <c r="K435" s="132" t="str">
        <f>VLOOKUP($F435,'Participating - full rosters'!$A:$R,18,FALSE )</f>
        <v>Minor</v>
      </c>
      <c r="L435" s="132" t="str">
        <f>VLOOKUP($F435,'Participating - full rosters'!$A:$Q,15,FALSE )</f>
        <v>CLINICAL LEADER</v>
      </c>
      <c r="M435" s="150">
        <f>VLOOKUP($F435,'Participating - full rosters'!$A:$Q,16,FALSE )</f>
        <v>42272</v>
      </c>
      <c r="N435" s="150">
        <f>VLOOKUP($F435,'Participating - full rosters'!$A:$Q,16,FALSE )</f>
        <v>42272</v>
      </c>
      <c r="O435" s="150"/>
      <c r="P435" s="150"/>
      <c r="Q435" s="47">
        <f>'Overall Data'!$C$34-N435</f>
        <v>777</v>
      </c>
      <c r="R435" s="132" t="str">
        <f>VLOOKUP($F435,'Participating - full rosters'!$A:$Q,17,FALSE )</f>
        <v>NIGHT</v>
      </c>
      <c r="S435" s="132">
        <v>3</v>
      </c>
    </row>
    <row r="436" spans="1:19">
      <c r="A436" t="str">
        <f>VLOOKUP($F436,'Participating - full rosters'!$A:$Q,2,FALSE )</f>
        <v>NY Presbyterian - Lawrence</v>
      </c>
      <c r="B436" s="1">
        <v>9.2891976238658858E-2</v>
      </c>
      <c r="C436" t="str">
        <f>VLOOKUP($F436,'Participating - full rosters'!$A:$Q,5,FALSE )</f>
        <v>D.E.M.</v>
      </c>
      <c r="D436" s="1">
        <v>0.49490553607106658</v>
      </c>
      <c r="E436" t="str">
        <f>VLOOKUP($F436,'Participating - full rosters'!$A:$Q,10,FALSE )</f>
        <v>Cambe, Keith</v>
      </c>
      <c r="F436" s="1">
        <v>3.5183824106835959E-2</v>
      </c>
      <c r="G436">
        <f>VLOOKUP($F436,'Participating - full rosters'!$A:$Q,11,FALSE )</f>
        <v>208</v>
      </c>
      <c r="H436" s="132">
        <f>VLOOKUP($F436,'Participating - full rosters'!$A:$Q,12,FALSE )</f>
        <v>40</v>
      </c>
      <c r="I436" s="132">
        <f>VLOOKUP($F436,'Participating - full rosters'!$A:$Q,13,FALSE )</f>
        <v>2016</v>
      </c>
      <c r="J436" s="132" t="str">
        <f>VLOOKUP($F436,'Participating - full rosters'!$A:$Q,14,FALSE )</f>
        <v>Nongovt. (not-for-profit) - Other</v>
      </c>
      <c r="K436" s="132" t="str">
        <f>VLOOKUP($F436,'Participating - full rosters'!$A:$R,18,FALSE )</f>
        <v>Minor</v>
      </c>
      <c r="L436" s="132" t="str">
        <f>VLOOKUP($F436,'Participating - full rosters'!$A:$Q,15,FALSE )</f>
        <v>STAFF NURSE</v>
      </c>
      <c r="M436" s="150">
        <f>VLOOKUP($F436,'Participating - full rosters'!$A:$Q,16,FALSE )</f>
        <v>42156</v>
      </c>
      <c r="N436" s="150">
        <f>VLOOKUP($F436,'Participating - full rosters'!$A:$Q,16,FALSE )</f>
        <v>42156</v>
      </c>
      <c r="O436" s="150"/>
      <c r="P436" s="150"/>
      <c r="Q436" s="47">
        <f>'Overall Data'!$C$34-N436</f>
        <v>893</v>
      </c>
      <c r="R436" s="132" t="str">
        <f>VLOOKUP($F436,'Participating - full rosters'!$A:$Q,17,FALSE )</f>
        <v>NIGHT</v>
      </c>
      <c r="S436" s="132">
        <v>3</v>
      </c>
    </row>
    <row r="437" spans="1:19">
      <c r="A437" t="str">
        <f>VLOOKUP($F437,'Participating - full rosters'!$A:$Q,2,FALSE )</f>
        <v>St. Joseph Mercy Oakland</v>
      </c>
      <c r="B437" s="151">
        <v>0.10179897754127254</v>
      </c>
      <c r="C437" t="str">
        <f>VLOOKUP($F437,'Participating - full rosters'!$A:$Q,5,FALSE )</f>
        <v>4S - Med/Surg</v>
      </c>
      <c r="D437" s="151">
        <v>0.30940463213849057</v>
      </c>
      <c r="E437" t="str">
        <f>VLOOKUP($F437,'Participating - full rosters'!$A:$Q,10,FALSE )</f>
        <v>Hockey, Rachel S.</v>
      </c>
      <c r="F437" s="151">
        <v>0.43390828119113167</v>
      </c>
      <c r="G437">
        <f>VLOOKUP($F437,'Participating - full rosters'!$A:$Q,11,FALSE )</f>
        <v>422</v>
      </c>
      <c r="H437" s="132">
        <f>VLOOKUP($F437,'Participating - full rosters'!$A:$Q,12,FALSE )</f>
        <v>36</v>
      </c>
      <c r="I437" s="132">
        <f>VLOOKUP($F437,'Participating - full rosters'!$A:$Q,13,FALSE )</f>
        <v>2011</v>
      </c>
      <c r="J437" s="132" t="str">
        <f>VLOOKUP($F437,'Participating - full rosters'!$A:$Q,14,FALSE )</f>
        <v>Nongovt. (not-for-profit) - Church Operated</v>
      </c>
      <c r="K437" s="132" t="str">
        <f>VLOOKUP($F437,'Participating - full rosters'!$A:$R,18,FALSE )</f>
        <v>Minor</v>
      </c>
      <c r="L437" s="132" t="str">
        <f>VLOOKUP($F437,'Participating - full rosters'!$A:$Q,15,FALSE )</f>
        <v>Staff Nurse</v>
      </c>
      <c r="M437" s="150">
        <f>VLOOKUP($F437,'Participating - full rosters'!$A:$Q,16,FALSE )</f>
        <v>42156</v>
      </c>
      <c r="N437" s="150">
        <f>VLOOKUP($F437,'Participating - full rosters'!$A:$Q,16,FALSE )</f>
        <v>42156</v>
      </c>
      <c r="O437" s="150"/>
      <c r="P437" s="150"/>
      <c r="Q437" s="47">
        <f>'Overall Data'!$C$34-N437</f>
        <v>893</v>
      </c>
      <c r="R437" s="132" t="str">
        <f>VLOOKUP($F437,'Participating - full rosters'!$A:$Q,17,FALSE )</f>
        <v>NIGHT</v>
      </c>
      <c r="S437" s="132">
        <v>3</v>
      </c>
    </row>
    <row r="438" spans="1:19">
      <c r="A438" t="str">
        <f>VLOOKUP($F438,'Participating - full rosters'!$A:$Q,2,FALSE )</f>
        <v>St. Joseph Mercy Oakland</v>
      </c>
      <c r="B438" s="151">
        <v>0.10179897754127254</v>
      </c>
      <c r="C438" t="str">
        <f>VLOOKUP($F438,'Participating - full rosters'!$A:$Q,5,FALSE )</f>
        <v>4S - Med/Surg</v>
      </c>
      <c r="D438" s="151">
        <v>0.30940463213849057</v>
      </c>
      <c r="E438" t="str">
        <f>VLOOKUP($F438,'Participating - full rosters'!$A:$Q,10,FALSE )</f>
        <v>Downes, Megan A.</v>
      </c>
      <c r="F438" s="151">
        <v>0.9892834461128992</v>
      </c>
      <c r="G438">
        <f>VLOOKUP($F438,'Participating - full rosters'!$A:$Q,11,FALSE )</f>
        <v>422</v>
      </c>
      <c r="H438" s="132">
        <f>VLOOKUP($F438,'Participating - full rosters'!$A:$Q,12,FALSE )</f>
        <v>36</v>
      </c>
      <c r="I438" s="132">
        <f>VLOOKUP($F438,'Participating - full rosters'!$A:$Q,13,FALSE )</f>
        <v>2011</v>
      </c>
      <c r="J438" s="132" t="str">
        <f>VLOOKUP($F438,'Participating - full rosters'!$A:$Q,14,FALSE )</f>
        <v>Nongovt. (not-for-profit) - Church Operated</v>
      </c>
      <c r="K438" s="132" t="str">
        <f>VLOOKUP($F438,'Participating - full rosters'!$A:$R,18,FALSE )</f>
        <v>Minor</v>
      </c>
      <c r="L438" s="132" t="str">
        <f>VLOOKUP($F438,'Participating - full rosters'!$A:$Q,15,FALSE )</f>
        <v>Staff Nurse</v>
      </c>
      <c r="M438" s="150">
        <f>VLOOKUP($F438,'Participating - full rosters'!$A:$Q,16,FALSE )</f>
        <v>42156</v>
      </c>
      <c r="N438" s="150">
        <f>VLOOKUP($F438,'Participating - full rosters'!$A:$Q,16,FALSE )</f>
        <v>42156</v>
      </c>
      <c r="O438" s="150"/>
      <c r="P438" s="150"/>
      <c r="Q438" s="47">
        <f>'Overall Data'!$C$34-N438</f>
        <v>893</v>
      </c>
      <c r="R438" s="132" t="str">
        <f>VLOOKUP($F438,'Participating - full rosters'!$A:$Q,17,FALSE )</f>
        <v>NIGHT</v>
      </c>
      <c r="S438" s="132">
        <v>3</v>
      </c>
    </row>
    <row r="439" spans="1:19">
      <c r="A439" t="str">
        <f>VLOOKUP($F439,'Participating - full rosters'!$A:$Q,2,FALSE )</f>
        <v>NY Presbyterian - Lawrence</v>
      </c>
      <c r="B439" s="151">
        <v>9.2891976238658858E-2</v>
      </c>
      <c r="C439" t="str">
        <f>VLOOKUP($F439,'Participating - full rosters'!$A:$Q,5,FALSE )</f>
        <v>5N</v>
      </c>
      <c r="D439" s="151">
        <v>5.1153287088266608E-2</v>
      </c>
      <c r="E439" t="str">
        <f>VLOOKUP($F439,'Participating - full rosters'!$A:$Q,10,FALSE )</f>
        <v>Chavez, Jessica</v>
      </c>
      <c r="F439" s="151">
        <v>0.82185325046206281</v>
      </c>
      <c r="G439">
        <f>VLOOKUP($F439,'Participating - full rosters'!$A:$Q,11,FALSE )</f>
        <v>208</v>
      </c>
      <c r="H439" s="132">
        <f>VLOOKUP($F439,'Participating - full rosters'!$A:$Q,12,FALSE )</f>
        <v>30</v>
      </c>
      <c r="I439" s="132">
        <f>VLOOKUP($F439,'Participating - full rosters'!$A:$Q,13,FALSE )</f>
        <v>2016</v>
      </c>
      <c r="J439" s="132" t="str">
        <f>VLOOKUP($F439,'Participating - full rosters'!$A:$Q,14,FALSE )</f>
        <v>Nongovt. (not-for-profit) - Other</v>
      </c>
      <c r="K439" s="132" t="str">
        <f>VLOOKUP($F439,'Participating - full rosters'!$A:$R,18,FALSE )</f>
        <v>Minor</v>
      </c>
      <c r="L439" s="132" t="str">
        <f>VLOOKUP($F439,'Participating - full rosters'!$A:$Q,15,FALSE )</f>
        <v>STAFF NURSE</v>
      </c>
      <c r="M439" s="150">
        <f>VLOOKUP($F439,'Participating - full rosters'!$A:$Q,16,FALSE )</f>
        <v>42128</v>
      </c>
      <c r="N439" s="150">
        <f>VLOOKUP($F439,'Participating - full rosters'!$A:$Q,16,FALSE )</f>
        <v>42128</v>
      </c>
      <c r="O439" s="150"/>
      <c r="P439" s="150"/>
      <c r="Q439" s="47">
        <f>'Overall Data'!$C$34-N439</f>
        <v>921</v>
      </c>
      <c r="R439" s="132" t="str">
        <f>VLOOKUP($F439,'Participating - full rosters'!$A:$Q,17,FALSE )</f>
        <v>nights</v>
      </c>
      <c r="S439" s="132">
        <v>3</v>
      </c>
    </row>
    <row r="440" spans="1:19">
      <c r="A440" t="str">
        <f>VLOOKUP($F440,'Participating - full rosters'!$A:$Q,2,FALSE )</f>
        <v>The Miriam Hospital</v>
      </c>
      <c r="B440" s="1">
        <v>0.52550586196277127</v>
      </c>
      <c r="C440" t="str">
        <f>VLOOKUP($F440,'Participating - full rosters'!$A:$Q,5,FALSE )</f>
        <v>3N Orthopedic</v>
      </c>
      <c r="D440" s="1">
        <v>0.9910442883158086</v>
      </c>
      <c r="E440" t="str">
        <f>VLOOKUP($F440,'Participating - full rosters'!$A:$Q,10,FALSE )</f>
        <v>Fiore, Adriana</v>
      </c>
      <c r="F440" s="1">
        <v>0.99088226361129417</v>
      </c>
      <c r="G440">
        <f>VLOOKUP($F440,'Participating - full rosters'!$A:$Q,11,FALSE )</f>
        <v>247</v>
      </c>
      <c r="H440" s="132">
        <f>VLOOKUP($F440,'Participating - full rosters'!$A:$Q,12,FALSE )</f>
        <v>36</v>
      </c>
      <c r="I440" s="132">
        <f>VLOOKUP($F440,'Participating - full rosters'!$A:$Q,13,FALSE )</f>
        <v>2004</v>
      </c>
      <c r="J440" s="132" t="str">
        <f>VLOOKUP($F440,'Participating - full rosters'!$A:$Q,14,FALSE )</f>
        <v>Nongovt. (not-for-profit) - Other</v>
      </c>
      <c r="K440" s="132" t="str">
        <f>VLOOKUP($F440,'Participating - full rosters'!$A:$R,18,FALSE )</f>
        <v>Major</v>
      </c>
      <c r="L440" s="132" t="str">
        <f>VLOOKUP($F440,'Participating - full rosters'!$A:$Q,15,FALSE )</f>
        <v>Certified Nursing Assistant</v>
      </c>
      <c r="M440" s="150">
        <f>VLOOKUP($F440,'Participating - full rosters'!$A:$Q,16,FALSE )</f>
        <v>42074</v>
      </c>
      <c r="N440" s="150">
        <f>VLOOKUP($F440,'Participating - full rosters'!$A:$Q,16,FALSE )</f>
        <v>42074</v>
      </c>
      <c r="O440" s="150"/>
      <c r="P440" s="150"/>
      <c r="Q440" s="47">
        <f>'Overall Data'!$C$34-N440</f>
        <v>975</v>
      </c>
      <c r="R440" s="132" t="str">
        <f>VLOOKUP($F440,'Participating - full rosters'!$A:$Q,17,FALSE )</f>
        <v xml:space="preserve">NIGHT </v>
      </c>
      <c r="S440" s="132">
        <v>3</v>
      </c>
    </row>
    <row r="441" spans="1:19">
      <c r="A441" t="str">
        <f>VLOOKUP($F441,'Participating - full rosters'!$A:$Q,2,FALSE )</f>
        <v>NY Presbyterian - Lawrence</v>
      </c>
      <c r="B441" s="1">
        <v>9.2891976238658858E-2</v>
      </c>
      <c r="C441" t="str">
        <f>VLOOKUP($F441,'Participating - full rosters'!$A:$Q,5,FALSE )</f>
        <v>5S</v>
      </c>
      <c r="D441" s="1">
        <v>0.97548158971023757</v>
      </c>
      <c r="E441" t="str">
        <f>VLOOKUP($F441,'Participating - full rosters'!$A:$Q,10,FALSE )</f>
        <v>Carasco, Jasper Jonathan A.</v>
      </c>
      <c r="F441" s="1">
        <v>0.61750322751565068</v>
      </c>
      <c r="G441">
        <f>VLOOKUP($F441,'Participating - full rosters'!$A:$Q,11,FALSE )</f>
        <v>208</v>
      </c>
      <c r="H441" s="132">
        <f>VLOOKUP($F441,'Participating - full rosters'!$A:$Q,12,FALSE )</f>
        <v>40</v>
      </c>
      <c r="I441" s="132">
        <f>VLOOKUP($F441,'Participating - full rosters'!$A:$Q,13,FALSE )</f>
        <v>2016</v>
      </c>
      <c r="J441" s="132" t="str">
        <f>VLOOKUP($F441,'Participating - full rosters'!$A:$Q,14,FALSE )</f>
        <v>Nongovt. (not-for-profit) - Other</v>
      </c>
      <c r="K441" s="132" t="str">
        <f>VLOOKUP($F441,'Participating - full rosters'!$A:$R,18,FALSE )</f>
        <v>Minor</v>
      </c>
      <c r="L441" s="132" t="str">
        <f>VLOOKUP($F441,'Participating - full rosters'!$A:$Q,15,FALSE )</f>
        <v>STAFF NURSE</v>
      </c>
      <c r="M441" s="150">
        <f>VLOOKUP($F441,'Participating - full rosters'!$A:$Q,16,FALSE )</f>
        <v>42065</v>
      </c>
      <c r="N441" s="150">
        <f>VLOOKUP($F441,'Participating - full rosters'!$A:$Q,16,FALSE )</f>
        <v>42065</v>
      </c>
      <c r="O441" s="150"/>
      <c r="P441" s="150"/>
      <c r="Q441" s="47">
        <f>'Overall Data'!$C$34-N441</f>
        <v>984</v>
      </c>
      <c r="R441" s="132" t="str">
        <f>VLOOKUP($F441,'Participating - full rosters'!$A:$Q,17,FALSE )</f>
        <v>NIGHT</v>
      </c>
      <c r="S441" s="132">
        <v>3</v>
      </c>
    </row>
    <row r="442" spans="1:19">
      <c r="A442" t="str">
        <f>VLOOKUP($F442,'Participating - full rosters'!$A:$Q,2,FALSE )</f>
        <v>St. Joseph Mercy Oakland</v>
      </c>
      <c r="B442" s="151">
        <v>0.10179897754127254</v>
      </c>
      <c r="C442" t="str">
        <f>VLOOKUP($F442,'Participating - full rosters'!$A:$Q,5,FALSE )</f>
        <v>4S - Med/Surg</v>
      </c>
      <c r="D442" s="1">
        <v>0.30940463213849057</v>
      </c>
      <c r="E442" t="str">
        <f>VLOOKUP($F442,'Participating - full rosters'!$A:$Q,10,FALSE )</f>
        <v>Tarket, Megan L.</v>
      </c>
      <c r="F442" s="151">
        <v>0.16516830779527647</v>
      </c>
      <c r="G442">
        <f>VLOOKUP($F442,'Participating - full rosters'!$A:$Q,11,FALSE )</f>
        <v>422</v>
      </c>
      <c r="H442" s="132">
        <f>VLOOKUP($F442,'Participating - full rosters'!$A:$Q,12,FALSE )</f>
        <v>36</v>
      </c>
      <c r="I442" s="132">
        <f>VLOOKUP($F442,'Participating - full rosters'!$A:$Q,13,FALSE )</f>
        <v>2011</v>
      </c>
      <c r="J442" s="132" t="str">
        <f>VLOOKUP($F442,'Participating - full rosters'!$A:$Q,14,FALSE )</f>
        <v>Nongovt. (not-for-profit) - Church Operated</v>
      </c>
      <c r="K442" s="132" t="str">
        <f>VLOOKUP($F442,'Participating - full rosters'!$A:$R,18,FALSE )</f>
        <v>Minor</v>
      </c>
      <c r="L442" s="132" t="str">
        <f>VLOOKUP($F442,'Participating - full rosters'!$A:$Q,15,FALSE )</f>
        <v>Staff Nurse</v>
      </c>
      <c r="M442" s="150">
        <f>VLOOKUP($F442,'Participating - full rosters'!$A:$Q,16,FALSE )</f>
        <v>41939</v>
      </c>
      <c r="N442" s="150">
        <f>VLOOKUP($F442,'Participating - full rosters'!$A:$Q,16,FALSE )</f>
        <v>41939</v>
      </c>
      <c r="O442" s="150"/>
      <c r="P442" s="150"/>
      <c r="Q442" s="47">
        <f>'Overall Data'!$C$34-N442</f>
        <v>1110</v>
      </c>
      <c r="R442" s="132" t="str">
        <f>VLOOKUP($F442,'Participating - full rosters'!$A:$Q,17,FALSE )</f>
        <v>NIGHT</v>
      </c>
      <c r="S442" s="132">
        <v>3</v>
      </c>
    </row>
    <row r="443" spans="1:19">
      <c r="A443" t="str">
        <f>VLOOKUP($F443,'Participating - full rosters'!$A:$Q,2,FALSE )</f>
        <v>Elmhurst Hospital Center</v>
      </c>
      <c r="B443" s="151">
        <v>0.93694213239222535</v>
      </c>
      <c r="C443" t="str">
        <f>VLOOKUP($F443,'Participating - full rosters'!$A:$Q,5,FALSE )</f>
        <v>B4</v>
      </c>
      <c r="D443" s="1">
        <v>0.87595009609222407</v>
      </c>
      <c r="E443" t="str">
        <f>VLOOKUP($F443,'Participating - full rosters'!$A:$Q,10,FALSE )</f>
        <v>Blas-Sevillano, Marina</v>
      </c>
      <c r="F443" s="151">
        <v>0.5770512094393111</v>
      </c>
      <c r="G443">
        <f>VLOOKUP($F443,'Participating - full rosters'!$A:$Q,11,FALSE )</f>
        <v>545</v>
      </c>
      <c r="H443" s="132">
        <f>VLOOKUP($F443,'Participating - full rosters'!$A:$Q,12,FALSE )</f>
        <v>34</v>
      </c>
      <c r="I443" s="132">
        <f>VLOOKUP($F443,'Participating - full rosters'!$A:$Q,13,FALSE )</f>
        <v>2013</v>
      </c>
      <c r="J443" s="132" t="str">
        <f>VLOOKUP($F443,'Participating - full rosters'!$A:$Q,14,FALSE )</f>
        <v>Govt. (non federal) - City</v>
      </c>
      <c r="K443" s="132" t="str">
        <f>VLOOKUP($F443,'Participating - full rosters'!$A:$R,18,FALSE )</f>
        <v>Minor</v>
      </c>
      <c r="L443" s="132" t="str">
        <f>VLOOKUP($F443,'Participating - full rosters'!$A:$Q,15,FALSE )</f>
        <v>PCA</v>
      </c>
      <c r="M443" s="150">
        <f>VLOOKUP($F443,'Participating - full rosters'!$A:$Q,16,FALSE )</f>
        <v>41918</v>
      </c>
      <c r="N443" s="150">
        <f>VLOOKUP($F443,'Participating - full rosters'!$A:$Q,16,FALSE )</f>
        <v>41918</v>
      </c>
      <c r="O443" s="150"/>
      <c r="P443" s="150"/>
      <c r="Q443" s="47">
        <f>'Overall Data'!$C$34-N443</f>
        <v>1131</v>
      </c>
      <c r="R443" s="132" t="str">
        <f>VLOOKUP($F443,'Participating - full rosters'!$A:$Q,17,FALSE )</f>
        <v>Tour 3</v>
      </c>
      <c r="S443" s="132">
        <v>3</v>
      </c>
    </row>
    <row r="444" spans="1:19">
      <c r="A444" t="str">
        <f>VLOOKUP($F444,'Participating - full rosters'!$A:$Q,2,FALSE )</f>
        <v>Harlem Hospital Center</v>
      </c>
      <c r="B444" s="1">
        <v>0.14907095709371709</v>
      </c>
      <c r="C444" t="str">
        <f>VLOOKUP($F444,'Participating - full rosters'!$A:$Q,5,FALSE )</f>
        <v>13th Floor - Medicine</v>
      </c>
      <c r="D444" s="1">
        <v>0.67283544320657374</v>
      </c>
      <c r="E444" t="str">
        <f>VLOOKUP($F444,'Participating - full rosters'!$A:$Q,10,FALSE )</f>
        <v>Viossim, Evrard</v>
      </c>
      <c r="F444" s="1">
        <v>0.51536252098312807</v>
      </c>
      <c r="G444">
        <f>VLOOKUP($F444,'Participating - full rosters'!$A:$Q,11,FALSE )</f>
        <v>257</v>
      </c>
      <c r="H444" s="132">
        <f>VLOOKUP($F444,'Participating - full rosters'!$A:$Q,12,FALSE )</f>
        <v>36</v>
      </c>
      <c r="I444" s="132">
        <f>VLOOKUP($F444,'Participating - full rosters'!$A:$Q,13,FALSE )</f>
        <v>2011</v>
      </c>
      <c r="J444" s="132" t="str">
        <f>VLOOKUP($F444,'Participating - full rosters'!$A:$Q,14,FALSE )</f>
        <v xml:space="preserve">Govt. (non federal) - City
</v>
      </c>
      <c r="K444" s="132" t="str">
        <f>VLOOKUP($F444,'Participating - full rosters'!$A:$R,18,FALSE )</f>
        <v>Minor</v>
      </c>
      <c r="L444" s="132" t="str">
        <f>VLOOKUP($F444,'Participating - full rosters'!$A:$Q,15,FALSE )</f>
        <v>PCA</v>
      </c>
      <c r="M444" s="150">
        <f>VLOOKUP($F444,'Participating - full rosters'!$A:$Q,16,FALSE )</f>
        <v>41876</v>
      </c>
      <c r="N444" s="150">
        <f>VLOOKUP($F444,'Participating - full rosters'!$A:$Q,16,FALSE )</f>
        <v>41876</v>
      </c>
      <c r="O444" s="150"/>
      <c r="P444" s="150"/>
      <c r="Q444" s="47">
        <f>'Overall Data'!$C$34-N444</f>
        <v>1173</v>
      </c>
      <c r="R444" s="132" t="str">
        <f>VLOOKUP($F444,'Participating - full rosters'!$A:$Q,17,FALSE )</f>
        <v>Night</v>
      </c>
      <c r="S444" s="132">
        <v>3</v>
      </c>
    </row>
    <row r="445" spans="1:19">
      <c r="A445" t="str">
        <f>VLOOKUP($F445,'Participating - full rosters'!$A:$Q,2,FALSE )</f>
        <v>NY Presbyterian - Lawrence</v>
      </c>
      <c r="B445" s="1">
        <v>9.2891976238658858E-2</v>
      </c>
      <c r="C445" t="str">
        <f>VLOOKUP($F445,'Participating - full rosters'!$A:$Q,5,FALSE )</f>
        <v>D.E.M.</v>
      </c>
      <c r="D445" s="151">
        <v>0.49490553607106658</v>
      </c>
      <c r="E445" t="str">
        <f>VLOOKUP($F445,'Participating - full rosters'!$A:$Q,10,FALSE )</f>
        <v>Kay, Crystal</v>
      </c>
      <c r="F445" s="1">
        <v>0.80807568979269551</v>
      </c>
      <c r="G445">
        <f>VLOOKUP($F445,'Participating - full rosters'!$A:$Q,11,FALSE )</f>
        <v>208</v>
      </c>
      <c r="H445" s="132">
        <f>VLOOKUP($F445,'Participating - full rosters'!$A:$Q,12,FALSE )</f>
        <v>40</v>
      </c>
      <c r="I445" s="132">
        <f>VLOOKUP($F445,'Participating - full rosters'!$A:$Q,13,FALSE )</f>
        <v>2016</v>
      </c>
      <c r="J445" s="132" t="str">
        <f>VLOOKUP($F445,'Participating - full rosters'!$A:$Q,14,FALSE )</f>
        <v>Nongovt. (not-for-profit) - Other</v>
      </c>
      <c r="K445" s="132" t="str">
        <f>VLOOKUP($F445,'Participating - full rosters'!$A:$R,18,FALSE )</f>
        <v>Minor</v>
      </c>
      <c r="L445" s="132" t="str">
        <f>VLOOKUP($F445,'Participating - full rosters'!$A:$Q,15,FALSE )</f>
        <v>STAFF NURSE</v>
      </c>
      <c r="M445" s="150">
        <f>VLOOKUP($F445,'Participating - full rosters'!$A:$Q,16,FALSE )</f>
        <v>41764</v>
      </c>
      <c r="N445" s="150">
        <f>VLOOKUP($F445,'Participating - full rosters'!$A:$Q,16,FALSE )</f>
        <v>41764</v>
      </c>
      <c r="O445" s="150"/>
      <c r="P445" s="150"/>
      <c r="Q445" s="47">
        <f>'Overall Data'!$C$34-N445</f>
        <v>1285</v>
      </c>
      <c r="R445" s="132" t="str">
        <f>VLOOKUP($F445,'Participating - full rosters'!$A:$Q,17,FALSE )</f>
        <v>NIGHT</v>
      </c>
      <c r="S445" s="132">
        <v>3</v>
      </c>
    </row>
    <row r="446" spans="1:19">
      <c r="A446" t="str">
        <f>VLOOKUP($F446,'Participating - full rosters'!$A:$Q,2,FALSE )</f>
        <v>Elmhurst Hospital Center</v>
      </c>
      <c r="B446" s="1">
        <v>0.93694213239222535</v>
      </c>
      <c r="C446" t="str">
        <f>VLOOKUP($F446,'Participating - full rosters'!$A:$Q,5,FALSE )</f>
        <v xml:space="preserve">B6 </v>
      </c>
      <c r="D446" s="1">
        <v>0.22214704685362552</v>
      </c>
      <c r="E446" t="str">
        <f>VLOOKUP($F446,'Participating - full rosters'!$A:$Q,10,FALSE )</f>
        <v>Philipose, Shiny Anil</v>
      </c>
      <c r="F446" s="1">
        <v>0.42742626833522823</v>
      </c>
      <c r="G446">
        <f>VLOOKUP($F446,'Participating - full rosters'!$A:$Q,11,FALSE )</f>
        <v>545</v>
      </c>
      <c r="H446" s="132">
        <f>VLOOKUP($F446,'Participating - full rosters'!$A:$Q,12,FALSE )</f>
        <v>35</v>
      </c>
      <c r="I446" s="132">
        <f>VLOOKUP($F446,'Participating - full rosters'!$A:$Q,13,FALSE )</f>
        <v>2013</v>
      </c>
      <c r="J446" s="132" t="str">
        <f>VLOOKUP($F446,'Participating - full rosters'!$A:$Q,14,FALSE )</f>
        <v>Govt. (non federal) - City</v>
      </c>
      <c r="K446" s="132" t="str">
        <f>VLOOKUP($F446,'Participating - full rosters'!$A:$R,18,FALSE )</f>
        <v>Minor</v>
      </c>
      <c r="L446" s="132" t="str">
        <f>VLOOKUP($F446,'Participating - full rosters'!$A:$Q,15,FALSE )</f>
        <v>PCA</v>
      </c>
      <c r="M446" s="150">
        <f>VLOOKUP($F446,'Participating - full rosters'!$A:$Q,16,FALSE )</f>
        <v>41736</v>
      </c>
      <c r="N446" s="150">
        <f>VLOOKUP($F446,'Participating - full rosters'!$A:$Q,16,FALSE )</f>
        <v>41736</v>
      </c>
      <c r="O446" s="150"/>
      <c r="P446" s="150"/>
      <c r="Q446" s="47">
        <f>'Overall Data'!$C$34-N446</f>
        <v>1313</v>
      </c>
      <c r="R446" s="132" t="str">
        <f>VLOOKUP($F446,'Participating - full rosters'!$A:$Q,17,FALSE )</f>
        <v>Tour 3</v>
      </c>
      <c r="S446" s="132">
        <v>3</v>
      </c>
    </row>
    <row r="447" spans="1:19">
      <c r="A447" t="str">
        <f>VLOOKUP($F447,'Participating - full rosters'!$A:$Q,2,FALSE )</f>
        <v>Elmhurst Hospital Center</v>
      </c>
      <c r="B447" s="151">
        <v>0.93694213239222501</v>
      </c>
      <c r="C447" t="str">
        <f>VLOOKUP($F447,'Participating - full rosters'!$A:$Q,5,FALSE )</f>
        <v>B4</v>
      </c>
      <c r="D447" s="151">
        <v>0.87595009609222407</v>
      </c>
      <c r="E447" t="str">
        <f>VLOOKUP($F447,'Participating - full rosters'!$A:$Q,10,FALSE )</f>
        <v>Varona, Ligia</v>
      </c>
      <c r="F447" s="151">
        <v>0.97362087274574816</v>
      </c>
      <c r="G447">
        <f>VLOOKUP($F447,'Participating - full rosters'!$A:$Q,11,FALSE )</f>
        <v>545</v>
      </c>
      <c r="H447" s="132">
        <f>VLOOKUP($F447,'Participating - full rosters'!$A:$Q,12,FALSE )</f>
        <v>34</v>
      </c>
      <c r="I447" s="132">
        <f>VLOOKUP($F447,'Participating - full rosters'!$A:$Q,13,FALSE )</f>
        <v>2013</v>
      </c>
      <c r="J447" s="132" t="str">
        <f>VLOOKUP($F447,'Participating - full rosters'!$A:$Q,14,FALSE )</f>
        <v>Govt. (non federal) - City</v>
      </c>
      <c r="K447" s="132" t="str">
        <f>VLOOKUP($F447,'Participating - full rosters'!$A:$R,18,FALSE )</f>
        <v>Minor</v>
      </c>
      <c r="L447" s="132" t="str">
        <f>VLOOKUP($F447,'Participating - full rosters'!$A:$Q,15,FALSE )</f>
        <v>PCA</v>
      </c>
      <c r="M447" s="150">
        <f>VLOOKUP($F447,'Participating - full rosters'!$A:$Q,16,FALSE )</f>
        <v>41736</v>
      </c>
      <c r="N447" s="150">
        <f>VLOOKUP($F447,'Participating - full rosters'!$A:$Q,16,FALSE )</f>
        <v>41736</v>
      </c>
      <c r="O447" s="150"/>
      <c r="P447" s="150"/>
      <c r="Q447" s="47">
        <f>'Overall Data'!$C$34-N447</f>
        <v>1313</v>
      </c>
      <c r="R447" s="132" t="str">
        <f>VLOOKUP($F447,'Participating - full rosters'!$A:$Q,17,FALSE )</f>
        <v>Tour 3</v>
      </c>
      <c r="S447" s="132">
        <v>3</v>
      </c>
    </row>
    <row r="448" spans="1:19">
      <c r="A448" t="str">
        <f>VLOOKUP($F448,'Participating - full rosters'!$A:$Q,2,FALSE )</f>
        <v>NY Presbyterian - Lawrence</v>
      </c>
      <c r="B448" s="1">
        <v>9.2891976238658858E-2</v>
      </c>
      <c r="C448" t="str">
        <f>VLOOKUP($F448,'Participating - full rosters'!$A:$Q,5,FALSE )</f>
        <v>5N</v>
      </c>
      <c r="D448" s="1">
        <v>5.1153287088266608E-2</v>
      </c>
      <c r="E448" t="str">
        <f>VLOOKUP($F448,'Participating - full rosters'!$A:$Q,10,FALSE )</f>
        <v>Quintana, Elizabeth M.</v>
      </c>
      <c r="F448" s="1">
        <v>0.80143802562048716</v>
      </c>
      <c r="G448">
        <f>VLOOKUP($F448,'Participating - full rosters'!$A:$Q,11,FALSE )</f>
        <v>208</v>
      </c>
      <c r="H448" s="132">
        <f>VLOOKUP($F448,'Participating - full rosters'!$A:$Q,12,FALSE )</f>
        <v>30</v>
      </c>
      <c r="I448" s="132">
        <f>VLOOKUP($F448,'Participating - full rosters'!$A:$Q,13,FALSE )</f>
        <v>2016</v>
      </c>
      <c r="J448" s="132" t="str">
        <f>VLOOKUP($F448,'Participating - full rosters'!$A:$Q,14,FALSE )</f>
        <v>Nongovt. (not-for-profit) - Other</v>
      </c>
      <c r="K448" s="132" t="str">
        <f>VLOOKUP($F448,'Participating - full rosters'!$A:$R,18,FALSE )</f>
        <v>Minor</v>
      </c>
      <c r="L448" s="132" t="str">
        <f>VLOOKUP($F448,'Participating - full rosters'!$A:$Q,15,FALSE )</f>
        <v>STAFF NURSE</v>
      </c>
      <c r="M448" s="150">
        <f>VLOOKUP($F448,'Participating - full rosters'!$A:$Q,16,FALSE )</f>
        <v>41707</v>
      </c>
      <c r="N448" s="150">
        <f>VLOOKUP($F448,'Participating - full rosters'!$A:$Q,16,FALSE )</f>
        <v>41707</v>
      </c>
      <c r="O448" s="150"/>
      <c r="P448" s="150"/>
      <c r="Q448" s="47">
        <f>'Overall Data'!$C$34-N448</f>
        <v>1342</v>
      </c>
      <c r="R448" s="132" t="str">
        <f>VLOOKUP($F448,'Participating - full rosters'!$A:$Q,17,FALSE )</f>
        <v>nights</v>
      </c>
      <c r="S448" s="132">
        <v>3</v>
      </c>
    </row>
    <row r="449" spans="1:19">
      <c r="A449" t="str">
        <f>VLOOKUP($F449,'Participating - full rosters'!$A:$Q,2,FALSE )</f>
        <v>NY Presbyterian - Lawrence</v>
      </c>
      <c r="B449" s="1">
        <v>9.2891976238658858E-2</v>
      </c>
      <c r="C449" t="str">
        <f>VLOOKUP($F449,'Participating - full rosters'!$A:$Q,5,FALSE )</f>
        <v>CCU</v>
      </c>
      <c r="D449" s="151">
        <v>3.7703553288351621E-2</v>
      </c>
      <c r="E449" t="str">
        <f>VLOOKUP($F449,'Participating - full rosters'!$A:$Q,10,FALSE )</f>
        <v>George, Venu</v>
      </c>
      <c r="F449" s="1">
        <v>0.12709761230630767</v>
      </c>
      <c r="G449">
        <f>VLOOKUP($F449,'Participating - full rosters'!$A:$Q,11,FALSE )</f>
        <v>208</v>
      </c>
      <c r="H449" s="132">
        <f>VLOOKUP($F449,'Participating - full rosters'!$A:$Q,12,FALSE )</f>
        <v>18</v>
      </c>
      <c r="I449" s="132">
        <f>VLOOKUP($F449,'Participating - full rosters'!$A:$Q,13,FALSE )</f>
        <v>2016</v>
      </c>
      <c r="J449" s="132" t="str">
        <f>VLOOKUP($F449,'Participating - full rosters'!$A:$Q,14,FALSE )</f>
        <v>Nongovt. (not-for-profit) - Other</v>
      </c>
      <c r="K449" s="132" t="str">
        <f>VLOOKUP($F449,'Participating - full rosters'!$A:$R,18,FALSE )</f>
        <v>Minor</v>
      </c>
      <c r="L449" s="132" t="str">
        <f>VLOOKUP($F449,'Participating - full rosters'!$A:$Q,15,FALSE )</f>
        <v>STAFF NURSE</v>
      </c>
      <c r="M449" s="150">
        <f>VLOOKUP($F449,'Participating - full rosters'!$A:$Q,16,FALSE )</f>
        <v>41610</v>
      </c>
      <c r="N449" s="150">
        <f>VLOOKUP($F449,'Participating - full rosters'!$A:$Q,16,FALSE )</f>
        <v>41610</v>
      </c>
      <c r="O449" s="150"/>
      <c r="P449" s="150"/>
      <c r="Q449" s="47">
        <f>'Overall Data'!$C$34-N449</f>
        <v>1439</v>
      </c>
      <c r="R449" s="132" t="str">
        <f>VLOOKUP($F449,'Participating - full rosters'!$A:$Q,17,FALSE )</f>
        <v>Nights</v>
      </c>
      <c r="S449" s="132">
        <v>3</v>
      </c>
    </row>
    <row r="450" spans="1:19">
      <c r="A450" t="str">
        <f>VLOOKUP($F450,'Participating - full rosters'!$A:$Q,2,FALSE )</f>
        <v>St. Joseph Mercy Oakland</v>
      </c>
      <c r="B450" s="151">
        <v>0.10179897754127254</v>
      </c>
      <c r="C450" t="str">
        <f>VLOOKUP($F450,'Participating - full rosters'!$A:$Q,5,FALSE )</f>
        <v>4S - Med/Surg</v>
      </c>
      <c r="D450" s="1">
        <v>0.30940463213849057</v>
      </c>
      <c r="E450" t="str">
        <f>VLOOKUP($F450,'Participating - full rosters'!$A:$Q,10,FALSE )</f>
        <v>Gamble, Tierra</v>
      </c>
      <c r="F450" s="151">
        <v>9.4364444043197881E-3</v>
      </c>
      <c r="G450">
        <f>VLOOKUP($F450,'Participating - full rosters'!$A:$Q,11,FALSE )</f>
        <v>422</v>
      </c>
      <c r="H450" s="132">
        <f>VLOOKUP($F450,'Participating - full rosters'!$A:$Q,12,FALSE )</f>
        <v>36</v>
      </c>
      <c r="I450" s="132">
        <f>VLOOKUP($F450,'Participating - full rosters'!$A:$Q,13,FALSE )</f>
        <v>2011</v>
      </c>
      <c r="J450" s="132" t="str">
        <f>VLOOKUP($F450,'Participating - full rosters'!$A:$Q,14,FALSE )</f>
        <v>Nongovt. (not-for-profit) - Church Operated</v>
      </c>
      <c r="K450" s="132" t="str">
        <f>VLOOKUP($F450,'Participating - full rosters'!$A:$R,18,FALSE )</f>
        <v>Minor</v>
      </c>
      <c r="L450" s="132" t="str">
        <f>VLOOKUP($F450,'Participating - full rosters'!$A:$Q,15,FALSE )</f>
        <v>Staff Nurse</v>
      </c>
      <c r="M450" s="150">
        <f>VLOOKUP($F450,'Participating - full rosters'!$A:$Q,16,FALSE )</f>
        <v>41610</v>
      </c>
      <c r="N450" s="150">
        <f>VLOOKUP($F450,'Participating - full rosters'!$A:$Q,16,FALSE )</f>
        <v>41610</v>
      </c>
      <c r="O450" s="150"/>
      <c r="P450" s="150"/>
      <c r="Q450" s="47">
        <f>'Overall Data'!$C$34-N450</f>
        <v>1439</v>
      </c>
      <c r="R450" s="132" t="str">
        <f>VLOOKUP($F450,'Participating - full rosters'!$A:$Q,17,FALSE )</f>
        <v>NIGHT</v>
      </c>
      <c r="S450" s="132">
        <v>3</v>
      </c>
    </row>
    <row r="451" spans="1:19">
      <c r="A451" t="str">
        <f>VLOOKUP($F451,'Participating - full rosters'!$A:$Q,2,FALSE )</f>
        <v>St. Joseph Mercy Oakland</v>
      </c>
      <c r="B451" s="1">
        <v>0.10179897754127254</v>
      </c>
      <c r="C451" t="str">
        <f>VLOOKUP($F451,'Participating - full rosters'!$A:$Q,5,FALSE )</f>
        <v>4S - Med/Surg</v>
      </c>
      <c r="D451" s="1">
        <v>0.30940463213849057</v>
      </c>
      <c r="E451" t="str">
        <f>VLOOKUP($F451,'Participating - full rosters'!$A:$Q,10,FALSE )</f>
        <v>Njie, Momodou</v>
      </c>
      <c r="F451" s="1">
        <v>0.976298290506046</v>
      </c>
      <c r="G451">
        <f>VLOOKUP($F451,'Participating - full rosters'!$A:$Q,11,FALSE )</f>
        <v>422</v>
      </c>
      <c r="H451" s="132">
        <f>VLOOKUP($F451,'Participating - full rosters'!$A:$Q,12,FALSE )</f>
        <v>36</v>
      </c>
      <c r="I451" s="132">
        <f>VLOOKUP($F451,'Participating - full rosters'!$A:$Q,13,FALSE )</f>
        <v>2011</v>
      </c>
      <c r="J451" s="132" t="str">
        <f>VLOOKUP($F451,'Participating - full rosters'!$A:$Q,14,FALSE )</f>
        <v>Nongovt. (not-for-profit) - Church Operated</v>
      </c>
      <c r="K451" s="132" t="str">
        <f>VLOOKUP($F451,'Participating - full rosters'!$A:$R,18,FALSE )</f>
        <v>Minor</v>
      </c>
      <c r="L451" s="132" t="str">
        <f>VLOOKUP($F451,'Participating - full rosters'!$A:$Q,15,FALSE )</f>
        <v>Staff Nurse</v>
      </c>
      <c r="M451" s="150">
        <f>VLOOKUP($F451,'Participating - full rosters'!$A:$Q,16,FALSE )</f>
        <v>41590</v>
      </c>
      <c r="N451" s="150">
        <f>VLOOKUP($F451,'Participating - full rosters'!$A:$Q,16,FALSE )</f>
        <v>41590</v>
      </c>
      <c r="O451" s="150"/>
      <c r="P451" s="150"/>
      <c r="Q451" s="47">
        <f>'Overall Data'!$C$34-N451</f>
        <v>1459</v>
      </c>
      <c r="R451" s="132" t="str">
        <f>VLOOKUP($F451,'Participating - full rosters'!$A:$Q,17,FALSE )</f>
        <v>NIGHT</v>
      </c>
      <c r="S451" s="132">
        <v>3</v>
      </c>
    </row>
    <row r="452" spans="1:19">
      <c r="A452" t="str">
        <f>VLOOKUP($F452,'Participating - full rosters'!$A:$Q,2,FALSE )</f>
        <v>NY Presbyterian - Lawrence</v>
      </c>
      <c r="B452" s="151">
        <v>9.2891976238658858E-2</v>
      </c>
      <c r="C452" t="str">
        <f>VLOOKUP($F452,'Participating - full rosters'!$A:$Q,5,FALSE )</f>
        <v>5N</v>
      </c>
      <c r="D452" s="151">
        <v>5.1153287088266608E-2</v>
      </c>
      <c r="E452" t="str">
        <f>VLOOKUP($F452,'Participating - full rosters'!$A:$Q,10,FALSE )</f>
        <v>Washington, Sharisse E.</v>
      </c>
      <c r="F452" s="151">
        <v>0.73809077995397532</v>
      </c>
      <c r="G452">
        <f>VLOOKUP($F452,'Participating - full rosters'!$A:$Q,11,FALSE )</f>
        <v>208</v>
      </c>
      <c r="H452" s="132">
        <f>VLOOKUP($F452,'Participating - full rosters'!$A:$Q,12,FALSE )</f>
        <v>30</v>
      </c>
      <c r="I452" s="132">
        <f>VLOOKUP($F452,'Participating - full rosters'!$A:$Q,13,FALSE )</f>
        <v>2016</v>
      </c>
      <c r="J452" s="132" t="str">
        <f>VLOOKUP($F452,'Participating - full rosters'!$A:$Q,14,FALSE )</f>
        <v>Nongovt. (not-for-profit) - Other</v>
      </c>
      <c r="K452" s="132" t="str">
        <f>VLOOKUP($F452,'Participating - full rosters'!$A:$R,18,FALSE )</f>
        <v>Minor</v>
      </c>
      <c r="L452" s="132" t="str">
        <f>VLOOKUP($F452,'Participating - full rosters'!$A:$Q,15,FALSE )</f>
        <v>STAFF NURSE</v>
      </c>
      <c r="M452" s="150">
        <f>VLOOKUP($F452,'Participating - full rosters'!$A:$Q,16,FALSE )</f>
        <v>41491</v>
      </c>
      <c r="N452" s="150">
        <f>VLOOKUP($F452,'Participating - full rosters'!$A:$Q,16,FALSE )</f>
        <v>41491</v>
      </c>
      <c r="O452" s="150"/>
      <c r="P452" s="150"/>
      <c r="Q452" s="47">
        <f>'Overall Data'!$C$34-N452</f>
        <v>1558</v>
      </c>
      <c r="R452" s="132" t="str">
        <f>VLOOKUP($F452,'Participating - full rosters'!$A:$Q,17,FALSE )</f>
        <v>nights</v>
      </c>
      <c r="S452" s="132">
        <v>3</v>
      </c>
    </row>
    <row r="453" spans="1:19">
      <c r="A453" t="str">
        <f>VLOOKUP($F453,'Participating - full rosters'!$A:$Q,2,FALSE )</f>
        <v>NY Presbyterian - Lawrence</v>
      </c>
      <c r="B453" s="151">
        <v>9.2891976238658858E-2</v>
      </c>
      <c r="C453" t="str">
        <f>VLOOKUP($F453,'Participating - full rosters'!$A:$Q,5,FALSE )</f>
        <v>6N</v>
      </c>
      <c r="D453" s="151">
        <v>0.45538935045037354</v>
      </c>
      <c r="E453" t="str">
        <f>VLOOKUP($F453,'Participating - full rosters'!$A:$Q,10,FALSE )</f>
        <v>Mccarthy, Amanda</v>
      </c>
      <c r="F453" s="151">
        <v>0.91200522456756483</v>
      </c>
      <c r="G453">
        <f>VLOOKUP($F453,'Participating - full rosters'!$A:$Q,11,FALSE )</f>
        <v>208</v>
      </c>
      <c r="H453" s="132">
        <f>VLOOKUP($F453,'Participating - full rosters'!$A:$Q,12,FALSE )</f>
        <v>30</v>
      </c>
      <c r="I453" s="132">
        <f>VLOOKUP($F453,'Participating - full rosters'!$A:$Q,13,FALSE )</f>
        <v>2016</v>
      </c>
      <c r="J453" s="132" t="str">
        <f>VLOOKUP($F453,'Participating - full rosters'!$A:$Q,14,FALSE )</f>
        <v>Nongovt. (not-for-profit) - Other</v>
      </c>
      <c r="K453" s="132" t="str">
        <f>VLOOKUP($F453,'Participating - full rosters'!$A:$R,18,FALSE )</f>
        <v>Minor</v>
      </c>
      <c r="L453" s="132" t="str">
        <f>VLOOKUP($F453,'Participating - full rosters'!$A:$Q,15,FALSE )</f>
        <v>STAFF NURSE</v>
      </c>
      <c r="M453" s="150">
        <f>VLOOKUP($F453,'Participating - full rosters'!$A:$Q,16,FALSE )</f>
        <v>41428</v>
      </c>
      <c r="N453" s="150">
        <f>VLOOKUP($F453,'Participating - full rosters'!$A:$Q,16,FALSE )</f>
        <v>41428</v>
      </c>
      <c r="O453" s="150"/>
      <c r="P453" s="150"/>
      <c r="Q453" s="47">
        <f>'Overall Data'!$C$34-N453</f>
        <v>1621</v>
      </c>
      <c r="R453" s="132" t="str">
        <f>VLOOKUP($F453,'Participating - full rosters'!$A:$Q,17,FALSE )</f>
        <v>night</v>
      </c>
      <c r="S453" s="132">
        <v>3</v>
      </c>
    </row>
    <row r="454" spans="1:19">
      <c r="A454" t="str">
        <f>VLOOKUP($F454,'Participating - full rosters'!$A:$Q,2,FALSE )</f>
        <v>NY Presbyterian - Lawrence</v>
      </c>
      <c r="B454" s="151">
        <v>9.2891976238658858E-2</v>
      </c>
      <c r="C454" t="str">
        <f>VLOOKUP($F454,'Participating - full rosters'!$A:$Q,5,FALSE )</f>
        <v>CCU</v>
      </c>
      <c r="D454" s="1">
        <v>3.7703553288351621E-2</v>
      </c>
      <c r="E454" t="str">
        <f>VLOOKUP($F454,'Participating - full rosters'!$A:$Q,10,FALSE )</f>
        <v>Dadzie, Laura E.</v>
      </c>
      <c r="F454" s="151">
        <v>0.11413137311224431</v>
      </c>
      <c r="G454">
        <f>VLOOKUP($F454,'Participating - full rosters'!$A:$Q,11,FALSE )</f>
        <v>208</v>
      </c>
      <c r="H454" s="132">
        <f>VLOOKUP($F454,'Participating - full rosters'!$A:$Q,12,FALSE )</f>
        <v>18</v>
      </c>
      <c r="I454" s="132">
        <f>VLOOKUP($F454,'Participating - full rosters'!$A:$Q,13,FALSE )</f>
        <v>2016</v>
      </c>
      <c r="J454" s="132" t="str">
        <f>VLOOKUP($F454,'Participating - full rosters'!$A:$Q,14,FALSE )</f>
        <v>Nongovt. (not-for-profit) - Other</v>
      </c>
      <c r="K454" s="132" t="str">
        <f>VLOOKUP($F454,'Participating - full rosters'!$A:$R,18,FALSE )</f>
        <v>Minor</v>
      </c>
      <c r="L454" s="132" t="str">
        <f>VLOOKUP($F454,'Participating - full rosters'!$A:$Q,15,FALSE )</f>
        <v>STAFF NURSE</v>
      </c>
      <c r="M454" s="150">
        <f>VLOOKUP($F454,'Participating - full rosters'!$A:$Q,16,FALSE )</f>
        <v>41400</v>
      </c>
      <c r="N454" s="150">
        <f>VLOOKUP($F454,'Participating - full rosters'!$A:$Q,16,FALSE )</f>
        <v>41400</v>
      </c>
      <c r="O454" s="150"/>
      <c r="P454" s="150"/>
      <c r="Q454" s="47">
        <f>'Overall Data'!$C$34-N454</f>
        <v>1649</v>
      </c>
      <c r="R454" s="132" t="str">
        <f>VLOOKUP($F454,'Participating - full rosters'!$A:$Q,17,FALSE )</f>
        <v>Nights</v>
      </c>
      <c r="S454" s="132">
        <v>3</v>
      </c>
    </row>
    <row r="455" spans="1:19">
      <c r="A455" t="str">
        <f>VLOOKUP($F455,'Participating - full rosters'!$A:$Q,2,FALSE )</f>
        <v>NY Presbyterian - Lawrence</v>
      </c>
      <c r="B455" s="151">
        <v>9.2891976238658858E-2</v>
      </c>
      <c r="C455" t="str">
        <f>VLOOKUP($F455,'Participating - full rosters'!$A:$Q,5,FALSE )</f>
        <v>CCU</v>
      </c>
      <c r="D455" s="151">
        <v>3.7703553288351621E-2</v>
      </c>
      <c r="E455" t="str">
        <f>VLOOKUP($F455,'Participating - full rosters'!$A:$Q,10,FALSE )</f>
        <v>Berbano, Elmer</v>
      </c>
      <c r="F455" s="151">
        <v>0.44952299482181812</v>
      </c>
      <c r="G455">
        <f>VLOOKUP($F455,'Participating - full rosters'!$A:$Q,11,FALSE )</f>
        <v>208</v>
      </c>
      <c r="H455" s="132">
        <f>VLOOKUP($F455,'Participating - full rosters'!$A:$Q,12,FALSE )</f>
        <v>18</v>
      </c>
      <c r="I455" s="132">
        <f>VLOOKUP($F455,'Participating - full rosters'!$A:$Q,13,FALSE )</f>
        <v>2016</v>
      </c>
      <c r="J455" s="132" t="str">
        <f>VLOOKUP($F455,'Participating - full rosters'!$A:$Q,14,FALSE )</f>
        <v>Nongovt. (not-for-profit) - Other</v>
      </c>
      <c r="K455" s="132" t="str">
        <f>VLOOKUP($F455,'Participating - full rosters'!$A:$R,18,FALSE )</f>
        <v>Minor</v>
      </c>
      <c r="L455" s="132" t="str">
        <f>VLOOKUP($F455,'Participating - full rosters'!$A:$Q,15,FALSE )</f>
        <v>STAFF NURSE</v>
      </c>
      <c r="M455" s="150">
        <f>VLOOKUP($F455,'Participating - full rosters'!$A:$Q,16,FALSE )</f>
        <v>41400</v>
      </c>
      <c r="N455" s="150">
        <f>VLOOKUP($F455,'Participating - full rosters'!$A:$Q,16,FALSE )</f>
        <v>41400</v>
      </c>
      <c r="O455" s="150"/>
      <c r="P455" s="150"/>
      <c r="Q455" s="47">
        <f>'Overall Data'!$C$34-N455</f>
        <v>1649</v>
      </c>
      <c r="R455" s="132" t="str">
        <f>VLOOKUP($F455,'Participating - full rosters'!$A:$Q,17,FALSE )</f>
        <v>Nights</v>
      </c>
      <c r="S455" s="132">
        <v>3</v>
      </c>
    </row>
    <row r="456" spans="1:19">
      <c r="A456" t="str">
        <f>VLOOKUP($F456,'Participating - full rosters'!$A:$Q,2,FALSE )</f>
        <v>NY Presbyterian - Lawrence</v>
      </c>
      <c r="B456" s="151">
        <v>9.2891976238658858E-2</v>
      </c>
      <c r="C456" t="str">
        <f>VLOOKUP($F456,'Participating - full rosters'!$A:$Q,5,FALSE )</f>
        <v>4N</v>
      </c>
      <c r="D456" s="151">
        <v>0.85426708609038782</v>
      </c>
      <c r="E456" t="str">
        <f>VLOOKUP($F456,'Participating - full rosters'!$A:$Q,10,FALSE )</f>
        <v>Reid, Debbian</v>
      </c>
      <c r="F456" s="151">
        <v>3.0362818720868212E-3</v>
      </c>
      <c r="G456">
        <f>VLOOKUP($F456,'Participating - full rosters'!$A:$Q,11,FALSE )</f>
        <v>208</v>
      </c>
      <c r="H456" s="132">
        <f>VLOOKUP($F456,'Participating - full rosters'!$A:$Q,12,FALSE )</f>
        <v>15</v>
      </c>
      <c r="I456" s="132">
        <f>VLOOKUP($F456,'Participating - full rosters'!$A:$Q,13,FALSE )</f>
        <v>2016</v>
      </c>
      <c r="J456" s="132" t="str">
        <f>VLOOKUP($F456,'Participating - full rosters'!$A:$Q,14,FALSE )</f>
        <v>Nongovt. (not-for-profit) - Other</v>
      </c>
      <c r="K456" s="132" t="str">
        <f>VLOOKUP($F456,'Participating - full rosters'!$A:$R,18,FALSE )</f>
        <v>Minor</v>
      </c>
      <c r="L456" s="132" t="str">
        <f>VLOOKUP($F456,'Participating - full rosters'!$A:$Q,15,FALSE )</f>
        <v>STAFF NURSE</v>
      </c>
      <c r="M456" s="150">
        <f>VLOOKUP($F456,'Participating - full rosters'!$A:$Q,16,FALSE )</f>
        <v>41337</v>
      </c>
      <c r="N456" s="150">
        <f>VLOOKUP($F456,'Participating - full rosters'!$A:$Q,16,FALSE )</f>
        <v>41337</v>
      </c>
      <c r="O456" s="150"/>
      <c r="P456" s="150"/>
      <c r="Q456" s="47">
        <f>'Overall Data'!$C$34-N456</f>
        <v>1712</v>
      </c>
      <c r="R456" s="132" t="str">
        <f>VLOOKUP($F456,'Participating - full rosters'!$A:$Q,17,FALSE )</f>
        <v> Nights</v>
      </c>
      <c r="S456" s="132">
        <v>3</v>
      </c>
    </row>
    <row r="457" spans="1:19">
      <c r="A457" t="str">
        <f>VLOOKUP($F457,'Participating - full rosters'!$A:$Q,2,FALSE )</f>
        <v>Elmhurst Hospital Center</v>
      </c>
      <c r="B457" s="151">
        <v>0.93694213239222535</v>
      </c>
      <c r="C457" t="str">
        <f>VLOOKUP($F457,'Participating - full rosters'!$A:$Q,5,FALSE )</f>
        <v>B4</v>
      </c>
      <c r="D457" s="151">
        <v>0.87595009609222407</v>
      </c>
      <c r="E457" t="str">
        <f>VLOOKUP($F457,'Participating - full rosters'!$A:$Q,10,FALSE )</f>
        <v>Castro, Karen</v>
      </c>
      <c r="F457" s="151">
        <v>0.88055351300918561</v>
      </c>
      <c r="G457">
        <f>VLOOKUP($F457,'Participating - full rosters'!$A:$Q,11,FALSE )</f>
        <v>545</v>
      </c>
      <c r="H457" s="132">
        <f>VLOOKUP($F457,'Participating - full rosters'!$A:$Q,12,FALSE )</f>
        <v>34</v>
      </c>
      <c r="I457" s="132">
        <f>VLOOKUP($F457,'Participating - full rosters'!$A:$Q,13,FALSE )</f>
        <v>2013</v>
      </c>
      <c r="J457" s="132" t="str">
        <f>VLOOKUP($F457,'Participating - full rosters'!$A:$Q,14,FALSE )</f>
        <v>Govt. (non federal) - City</v>
      </c>
      <c r="K457" s="132" t="str">
        <f>VLOOKUP($F457,'Participating - full rosters'!$A:$R,18,FALSE )</f>
        <v>Minor</v>
      </c>
      <c r="L457" s="132" t="str">
        <f>VLOOKUP($F457,'Participating - full rosters'!$A:$Q,15,FALSE )</f>
        <v>PCA</v>
      </c>
      <c r="M457" s="150">
        <f>VLOOKUP($F457,'Participating - full rosters'!$A:$Q,16,FALSE )</f>
        <v>41281</v>
      </c>
      <c r="N457" s="150">
        <f>VLOOKUP($F457,'Participating - full rosters'!$A:$Q,16,FALSE )</f>
        <v>41281</v>
      </c>
      <c r="O457" s="150"/>
      <c r="P457" s="150"/>
      <c r="Q457" s="47">
        <f>'Overall Data'!$C$34-N457</f>
        <v>1768</v>
      </c>
      <c r="R457" s="132" t="str">
        <f>VLOOKUP($F457,'Participating - full rosters'!$A:$Q,17,FALSE )</f>
        <v>Tour 3</v>
      </c>
      <c r="S457" s="132">
        <v>3</v>
      </c>
    </row>
    <row r="458" spans="1:19">
      <c r="A458" t="str">
        <f>VLOOKUP($F458,'Participating - full rosters'!$A:$Q,2,FALSE )</f>
        <v>NY Presbyterian - Lawrence</v>
      </c>
      <c r="B458" s="151">
        <v>9.2891976238658858E-2</v>
      </c>
      <c r="C458" t="str">
        <f>VLOOKUP($F458,'Participating - full rosters'!$A:$Q,5,FALSE )</f>
        <v>D.E.M.</v>
      </c>
      <c r="D458" s="1">
        <v>0.49490553607106658</v>
      </c>
      <c r="E458" t="str">
        <f>VLOOKUP($F458,'Participating - full rosters'!$A:$Q,10,FALSE )</f>
        <v>Ballinger, Nicholas</v>
      </c>
      <c r="F458" s="151">
        <v>0.14911640025541895</v>
      </c>
      <c r="G458">
        <f>VLOOKUP($F458,'Participating - full rosters'!$A:$Q,11,FALSE )</f>
        <v>208</v>
      </c>
      <c r="H458" s="132">
        <f>VLOOKUP($F458,'Participating - full rosters'!$A:$Q,12,FALSE )</f>
        <v>40</v>
      </c>
      <c r="I458" s="132">
        <f>VLOOKUP($F458,'Participating - full rosters'!$A:$Q,13,FALSE )</f>
        <v>2016</v>
      </c>
      <c r="J458" s="132" t="str">
        <f>VLOOKUP($F458,'Participating - full rosters'!$A:$Q,14,FALSE )</f>
        <v>Nongovt. (not-for-profit) - Other</v>
      </c>
      <c r="K458" s="132" t="str">
        <f>VLOOKUP($F458,'Participating - full rosters'!$A:$R,18,FALSE )</f>
        <v>Minor</v>
      </c>
      <c r="L458" s="132" t="str">
        <f>VLOOKUP($F458,'Participating - full rosters'!$A:$Q,15,FALSE )</f>
        <v>STAFF NURSE</v>
      </c>
      <c r="M458" s="150">
        <f>VLOOKUP($F458,'Participating - full rosters'!$A:$Q,16,FALSE )</f>
        <v>41281</v>
      </c>
      <c r="N458" s="150">
        <f>VLOOKUP($F458,'Participating - full rosters'!$A:$Q,16,FALSE )</f>
        <v>41281</v>
      </c>
      <c r="O458" s="150"/>
      <c r="P458" s="150"/>
      <c r="Q458" s="47">
        <f>'Overall Data'!$C$34-N458</f>
        <v>1768</v>
      </c>
      <c r="R458" s="132" t="str">
        <f>VLOOKUP($F458,'Participating - full rosters'!$A:$Q,17,FALSE )</f>
        <v>NIGHT</v>
      </c>
      <c r="S458" s="132">
        <v>3</v>
      </c>
    </row>
    <row r="459" spans="1:19">
      <c r="A459" t="str">
        <f>VLOOKUP($F459,'Participating - full rosters'!$A:$Q,2,FALSE )</f>
        <v>Kaiser Permanente Sunnyside Medical Center</v>
      </c>
      <c r="B459" s="151">
        <v>0.21700524054157899</v>
      </c>
      <c r="C459" t="str">
        <f>VLOOKUP($F459,'Participating - full rosters'!$A:$Q,5,FALSE )</f>
        <v>MS Progressive</v>
      </c>
      <c r="D459" s="151">
        <v>0.25596923097598601</v>
      </c>
      <c r="E459" t="str">
        <f>VLOOKUP($F459,'Participating - full rosters'!$A:$Q,10,FALSE )</f>
        <v>Byrd, Mason</v>
      </c>
      <c r="F459" s="151">
        <v>0.58056855426604137</v>
      </c>
      <c r="G459">
        <f>VLOOKUP($F459,'Participating - full rosters'!$A:$Q,11,FALSE )</f>
        <v>302</v>
      </c>
      <c r="H459" s="132">
        <f>VLOOKUP($F459,'Participating - full rosters'!$A:$Q,12,FALSE )</f>
        <v>20</v>
      </c>
      <c r="I459" s="132">
        <f>VLOOKUP($F459,'Participating - full rosters'!$A:$Q,13,FALSE )</f>
        <v>2016</v>
      </c>
      <c r="J459" s="132" t="str">
        <f>VLOOKUP($F459,'Participating - full rosters'!$A:$Q,14,FALSE )</f>
        <v>Nongovt. (not-for-profit) - Other</v>
      </c>
      <c r="K459" s="132" t="str">
        <f>VLOOKUP($F459,'Participating - full rosters'!$A:$R,18,FALSE )</f>
        <v>Minor</v>
      </c>
      <c r="L459" s="132" t="str">
        <f>VLOOKUP($F459,'Participating - full rosters'!$A:$Q,15,FALSE )</f>
        <v>C.N.A.</v>
      </c>
      <c r="M459" s="150">
        <f>VLOOKUP($F459,'Participating - full rosters'!$A:$Q,16,FALSE )</f>
        <v>41169</v>
      </c>
      <c r="N459" s="150">
        <f>VLOOKUP($F459,'Participating - full rosters'!$A:$Q,16,FALSE )</f>
        <v>41169</v>
      </c>
      <c r="O459" s="150"/>
      <c r="P459" s="150"/>
      <c r="Q459" s="47">
        <f>'Overall Data'!$C$34-N459</f>
        <v>1880</v>
      </c>
      <c r="R459" s="132" t="str">
        <f>VLOOKUP($F459,'Participating - full rosters'!$A:$Q,17,FALSE )</f>
        <v>NIGHT</v>
      </c>
      <c r="S459" s="132">
        <v>3</v>
      </c>
    </row>
    <row r="460" spans="1:19">
      <c r="A460" t="str">
        <f>VLOOKUP($F460,'Participating - full rosters'!$A:$Q,2,FALSE )</f>
        <v>The Miriam Hospital</v>
      </c>
      <c r="B460" s="151">
        <v>0.52550586196277127</v>
      </c>
      <c r="C460" t="str">
        <f>VLOOKUP($F460,'Participating - full rosters'!$A:$Q,5,FALSE )</f>
        <v>4E Cardiac</v>
      </c>
      <c r="D460" s="151">
        <v>0.80277592639886974</v>
      </c>
      <c r="E460" t="str">
        <f>VLOOKUP($F460,'Participating - full rosters'!$A:$Q,10,FALSE )</f>
        <v>Fortinper, Renee E</v>
      </c>
      <c r="F460" s="151">
        <v>0.41574378685406432</v>
      </c>
      <c r="G460">
        <f>VLOOKUP($F460,'Participating - full rosters'!$A:$Q,11,FALSE )</f>
        <v>247</v>
      </c>
      <c r="H460" s="132">
        <f>VLOOKUP($F460,'Participating - full rosters'!$A:$Q,12,FALSE )</f>
        <v>30</v>
      </c>
      <c r="I460" s="132">
        <f>VLOOKUP($F460,'Participating - full rosters'!$A:$Q,13,FALSE )</f>
        <v>2004</v>
      </c>
      <c r="J460" s="132" t="str">
        <f>VLOOKUP($F460,'Participating - full rosters'!$A:$Q,14,FALSE )</f>
        <v>Nongovt. (not-for-profit) - Other</v>
      </c>
      <c r="K460" s="132" t="str">
        <f>VLOOKUP($F460,'Participating - full rosters'!$A:$R,18,FALSE )</f>
        <v>Major</v>
      </c>
      <c r="L460" s="132" t="str">
        <f>VLOOKUP($F460,'Participating - full rosters'!$A:$Q,15,FALSE )</f>
        <v>Certified Nursing Assistant</v>
      </c>
      <c r="M460" s="150">
        <f>VLOOKUP($F460,'Participating - full rosters'!$A:$Q,16,FALSE )</f>
        <v>41148</v>
      </c>
      <c r="N460" s="150">
        <f>VLOOKUP($F460,'Participating - full rosters'!$A:$Q,16,FALSE )</f>
        <v>41148</v>
      </c>
      <c r="O460" s="150"/>
      <c r="P460" s="150"/>
      <c r="Q460" s="47">
        <f>'Overall Data'!$C$34-N460</f>
        <v>1901</v>
      </c>
      <c r="R460" s="132" t="str">
        <f>VLOOKUP($F460,'Participating - full rosters'!$A:$Q,17,FALSE )</f>
        <v xml:space="preserve">NIGHT </v>
      </c>
      <c r="S460" s="132">
        <v>3</v>
      </c>
    </row>
    <row r="461" spans="1:19">
      <c r="A461" t="str">
        <f>VLOOKUP($F461,'Participating - full rosters'!$A:$Q,2,FALSE )</f>
        <v>NY Presbyterian - Lawrence</v>
      </c>
      <c r="B461" s="151">
        <v>9.2891976238658858E-2</v>
      </c>
      <c r="C461" t="str">
        <f>VLOOKUP($F461,'Participating - full rosters'!$A:$Q,5,FALSE )</f>
        <v>5N</v>
      </c>
      <c r="D461" s="151">
        <v>5.1153287088266608E-2</v>
      </c>
      <c r="E461" t="str">
        <f>VLOOKUP($F461,'Participating - full rosters'!$A:$Q,10,FALSE )</f>
        <v>Smith, Shian C.</v>
      </c>
      <c r="F461" s="151">
        <v>0.47894773878032115</v>
      </c>
      <c r="G461">
        <f>VLOOKUP($F461,'Participating - full rosters'!$A:$Q,11,FALSE )</f>
        <v>208</v>
      </c>
      <c r="H461" s="132">
        <f>VLOOKUP($F461,'Participating - full rosters'!$A:$Q,12,FALSE )</f>
        <v>30</v>
      </c>
      <c r="I461" s="132">
        <f>VLOOKUP($F461,'Participating - full rosters'!$A:$Q,13,FALSE )</f>
        <v>2016</v>
      </c>
      <c r="J461" s="132" t="str">
        <f>VLOOKUP($F461,'Participating - full rosters'!$A:$Q,14,FALSE )</f>
        <v>Nongovt. (not-for-profit) - Other</v>
      </c>
      <c r="K461" s="132" t="str">
        <f>VLOOKUP($F461,'Participating - full rosters'!$A:$R,18,FALSE )</f>
        <v>Minor</v>
      </c>
      <c r="L461" s="132" t="str">
        <f>VLOOKUP($F461,'Participating - full rosters'!$A:$Q,15,FALSE )</f>
        <v>STAFF NURSE</v>
      </c>
      <c r="M461" s="150">
        <f>VLOOKUP($F461,'Participating - full rosters'!$A:$Q,16,FALSE )</f>
        <v>41099</v>
      </c>
      <c r="N461" s="150">
        <f>VLOOKUP($F461,'Participating - full rosters'!$A:$Q,16,FALSE )</f>
        <v>41099</v>
      </c>
      <c r="O461" s="150"/>
      <c r="P461" s="150"/>
      <c r="Q461" s="47">
        <f>'Overall Data'!$C$34-N461</f>
        <v>1950</v>
      </c>
      <c r="R461" s="132" t="str">
        <f>VLOOKUP($F461,'Participating - full rosters'!$A:$Q,17,FALSE )</f>
        <v>nights</v>
      </c>
      <c r="S461" s="132">
        <v>3</v>
      </c>
    </row>
    <row r="462" spans="1:19">
      <c r="A462" t="str">
        <f>VLOOKUP($F462,'Participating - full rosters'!$A:$Q,2,FALSE )</f>
        <v>NY Presbyterian - Lawrence</v>
      </c>
      <c r="B462" s="151">
        <v>9.2891976238658858E-2</v>
      </c>
      <c r="C462" t="str">
        <f>VLOOKUP($F462,'Participating - full rosters'!$A:$Q,5,FALSE )</f>
        <v>5N</v>
      </c>
      <c r="D462" s="151">
        <v>5.1153287088266608E-2</v>
      </c>
      <c r="E462" t="str">
        <f>VLOOKUP($F462,'Participating - full rosters'!$A:$Q,10,FALSE )</f>
        <v>Ayewah, Violet</v>
      </c>
      <c r="F462" s="151">
        <v>0.28162203571320499</v>
      </c>
      <c r="G462">
        <f>VLOOKUP($F462,'Participating - full rosters'!$A:$Q,11,FALSE )</f>
        <v>208</v>
      </c>
      <c r="H462" s="132">
        <f>VLOOKUP($F462,'Participating - full rosters'!$A:$Q,12,FALSE )</f>
        <v>30</v>
      </c>
      <c r="I462" s="132">
        <f>VLOOKUP($F462,'Participating - full rosters'!$A:$Q,13,FALSE )</f>
        <v>2016</v>
      </c>
      <c r="J462" s="132" t="str">
        <f>VLOOKUP($F462,'Participating - full rosters'!$A:$Q,14,FALSE )</f>
        <v>Nongovt. (not-for-profit) - Other</v>
      </c>
      <c r="K462" s="132" t="str">
        <f>VLOOKUP($F462,'Participating - full rosters'!$A:$R,18,FALSE )</f>
        <v>Minor</v>
      </c>
      <c r="L462" s="132" t="str">
        <f>VLOOKUP($F462,'Participating - full rosters'!$A:$Q,15,FALSE )</f>
        <v>STAFF NURSE</v>
      </c>
      <c r="M462" s="150">
        <f>VLOOKUP($F462,'Participating - full rosters'!$A:$Q,16,FALSE )</f>
        <v>41036</v>
      </c>
      <c r="N462" s="150">
        <f>VLOOKUP($F462,'Participating - full rosters'!$A:$Q,16,FALSE )</f>
        <v>41036</v>
      </c>
      <c r="O462" s="150"/>
      <c r="P462" s="150"/>
      <c r="Q462" s="47">
        <f>'Overall Data'!$C$34-N462</f>
        <v>2013</v>
      </c>
      <c r="R462" s="132" t="str">
        <f>VLOOKUP($F462,'Participating - full rosters'!$A:$Q,17,FALSE )</f>
        <v>nights</v>
      </c>
      <c r="S462" s="132">
        <v>3</v>
      </c>
    </row>
    <row r="463" spans="1:19">
      <c r="A463" t="str">
        <f>VLOOKUP($F463,'Participating - full rosters'!$A:$Q,2,FALSE )</f>
        <v>Kaiser Permanente Sunnyside Medical Center</v>
      </c>
      <c r="B463" s="151">
        <v>0.21700524054157877</v>
      </c>
      <c r="C463" t="str">
        <f>VLOOKUP($F463,'Participating - full rosters'!$A:$Q,5,FALSE )</f>
        <v>3 South</v>
      </c>
      <c r="D463" s="151">
        <v>0.64084960040717354</v>
      </c>
      <c r="E463" t="str">
        <f>VLOOKUP($F463,'Participating - full rosters'!$A:$Q,10,FALSE )</f>
        <v>E., Scott Aimee</v>
      </c>
      <c r="F463" s="151">
        <v>0.13477875733608946</v>
      </c>
      <c r="G463">
        <f>VLOOKUP($F463,'Participating - full rosters'!$A:$Q,11,FALSE )</f>
        <v>302</v>
      </c>
      <c r="H463" s="132">
        <f>VLOOKUP($F463,'Participating - full rosters'!$A:$Q,12,FALSE )</f>
        <v>20</v>
      </c>
      <c r="I463" s="132">
        <f>VLOOKUP($F463,'Participating - full rosters'!$A:$Q,13,FALSE )</f>
        <v>2016</v>
      </c>
      <c r="J463" s="132" t="str">
        <f>VLOOKUP($F463,'Participating - full rosters'!$A:$Q,14,FALSE )</f>
        <v>Nongovt. (not-for-profit) - Other</v>
      </c>
      <c r="K463" s="132" t="str">
        <f>VLOOKUP($F463,'Participating - full rosters'!$A:$R,18,FALSE )</f>
        <v>Minor</v>
      </c>
      <c r="L463" s="132" t="str">
        <f>VLOOKUP($F463,'Participating - full rosters'!$A:$Q,15,FALSE )</f>
        <v>C.N.A.</v>
      </c>
      <c r="M463" s="150">
        <f>VLOOKUP($F463,'Participating - full rosters'!$A:$Q,16,FALSE )</f>
        <v>40994</v>
      </c>
      <c r="N463" s="150">
        <f>VLOOKUP($F463,'Participating - full rosters'!$A:$Q,16,FALSE )</f>
        <v>40994</v>
      </c>
      <c r="O463" s="150"/>
      <c r="P463" s="150"/>
      <c r="Q463" s="47">
        <f>'Overall Data'!$C$34-N463</f>
        <v>2055</v>
      </c>
      <c r="R463" s="132" t="str">
        <f>VLOOKUP($F463,'Participating - full rosters'!$A:$Q,17,FALSE )</f>
        <v xml:space="preserve">NIGHT </v>
      </c>
      <c r="S463" s="132">
        <v>3</v>
      </c>
    </row>
    <row r="464" spans="1:19">
      <c r="A464" t="str">
        <f>VLOOKUP($F464,'Participating - full rosters'!$A:$Q,2,FALSE )</f>
        <v>The Miriam Hospital</v>
      </c>
      <c r="B464" s="151">
        <v>0.52550586196277127</v>
      </c>
      <c r="C464" t="str">
        <f>VLOOKUP($F464,'Participating - full rosters'!$A:$Q,5,FALSE )</f>
        <v>3N Orthopedic</v>
      </c>
      <c r="D464" s="151">
        <v>0.9910442883158086</v>
      </c>
      <c r="E464" t="str">
        <f>VLOOKUP($F464,'Participating - full rosters'!$A:$Q,10,FALSE )</f>
        <v>Marcello, David J</v>
      </c>
      <c r="F464" s="151">
        <v>0.69490525169954731</v>
      </c>
      <c r="G464">
        <f>VLOOKUP($F464,'Participating - full rosters'!$A:$Q,11,FALSE )</f>
        <v>247</v>
      </c>
      <c r="H464" s="132">
        <f>VLOOKUP($F464,'Participating - full rosters'!$A:$Q,12,FALSE )</f>
        <v>36</v>
      </c>
      <c r="I464" s="132">
        <f>VLOOKUP($F464,'Participating - full rosters'!$A:$Q,13,FALSE )</f>
        <v>2004</v>
      </c>
      <c r="J464" s="132" t="str">
        <f>VLOOKUP($F464,'Participating - full rosters'!$A:$Q,14,FALSE )</f>
        <v>Nongovt. (not-for-profit) - Other</v>
      </c>
      <c r="K464" s="132" t="str">
        <f>VLOOKUP($F464,'Participating - full rosters'!$A:$R,18,FALSE )</f>
        <v>Major</v>
      </c>
      <c r="L464" s="132" t="str">
        <f>VLOOKUP($F464,'Participating - full rosters'!$A:$Q,15,FALSE )</f>
        <v>Nurse Practitioner</v>
      </c>
      <c r="M464" s="150">
        <f>VLOOKUP($F464,'Participating - full rosters'!$A:$Q,16,FALSE )</f>
        <v>40991</v>
      </c>
      <c r="N464" s="150">
        <f>VLOOKUP($F464,'Participating - full rosters'!$A:$Q,16,FALSE )</f>
        <v>40991</v>
      </c>
      <c r="O464" s="150"/>
      <c r="P464" s="150"/>
      <c r="Q464" s="47">
        <f>'Overall Data'!$C$34-N464</f>
        <v>2058</v>
      </c>
      <c r="R464" s="132" t="str">
        <f>VLOOKUP($F464,'Participating - full rosters'!$A:$Q,17,FALSE )</f>
        <v xml:space="preserve">NIGHT </v>
      </c>
      <c r="S464" s="132">
        <v>3</v>
      </c>
    </row>
    <row r="465" spans="1:19">
      <c r="A465" t="str">
        <f>VLOOKUP($F465,'Participating - full rosters'!$A:$Q,2,FALSE )</f>
        <v>Kaiser Permanente Sunnyside Medical Center</v>
      </c>
      <c r="B465" s="151">
        <v>0.21700524054157877</v>
      </c>
      <c r="C465" t="str">
        <f>VLOOKUP($F465,'Participating - full rosters'!$A:$Q,5,FALSE )</f>
        <v>1 North</v>
      </c>
      <c r="D465" s="151">
        <v>0.62267359343562168</v>
      </c>
      <c r="E465" t="str">
        <f>VLOOKUP($F465,'Participating - full rosters'!$A:$Q,10,FALSE )</f>
        <v>Cuan, Percival</v>
      </c>
      <c r="F465" s="151">
        <v>0.33146096834032523</v>
      </c>
      <c r="G465">
        <f>VLOOKUP($F465,'Participating - full rosters'!$A:$Q,11,FALSE )</f>
        <v>302</v>
      </c>
      <c r="H465" s="132">
        <f>VLOOKUP($F465,'Participating - full rosters'!$A:$Q,12,FALSE )</f>
        <v>19</v>
      </c>
      <c r="I465" s="132">
        <f>VLOOKUP($F465,'Participating - full rosters'!$A:$Q,13,FALSE )</f>
        <v>2016</v>
      </c>
      <c r="J465" s="132" t="str">
        <f>VLOOKUP($F465,'Participating - full rosters'!$A:$Q,14,FALSE )</f>
        <v>Nongovt. (not-for-profit) - Other</v>
      </c>
      <c r="K465" s="132" t="str">
        <f>VLOOKUP($F465,'Participating - full rosters'!$A:$R,18,FALSE )</f>
        <v>Minor</v>
      </c>
      <c r="L465" s="132" t="str">
        <f>VLOOKUP($F465,'Participating - full rosters'!$A:$Q,15,FALSE )</f>
        <v>C.N.A.</v>
      </c>
      <c r="M465" s="150">
        <f>VLOOKUP($F465,'Participating - full rosters'!$A:$Q,16,FALSE )</f>
        <v>40896</v>
      </c>
      <c r="N465" s="150">
        <f>VLOOKUP($F465,'Participating - full rosters'!$A:$Q,16,FALSE )</f>
        <v>40896</v>
      </c>
      <c r="O465" s="150"/>
      <c r="P465" s="150"/>
      <c r="Q465" s="47">
        <f>'Overall Data'!$C$34-N465</f>
        <v>2153</v>
      </c>
      <c r="R465" s="132" t="str">
        <f>VLOOKUP($F465,'Participating - full rosters'!$A:$Q,17,FALSE )</f>
        <v>NIGHT</v>
      </c>
      <c r="S465" s="132">
        <v>3</v>
      </c>
    </row>
    <row r="466" spans="1:19">
      <c r="A466" t="str">
        <f>VLOOKUP($F466,'Participating - full rosters'!$A:$Q,2,FALSE )</f>
        <v>NY Presbyterian - Lawrence</v>
      </c>
      <c r="B466" s="151">
        <v>9.2891976238658858E-2</v>
      </c>
      <c r="C466" t="str">
        <f>VLOOKUP($F466,'Participating - full rosters'!$A:$Q,5,FALSE )</f>
        <v>5N</v>
      </c>
      <c r="D466" s="151">
        <v>5.1153287088266608E-2</v>
      </c>
      <c r="E466" t="str">
        <f>VLOOKUP($F466,'Participating - full rosters'!$A:$Q,10,FALSE )</f>
        <v>Dumalag, Marie A.</v>
      </c>
      <c r="F466" s="151">
        <v>0.74166202752615862</v>
      </c>
      <c r="G466">
        <f>VLOOKUP($F466,'Participating - full rosters'!$A:$Q,11,FALSE )</f>
        <v>208</v>
      </c>
      <c r="H466" s="132">
        <f>VLOOKUP($F466,'Participating - full rosters'!$A:$Q,12,FALSE )</f>
        <v>30</v>
      </c>
      <c r="I466" s="132">
        <f>VLOOKUP($F466,'Participating - full rosters'!$A:$Q,13,FALSE )</f>
        <v>2016</v>
      </c>
      <c r="J466" s="132" t="str">
        <f>VLOOKUP($F466,'Participating - full rosters'!$A:$Q,14,FALSE )</f>
        <v>Nongovt. (not-for-profit) - Other</v>
      </c>
      <c r="K466" s="132" t="str">
        <f>VLOOKUP($F466,'Participating - full rosters'!$A:$R,18,FALSE )</f>
        <v>Minor</v>
      </c>
      <c r="L466" s="132" t="str">
        <f>VLOOKUP($F466,'Participating - full rosters'!$A:$Q,15,FALSE )</f>
        <v>STAFF NURSE</v>
      </c>
      <c r="M466" s="150">
        <f>VLOOKUP($F466,'Participating - full rosters'!$A:$Q,16,FALSE )</f>
        <v>40819</v>
      </c>
      <c r="N466" s="150">
        <f>VLOOKUP($F466,'Participating - full rosters'!$A:$Q,16,FALSE )</f>
        <v>40819</v>
      </c>
      <c r="O466" s="150"/>
      <c r="P466" s="150"/>
      <c r="Q466" s="47">
        <f>'Overall Data'!$C$34-N466</f>
        <v>2230</v>
      </c>
      <c r="R466" s="132" t="str">
        <f>VLOOKUP($F466,'Participating - full rosters'!$A:$Q,17,FALSE )</f>
        <v>nights</v>
      </c>
      <c r="S466" s="132">
        <v>3</v>
      </c>
    </row>
    <row r="467" spans="1:19">
      <c r="A467" t="str">
        <f>VLOOKUP($F467,'Participating - full rosters'!$A:$Q,2,FALSE )</f>
        <v>NY Presbyterian - Lawrence</v>
      </c>
      <c r="B467" s="151">
        <v>9.2891976238658858E-2</v>
      </c>
      <c r="C467" t="str">
        <f>VLOOKUP($F467,'Participating - full rosters'!$A:$Q,5,FALSE )</f>
        <v>4N</v>
      </c>
      <c r="D467" s="151">
        <v>0.85426708609038782</v>
      </c>
      <c r="E467" t="str">
        <f>VLOOKUP($F467,'Participating - full rosters'!$A:$Q,10,FALSE )</f>
        <v>Guglielmo, Laura</v>
      </c>
      <c r="F467" s="151">
        <v>0.15621311449084463</v>
      </c>
      <c r="G467">
        <f>VLOOKUP($F467,'Participating - full rosters'!$A:$Q,11,FALSE )</f>
        <v>208</v>
      </c>
      <c r="H467" s="132">
        <f>VLOOKUP($F467,'Participating - full rosters'!$A:$Q,12,FALSE )</f>
        <v>15</v>
      </c>
      <c r="I467" s="132">
        <f>VLOOKUP($F467,'Participating - full rosters'!$A:$Q,13,FALSE )</f>
        <v>2016</v>
      </c>
      <c r="J467" s="132" t="str">
        <f>VLOOKUP($F467,'Participating - full rosters'!$A:$Q,14,FALSE )</f>
        <v>Nongovt. (not-for-profit) - Other</v>
      </c>
      <c r="K467" s="132" t="str">
        <f>VLOOKUP($F467,'Participating - full rosters'!$A:$R,18,FALSE )</f>
        <v>Minor</v>
      </c>
      <c r="L467" s="132" t="str">
        <f>VLOOKUP($F467,'Participating - full rosters'!$A:$Q,15,FALSE )</f>
        <v>STAFF NURSE</v>
      </c>
      <c r="M467" s="150">
        <f>VLOOKUP($F467,'Participating - full rosters'!$A:$Q,16,FALSE )</f>
        <v>40798</v>
      </c>
      <c r="N467" s="150">
        <f>VLOOKUP($F467,'Participating - full rosters'!$A:$Q,16,FALSE )</f>
        <v>40798</v>
      </c>
      <c r="O467" s="150"/>
      <c r="P467" s="150"/>
      <c r="Q467" s="47">
        <f>'Overall Data'!$C$34-N467</f>
        <v>2251</v>
      </c>
      <c r="R467" s="132" t="str">
        <f>VLOOKUP($F467,'Participating - full rosters'!$A:$Q,17,FALSE )</f>
        <v> Nights</v>
      </c>
      <c r="S467" s="132">
        <v>3</v>
      </c>
    </row>
    <row r="468" spans="1:19">
      <c r="A468" t="str">
        <f>VLOOKUP($F468,'Participating - full rosters'!$A:$Q,2,FALSE )</f>
        <v>NY Presbyterian - Lawrence</v>
      </c>
      <c r="B468" s="151">
        <v>9.2891976238658858E-2</v>
      </c>
      <c r="C468" t="str">
        <f>VLOOKUP($F468,'Participating - full rosters'!$A:$Q,5,FALSE )</f>
        <v>6N</v>
      </c>
      <c r="D468" s="151">
        <v>0.45538935045037354</v>
      </c>
      <c r="E468" t="str">
        <f>VLOOKUP($F468,'Participating - full rosters'!$A:$Q,10,FALSE )</f>
        <v>De, Leon Jasmine M.</v>
      </c>
      <c r="F468" s="151">
        <v>0.91554098124061856</v>
      </c>
      <c r="G468">
        <f>VLOOKUP($F468,'Participating - full rosters'!$A:$Q,11,FALSE )</f>
        <v>208</v>
      </c>
      <c r="H468" s="132">
        <f>VLOOKUP($F468,'Participating - full rosters'!$A:$Q,12,FALSE )</f>
        <v>30</v>
      </c>
      <c r="I468" s="132">
        <f>VLOOKUP($F468,'Participating - full rosters'!$A:$Q,13,FALSE )</f>
        <v>2016</v>
      </c>
      <c r="J468" s="132" t="str">
        <f>VLOOKUP($F468,'Participating - full rosters'!$A:$Q,14,FALSE )</f>
        <v>Nongovt. (not-for-profit) - Other</v>
      </c>
      <c r="K468" s="132" t="str">
        <f>VLOOKUP($F468,'Participating - full rosters'!$A:$R,18,FALSE )</f>
        <v>Minor</v>
      </c>
      <c r="L468" s="132" t="str">
        <f>VLOOKUP($F468,'Participating - full rosters'!$A:$Q,15,FALSE )</f>
        <v>STAFF NURSE</v>
      </c>
      <c r="M468" s="150">
        <f>VLOOKUP($F468,'Participating - full rosters'!$A:$Q,16,FALSE )</f>
        <v>40798</v>
      </c>
      <c r="N468" s="150">
        <f>VLOOKUP($F468,'Participating - full rosters'!$A:$Q,16,FALSE )</f>
        <v>40798</v>
      </c>
      <c r="O468" s="150"/>
      <c r="P468" s="150"/>
      <c r="Q468" s="47">
        <f>'Overall Data'!$C$34-N468</f>
        <v>2251</v>
      </c>
      <c r="R468" s="132" t="str">
        <f>VLOOKUP($F468,'Participating - full rosters'!$A:$Q,17,FALSE )</f>
        <v>night</v>
      </c>
      <c r="S468" s="132">
        <v>3</v>
      </c>
    </row>
    <row r="469" spans="1:19">
      <c r="A469" t="str">
        <f>VLOOKUP($F469,'Participating - full rosters'!$A:$Q,2,FALSE )</f>
        <v>NY Presbyterian - Lawrence</v>
      </c>
      <c r="B469" s="151">
        <v>9.2891976238658858E-2</v>
      </c>
      <c r="C469" t="str">
        <f>VLOOKUP($F469,'Participating - full rosters'!$A:$Q,5,FALSE )</f>
        <v>5S</v>
      </c>
      <c r="D469" s="151">
        <v>0.97548158971023757</v>
      </c>
      <c r="E469" t="str">
        <f>VLOOKUP($F469,'Participating - full rosters'!$A:$Q,10,FALSE )</f>
        <v>Richards, Diana N.</v>
      </c>
      <c r="F469" s="151">
        <v>0.67392087752667096</v>
      </c>
      <c r="G469">
        <f>VLOOKUP($F469,'Participating - full rosters'!$A:$Q,11,FALSE )</f>
        <v>208</v>
      </c>
      <c r="H469" s="132">
        <f>VLOOKUP($F469,'Participating - full rosters'!$A:$Q,12,FALSE )</f>
        <v>40</v>
      </c>
      <c r="I469" s="132">
        <f>VLOOKUP($F469,'Participating - full rosters'!$A:$Q,13,FALSE )</f>
        <v>2016</v>
      </c>
      <c r="J469" s="132" t="str">
        <f>VLOOKUP($F469,'Participating - full rosters'!$A:$Q,14,FALSE )</f>
        <v>Nongovt. (not-for-profit) - Other</v>
      </c>
      <c r="K469" s="132" t="str">
        <f>VLOOKUP($F469,'Participating - full rosters'!$A:$R,18,FALSE )</f>
        <v>Minor</v>
      </c>
      <c r="L469" s="132" t="str">
        <f>VLOOKUP($F469,'Participating - full rosters'!$A:$Q,15,FALSE )</f>
        <v>STAFF NURSE</v>
      </c>
      <c r="M469" s="150">
        <f>VLOOKUP($F469,'Participating - full rosters'!$A:$Q,16,FALSE )</f>
        <v>40637</v>
      </c>
      <c r="N469" s="150">
        <f>VLOOKUP($F469,'Participating - full rosters'!$A:$Q,16,FALSE )</f>
        <v>40637</v>
      </c>
      <c r="O469" s="150"/>
      <c r="P469" s="150"/>
      <c r="Q469" s="47">
        <f>'Overall Data'!$C$34-N469</f>
        <v>2412</v>
      </c>
      <c r="R469" s="132" t="str">
        <f>VLOOKUP($F469,'Participating - full rosters'!$A:$Q,17,FALSE )</f>
        <v>NIGHT</v>
      </c>
      <c r="S469" s="132">
        <v>3</v>
      </c>
    </row>
    <row r="470" spans="1:19">
      <c r="A470" t="str">
        <f>VLOOKUP($F470,'Participating - full rosters'!$A:$Q,2,FALSE )</f>
        <v>St. Joseph Mercy Oakland</v>
      </c>
      <c r="B470" s="151">
        <v>0.10179897754127254</v>
      </c>
      <c r="C470" t="str">
        <f>VLOOKUP($F470,'Participating - full rosters'!$A:$Q,5,FALSE )</f>
        <v>4S - Med/Surg</v>
      </c>
      <c r="D470" s="151">
        <v>0.30940463213849057</v>
      </c>
      <c r="E470" t="str">
        <f>VLOOKUP($F470,'Participating - full rosters'!$A:$Q,10,FALSE )</f>
        <v>Owen, Michelle R.</v>
      </c>
      <c r="F470" s="151">
        <v>0.27100709327738559</v>
      </c>
      <c r="G470">
        <f>VLOOKUP($F470,'Participating - full rosters'!$A:$Q,11,FALSE )</f>
        <v>422</v>
      </c>
      <c r="H470" s="132">
        <f>VLOOKUP($F470,'Participating - full rosters'!$A:$Q,12,FALSE )</f>
        <v>36</v>
      </c>
      <c r="I470" s="132">
        <f>VLOOKUP($F470,'Participating - full rosters'!$A:$Q,13,FALSE )</f>
        <v>2011</v>
      </c>
      <c r="J470" s="132" t="str">
        <f>VLOOKUP($F470,'Participating - full rosters'!$A:$Q,14,FALSE )</f>
        <v>Nongovt. (not-for-profit) - Church Operated</v>
      </c>
      <c r="K470" s="132" t="str">
        <f>VLOOKUP($F470,'Participating - full rosters'!$A:$R,18,FALSE )</f>
        <v>Minor</v>
      </c>
      <c r="L470" s="132" t="str">
        <f>VLOOKUP($F470,'Participating - full rosters'!$A:$Q,15,FALSE )</f>
        <v>Staff Nurse</v>
      </c>
      <c r="M470" s="150">
        <f>VLOOKUP($F470,'Participating - full rosters'!$A:$Q,16,FALSE )</f>
        <v>40518</v>
      </c>
      <c r="N470" s="150">
        <f>VLOOKUP($F470,'Participating - full rosters'!$A:$Q,16,FALSE )</f>
        <v>40518</v>
      </c>
      <c r="O470" s="150"/>
      <c r="P470" s="150"/>
      <c r="Q470" s="47">
        <f>'Overall Data'!$C$34-N470</f>
        <v>2531</v>
      </c>
      <c r="R470" s="132" t="str">
        <f>VLOOKUP($F470,'Participating - full rosters'!$A:$Q,17,FALSE )</f>
        <v>NIGHT</v>
      </c>
      <c r="S470" s="132">
        <v>3</v>
      </c>
    </row>
    <row r="471" spans="1:19">
      <c r="A471" t="str">
        <f>VLOOKUP($F471,'Participating - full rosters'!$A:$Q,2,FALSE )</f>
        <v>Kaiser Permanente Sunnyside Medical Center</v>
      </c>
      <c r="B471" s="151">
        <v>0.21700524054157877</v>
      </c>
      <c r="C471" t="str">
        <f>VLOOKUP($F471,'Participating - full rosters'!$A:$Q,5,FALSE )</f>
        <v>1 South</v>
      </c>
      <c r="D471" s="151">
        <v>0.84297455888567407</v>
      </c>
      <c r="E471" t="str">
        <f>VLOOKUP($F471,'Participating - full rosters'!$A:$Q,10,FALSE )</f>
        <v>Milton, Cheryl</v>
      </c>
      <c r="F471" s="151">
        <v>0.16627806730399941</v>
      </c>
      <c r="G471">
        <f>VLOOKUP($F471,'Participating - full rosters'!$A:$Q,11,FALSE )</f>
        <v>302</v>
      </c>
      <c r="H471" s="132">
        <f>VLOOKUP($F471,'Participating - full rosters'!$A:$Q,12,FALSE )</f>
        <v>19</v>
      </c>
      <c r="I471" s="132">
        <f>VLOOKUP($F471,'Participating - full rosters'!$A:$Q,13,FALSE )</f>
        <v>2016</v>
      </c>
      <c r="J471" s="132" t="str">
        <f>VLOOKUP($F471,'Participating - full rosters'!$A:$Q,14,FALSE )</f>
        <v>Nongovt. (not-for-profit) - Other</v>
      </c>
      <c r="K471" s="132" t="str">
        <f>VLOOKUP($F471,'Participating - full rosters'!$A:$R,18,FALSE )</f>
        <v>Minor</v>
      </c>
      <c r="L471" s="132" t="str">
        <f>VLOOKUP($F471,'Participating - full rosters'!$A:$Q,15,FALSE )</f>
        <v>C.N.A.</v>
      </c>
      <c r="M471" s="150">
        <f>VLOOKUP($F471,'Participating - full rosters'!$A:$Q,16,FALSE )</f>
        <v>40476</v>
      </c>
      <c r="N471" s="150">
        <f>VLOOKUP($F471,'Participating - full rosters'!$A:$Q,16,FALSE )</f>
        <v>40476</v>
      </c>
      <c r="O471" s="150"/>
      <c r="P471" s="150"/>
      <c r="Q471" s="47">
        <f>'Overall Data'!$C$34-N471</f>
        <v>2573</v>
      </c>
      <c r="R471" s="132" t="str">
        <f>VLOOKUP($F471,'Participating - full rosters'!$A:$Q,17,FALSE )</f>
        <v>NIGHT</v>
      </c>
      <c r="S471" s="132">
        <v>3</v>
      </c>
    </row>
    <row r="472" spans="1:19">
      <c r="A472" t="str">
        <f>VLOOKUP($F472,'Participating - full rosters'!$A:$Q,2,FALSE )</f>
        <v>NY Presbyterian - Lawrence</v>
      </c>
      <c r="B472" s="151">
        <v>9.2891976238658858E-2</v>
      </c>
      <c r="C472" t="str">
        <f>VLOOKUP($F472,'Participating - full rosters'!$A:$Q,5,FALSE )</f>
        <v>4N</v>
      </c>
      <c r="D472" s="151">
        <v>0.85426708609038782</v>
      </c>
      <c r="E472" t="str">
        <f>VLOOKUP($F472,'Participating - full rosters'!$A:$Q,10,FALSE )</f>
        <v>Nikolarakis, Anastasia</v>
      </c>
      <c r="F472" s="151">
        <v>0.68018939304687953</v>
      </c>
      <c r="G472">
        <f>VLOOKUP($F472,'Participating - full rosters'!$A:$Q,11,FALSE )</f>
        <v>208</v>
      </c>
      <c r="H472" s="132">
        <f>VLOOKUP($F472,'Participating - full rosters'!$A:$Q,12,FALSE )</f>
        <v>15</v>
      </c>
      <c r="I472" s="132">
        <f>VLOOKUP($F472,'Participating - full rosters'!$A:$Q,13,FALSE )</f>
        <v>2016</v>
      </c>
      <c r="J472" s="132" t="str">
        <f>VLOOKUP($F472,'Participating - full rosters'!$A:$Q,14,FALSE )</f>
        <v>Nongovt. (not-for-profit) - Other</v>
      </c>
      <c r="K472" s="132" t="str">
        <f>VLOOKUP($F472,'Participating - full rosters'!$A:$R,18,FALSE )</f>
        <v>Minor</v>
      </c>
      <c r="L472" s="132" t="str">
        <f>VLOOKUP($F472,'Participating - full rosters'!$A:$Q,15,FALSE )</f>
        <v>STAFF NURSE</v>
      </c>
      <c r="M472" s="150">
        <f>VLOOKUP($F472,'Participating - full rosters'!$A:$Q,16,FALSE )</f>
        <v>40070</v>
      </c>
      <c r="N472" s="150">
        <f>VLOOKUP($F472,'Participating - full rosters'!$A:$Q,16,FALSE )</f>
        <v>40070</v>
      </c>
      <c r="O472" s="150"/>
      <c r="P472" s="150"/>
      <c r="Q472" s="47">
        <f>'Overall Data'!$C$34-N472</f>
        <v>2979</v>
      </c>
      <c r="R472" s="132" t="str">
        <f>VLOOKUP($F472,'Participating - full rosters'!$A:$Q,17,FALSE )</f>
        <v> Nights</v>
      </c>
      <c r="S472" s="132">
        <v>3</v>
      </c>
    </row>
    <row r="473" spans="1:19">
      <c r="A473" t="str">
        <f>VLOOKUP($F473,'Participating - full rosters'!$A:$Q,2,FALSE )</f>
        <v>NY Presbyterian - Lawrence</v>
      </c>
      <c r="B473" s="151">
        <v>9.2891976238658858E-2</v>
      </c>
      <c r="C473" t="str">
        <f>VLOOKUP($F473,'Participating - full rosters'!$A:$Q,5,FALSE )</f>
        <v>D.E.M.</v>
      </c>
      <c r="D473" s="151">
        <v>0.49490553607106658</v>
      </c>
      <c r="E473" t="str">
        <f>VLOOKUP($F473,'Participating - full rosters'!$A:$Q,10,FALSE )</f>
        <v>Darini, Cynthia</v>
      </c>
      <c r="F473" s="151">
        <v>0.61706462380161697</v>
      </c>
      <c r="G473">
        <f>VLOOKUP($F473,'Participating - full rosters'!$A:$Q,11,FALSE )</f>
        <v>208</v>
      </c>
      <c r="H473" s="132">
        <f>VLOOKUP($F473,'Participating - full rosters'!$A:$Q,12,FALSE )</f>
        <v>40</v>
      </c>
      <c r="I473" s="132">
        <f>VLOOKUP($F473,'Participating - full rosters'!$A:$Q,13,FALSE )</f>
        <v>2016</v>
      </c>
      <c r="J473" s="132" t="str">
        <f>VLOOKUP($F473,'Participating - full rosters'!$A:$Q,14,FALSE )</f>
        <v>Nongovt. (not-for-profit) - Other</v>
      </c>
      <c r="K473" s="132" t="str">
        <f>VLOOKUP($F473,'Participating - full rosters'!$A:$R,18,FALSE )</f>
        <v>Minor</v>
      </c>
      <c r="L473" s="132" t="str">
        <f>VLOOKUP($F473,'Participating - full rosters'!$A:$Q,15,FALSE )</f>
        <v>STAFF NURSE</v>
      </c>
      <c r="M473" s="150">
        <f>VLOOKUP($F473,'Participating - full rosters'!$A:$Q,16,FALSE )</f>
        <v>39971</v>
      </c>
      <c r="N473" s="150">
        <f>VLOOKUP($F473,'Participating - full rosters'!$A:$Q,16,FALSE )</f>
        <v>39971</v>
      </c>
      <c r="O473" s="150"/>
      <c r="P473" s="150"/>
      <c r="Q473" s="47">
        <f>'Overall Data'!$C$34-N473</f>
        <v>3078</v>
      </c>
      <c r="R473" s="132" t="str">
        <f>VLOOKUP($F473,'Participating - full rosters'!$A:$Q,17,FALSE )</f>
        <v>NIGHT</v>
      </c>
      <c r="S473" s="132">
        <v>3</v>
      </c>
    </row>
    <row r="474" spans="1:19">
      <c r="A474" t="str">
        <f>VLOOKUP($F474,'Participating - full rosters'!$A:$Q,2,FALSE )</f>
        <v>NY Presbyterian - Lawrence</v>
      </c>
      <c r="B474" s="151">
        <v>9.2891976238658858E-2</v>
      </c>
      <c r="C474" t="str">
        <f>VLOOKUP($F474,'Participating - full rosters'!$A:$Q,5,FALSE )</f>
        <v>CCU</v>
      </c>
      <c r="D474" s="151">
        <v>3.7703553288351621E-2</v>
      </c>
      <c r="E474" t="str">
        <f>VLOOKUP($F474,'Participating - full rosters'!$A:$Q,10,FALSE )</f>
        <v>Zenarosa, Carlo</v>
      </c>
      <c r="F474" s="151">
        <v>0.78272329015907849</v>
      </c>
      <c r="G474">
        <f>VLOOKUP($F474,'Participating - full rosters'!$A:$Q,11,FALSE )</f>
        <v>208</v>
      </c>
      <c r="H474" s="132">
        <f>VLOOKUP($F474,'Participating - full rosters'!$A:$Q,12,FALSE )</f>
        <v>18</v>
      </c>
      <c r="I474" s="132">
        <f>VLOOKUP($F474,'Participating - full rosters'!$A:$Q,13,FALSE )</f>
        <v>2016</v>
      </c>
      <c r="J474" s="132" t="str">
        <f>VLOOKUP($F474,'Participating - full rosters'!$A:$Q,14,FALSE )</f>
        <v>Nongovt. (not-for-profit) - Other</v>
      </c>
      <c r="K474" s="132" t="str">
        <f>VLOOKUP($F474,'Participating - full rosters'!$A:$R,18,FALSE )</f>
        <v>Minor</v>
      </c>
      <c r="L474" s="132" t="str">
        <f>VLOOKUP($F474,'Participating - full rosters'!$A:$Q,15,FALSE )</f>
        <v>STAFF NURSE</v>
      </c>
      <c r="M474" s="150">
        <f>VLOOKUP($F474,'Participating - full rosters'!$A:$Q,16,FALSE )</f>
        <v>39755</v>
      </c>
      <c r="N474" s="150">
        <f>VLOOKUP($F474,'Participating - full rosters'!$A:$Q,16,FALSE )</f>
        <v>39755</v>
      </c>
      <c r="O474" s="150"/>
      <c r="P474" s="150"/>
      <c r="Q474" s="47">
        <f>'Overall Data'!$C$34-N474</f>
        <v>3294</v>
      </c>
      <c r="R474" s="132" t="str">
        <f>VLOOKUP($F474,'Participating - full rosters'!$A:$Q,17,FALSE )</f>
        <v>Nights</v>
      </c>
      <c r="S474" s="132">
        <v>3</v>
      </c>
    </row>
    <row r="475" spans="1:19">
      <c r="A475" t="str">
        <f>VLOOKUP($F475,'Participating - full rosters'!$A:$Q,2,FALSE )</f>
        <v>The Miriam Hospital</v>
      </c>
      <c r="B475" s="151">
        <v>0.52550586196277127</v>
      </c>
      <c r="C475" t="str">
        <f>VLOOKUP($F475,'Participating - full rosters'!$A:$Q,5,FALSE )</f>
        <v>3N Orthopedic</v>
      </c>
      <c r="D475" s="151">
        <v>0.9910442883158086</v>
      </c>
      <c r="E475" t="str">
        <f>VLOOKUP($F475,'Participating - full rosters'!$A:$Q,10,FALSE )</f>
        <v>Garofano, Alexandria</v>
      </c>
      <c r="F475" s="151">
        <v>0.29889093510863862</v>
      </c>
      <c r="G475">
        <f>VLOOKUP($F475,'Participating - full rosters'!$A:$Q,11,FALSE )</f>
        <v>247</v>
      </c>
      <c r="H475" s="132">
        <f>VLOOKUP($F475,'Participating - full rosters'!$A:$Q,12,FALSE )</f>
        <v>36</v>
      </c>
      <c r="I475" s="132">
        <f>VLOOKUP($F475,'Participating - full rosters'!$A:$Q,13,FALSE )</f>
        <v>2004</v>
      </c>
      <c r="J475" s="132" t="str">
        <f>VLOOKUP($F475,'Participating - full rosters'!$A:$Q,14,FALSE )</f>
        <v>Nongovt. (not-for-profit) - Other</v>
      </c>
      <c r="K475" s="132" t="str">
        <f>VLOOKUP($F475,'Participating - full rosters'!$A:$R,18,FALSE )</f>
        <v>Major</v>
      </c>
      <c r="L475" s="132" t="str">
        <f>VLOOKUP($F475,'Participating - full rosters'!$A:$Q,15,FALSE )</f>
        <v>C N A</v>
      </c>
      <c r="M475" s="150">
        <f>VLOOKUP($F475,'Participating - full rosters'!$A:$Q,16,FALSE )</f>
        <v>39727</v>
      </c>
      <c r="N475" s="150">
        <f>VLOOKUP($F475,'Participating - full rosters'!$A:$Q,16,FALSE )</f>
        <v>39727</v>
      </c>
      <c r="O475" s="150"/>
      <c r="P475" s="150"/>
      <c r="Q475" s="47">
        <f>'Overall Data'!$C$34-N475</f>
        <v>3322</v>
      </c>
      <c r="R475" s="132" t="str">
        <f>VLOOKUP($F475,'Participating - full rosters'!$A:$Q,17,FALSE )</f>
        <v>Night</v>
      </c>
      <c r="S475" s="132">
        <v>3</v>
      </c>
    </row>
    <row r="476" spans="1:19">
      <c r="A476" t="str">
        <f>VLOOKUP($F476,'Participating - full rosters'!$A:$Q,2,FALSE )</f>
        <v>The Miriam Hospital</v>
      </c>
      <c r="B476" s="151">
        <v>0.52550586196277127</v>
      </c>
      <c r="C476" t="str">
        <f>VLOOKUP($F476,'Participating - full rosters'!$A:$Q,5,FALSE )</f>
        <v>4W Cardiac</v>
      </c>
      <c r="D476" s="151">
        <v>0.43561974961587346</v>
      </c>
      <c r="E476" t="str">
        <f>VLOOKUP($F476,'Participating - full rosters'!$A:$Q,10,FALSE )</f>
        <v>Rock, Megan A</v>
      </c>
      <c r="F476" s="151">
        <v>0.79042335031080191</v>
      </c>
      <c r="G476">
        <f>VLOOKUP($F476,'Participating - full rosters'!$A:$Q,11,FALSE )</f>
        <v>247</v>
      </c>
      <c r="H476" s="132">
        <f>VLOOKUP($F476,'Participating - full rosters'!$A:$Q,12,FALSE )</f>
        <v>30</v>
      </c>
      <c r="I476" s="132">
        <f>VLOOKUP($F476,'Participating - full rosters'!$A:$Q,13,FALSE )</f>
        <v>2004</v>
      </c>
      <c r="J476" s="132" t="str">
        <f>VLOOKUP($F476,'Participating - full rosters'!$A:$Q,14,FALSE )</f>
        <v>Nongovt. (not-for-profit) - Other</v>
      </c>
      <c r="K476" s="132" t="str">
        <f>VLOOKUP($F476,'Participating - full rosters'!$A:$R,18,FALSE )</f>
        <v>Major</v>
      </c>
      <c r="L476" s="132" t="str">
        <f>VLOOKUP($F476,'Participating - full rosters'!$A:$Q,15,FALSE )</f>
        <v>C.N.A.</v>
      </c>
      <c r="M476" s="150">
        <f>VLOOKUP($F476,'Participating - full rosters'!$A:$Q,16,FALSE )</f>
        <v>39678</v>
      </c>
      <c r="N476" s="150">
        <f>VLOOKUP($F476,'Participating - full rosters'!$A:$Q,16,FALSE )</f>
        <v>39678</v>
      </c>
      <c r="O476" s="150"/>
      <c r="P476" s="150"/>
      <c r="Q476" s="47">
        <f>'Overall Data'!$C$34-N476</f>
        <v>3371</v>
      </c>
      <c r="R476" s="132" t="str">
        <f>VLOOKUP($F476,'Participating - full rosters'!$A:$Q,17,FALSE )</f>
        <v>NIGHT</v>
      </c>
      <c r="S476" s="132">
        <v>3</v>
      </c>
    </row>
    <row r="477" spans="1:19">
      <c r="A477" t="str">
        <f>VLOOKUP($F477,'Participating - full rosters'!$A:$Q,2,FALSE )</f>
        <v>Metropolitan Hospital</v>
      </c>
      <c r="B477" s="151">
        <v>0.25150632982301691</v>
      </c>
      <c r="C477" t="str">
        <f>VLOOKUP($F477,'Participating - full rosters'!$A:$Q,5,FALSE )</f>
        <v>6B Telemetry</v>
      </c>
      <c r="D477" s="151">
        <v>0.93953970736413928</v>
      </c>
      <c r="E477" t="str">
        <f>VLOOKUP($F477,'Participating - full rosters'!$A:$Q,10,FALSE )</f>
        <v>Nsiah, Comfort</v>
      </c>
      <c r="F477" s="151">
        <v>0.66359467530491767</v>
      </c>
      <c r="G477">
        <f>VLOOKUP($F477,'Participating - full rosters'!$A:$Q,11,FALSE )</f>
        <v>317</v>
      </c>
      <c r="H477" s="132">
        <f>VLOOKUP($F477,'Participating - full rosters'!$A:$Q,12,FALSE )</f>
        <v>21</v>
      </c>
      <c r="I477" s="132">
        <f>VLOOKUP($F477,'Participating - full rosters'!$A:$Q,13,FALSE )</f>
        <v>2016</v>
      </c>
      <c r="J477" s="132" t="str">
        <f>VLOOKUP($F477,'Participating - full rosters'!$A:$Q,14,FALSE )</f>
        <v xml:space="preserve">Govt. (non federal) - City
</v>
      </c>
      <c r="K477" s="132" t="str">
        <f>VLOOKUP($F477,'Participating - full rosters'!$A:$R,18,FALSE )</f>
        <v>Minor</v>
      </c>
      <c r="L477" s="132" t="str">
        <f>VLOOKUP($F477,'Participating - full rosters'!$A:$Q,15,FALSE )</f>
        <v>PCA</v>
      </c>
      <c r="M477" s="150">
        <f>VLOOKUP($F477,'Participating - full rosters'!$A:$Q,16,FALSE )</f>
        <v>39595</v>
      </c>
      <c r="N477" s="150">
        <f>VLOOKUP($F477,'Participating - full rosters'!$A:$Q,16,FALSE )</f>
        <v>39595</v>
      </c>
      <c r="O477" s="150"/>
      <c r="P477" s="150"/>
      <c r="Q477" s="47">
        <f>'Overall Data'!$C$34-N477</f>
        <v>3454</v>
      </c>
      <c r="R477" s="132" t="str">
        <f>VLOOKUP($F477,'Participating - full rosters'!$A:$Q,17,FALSE )</f>
        <v>Night</v>
      </c>
      <c r="S477" s="132">
        <v>3</v>
      </c>
    </row>
    <row r="478" spans="1:19">
      <c r="A478" t="str">
        <f>VLOOKUP($F478,'Participating - full rosters'!$A:$Q,2,FALSE )</f>
        <v>NY Presbyterian - Lawrence</v>
      </c>
      <c r="B478" s="151">
        <v>9.2891976238658858E-2</v>
      </c>
      <c r="C478" t="str">
        <f>VLOOKUP($F478,'Participating - full rosters'!$A:$Q,5,FALSE )</f>
        <v>D.E.M.</v>
      </c>
      <c r="D478" s="151">
        <v>0.49490553607106658</v>
      </c>
      <c r="E478" t="str">
        <f>VLOOKUP($F478,'Participating - full rosters'!$A:$Q,10,FALSE )</f>
        <v>Alfakhoury, Suhiela</v>
      </c>
      <c r="F478" s="151">
        <v>0.64607996774919496</v>
      </c>
      <c r="G478">
        <f>VLOOKUP($F478,'Participating - full rosters'!$A:$Q,11,FALSE )</f>
        <v>208</v>
      </c>
      <c r="H478" s="132">
        <f>VLOOKUP($F478,'Participating - full rosters'!$A:$Q,12,FALSE )</f>
        <v>40</v>
      </c>
      <c r="I478" s="132">
        <f>VLOOKUP($F478,'Participating - full rosters'!$A:$Q,13,FALSE )</f>
        <v>2016</v>
      </c>
      <c r="J478" s="132" t="str">
        <f>VLOOKUP($F478,'Participating - full rosters'!$A:$Q,14,FALSE )</f>
        <v>Nongovt. (not-for-profit) - Other</v>
      </c>
      <c r="K478" s="132" t="str">
        <f>VLOOKUP($F478,'Participating - full rosters'!$A:$R,18,FALSE )</f>
        <v>Minor</v>
      </c>
      <c r="L478" s="132" t="str">
        <f>VLOOKUP($F478,'Participating - full rosters'!$A:$Q,15,FALSE )</f>
        <v>STAFF NURSE</v>
      </c>
      <c r="M478" s="150">
        <f>VLOOKUP($F478,'Participating - full rosters'!$A:$Q,16,FALSE )</f>
        <v>39545</v>
      </c>
      <c r="N478" s="150">
        <f>VLOOKUP($F478,'Participating - full rosters'!$A:$Q,16,FALSE )</f>
        <v>39545</v>
      </c>
      <c r="O478" s="150"/>
      <c r="P478" s="150"/>
      <c r="Q478" s="47">
        <f>'Overall Data'!$C$34-N478</f>
        <v>3504</v>
      </c>
      <c r="R478" s="132" t="str">
        <f>VLOOKUP($F478,'Participating - full rosters'!$A:$Q,17,FALSE )</f>
        <v>NIGHT</v>
      </c>
      <c r="S478" s="132">
        <v>3</v>
      </c>
    </row>
    <row r="479" spans="1:19">
      <c r="A479" t="str">
        <f>VLOOKUP($F479,'Participating - full rosters'!$A:$Q,2,FALSE )</f>
        <v>The Miriam Hospital</v>
      </c>
      <c r="B479" s="151">
        <v>0.52550586196277105</v>
      </c>
      <c r="C479" t="str">
        <f>VLOOKUP($F479,'Participating - full rosters'!$A:$Q,5,FALSE )</f>
        <v>3E Stroke</v>
      </c>
      <c r="D479" s="151">
        <v>0.54565087362919495</v>
      </c>
      <c r="E479" t="str">
        <f>VLOOKUP($F479,'Participating - full rosters'!$A:$Q,10,FALSE )</f>
        <v>Duffy, Kathleen T</v>
      </c>
      <c r="F479" s="151">
        <v>0.72601085202290405</v>
      </c>
      <c r="G479">
        <f>VLOOKUP($F479,'Participating - full rosters'!$A:$Q,11,FALSE )</f>
        <v>247</v>
      </c>
      <c r="H479" s="132">
        <f>VLOOKUP($F479,'Participating - full rosters'!$A:$Q,12,FALSE )</f>
        <v>32</v>
      </c>
      <c r="I479" s="132">
        <f>VLOOKUP($F479,'Participating - full rosters'!$A:$Q,13,FALSE )</f>
        <v>2004</v>
      </c>
      <c r="J479" s="132" t="str">
        <f>VLOOKUP($F479,'Participating - full rosters'!$A:$Q,14,FALSE )</f>
        <v>Nongovt. (not-for-profit) - Other</v>
      </c>
      <c r="K479" s="132" t="str">
        <f>VLOOKUP($F479,'Participating - full rosters'!$A:$R,18,FALSE )</f>
        <v>Major</v>
      </c>
      <c r="L479" s="132" t="str">
        <f>VLOOKUP($F479,'Participating - full rosters'!$A:$Q,15,FALSE )</f>
        <v>Charge Nurse</v>
      </c>
      <c r="M479" s="150">
        <f>VLOOKUP($F479,'Participating - full rosters'!$A:$Q,16,FALSE )</f>
        <v>39475</v>
      </c>
      <c r="N479" s="150">
        <f>VLOOKUP($F479,'Participating - full rosters'!$A:$Q,16,FALSE )</f>
        <v>39475</v>
      </c>
      <c r="O479" s="150"/>
      <c r="P479" s="150"/>
      <c r="Q479" s="47">
        <f>'Overall Data'!$C$34-N479</f>
        <v>3574</v>
      </c>
      <c r="R479" s="132" t="str">
        <f>VLOOKUP($F479,'Participating - full rosters'!$A:$Q,17,FALSE )</f>
        <v>Nights</v>
      </c>
      <c r="S479" s="132">
        <v>3</v>
      </c>
    </row>
    <row r="480" spans="1:19">
      <c r="A480" t="str">
        <f>VLOOKUP($F480,'Participating - full rosters'!$A:$Q,2,FALSE )</f>
        <v>NY Presbyterian - Lawrence</v>
      </c>
      <c r="B480" s="151">
        <v>9.2891976238658858E-2</v>
      </c>
      <c r="C480" t="str">
        <f>VLOOKUP($F480,'Participating - full rosters'!$A:$Q,5,FALSE )</f>
        <v>CCU</v>
      </c>
      <c r="D480" s="151">
        <v>3.7703553288351621E-2</v>
      </c>
      <c r="E480" t="str">
        <f>VLOOKUP($F480,'Participating - full rosters'!$A:$Q,10,FALSE )</f>
        <v>Ruda, Addoye</v>
      </c>
      <c r="F480" s="151">
        <v>0.93584925794183127</v>
      </c>
      <c r="G480">
        <f>VLOOKUP($F480,'Participating - full rosters'!$A:$Q,11,FALSE )</f>
        <v>208</v>
      </c>
      <c r="H480" s="132">
        <f>VLOOKUP($F480,'Participating - full rosters'!$A:$Q,12,FALSE )</f>
        <v>18</v>
      </c>
      <c r="I480" s="132">
        <f>VLOOKUP($F480,'Participating - full rosters'!$A:$Q,13,FALSE )</f>
        <v>2016</v>
      </c>
      <c r="J480" s="132" t="str">
        <f>VLOOKUP($F480,'Participating - full rosters'!$A:$Q,14,FALSE )</f>
        <v>Nongovt. (not-for-profit) - Other</v>
      </c>
      <c r="K480" s="132" t="str">
        <f>VLOOKUP($F480,'Participating - full rosters'!$A:$R,18,FALSE )</f>
        <v>Minor</v>
      </c>
      <c r="L480" s="132" t="str">
        <f>VLOOKUP($F480,'Participating - full rosters'!$A:$Q,15,FALSE )</f>
        <v>STAFF NURSE</v>
      </c>
      <c r="M480" s="150">
        <f>VLOOKUP($F480,'Participating - full rosters'!$A:$Q,16,FALSE )</f>
        <v>39454</v>
      </c>
      <c r="N480" s="150">
        <f>VLOOKUP($F480,'Participating - full rosters'!$A:$Q,16,FALSE )</f>
        <v>39454</v>
      </c>
      <c r="O480" s="150"/>
      <c r="P480" s="150"/>
      <c r="Q480" s="47">
        <f>'Overall Data'!$C$34-N480</f>
        <v>3595</v>
      </c>
      <c r="R480" s="132" t="str">
        <f>VLOOKUP($F480,'Participating - full rosters'!$A:$Q,17,FALSE )</f>
        <v>Nights</v>
      </c>
      <c r="S480" s="132">
        <v>3</v>
      </c>
    </row>
    <row r="481" spans="1:19">
      <c r="A481" t="str">
        <f>VLOOKUP($F481,'Participating - full rosters'!$A:$Q,2,FALSE )</f>
        <v>The Miriam Hospital</v>
      </c>
      <c r="B481" s="151">
        <v>0.52550586196277127</v>
      </c>
      <c r="C481" t="str">
        <f>VLOOKUP($F481,'Participating - full rosters'!$A:$Q,5,FALSE )</f>
        <v>4W Cardiac</v>
      </c>
      <c r="D481" s="151">
        <v>0.43561974961587346</v>
      </c>
      <c r="E481" t="str">
        <f>VLOOKUP($F481,'Participating - full rosters'!$A:$Q,10,FALSE )</f>
        <v>Rioles, Alisha L</v>
      </c>
      <c r="F481" s="151">
        <v>0.97842596234166457</v>
      </c>
      <c r="G481">
        <f>VLOOKUP($F481,'Participating - full rosters'!$A:$Q,11,FALSE )</f>
        <v>247</v>
      </c>
      <c r="H481" s="132">
        <f>VLOOKUP($F481,'Participating - full rosters'!$A:$Q,12,FALSE )</f>
        <v>30</v>
      </c>
      <c r="I481" s="132">
        <f>VLOOKUP($F481,'Participating - full rosters'!$A:$Q,13,FALSE )</f>
        <v>2004</v>
      </c>
      <c r="J481" s="132" t="str">
        <f>VLOOKUP($F481,'Participating - full rosters'!$A:$Q,14,FALSE )</f>
        <v>Nongovt. (not-for-profit) - Other</v>
      </c>
      <c r="K481" s="132" t="str">
        <f>VLOOKUP($F481,'Participating - full rosters'!$A:$R,18,FALSE )</f>
        <v>Major</v>
      </c>
      <c r="L481" s="132" t="str">
        <f>VLOOKUP($F481,'Participating - full rosters'!$A:$Q,15,FALSE )</f>
        <v>Asst Nursing Manager</v>
      </c>
      <c r="M481" s="150">
        <f>VLOOKUP($F481,'Participating - full rosters'!$A:$Q,16,FALSE )</f>
        <v>39423</v>
      </c>
      <c r="N481" s="150">
        <f>VLOOKUP($F481,'Participating - full rosters'!$A:$Q,16,FALSE )</f>
        <v>39423</v>
      </c>
      <c r="O481" s="150"/>
      <c r="P481" s="150"/>
      <c r="Q481" s="47">
        <f>'Overall Data'!$C$34-N481</f>
        <v>3626</v>
      </c>
      <c r="R481" s="132" t="str">
        <f>VLOOKUP($F481,'Participating - full rosters'!$A:$Q,17,FALSE )</f>
        <v xml:space="preserve">NIGHT </v>
      </c>
      <c r="S481" s="132">
        <v>3</v>
      </c>
    </row>
    <row r="482" spans="1:19">
      <c r="A482" t="str">
        <f>VLOOKUP($F482,'Participating - full rosters'!$A:$Q,2,FALSE )</f>
        <v>Harlem Hospital Center</v>
      </c>
      <c r="B482" s="151">
        <v>0.14907095709371709</v>
      </c>
      <c r="C482" t="str">
        <f>VLOOKUP($F482,'Participating - full rosters'!$A:$Q,5,FALSE )</f>
        <v>13th Floor - Medicine</v>
      </c>
      <c r="D482" s="151">
        <v>0.67283544320657374</v>
      </c>
      <c r="E482" t="str">
        <f>VLOOKUP($F482,'Participating - full rosters'!$A:$Q,10,FALSE )</f>
        <v>Aderemi, Sadiat</v>
      </c>
      <c r="F482" s="151">
        <v>2.1563655173362783E-2</v>
      </c>
      <c r="G482">
        <f>VLOOKUP($F482,'Participating - full rosters'!$A:$Q,11,FALSE )</f>
        <v>257</v>
      </c>
      <c r="H482" s="132">
        <f>VLOOKUP($F482,'Participating - full rosters'!$A:$Q,12,FALSE )</f>
        <v>36</v>
      </c>
      <c r="I482" s="132">
        <f>VLOOKUP($F482,'Participating - full rosters'!$A:$Q,13,FALSE )</f>
        <v>2011</v>
      </c>
      <c r="J482" s="132" t="str">
        <f>VLOOKUP($F482,'Participating - full rosters'!$A:$Q,14,FALSE )</f>
        <v xml:space="preserve">Govt. (non federal) - City
</v>
      </c>
      <c r="K482" s="132" t="str">
        <f>VLOOKUP($F482,'Participating - full rosters'!$A:$R,18,FALSE )</f>
        <v>Minor</v>
      </c>
      <c r="L482" s="132" t="str">
        <f>VLOOKUP($F482,'Participating - full rosters'!$A:$Q,15,FALSE )</f>
        <v>PCA</v>
      </c>
      <c r="M482" s="150">
        <f>VLOOKUP($F482,'Participating - full rosters'!$A:$Q,16,FALSE )</f>
        <v>39188</v>
      </c>
      <c r="N482" s="150">
        <f>VLOOKUP($F482,'Participating - full rosters'!$A:$Q,16,FALSE )</f>
        <v>39188</v>
      </c>
      <c r="O482" s="150"/>
      <c r="P482" s="150"/>
      <c r="Q482" s="47">
        <f>'Overall Data'!$C$34-N482</f>
        <v>3861</v>
      </c>
      <c r="R482" s="132" t="str">
        <f>VLOOKUP($F482,'Participating - full rosters'!$A:$Q,17,FALSE )</f>
        <v>Night</v>
      </c>
      <c r="S482" s="132">
        <v>3</v>
      </c>
    </row>
    <row r="483" spans="1:19">
      <c r="A483" t="str">
        <f>VLOOKUP($F483,'Participating - full rosters'!$A:$Q,2,FALSE )</f>
        <v>University Hospitals Portage  Medical Center</v>
      </c>
      <c r="B483" s="151">
        <v>0.77700540353316994</v>
      </c>
      <c r="C483" t="str">
        <f>VLOOKUP($F483,'Participating - full rosters'!$A:$Q,5,FALSE )</f>
        <v>POR Routine Nursing Unit-25530</v>
      </c>
      <c r="D483" s="151">
        <v>0.60617956690598407</v>
      </c>
      <c r="E483" t="str">
        <f>VLOOKUP($F483,'Participating - full rosters'!$A:$Q,10,FALSE )</f>
        <v>Nemitz, Cathy L</v>
      </c>
      <c r="F483" s="151">
        <v>0.82977594508947428</v>
      </c>
      <c r="G483">
        <f>VLOOKUP($F483,'Participating - full rosters'!$A:$Q,11,FALSE )</f>
        <v>117</v>
      </c>
      <c r="H483" s="132">
        <f>VLOOKUP($F483,'Participating - full rosters'!$A:$Q,12,FALSE )</f>
        <v>33</v>
      </c>
      <c r="I483" s="132">
        <f>VLOOKUP($F483,'Participating - full rosters'!$A:$Q,13,FALSE )</f>
        <v>2017</v>
      </c>
      <c r="J483" s="132" t="str">
        <f>VLOOKUP($F483,'Participating - full rosters'!$A:$Q,14,FALSE )</f>
        <v>Nongovt. (not-for-profit) - Other</v>
      </c>
      <c r="K483" s="132" t="str">
        <f>VLOOKUP($F483,'Participating - full rosters'!$A:$R,18,FALSE )</f>
        <v>Minor</v>
      </c>
      <c r="L483" s="132" t="str">
        <f>VLOOKUP($F483,'Participating - full rosters'!$A:$Q,15,FALSE )</f>
        <v>Patient Care Assistant</v>
      </c>
      <c r="M483" s="150" t="str">
        <f>VLOOKUP($F483,'Participating - full rosters'!$A:$Q,16,FALSE )</f>
        <v>10 Years 8 Months</v>
      </c>
      <c r="N483" s="150" t="str">
        <f>VLOOKUP($F483,'Participating - full rosters'!$A:$Q,16,FALSE )</f>
        <v>10 Years 8 Months</v>
      </c>
      <c r="O483" s="47">
        <v>10</v>
      </c>
      <c r="P483" s="47">
        <v>8</v>
      </c>
      <c r="Q483" s="47">
        <f>365*O483+P483*30</f>
        <v>3890</v>
      </c>
      <c r="R483" s="132" t="str">
        <f>VLOOKUP($F483,'Participating - full rosters'!$A:$Q,17,FALSE )</f>
        <v>11p-730a</v>
      </c>
      <c r="S483" s="132">
        <v>3</v>
      </c>
    </row>
    <row r="484" spans="1:19">
      <c r="A484" t="str">
        <f>VLOOKUP($F484,'Participating - full rosters'!$A:$Q,2,FALSE )</f>
        <v>The Miriam Hospital</v>
      </c>
      <c r="B484" s="151">
        <v>0.52550586196277127</v>
      </c>
      <c r="C484" t="str">
        <f>VLOOKUP($F484,'Participating - full rosters'!$A:$Q,5,FALSE )</f>
        <v>4E Cardiac</v>
      </c>
      <c r="D484" s="151">
        <v>0.80277592639886974</v>
      </c>
      <c r="E484" t="str">
        <f>VLOOKUP($F484,'Participating - full rosters'!$A:$Q,10,FALSE )</f>
        <v>Saldua, Jocelyn T</v>
      </c>
      <c r="F484" s="151">
        <v>4.702617075121418E-2</v>
      </c>
      <c r="G484">
        <f>VLOOKUP($F484,'Participating - full rosters'!$A:$Q,11,FALSE )</f>
        <v>247</v>
      </c>
      <c r="H484" s="132">
        <f>VLOOKUP($F484,'Participating - full rosters'!$A:$Q,12,FALSE )</f>
        <v>30</v>
      </c>
      <c r="I484" s="132">
        <f>VLOOKUP($F484,'Participating - full rosters'!$A:$Q,13,FALSE )</f>
        <v>2004</v>
      </c>
      <c r="J484" s="132" t="str">
        <f>VLOOKUP($F484,'Participating - full rosters'!$A:$Q,14,FALSE )</f>
        <v>Nongovt. (not-for-profit) - Other</v>
      </c>
      <c r="K484" s="132" t="str">
        <f>VLOOKUP($F484,'Participating - full rosters'!$A:$R,18,FALSE )</f>
        <v>Major</v>
      </c>
      <c r="L484" s="132" t="str">
        <f>VLOOKUP($F484,'Participating - full rosters'!$A:$Q,15,FALSE )</f>
        <v>C.N.A.</v>
      </c>
      <c r="M484" s="150">
        <f>VLOOKUP($F484,'Participating - full rosters'!$A:$Q,16,FALSE )</f>
        <v>39097</v>
      </c>
      <c r="N484" s="150">
        <f>VLOOKUP($F484,'Participating - full rosters'!$A:$Q,16,FALSE )</f>
        <v>39097</v>
      </c>
      <c r="O484" s="150"/>
      <c r="P484" s="150"/>
      <c r="Q484" s="47">
        <f>'Overall Data'!$C$34-N484</f>
        <v>3952</v>
      </c>
      <c r="R484" s="132" t="str">
        <f>VLOOKUP($F484,'Participating - full rosters'!$A:$Q,17,FALSE )</f>
        <v>NIGHT</v>
      </c>
      <c r="S484" s="132">
        <v>3</v>
      </c>
    </row>
    <row r="485" spans="1:19">
      <c r="A485" t="str">
        <f>VLOOKUP($F485,'Participating - full rosters'!$A:$Q,2,FALSE )</f>
        <v>NY Presbyterian - Lawrence</v>
      </c>
      <c r="B485" s="151">
        <v>9.2891976238658858E-2</v>
      </c>
      <c r="C485" t="str">
        <f>VLOOKUP($F485,'Participating - full rosters'!$A:$Q,5,FALSE )</f>
        <v>4N</v>
      </c>
      <c r="D485" s="151">
        <v>0.85426708609038782</v>
      </c>
      <c r="E485" t="str">
        <f>VLOOKUP($F485,'Participating - full rosters'!$A:$Q,10,FALSE )</f>
        <v>Sokoli, Feride</v>
      </c>
      <c r="F485" s="151">
        <v>0.54518916200302359</v>
      </c>
      <c r="G485">
        <f>VLOOKUP($F485,'Participating - full rosters'!$A:$Q,11,FALSE )</f>
        <v>208</v>
      </c>
      <c r="H485" s="132">
        <f>VLOOKUP($F485,'Participating - full rosters'!$A:$Q,12,FALSE )</f>
        <v>15</v>
      </c>
      <c r="I485" s="132">
        <f>VLOOKUP($F485,'Participating - full rosters'!$A:$Q,13,FALSE )</f>
        <v>2016</v>
      </c>
      <c r="J485" s="132" t="str">
        <f>VLOOKUP($F485,'Participating - full rosters'!$A:$Q,14,FALSE )</f>
        <v>Nongovt. (not-for-profit) - Other</v>
      </c>
      <c r="K485" s="132" t="str">
        <f>VLOOKUP($F485,'Participating - full rosters'!$A:$R,18,FALSE )</f>
        <v>Minor</v>
      </c>
      <c r="L485" s="132" t="str">
        <f>VLOOKUP($F485,'Participating - full rosters'!$A:$Q,15,FALSE )</f>
        <v>STAFF NURSE</v>
      </c>
      <c r="M485" s="150">
        <f>VLOOKUP($F485,'Participating - full rosters'!$A:$Q,16,FALSE )</f>
        <v>39090</v>
      </c>
      <c r="N485" s="150">
        <f>VLOOKUP($F485,'Participating - full rosters'!$A:$Q,16,FALSE )</f>
        <v>39090</v>
      </c>
      <c r="O485" s="150"/>
      <c r="P485" s="150"/>
      <c r="Q485" s="47">
        <f>'Overall Data'!$C$34-N485</f>
        <v>3959</v>
      </c>
      <c r="R485" s="132" t="str">
        <f>VLOOKUP($F485,'Participating - full rosters'!$A:$Q,17,FALSE )</f>
        <v> Nights</v>
      </c>
      <c r="S485" s="132">
        <v>3</v>
      </c>
    </row>
    <row r="486" spans="1:19">
      <c r="A486" t="str">
        <f>VLOOKUP($F486,'Participating - full rosters'!$A:$Q,2,FALSE )</f>
        <v>St. Joseph Mercy Oakland</v>
      </c>
      <c r="B486" s="151">
        <v>0.10179897754127254</v>
      </c>
      <c r="C486" t="str">
        <f>VLOOKUP($F486,'Participating - full rosters'!$A:$Q,5,FALSE )</f>
        <v>4S - Med/Surg</v>
      </c>
      <c r="D486" s="151">
        <v>0.30940463213849057</v>
      </c>
      <c r="E486" t="str">
        <f>VLOOKUP($F486,'Participating - full rosters'!$A:$Q,10,FALSE )</f>
        <v>Baker, Julia A.</v>
      </c>
      <c r="F486" s="151">
        <v>0.48107582392651194</v>
      </c>
      <c r="G486">
        <f>VLOOKUP($F486,'Participating - full rosters'!$A:$Q,11,FALSE )</f>
        <v>422</v>
      </c>
      <c r="H486" s="132">
        <f>VLOOKUP($F486,'Participating - full rosters'!$A:$Q,12,FALSE )</f>
        <v>36</v>
      </c>
      <c r="I486" s="132">
        <f>VLOOKUP($F486,'Participating - full rosters'!$A:$Q,13,FALSE )</f>
        <v>2011</v>
      </c>
      <c r="J486" s="132" t="str">
        <f>VLOOKUP($F486,'Participating - full rosters'!$A:$Q,14,FALSE )</f>
        <v>Nongovt. (not-for-profit) - Church Operated</v>
      </c>
      <c r="K486" s="132" t="str">
        <f>VLOOKUP($F486,'Participating - full rosters'!$A:$R,18,FALSE )</f>
        <v>Minor</v>
      </c>
      <c r="L486" s="132" t="str">
        <f>VLOOKUP($F486,'Participating - full rosters'!$A:$Q,15,FALSE )</f>
        <v>Staff Nurse</v>
      </c>
      <c r="M486" s="150">
        <f>VLOOKUP($F486,'Participating - full rosters'!$A:$Q,16,FALSE )</f>
        <v>39055</v>
      </c>
      <c r="N486" s="150">
        <f>VLOOKUP($F486,'Participating - full rosters'!$A:$Q,16,FALSE )</f>
        <v>39055</v>
      </c>
      <c r="O486" s="150"/>
      <c r="P486" s="150"/>
      <c r="Q486" s="47">
        <f>'Overall Data'!$C$34-N486</f>
        <v>3994</v>
      </c>
      <c r="R486" s="132" t="str">
        <f>VLOOKUP($F486,'Participating - full rosters'!$A:$Q,17,FALSE )</f>
        <v>NIGHT</v>
      </c>
      <c r="S486" s="132">
        <v>3</v>
      </c>
    </row>
    <row r="487" spans="1:19">
      <c r="A487" t="str">
        <f>VLOOKUP($F487,'Participating - full rosters'!$A:$Q,2,FALSE )</f>
        <v>NY Presbyterian - Lawrence</v>
      </c>
      <c r="B487" s="151">
        <v>9.2891976238658858E-2</v>
      </c>
      <c r="C487" t="str">
        <f>VLOOKUP($F487,'Participating - full rosters'!$A:$Q,5,FALSE )</f>
        <v>D.E.M.</v>
      </c>
      <c r="D487" s="151">
        <v>0.49490553607106658</v>
      </c>
      <c r="E487" t="str">
        <f>VLOOKUP($F487,'Participating - full rosters'!$A:$Q,10,FALSE )</f>
        <v>Deleon, Maria</v>
      </c>
      <c r="F487" s="151">
        <v>0.72574992680237604</v>
      </c>
      <c r="G487">
        <f>VLOOKUP($F487,'Participating - full rosters'!$A:$Q,11,FALSE )</f>
        <v>208</v>
      </c>
      <c r="H487" s="132">
        <f>VLOOKUP($F487,'Participating - full rosters'!$A:$Q,12,FALSE )</f>
        <v>40</v>
      </c>
      <c r="I487" s="132">
        <f>VLOOKUP($F487,'Participating - full rosters'!$A:$Q,13,FALSE )</f>
        <v>2016</v>
      </c>
      <c r="J487" s="132" t="str">
        <f>VLOOKUP($F487,'Participating - full rosters'!$A:$Q,14,FALSE )</f>
        <v>Nongovt. (not-for-profit) - Other</v>
      </c>
      <c r="K487" s="132" t="str">
        <f>VLOOKUP($F487,'Participating - full rosters'!$A:$R,18,FALSE )</f>
        <v>Minor</v>
      </c>
      <c r="L487" s="132" t="str">
        <f>VLOOKUP($F487,'Participating - full rosters'!$A:$Q,15,FALSE )</f>
        <v>STAFF NURSE</v>
      </c>
      <c r="M487" s="150">
        <f>VLOOKUP($F487,'Participating - full rosters'!$A:$Q,16,FALSE )</f>
        <v>39027</v>
      </c>
      <c r="N487" s="150">
        <f>VLOOKUP($F487,'Participating - full rosters'!$A:$Q,16,FALSE )</f>
        <v>39027</v>
      </c>
      <c r="O487" s="150"/>
      <c r="P487" s="150"/>
      <c r="Q487" s="47">
        <f>'Overall Data'!$C$34-N487</f>
        <v>4022</v>
      </c>
      <c r="R487" s="132" t="str">
        <f>VLOOKUP($F487,'Participating - full rosters'!$A:$Q,17,FALSE )</f>
        <v>NIGHT</v>
      </c>
      <c r="S487" s="132">
        <v>3</v>
      </c>
    </row>
    <row r="488" spans="1:19">
      <c r="A488" t="str">
        <f>VLOOKUP($F488,'Participating - full rosters'!$A:$Q,2,FALSE )</f>
        <v>NY Presbyterian - Lawrence</v>
      </c>
      <c r="B488" s="151">
        <v>9.2891976238658858E-2</v>
      </c>
      <c r="C488" t="str">
        <f>VLOOKUP($F488,'Participating - full rosters'!$A:$Q,5,FALSE )</f>
        <v>6N</v>
      </c>
      <c r="D488" s="151">
        <v>0.45538935045037354</v>
      </c>
      <c r="E488" t="str">
        <f>VLOOKUP($F488,'Participating - full rosters'!$A:$Q,10,FALSE )</f>
        <v>Refol, Louella J.</v>
      </c>
      <c r="F488" s="151">
        <v>2.8339865494925842E-2</v>
      </c>
      <c r="G488">
        <f>VLOOKUP($F488,'Participating - full rosters'!$A:$Q,11,FALSE )</f>
        <v>208</v>
      </c>
      <c r="H488" s="132">
        <f>VLOOKUP($F488,'Participating - full rosters'!$A:$Q,12,FALSE )</f>
        <v>30</v>
      </c>
      <c r="I488" s="132">
        <f>VLOOKUP($F488,'Participating - full rosters'!$A:$Q,13,FALSE )</f>
        <v>2016</v>
      </c>
      <c r="J488" s="132" t="str">
        <f>VLOOKUP($F488,'Participating - full rosters'!$A:$Q,14,FALSE )</f>
        <v>Nongovt. (not-for-profit) - Other</v>
      </c>
      <c r="K488" s="132" t="str">
        <f>VLOOKUP($F488,'Participating - full rosters'!$A:$R,18,FALSE )</f>
        <v>Minor</v>
      </c>
      <c r="L488" s="132" t="str">
        <f>VLOOKUP($F488,'Participating - full rosters'!$A:$Q,15,FALSE )</f>
        <v>STAFF NURSE</v>
      </c>
      <c r="M488" s="150">
        <f>VLOOKUP($F488,'Participating - full rosters'!$A:$Q,16,FALSE )</f>
        <v>38936</v>
      </c>
      <c r="N488" s="150">
        <f>VLOOKUP($F488,'Participating - full rosters'!$A:$Q,16,FALSE )</f>
        <v>38936</v>
      </c>
      <c r="O488" s="150"/>
      <c r="P488" s="150"/>
      <c r="Q488" s="47">
        <f>'Overall Data'!$C$34-N488</f>
        <v>4113</v>
      </c>
      <c r="R488" s="132" t="str">
        <f>VLOOKUP($F488,'Participating - full rosters'!$A:$Q,17,FALSE )</f>
        <v>night</v>
      </c>
      <c r="S488" s="132">
        <v>3</v>
      </c>
    </row>
    <row r="489" spans="1:19">
      <c r="A489" t="str">
        <f>VLOOKUP($F489,'Participating - full rosters'!$A:$Q,2,FALSE )</f>
        <v>NY Presbyterian - Lawrence</v>
      </c>
      <c r="B489" s="151">
        <v>9.2891976238658858E-2</v>
      </c>
      <c r="C489" t="str">
        <f>VLOOKUP($F489,'Participating - full rosters'!$A:$Q,5,FALSE )</f>
        <v>6N</v>
      </c>
      <c r="D489" s="151">
        <v>0.45538935045037354</v>
      </c>
      <c r="E489" t="str">
        <f>VLOOKUP($F489,'Participating - full rosters'!$A:$Q,10,FALSE )</f>
        <v>Mathai, Liza</v>
      </c>
      <c r="F489" s="151">
        <v>0.70074738814131321</v>
      </c>
      <c r="G489">
        <f>VLOOKUP($F489,'Participating - full rosters'!$A:$Q,11,FALSE )</f>
        <v>208</v>
      </c>
      <c r="H489" s="132">
        <f>VLOOKUP($F489,'Participating - full rosters'!$A:$Q,12,FALSE )</f>
        <v>30</v>
      </c>
      <c r="I489" s="132">
        <f>VLOOKUP($F489,'Participating - full rosters'!$A:$Q,13,FALSE )</f>
        <v>2016</v>
      </c>
      <c r="J489" s="132" t="str">
        <f>VLOOKUP($F489,'Participating - full rosters'!$A:$Q,14,FALSE )</f>
        <v>Nongovt. (not-for-profit) - Other</v>
      </c>
      <c r="K489" s="132" t="str">
        <f>VLOOKUP($F489,'Participating - full rosters'!$A:$R,18,FALSE )</f>
        <v>Minor</v>
      </c>
      <c r="L489" s="132" t="str">
        <f>VLOOKUP($F489,'Participating - full rosters'!$A:$Q,15,FALSE )</f>
        <v>STAFF NURSE</v>
      </c>
      <c r="M489" s="150">
        <f>VLOOKUP($F489,'Participating - full rosters'!$A:$Q,16,FALSE )</f>
        <v>38908</v>
      </c>
      <c r="N489" s="150">
        <f>VLOOKUP($F489,'Participating - full rosters'!$A:$Q,16,FALSE )</f>
        <v>38908</v>
      </c>
      <c r="O489" s="150"/>
      <c r="P489" s="150"/>
      <c r="Q489" s="47">
        <f>'Overall Data'!$C$34-N489</f>
        <v>4141</v>
      </c>
      <c r="R489" s="132" t="str">
        <f>VLOOKUP($F489,'Participating - full rosters'!$A:$Q,17,FALSE )</f>
        <v>night</v>
      </c>
      <c r="S489" s="132">
        <v>3</v>
      </c>
    </row>
    <row r="490" spans="1:19">
      <c r="A490" t="str">
        <f>VLOOKUP($F490,'Participating - full rosters'!$A:$Q,2,FALSE )</f>
        <v>NY Presbyterian - Lawrence</v>
      </c>
      <c r="B490" s="151">
        <v>9.2891976238658858E-2</v>
      </c>
      <c r="C490" t="str">
        <f>VLOOKUP($F490,'Participating - full rosters'!$A:$Q,5,FALSE )</f>
        <v>CCU</v>
      </c>
      <c r="D490" s="151">
        <v>3.7703553288351621E-2</v>
      </c>
      <c r="E490" t="str">
        <f>VLOOKUP($F490,'Participating - full rosters'!$A:$Q,10,FALSE )</f>
        <v>Daluyen, Willabelle J.</v>
      </c>
      <c r="F490" s="151">
        <v>0.1963090518174917</v>
      </c>
      <c r="G490">
        <f>VLOOKUP($F490,'Participating - full rosters'!$A:$Q,11,FALSE )</f>
        <v>208</v>
      </c>
      <c r="H490" s="132">
        <f>VLOOKUP($F490,'Participating - full rosters'!$A:$Q,12,FALSE )</f>
        <v>18</v>
      </c>
      <c r="I490" s="132">
        <f>VLOOKUP($F490,'Participating - full rosters'!$A:$Q,13,FALSE )</f>
        <v>2016</v>
      </c>
      <c r="J490" s="132" t="str">
        <f>VLOOKUP($F490,'Participating - full rosters'!$A:$Q,14,FALSE )</f>
        <v>Nongovt. (not-for-profit) - Other</v>
      </c>
      <c r="K490" s="132" t="str">
        <f>VLOOKUP($F490,'Participating - full rosters'!$A:$R,18,FALSE )</f>
        <v>Minor</v>
      </c>
      <c r="L490" s="132" t="str">
        <f>VLOOKUP($F490,'Participating - full rosters'!$A:$Q,15,FALSE )</f>
        <v>STAFF NURSE</v>
      </c>
      <c r="M490" s="150">
        <f>VLOOKUP($F490,'Participating - full rosters'!$A:$Q,16,FALSE )</f>
        <v>38908</v>
      </c>
      <c r="N490" s="150">
        <f>VLOOKUP($F490,'Participating - full rosters'!$A:$Q,16,FALSE )</f>
        <v>38908</v>
      </c>
      <c r="O490" s="150"/>
      <c r="P490" s="150"/>
      <c r="Q490" s="47">
        <f>'Overall Data'!$C$34-N490</f>
        <v>4141</v>
      </c>
      <c r="R490" s="132" t="str">
        <f>VLOOKUP($F490,'Participating - full rosters'!$A:$Q,17,FALSE )</f>
        <v>Nights</v>
      </c>
      <c r="S490" s="132">
        <v>3</v>
      </c>
    </row>
    <row r="491" spans="1:19">
      <c r="A491" t="str">
        <f>VLOOKUP($F491,'Participating - full rosters'!$A:$Q,2,FALSE )</f>
        <v>Kaiser Permanente Sunnyside Medical Center</v>
      </c>
      <c r="B491" s="151">
        <v>0.21700524054157877</v>
      </c>
      <c r="C491" t="str">
        <f>VLOOKUP($F491,'Participating - full rosters'!$A:$Q,5,FALSE )</f>
        <v>1 North</v>
      </c>
      <c r="D491" s="151">
        <v>0.62267359343562168</v>
      </c>
      <c r="E491" t="str">
        <f>VLOOKUP($F491,'Participating - full rosters'!$A:$Q,10,FALSE )</f>
        <v>Akpan, Caroline</v>
      </c>
      <c r="F491" s="151">
        <v>0.85759551334716699</v>
      </c>
      <c r="G491">
        <f>VLOOKUP($F491,'Participating - full rosters'!$A:$Q,11,FALSE )</f>
        <v>302</v>
      </c>
      <c r="H491" s="132">
        <f>VLOOKUP($F491,'Participating - full rosters'!$A:$Q,12,FALSE )</f>
        <v>19</v>
      </c>
      <c r="I491" s="132">
        <f>VLOOKUP($F491,'Participating - full rosters'!$A:$Q,13,FALSE )</f>
        <v>2016</v>
      </c>
      <c r="J491" s="132" t="str">
        <f>VLOOKUP($F491,'Participating - full rosters'!$A:$Q,14,FALSE )</f>
        <v>Nongovt. (not-for-profit) - Other</v>
      </c>
      <c r="K491" s="132" t="str">
        <f>VLOOKUP($F491,'Participating - full rosters'!$A:$R,18,FALSE )</f>
        <v>Minor</v>
      </c>
      <c r="L491" s="132" t="str">
        <f>VLOOKUP($F491,'Participating - full rosters'!$A:$Q,15,FALSE )</f>
        <v>C.N.A.</v>
      </c>
      <c r="M491" s="150">
        <f>VLOOKUP($F491,'Participating - full rosters'!$A:$Q,16,FALSE )</f>
        <v>38789</v>
      </c>
      <c r="N491" s="150">
        <f>VLOOKUP($F491,'Participating - full rosters'!$A:$Q,16,FALSE )</f>
        <v>38789</v>
      </c>
      <c r="O491" s="150"/>
      <c r="P491" s="150"/>
      <c r="Q491" s="47">
        <f>'Overall Data'!$C$34-N491</f>
        <v>4260</v>
      </c>
      <c r="R491" s="132" t="str">
        <f>VLOOKUP($F491,'Participating - full rosters'!$A:$Q,17,FALSE )</f>
        <v>NIGHT</v>
      </c>
      <c r="S491" s="132">
        <v>3</v>
      </c>
    </row>
    <row r="492" spans="1:19">
      <c r="A492" t="str">
        <f>VLOOKUP($F492,'Participating - full rosters'!$A:$Q,2,FALSE )</f>
        <v>Harlem Hospital Center</v>
      </c>
      <c r="B492" s="151">
        <v>0.14907095709371709</v>
      </c>
      <c r="C492" t="str">
        <f>VLOOKUP($F492,'Participating - full rosters'!$A:$Q,5,FALSE )</f>
        <v>13th Floor - Medicine</v>
      </c>
      <c r="D492" s="151">
        <v>0.67283544320657374</v>
      </c>
      <c r="E492" t="str">
        <f>VLOOKUP($F492,'Participating - full rosters'!$A:$Q,10,FALSE )</f>
        <v>Adeleye, Dele</v>
      </c>
      <c r="F492" s="151">
        <v>0.94729343037102631</v>
      </c>
      <c r="G492">
        <f>VLOOKUP($F492,'Participating - full rosters'!$A:$Q,11,FALSE )</f>
        <v>257</v>
      </c>
      <c r="H492" s="132">
        <f>VLOOKUP($F492,'Participating - full rosters'!$A:$Q,12,FALSE )</f>
        <v>36</v>
      </c>
      <c r="I492" s="132">
        <f>VLOOKUP($F492,'Participating - full rosters'!$A:$Q,13,FALSE )</f>
        <v>2011</v>
      </c>
      <c r="J492" s="132" t="str">
        <f>VLOOKUP($F492,'Participating - full rosters'!$A:$Q,14,FALSE )</f>
        <v xml:space="preserve">Govt. (non federal) - City
</v>
      </c>
      <c r="K492" s="132" t="str">
        <f>VLOOKUP($F492,'Participating - full rosters'!$A:$R,18,FALSE )</f>
        <v>Minor</v>
      </c>
      <c r="L492" s="132" t="str">
        <f>VLOOKUP($F492,'Participating - full rosters'!$A:$Q,15,FALSE )</f>
        <v>PCA</v>
      </c>
      <c r="M492" s="150">
        <f>VLOOKUP($F492,'Participating - full rosters'!$A:$Q,16,FALSE )</f>
        <v>38691</v>
      </c>
      <c r="N492" s="150">
        <f>VLOOKUP($F492,'Participating - full rosters'!$A:$Q,16,FALSE )</f>
        <v>38691</v>
      </c>
      <c r="O492" s="150"/>
      <c r="P492" s="150"/>
      <c r="Q492" s="47">
        <f>'Overall Data'!$C$34-N492</f>
        <v>4358</v>
      </c>
      <c r="R492" s="132" t="str">
        <f>VLOOKUP($F492,'Participating - full rosters'!$A:$Q,17,FALSE )</f>
        <v>Night</v>
      </c>
      <c r="S492" s="132">
        <v>3</v>
      </c>
    </row>
    <row r="493" spans="1:19">
      <c r="A493" t="str">
        <f>VLOOKUP($F493,'Participating - full rosters'!$A:$Q,2,FALSE )</f>
        <v>NY Presbyterian - Lawrence</v>
      </c>
      <c r="B493" s="151">
        <v>9.2891976238658858E-2</v>
      </c>
      <c r="C493" t="str">
        <f>VLOOKUP($F493,'Participating - full rosters'!$A:$Q,5,FALSE )</f>
        <v>6N</v>
      </c>
      <c r="D493" s="151">
        <v>0.45538935045037354</v>
      </c>
      <c r="E493" t="str">
        <f>VLOOKUP($F493,'Participating - full rosters'!$A:$Q,10,FALSE )</f>
        <v>Bailey, Suerette</v>
      </c>
      <c r="F493" s="151">
        <v>0.1218775256694441</v>
      </c>
      <c r="G493">
        <f>VLOOKUP($F493,'Participating - full rosters'!$A:$Q,11,FALSE )</f>
        <v>208</v>
      </c>
      <c r="H493" s="132">
        <f>VLOOKUP($F493,'Participating - full rosters'!$A:$Q,12,FALSE )</f>
        <v>30</v>
      </c>
      <c r="I493" s="132">
        <f>VLOOKUP($F493,'Participating - full rosters'!$A:$Q,13,FALSE )</f>
        <v>2016</v>
      </c>
      <c r="J493" s="132" t="str">
        <f>VLOOKUP($F493,'Participating - full rosters'!$A:$Q,14,FALSE )</f>
        <v>Nongovt. (not-for-profit) - Other</v>
      </c>
      <c r="K493" s="132" t="str">
        <f>VLOOKUP($F493,'Participating - full rosters'!$A:$R,18,FALSE )</f>
        <v>Minor</v>
      </c>
      <c r="L493" s="132" t="str">
        <f>VLOOKUP($F493,'Participating - full rosters'!$A:$Q,15,FALSE )</f>
        <v>STAFF NURSE</v>
      </c>
      <c r="M493" s="150">
        <f>VLOOKUP($F493,'Participating - full rosters'!$A:$Q,16,FALSE )</f>
        <v>38418</v>
      </c>
      <c r="N493" s="150">
        <f>VLOOKUP($F493,'Participating - full rosters'!$A:$Q,16,FALSE )</f>
        <v>38418</v>
      </c>
      <c r="O493" s="150"/>
      <c r="P493" s="150"/>
      <c r="Q493" s="47">
        <f>'Overall Data'!$C$34-N493</f>
        <v>4631</v>
      </c>
      <c r="R493" s="132" t="str">
        <f>VLOOKUP($F493,'Participating - full rosters'!$A:$Q,17,FALSE )</f>
        <v>night</v>
      </c>
      <c r="S493" s="132">
        <v>3</v>
      </c>
    </row>
    <row r="494" spans="1:19">
      <c r="A494" t="str">
        <f>VLOOKUP($F494,'Participating - full rosters'!$A:$Q,2,FALSE )</f>
        <v>St. Joseph Mercy Oakland</v>
      </c>
      <c r="B494" s="151">
        <v>0.10179897754127254</v>
      </c>
      <c r="C494" t="str">
        <f>VLOOKUP($F494,'Participating - full rosters'!$A:$Q,5,FALSE )</f>
        <v>4S - Med/Surg</v>
      </c>
      <c r="D494" s="151">
        <v>0.30940463213849057</v>
      </c>
      <c r="E494" t="str">
        <f>VLOOKUP($F494,'Participating - full rosters'!$A:$Q,10,FALSE )</f>
        <v>Jensen, George</v>
      </c>
      <c r="F494" s="151">
        <v>0.47389358018659533</v>
      </c>
      <c r="G494">
        <f>VLOOKUP($F494,'Participating - full rosters'!$A:$Q,11,FALSE )</f>
        <v>422</v>
      </c>
      <c r="H494" s="132">
        <f>VLOOKUP($F494,'Participating - full rosters'!$A:$Q,12,FALSE )</f>
        <v>36</v>
      </c>
      <c r="I494" s="132">
        <f>VLOOKUP($F494,'Participating - full rosters'!$A:$Q,13,FALSE )</f>
        <v>2011</v>
      </c>
      <c r="J494" s="132" t="str">
        <f>VLOOKUP($F494,'Participating - full rosters'!$A:$Q,14,FALSE )</f>
        <v>Nongovt. (not-for-profit) - Church Operated</v>
      </c>
      <c r="K494" s="132" t="str">
        <f>VLOOKUP($F494,'Participating - full rosters'!$A:$R,18,FALSE )</f>
        <v>Minor</v>
      </c>
      <c r="L494" s="132" t="str">
        <f>VLOOKUP($F494,'Participating - full rosters'!$A:$Q,15,FALSE )</f>
        <v>Staff Nurse</v>
      </c>
      <c r="M494" s="150">
        <f>VLOOKUP($F494,'Participating - full rosters'!$A:$Q,16,FALSE )</f>
        <v>38409</v>
      </c>
      <c r="N494" s="150">
        <f>VLOOKUP($F494,'Participating - full rosters'!$A:$Q,16,FALSE )</f>
        <v>38409</v>
      </c>
      <c r="O494" s="150"/>
      <c r="P494" s="150"/>
      <c r="Q494" s="47">
        <f>'Overall Data'!$C$34-N494</f>
        <v>4640</v>
      </c>
      <c r="R494" s="132" t="str">
        <f>VLOOKUP($F494,'Participating - full rosters'!$A:$Q,17,FALSE )</f>
        <v>NIGHT</v>
      </c>
      <c r="S494" s="132">
        <v>3</v>
      </c>
    </row>
    <row r="495" spans="1:19">
      <c r="A495" t="str">
        <f>VLOOKUP($F495,'Participating - full rosters'!$A:$Q,2,FALSE )</f>
        <v>NY Presbyterian - Lawrence</v>
      </c>
      <c r="B495" s="151">
        <v>9.2891976238658858E-2</v>
      </c>
      <c r="C495" t="str">
        <f>VLOOKUP($F495,'Participating - full rosters'!$A:$Q,5,FALSE )</f>
        <v>4N</v>
      </c>
      <c r="D495" s="151">
        <v>0.85426708609038782</v>
      </c>
      <c r="E495" t="str">
        <f>VLOOKUP($F495,'Participating - full rosters'!$A:$Q,10,FALSE )</f>
        <v>Andrews, Merina C.</v>
      </c>
      <c r="F495" s="151">
        <v>0.87117746176701405</v>
      </c>
      <c r="G495">
        <f>VLOOKUP($F495,'Participating - full rosters'!$A:$Q,11,FALSE )</f>
        <v>208</v>
      </c>
      <c r="H495" s="132">
        <f>VLOOKUP($F495,'Participating - full rosters'!$A:$Q,12,FALSE )</f>
        <v>15</v>
      </c>
      <c r="I495" s="132">
        <f>VLOOKUP($F495,'Participating - full rosters'!$A:$Q,13,FALSE )</f>
        <v>2016</v>
      </c>
      <c r="J495" s="132" t="str">
        <f>VLOOKUP($F495,'Participating - full rosters'!$A:$Q,14,FALSE )</f>
        <v>Nongovt. (not-for-profit) - Other</v>
      </c>
      <c r="K495" s="132" t="str">
        <f>VLOOKUP($F495,'Participating - full rosters'!$A:$R,18,FALSE )</f>
        <v>Minor</v>
      </c>
      <c r="L495" s="132" t="str">
        <f>VLOOKUP($F495,'Participating - full rosters'!$A:$Q,15,FALSE )</f>
        <v>STAFF NURSE</v>
      </c>
      <c r="M495" s="150">
        <f>VLOOKUP($F495,'Participating - full rosters'!$A:$Q,16,FALSE )</f>
        <v>38390</v>
      </c>
      <c r="N495" s="150">
        <f>VLOOKUP($F495,'Participating - full rosters'!$A:$Q,16,FALSE )</f>
        <v>38390</v>
      </c>
      <c r="O495" s="150"/>
      <c r="P495" s="150"/>
      <c r="Q495" s="47">
        <f>'Overall Data'!$C$34-N495</f>
        <v>4659</v>
      </c>
      <c r="R495" s="132" t="str">
        <f>VLOOKUP($F495,'Participating - full rosters'!$A:$Q,17,FALSE )</f>
        <v> Nights</v>
      </c>
      <c r="S495" s="132">
        <v>3</v>
      </c>
    </row>
    <row r="496" spans="1:19">
      <c r="A496" t="str">
        <f>VLOOKUP($F496,'Participating - full rosters'!$A:$Q,2,FALSE )</f>
        <v>St. Joseph Mercy Oakland</v>
      </c>
      <c r="B496" s="151">
        <v>0.10179897754127254</v>
      </c>
      <c r="C496" t="str">
        <f>VLOOKUP($F496,'Participating - full rosters'!$A:$Q,5,FALSE )</f>
        <v>4S - Med/Surg</v>
      </c>
      <c r="D496" s="151">
        <v>0.30940463213849057</v>
      </c>
      <c r="E496" t="str">
        <f>VLOOKUP($F496,'Participating - full rosters'!$A:$Q,10,FALSE )</f>
        <v>Rybarczyk, Penny</v>
      </c>
      <c r="F496" s="151">
        <v>0.10291606429674083</v>
      </c>
      <c r="G496">
        <f>VLOOKUP($F496,'Participating - full rosters'!$A:$Q,11,FALSE )</f>
        <v>422</v>
      </c>
      <c r="H496" s="132">
        <f>VLOOKUP($F496,'Participating - full rosters'!$A:$Q,12,FALSE )</f>
        <v>36</v>
      </c>
      <c r="I496" s="132">
        <f>VLOOKUP($F496,'Participating - full rosters'!$A:$Q,13,FALSE )</f>
        <v>2011</v>
      </c>
      <c r="J496" s="132" t="str">
        <f>VLOOKUP($F496,'Participating - full rosters'!$A:$Q,14,FALSE )</f>
        <v>Nongovt. (not-for-profit) - Church Operated</v>
      </c>
      <c r="K496" s="132" t="str">
        <f>VLOOKUP($F496,'Participating - full rosters'!$A:$R,18,FALSE )</f>
        <v>Minor</v>
      </c>
      <c r="L496" s="132" t="str">
        <f>VLOOKUP($F496,'Participating - full rosters'!$A:$Q,15,FALSE )</f>
        <v>Staff Nurse</v>
      </c>
      <c r="M496" s="150">
        <f>VLOOKUP($F496,'Participating - full rosters'!$A:$Q,16,FALSE )</f>
        <v>38285</v>
      </c>
      <c r="N496" s="150">
        <f>VLOOKUP($F496,'Participating - full rosters'!$A:$Q,16,FALSE )</f>
        <v>38285</v>
      </c>
      <c r="O496" s="150"/>
      <c r="P496" s="150"/>
      <c r="Q496" s="47">
        <f>'Overall Data'!$C$34-N496</f>
        <v>4764</v>
      </c>
      <c r="R496" s="132" t="str">
        <f>VLOOKUP($F496,'Participating - full rosters'!$A:$Q,17,FALSE )</f>
        <v>NIGHT</v>
      </c>
      <c r="S496" s="132">
        <v>3</v>
      </c>
    </row>
    <row r="497" spans="1:19">
      <c r="A497" t="str">
        <f>VLOOKUP($F497,'Participating - full rosters'!$A:$Q,2,FALSE )</f>
        <v>Metropolitan Hospital</v>
      </c>
      <c r="B497" s="151">
        <v>0.25150632982301691</v>
      </c>
      <c r="C497" t="str">
        <f>VLOOKUP($F497,'Participating - full rosters'!$A:$Q,5,FALSE )</f>
        <v>6B Telemetry</v>
      </c>
      <c r="D497" s="151">
        <v>0.93953970736413928</v>
      </c>
      <c r="E497" t="str">
        <f>VLOOKUP($F497,'Participating - full rosters'!$A:$Q,10,FALSE )</f>
        <v>Blaise, Farah</v>
      </c>
      <c r="F497" s="151">
        <v>0.48829056717177433</v>
      </c>
      <c r="G497">
        <f>VLOOKUP($F497,'Participating - full rosters'!$A:$Q,11,FALSE )</f>
        <v>317</v>
      </c>
      <c r="H497" s="132">
        <f>VLOOKUP($F497,'Participating - full rosters'!$A:$Q,12,FALSE )</f>
        <v>21</v>
      </c>
      <c r="I497" s="132">
        <f>VLOOKUP($F497,'Participating - full rosters'!$A:$Q,13,FALSE )</f>
        <v>2016</v>
      </c>
      <c r="J497" s="132" t="str">
        <f>VLOOKUP($F497,'Participating - full rosters'!$A:$Q,14,FALSE )</f>
        <v xml:space="preserve">Govt. (non federal) - City
</v>
      </c>
      <c r="K497" s="132" t="str">
        <f>VLOOKUP($F497,'Participating - full rosters'!$A:$R,18,FALSE )</f>
        <v>Minor</v>
      </c>
      <c r="L497" s="132" t="str">
        <f>VLOOKUP($F497,'Participating - full rosters'!$A:$Q,15,FALSE )</f>
        <v>PCA</v>
      </c>
      <c r="M497" s="150">
        <f>VLOOKUP($F497,'Participating - full rosters'!$A:$Q,16,FALSE )</f>
        <v>38089</v>
      </c>
      <c r="N497" s="150">
        <f>VLOOKUP($F497,'Participating - full rosters'!$A:$Q,16,FALSE )</f>
        <v>38089</v>
      </c>
      <c r="O497" s="150"/>
      <c r="P497" s="150"/>
      <c r="Q497" s="47">
        <f>'Overall Data'!$C$34-N497</f>
        <v>4960</v>
      </c>
      <c r="R497" s="132" t="str">
        <f>VLOOKUP($F497,'Participating - full rosters'!$A:$Q,17,FALSE )</f>
        <v xml:space="preserve">NIGHT </v>
      </c>
      <c r="S497" s="132">
        <v>3</v>
      </c>
    </row>
    <row r="498" spans="1:19">
      <c r="A498" t="str">
        <f>VLOOKUP($F498,'Participating - full rosters'!$A:$Q,2,FALSE )</f>
        <v>NY Presbyterian - Lawrence</v>
      </c>
      <c r="B498" s="151">
        <v>9.2891976238658858E-2</v>
      </c>
      <c r="C498" t="str">
        <f>VLOOKUP($F498,'Participating - full rosters'!$A:$Q,5,FALSE )</f>
        <v>6N</v>
      </c>
      <c r="D498" s="1">
        <v>0.45538935045037354</v>
      </c>
      <c r="E498" t="str">
        <f>VLOOKUP($F498,'Participating - full rosters'!$A:$Q,10,FALSE )</f>
        <v>Scott-Bonaparte, Althea</v>
      </c>
      <c r="F498" s="151">
        <v>0.22240076537586806</v>
      </c>
      <c r="G498">
        <f>VLOOKUP($F498,'Participating - full rosters'!$A:$Q,11,FALSE )</f>
        <v>208</v>
      </c>
      <c r="H498" s="132">
        <f>VLOOKUP($F498,'Participating - full rosters'!$A:$Q,12,FALSE )</f>
        <v>30</v>
      </c>
      <c r="I498" s="132">
        <f>VLOOKUP($F498,'Participating - full rosters'!$A:$Q,13,FALSE )</f>
        <v>2016</v>
      </c>
      <c r="J498" s="132" t="str">
        <f>VLOOKUP($F498,'Participating - full rosters'!$A:$Q,14,FALSE )</f>
        <v>Nongovt. (not-for-profit) - Other</v>
      </c>
      <c r="K498" s="132" t="str">
        <f>VLOOKUP($F498,'Participating - full rosters'!$A:$R,18,FALSE )</f>
        <v>Minor</v>
      </c>
      <c r="L498" s="132" t="str">
        <f>VLOOKUP($F498,'Participating - full rosters'!$A:$Q,15,FALSE )</f>
        <v>STAFF NURSE</v>
      </c>
      <c r="M498" s="150">
        <f>VLOOKUP($F498,'Participating - full rosters'!$A:$Q,16,FALSE )</f>
        <v>38047</v>
      </c>
      <c r="N498" s="150">
        <f>VLOOKUP($F498,'Participating - full rosters'!$A:$Q,16,FALSE )</f>
        <v>38047</v>
      </c>
      <c r="O498" s="150"/>
      <c r="P498" s="150"/>
      <c r="Q498" s="47">
        <f>'Overall Data'!$C$34-N498</f>
        <v>5002</v>
      </c>
      <c r="R498" s="132" t="str">
        <f>VLOOKUP($F498,'Participating - full rosters'!$A:$Q,17,FALSE )</f>
        <v>night</v>
      </c>
      <c r="S498" s="132">
        <v>3</v>
      </c>
    </row>
    <row r="499" spans="1:19">
      <c r="A499" t="str">
        <f>VLOOKUP($F499,'Participating - full rosters'!$A:$Q,2,FALSE )</f>
        <v>NY Presbyterian - Lawrence</v>
      </c>
      <c r="B499" s="151">
        <v>9.2891976238658858E-2</v>
      </c>
      <c r="C499" t="str">
        <f>VLOOKUP($F499,'Participating - full rosters'!$A:$Q,5,FALSE )</f>
        <v>6N</v>
      </c>
      <c r="D499" s="1">
        <v>0.45538935045037354</v>
      </c>
      <c r="E499" t="str">
        <f>VLOOKUP($F499,'Participating - full rosters'!$A:$Q,10,FALSE )</f>
        <v>Cherian, Sisy Bigi</v>
      </c>
      <c r="F499" s="151">
        <v>0.86862618378452994</v>
      </c>
      <c r="G499">
        <f>VLOOKUP($F499,'Participating - full rosters'!$A:$Q,11,FALSE )</f>
        <v>208</v>
      </c>
      <c r="H499" s="132">
        <f>VLOOKUP($F499,'Participating - full rosters'!$A:$Q,12,FALSE )</f>
        <v>30</v>
      </c>
      <c r="I499" s="132">
        <f>VLOOKUP($F499,'Participating - full rosters'!$A:$Q,13,FALSE )</f>
        <v>2016</v>
      </c>
      <c r="J499" s="132" t="str">
        <f>VLOOKUP($F499,'Participating - full rosters'!$A:$Q,14,FALSE )</f>
        <v>Nongovt. (not-for-profit) - Other</v>
      </c>
      <c r="K499" s="132" t="str">
        <f>VLOOKUP($F499,'Participating - full rosters'!$A:$R,18,FALSE )</f>
        <v>Minor</v>
      </c>
      <c r="L499" s="132" t="str">
        <f>VLOOKUP($F499,'Participating - full rosters'!$A:$Q,15,FALSE )</f>
        <v>STAFF NURSE</v>
      </c>
      <c r="M499" s="150">
        <f>VLOOKUP($F499,'Participating - full rosters'!$A:$Q,16,FALSE )</f>
        <v>38047</v>
      </c>
      <c r="N499" s="150">
        <f>VLOOKUP($F499,'Participating - full rosters'!$A:$Q,16,FALSE )</f>
        <v>38047</v>
      </c>
      <c r="O499" s="150"/>
      <c r="P499" s="150"/>
      <c r="Q499" s="47">
        <f>'Overall Data'!$C$34-N499</f>
        <v>5002</v>
      </c>
      <c r="R499" s="132" t="str">
        <f>VLOOKUP($F499,'Participating - full rosters'!$A:$Q,17,FALSE )</f>
        <v>night</v>
      </c>
      <c r="S499" s="132">
        <v>3</v>
      </c>
    </row>
    <row r="500" spans="1:19">
      <c r="A500" t="str">
        <f>VLOOKUP($F500,'Participating - full rosters'!$A:$Q,2,FALSE )</f>
        <v>Elmhurst Hospital Center</v>
      </c>
      <c r="B500" s="151">
        <v>0.93694213239222535</v>
      </c>
      <c r="C500" t="str">
        <f>VLOOKUP($F500,'Participating - full rosters'!$A:$Q,5,FALSE )</f>
        <v xml:space="preserve">B6 </v>
      </c>
      <c r="D500" s="151">
        <v>0.22214704685362552</v>
      </c>
      <c r="E500" t="str">
        <f>VLOOKUP($F500,'Participating - full rosters'!$A:$Q,10,FALSE )</f>
        <v>Castro-Saavedra, Jorge Luis</v>
      </c>
      <c r="F500" s="151">
        <v>6.0870477872533302E-2</v>
      </c>
      <c r="G500">
        <f>VLOOKUP($F500,'Participating - full rosters'!$A:$Q,11,FALSE )</f>
        <v>545</v>
      </c>
      <c r="H500" s="132">
        <f>VLOOKUP($F500,'Participating - full rosters'!$A:$Q,12,FALSE )</f>
        <v>35</v>
      </c>
      <c r="I500" s="132">
        <f>VLOOKUP($F500,'Participating - full rosters'!$A:$Q,13,FALSE )</f>
        <v>2013</v>
      </c>
      <c r="J500" s="132" t="str">
        <f>VLOOKUP($F500,'Participating - full rosters'!$A:$Q,14,FALSE )</f>
        <v>Govt. (non federal) - City</v>
      </c>
      <c r="K500" s="132" t="str">
        <f>VLOOKUP($F500,'Participating - full rosters'!$A:$R,18,FALSE )</f>
        <v>Minor</v>
      </c>
      <c r="L500" s="132" t="str">
        <f>VLOOKUP($F500,'Participating - full rosters'!$A:$Q,15,FALSE )</f>
        <v>LPN</v>
      </c>
      <c r="M500" s="150">
        <f>VLOOKUP($F500,'Participating - full rosters'!$A:$Q,16,FALSE )</f>
        <v>37991</v>
      </c>
      <c r="N500" s="150">
        <f>VLOOKUP($F500,'Participating - full rosters'!$A:$Q,16,FALSE )</f>
        <v>37991</v>
      </c>
      <c r="O500" s="150"/>
      <c r="P500" s="150"/>
      <c r="Q500" s="47">
        <f>'Overall Data'!$C$34-N500</f>
        <v>5058</v>
      </c>
      <c r="R500" s="132" t="str">
        <f>VLOOKUP($F500,'Participating - full rosters'!$A:$Q,17,FALSE )</f>
        <v>Tour 3</v>
      </c>
      <c r="S500" s="132">
        <v>3</v>
      </c>
    </row>
    <row r="501" spans="1:19">
      <c r="A501" t="str">
        <f>VLOOKUP($F501,'Participating - full rosters'!$A:$Q,2,FALSE )</f>
        <v>NY Presbyterian - Lawrence</v>
      </c>
      <c r="B501" s="151">
        <v>9.2891976238658858E-2</v>
      </c>
      <c r="C501" t="str">
        <f>VLOOKUP($F501,'Participating - full rosters'!$A:$Q,5,FALSE )</f>
        <v>4N</v>
      </c>
      <c r="D501" s="1">
        <v>0.85426708609038782</v>
      </c>
      <c r="E501" t="str">
        <f>VLOOKUP($F501,'Participating - full rosters'!$A:$Q,10,FALSE )</f>
        <v>Fallon, Regina M.</v>
      </c>
      <c r="F501" s="151">
        <v>0.81899676793518839</v>
      </c>
      <c r="G501">
        <f>VLOOKUP($F501,'Participating - full rosters'!$A:$Q,11,FALSE )</f>
        <v>208</v>
      </c>
      <c r="H501" s="132">
        <f>VLOOKUP($F501,'Participating - full rosters'!$A:$Q,12,FALSE )</f>
        <v>15</v>
      </c>
      <c r="I501" s="132">
        <f>VLOOKUP($F501,'Participating - full rosters'!$A:$Q,13,FALSE )</f>
        <v>2016</v>
      </c>
      <c r="J501" s="132" t="str">
        <f>VLOOKUP($F501,'Participating - full rosters'!$A:$Q,14,FALSE )</f>
        <v>Nongovt. (not-for-profit) - Other</v>
      </c>
      <c r="K501" s="132" t="str">
        <f>VLOOKUP($F501,'Participating - full rosters'!$A:$R,18,FALSE )</f>
        <v>Minor</v>
      </c>
      <c r="L501" s="132" t="str">
        <f>VLOOKUP($F501,'Participating - full rosters'!$A:$Q,15,FALSE )</f>
        <v>STAFF NURSE</v>
      </c>
      <c r="M501" s="150">
        <f>VLOOKUP($F501,'Participating - full rosters'!$A:$Q,16,FALSE )</f>
        <v>37956</v>
      </c>
      <c r="N501" s="150">
        <f>VLOOKUP($F501,'Participating - full rosters'!$A:$Q,16,FALSE )</f>
        <v>37956</v>
      </c>
      <c r="O501" s="150"/>
      <c r="P501" s="150"/>
      <c r="Q501" s="47">
        <f>'Overall Data'!$C$34-N501</f>
        <v>5093</v>
      </c>
      <c r="R501" s="132" t="str">
        <f>VLOOKUP($F501,'Participating - full rosters'!$A:$Q,17,FALSE )</f>
        <v> Nights</v>
      </c>
      <c r="S501" s="132">
        <v>3</v>
      </c>
    </row>
    <row r="502" spans="1:19">
      <c r="A502" t="str">
        <f>VLOOKUP($F502,'Participating - full rosters'!$A:$Q,2,FALSE )</f>
        <v>NY Presbyterian - Lawrence</v>
      </c>
      <c r="B502" s="151">
        <v>9.2891976238658858E-2</v>
      </c>
      <c r="C502" t="str">
        <f>VLOOKUP($F502,'Participating - full rosters'!$A:$Q,5,FALSE )</f>
        <v>CCU</v>
      </c>
      <c r="D502" s="1">
        <v>3.7703553288351621E-2</v>
      </c>
      <c r="E502" t="str">
        <f>VLOOKUP($F502,'Participating - full rosters'!$A:$Q,10,FALSE )</f>
        <v>Chuguevskaya, Larisa</v>
      </c>
      <c r="F502" s="151">
        <v>0.18156293970737059</v>
      </c>
      <c r="G502">
        <f>VLOOKUP($F502,'Participating - full rosters'!$A:$Q,11,FALSE )</f>
        <v>208</v>
      </c>
      <c r="H502" s="132">
        <f>VLOOKUP($F502,'Participating - full rosters'!$A:$Q,12,FALSE )</f>
        <v>18</v>
      </c>
      <c r="I502" s="132">
        <f>VLOOKUP($F502,'Participating - full rosters'!$A:$Q,13,FALSE )</f>
        <v>2016</v>
      </c>
      <c r="J502" s="132" t="str">
        <f>VLOOKUP($F502,'Participating - full rosters'!$A:$Q,14,FALSE )</f>
        <v>Nongovt. (not-for-profit) - Other</v>
      </c>
      <c r="K502" s="132" t="str">
        <f>VLOOKUP($F502,'Participating - full rosters'!$A:$R,18,FALSE )</f>
        <v>Minor</v>
      </c>
      <c r="L502" s="132" t="str">
        <f>VLOOKUP($F502,'Participating - full rosters'!$A:$Q,15,FALSE )</f>
        <v>STAFF NURSE</v>
      </c>
      <c r="M502" s="150">
        <f>VLOOKUP($F502,'Participating - full rosters'!$A:$Q,16,FALSE )</f>
        <v>37837</v>
      </c>
      <c r="N502" s="150">
        <f>VLOOKUP($F502,'Participating - full rosters'!$A:$Q,16,FALSE )</f>
        <v>37837</v>
      </c>
      <c r="O502" s="150"/>
      <c r="P502" s="150"/>
      <c r="Q502" s="47">
        <f>'Overall Data'!$C$34-N502</f>
        <v>5212</v>
      </c>
      <c r="R502" s="132" t="str">
        <f>VLOOKUP($F502,'Participating - full rosters'!$A:$Q,17,FALSE )</f>
        <v>Nights</v>
      </c>
      <c r="S502" s="132">
        <v>3</v>
      </c>
    </row>
    <row r="503" spans="1:19">
      <c r="A503" t="str">
        <f>VLOOKUP($F503,'Participating - full rosters'!$A:$Q,2,FALSE )</f>
        <v>NY Presbyterian - Lawrence</v>
      </c>
      <c r="B503" s="151">
        <v>9.2891976238658858E-2</v>
      </c>
      <c r="C503" t="str">
        <f>VLOOKUP($F503,'Participating - full rosters'!$A:$Q,5,FALSE )</f>
        <v>D.E.M.</v>
      </c>
      <c r="D503" s="151">
        <v>0.49490553607106658</v>
      </c>
      <c r="E503" t="str">
        <f>VLOOKUP($F503,'Participating - full rosters'!$A:$Q,10,FALSE )</f>
        <v>Altobelli, Joanne</v>
      </c>
      <c r="F503" s="151">
        <v>0.13491811769474038</v>
      </c>
      <c r="G503">
        <f>VLOOKUP($F503,'Participating - full rosters'!$A:$Q,11,FALSE )</f>
        <v>208</v>
      </c>
      <c r="H503" s="132">
        <f>VLOOKUP($F503,'Participating - full rosters'!$A:$Q,12,FALSE )</f>
        <v>40</v>
      </c>
      <c r="I503" s="132">
        <f>VLOOKUP($F503,'Participating - full rosters'!$A:$Q,13,FALSE )</f>
        <v>2016</v>
      </c>
      <c r="J503" s="132" t="str">
        <f>VLOOKUP($F503,'Participating - full rosters'!$A:$Q,14,FALSE )</f>
        <v>Nongovt. (not-for-profit) - Other</v>
      </c>
      <c r="K503" s="132" t="str">
        <f>VLOOKUP($F503,'Participating - full rosters'!$A:$R,18,FALSE )</f>
        <v>Minor</v>
      </c>
      <c r="L503" s="132" t="str">
        <f>VLOOKUP($F503,'Participating - full rosters'!$A:$Q,15,FALSE )</f>
        <v>CLINICAL LEADER</v>
      </c>
      <c r="M503" s="150">
        <f>VLOOKUP($F503,'Participating - full rosters'!$A:$Q,16,FALSE )</f>
        <v>37508</v>
      </c>
      <c r="N503" s="150">
        <f>VLOOKUP($F503,'Participating - full rosters'!$A:$Q,16,FALSE )</f>
        <v>37508</v>
      </c>
      <c r="O503" s="150"/>
      <c r="P503" s="150"/>
      <c r="Q503" s="47">
        <f>'Overall Data'!$C$34-N503</f>
        <v>5541</v>
      </c>
      <c r="R503" s="132" t="str">
        <f>VLOOKUP($F503,'Participating - full rosters'!$A:$Q,17,FALSE )</f>
        <v>NIGHT</v>
      </c>
      <c r="S503" s="132">
        <v>3</v>
      </c>
    </row>
    <row r="504" spans="1:19">
      <c r="A504" t="str">
        <f>VLOOKUP($F504,'Participating - full rosters'!$A:$Q,2,FALSE )</f>
        <v>Woodhull Hospital</v>
      </c>
      <c r="B504" s="151">
        <v>0.33754326083630637</v>
      </c>
      <c r="C504" t="str">
        <f>VLOOKUP($F504,'Participating - full rosters'!$A:$Q,5,FALSE )</f>
        <v>8-200 Medicine</v>
      </c>
      <c r="D504" s="99">
        <v>0.39015181399689147</v>
      </c>
      <c r="E504" t="str">
        <f>VLOOKUP($F504,'Participating - full rosters'!$A:$Q,10,FALSE )</f>
        <v>Cox, Shenika</v>
      </c>
      <c r="F504" s="151">
        <v>1.38E-2</v>
      </c>
      <c r="G504">
        <f>VLOOKUP($F504,'Participating - full rosters'!$A:$Q,11,FALSE )</f>
        <v>305</v>
      </c>
      <c r="H504" s="132">
        <f>VLOOKUP($F504,'Participating - full rosters'!$A:$Q,12,FALSE )</f>
        <v>36</v>
      </c>
      <c r="I504" s="132">
        <f>VLOOKUP($F504,'Participating - full rosters'!$A:$Q,13,FALSE )</f>
        <v>2016</v>
      </c>
      <c r="J504" s="132" t="str">
        <f>VLOOKUP($F504,'Participating - full rosters'!$A:$Q,14,FALSE )</f>
        <v>Govt. (non federal) - City-county</v>
      </c>
      <c r="K504" s="132" t="str">
        <f>VLOOKUP($F504,'Participating - full rosters'!$A:$R,18,FALSE )</f>
        <v>Minor</v>
      </c>
      <c r="L504" s="132" t="str">
        <f>VLOOKUP($F504,'Participating - full rosters'!$A:$Q,15,FALSE )</f>
        <v>Charge Nurse</v>
      </c>
      <c r="M504" s="150">
        <f>VLOOKUP($F504,'Participating - full rosters'!$A:$Q,16,FALSE )</f>
        <v>36948</v>
      </c>
      <c r="N504" s="150">
        <f>VLOOKUP($F504,'Participating - full rosters'!$A:$Q,16,FALSE )</f>
        <v>36948</v>
      </c>
      <c r="O504" s="150"/>
      <c r="P504" s="150"/>
      <c r="Q504" s="47">
        <f>'Overall Data'!$C$34-N504</f>
        <v>6101</v>
      </c>
      <c r="R504" s="132" t="str">
        <f>VLOOKUP($F504,'Participating - full rosters'!$A:$Q,17,FALSE )</f>
        <v>Night</v>
      </c>
      <c r="S504" s="132">
        <v>3</v>
      </c>
    </row>
    <row r="505" spans="1:19">
      <c r="A505" t="str">
        <f>VLOOKUP($F505,'Participating - full rosters'!$A:$Q,2,FALSE )</f>
        <v>The Miriam Hospital</v>
      </c>
      <c r="B505" s="151">
        <v>0.52550586196277127</v>
      </c>
      <c r="C505" t="str">
        <f>VLOOKUP($F505,'Participating - full rosters'!$A:$Q,5,FALSE )</f>
        <v>3N Orthopedic</v>
      </c>
      <c r="D505" s="151">
        <v>0.9910442883158086</v>
      </c>
      <c r="E505" t="str">
        <f>VLOOKUP($F505,'Participating - full rosters'!$A:$Q,10,FALSE )</f>
        <v>Furtado, Stephanie C</v>
      </c>
      <c r="F505" s="151">
        <v>0.2708049529669222</v>
      </c>
      <c r="G505">
        <f>VLOOKUP($F505,'Participating - full rosters'!$A:$Q,11,FALSE )</f>
        <v>247</v>
      </c>
      <c r="H505" s="132">
        <f>VLOOKUP($F505,'Participating - full rosters'!$A:$Q,12,FALSE )</f>
        <v>36</v>
      </c>
      <c r="I505" s="132">
        <f>VLOOKUP($F505,'Participating - full rosters'!$A:$Q,13,FALSE )</f>
        <v>2004</v>
      </c>
      <c r="J505" s="132" t="str">
        <f>VLOOKUP($F505,'Participating - full rosters'!$A:$Q,14,FALSE )</f>
        <v>Nongovt. (not-for-profit) - Other</v>
      </c>
      <c r="K505" s="132" t="str">
        <f>VLOOKUP($F505,'Participating - full rosters'!$A:$R,18,FALSE )</f>
        <v>Major</v>
      </c>
      <c r="L505" s="132" t="str">
        <f>VLOOKUP($F505,'Participating - full rosters'!$A:$Q,15,FALSE )</f>
        <v>C N A</v>
      </c>
      <c r="M505" s="150">
        <f>VLOOKUP($F505,'Participating - full rosters'!$A:$Q,16,FALSE )</f>
        <v>36739</v>
      </c>
      <c r="N505" s="150">
        <f>VLOOKUP($F505,'Participating - full rosters'!$A:$Q,16,FALSE )</f>
        <v>36739</v>
      </c>
      <c r="O505" s="150"/>
      <c r="P505" s="150"/>
      <c r="Q505" s="47">
        <f>'Overall Data'!$C$34-N505</f>
        <v>6310</v>
      </c>
      <c r="R505" s="132" t="str">
        <f>VLOOKUP($F505,'Participating - full rosters'!$A:$Q,17,FALSE )</f>
        <v>Night</v>
      </c>
      <c r="S505" s="132">
        <v>3</v>
      </c>
    </row>
    <row r="506" spans="1:19">
      <c r="A506" t="str">
        <f>VLOOKUP($F506,'Participating - full rosters'!$A:$Q,2,FALSE )</f>
        <v>The Miriam Hospital</v>
      </c>
      <c r="B506" s="151">
        <v>0.52550586196277127</v>
      </c>
      <c r="C506" t="str">
        <f>VLOOKUP($F506,'Participating - full rosters'!$A:$Q,5,FALSE )</f>
        <v>4E Cardiac</v>
      </c>
      <c r="D506" s="1">
        <v>0.80277592639886974</v>
      </c>
      <c r="E506" t="str">
        <f>VLOOKUP($F506,'Participating - full rosters'!$A:$Q,10,FALSE )</f>
        <v>Haffner, Jatta Cecelia</v>
      </c>
      <c r="F506" s="151">
        <v>0.57398462700681374</v>
      </c>
      <c r="G506">
        <f>VLOOKUP($F506,'Participating - full rosters'!$A:$Q,11,FALSE )</f>
        <v>247</v>
      </c>
      <c r="H506" s="132">
        <f>VLOOKUP($F506,'Participating - full rosters'!$A:$Q,12,FALSE )</f>
        <v>30</v>
      </c>
      <c r="I506" s="132">
        <f>VLOOKUP($F506,'Participating - full rosters'!$A:$Q,13,FALSE )</f>
        <v>2004</v>
      </c>
      <c r="J506" s="132" t="str">
        <f>VLOOKUP($F506,'Participating - full rosters'!$A:$Q,14,FALSE )</f>
        <v>Nongovt. (not-for-profit) - Other</v>
      </c>
      <c r="K506" s="132" t="str">
        <f>VLOOKUP($F506,'Participating - full rosters'!$A:$R,18,FALSE )</f>
        <v>Major</v>
      </c>
      <c r="L506" s="132" t="str">
        <f>VLOOKUP($F506,'Participating - full rosters'!$A:$Q,15,FALSE )</f>
        <v>Charge Nurse</v>
      </c>
      <c r="M506" s="150">
        <f>VLOOKUP($F506,'Participating - full rosters'!$A:$Q,16,FALSE )</f>
        <v>36739</v>
      </c>
      <c r="N506" s="150">
        <f>VLOOKUP($F506,'Participating - full rosters'!$A:$Q,16,FALSE )</f>
        <v>36739</v>
      </c>
      <c r="O506" s="150"/>
      <c r="P506" s="150"/>
      <c r="Q506" s="47">
        <f>'Overall Data'!$C$34-N506</f>
        <v>6310</v>
      </c>
      <c r="R506" s="132" t="str">
        <f>VLOOKUP($F506,'Participating - full rosters'!$A:$Q,17,FALSE )</f>
        <v>Night</v>
      </c>
      <c r="S506" s="132">
        <v>3</v>
      </c>
    </row>
    <row r="507" spans="1:19">
      <c r="A507" t="str">
        <f>VLOOKUP($F507,'Participating - full rosters'!$A:$Q,2,FALSE )</f>
        <v>NY Presbyterian - Lawrence</v>
      </c>
      <c r="B507" s="151">
        <v>9.2891976238658858E-2</v>
      </c>
      <c r="C507" t="str">
        <f>VLOOKUP($F507,'Participating - full rosters'!$A:$Q,5,FALSE )</f>
        <v>5S</v>
      </c>
      <c r="D507" s="1">
        <v>0.97548158971023757</v>
      </c>
      <c r="E507" t="str">
        <f>VLOOKUP($F507,'Participating - full rosters'!$A:$Q,10,FALSE )</f>
        <v>Kelanthara, Maryshine</v>
      </c>
      <c r="F507" s="151">
        <v>0.30923206642999401</v>
      </c>
      <c r="G507">
        <f>VLOOKUP($F507,'Participating - full rosters'!$A:$Q,11,FALSE )</f>
        <v>208</v>
      </c>
      <c r="H507" s="132">
        <f>VLOOKUP($F507,'Participating - full rosters'!$A:$Q,12,FALSE )</f>
        <v>40</v>
      </c>
      <c r="I507" s="132">
        <f>VLOOKUP($F507,'Participating - full rosters'!$A:$Q,13,FALSE )</f>
        <v>2016</v>
      </c>
      <c r="J507" s="132" t="str">
        <f>VLOOKUP($F507,'Participating - full rosters'!$A:$Q,14,FALSE )</f>
        <v>Nongovt. (not-for-profit) - Other</v>
      </c>
      <c r="K507" s="132" t="str">
        <f>VLOOKUP($F507,'Participating - full rosters'!$A:$R,18,FALSE )</f>
        <v>Minor</v>
      </c>
      <c r="L507" s="132" t="str">
        <f>VLOOKUP($F507,'Participating - full rosters'!$A:$Q,15,FALSE )</f>
        <v>STAFF NURSE</v>
      </c>
      <c r="M507" s="150">
        <f>VLOOKUP($F507,'Participating - full rosters'!$A:$Q,16,FALSE )</f>
        <v>36563</v>
      </c>
      <c r="N507" s="150">
        <f>VLOOKUP($F507,'Participating - full rosters'!$A:$Q,16,FALSE )</f>
        <v>36563</v>
      </c>
      <c r="O507" s="150"/>
      <c r="P507" s="150"/>
      <c r="Q507" s="47">
        <f>'Overall Data'!$C$34-N507</f>
        <v>6486</v>
      </c>
      <c r="R507" s="132" t="str">
        <f>VLOOKUP($F507,'Participating - full rosters'!$A:$Q,17,FALSE )</f>
        <v>NIGHT</v>
      </c>
      <c r="S507" s="132">
        <v>3</v>
      </c>
    </row>
    <row r="508" spans="1:19">
      <c r="A508" t="str">
        <f>VLOOKUP($F508,'Participating - full rosters'!$A:$Q,2,FALSE )</f>
        <v>NY Presbyterian - Lawrence</v>
      </c>
      <c r="B508" s="151">
        <v>9.2891976238658858E-2</v>
      </c>
      <c r="C508" t="str">
        <f>VLOOKUP($F508,'Participating - full rosters'!$A:$Q,5,FALSE )</f>
        <v>4N</v>
      </c>
      <c r="D508" s="1">
        <v>0.85426708609038782</v>
      </c>
      <c r="E508" t="str">
        <f>VLOOKUP($F508,'Participating - full rosters'!$A:$Q,10,FALSE )</f>
        <v>Philip, Flowerlet</v>
      </c>
      <c r="F508" s="151">
        <v>0.51409422941819127</v>
      </c>
      <c r="G508">
        <f>VLOOKUP($F508,'Participating - full rosters'!$A:$Q,11,FALSE )</f>
        <v>208</v>
      </c>
      <c r="H508" s="132">
        <f>VLOOKUP($F508,'Participating - full rosters'!$A:$Q,12,FALSE )</f>
        <v>15</v>
      </c>
      <c r="I508" s="132">
        <f>VLOOKUP($F508,'Participating - full rosters'!$A:$Q,13,FALSE )</f>
        <v>2016</v>
      </c>
      <c r="J508" s="132" t="str">
        <f>VLOOKUP($F508,'Participating - full rosters'!$A:$Q,14,FALSE )</f>
        <v>Nongovt. (not-for-profit) - Other</v>
      </c>
      <c r="K508" s="132" t="str">
        <f>VLOOKUP($F508,'Participating - full rosters'!$A:$R,18,FALSE )</f>
        <v>Minor</v>
      </c>
      <c r="L508" s="132" t="str">
        <f>VLOOKUP($F508,'Participating - full rosters'!$A:$Q,15,FALSE )</f>
        <v>STAFF NURSE</v>
      </c>
      <c r="M508" s="150">
        <f>VLOOKUP($F508,'Participating - full rosters'!$A:$Q,16,FALSE )</f>
        <v>35765</v>
      </c>
      <c r="N508" s="150">
        <f>VLOOKUP($F508,'Participating - full rosters'!$A:$Q,16,FALSE )</f>
        <v>35765</v>
      </c>
      <c r="O508" s="150"/>
      <c r="P508" s="150"/>
      <c r="Q508" s="47">
        <f>'Overall Data'!$C$34-N508</f>
        <v>7284</v>
      </c>
      <c r="R508" s="132" t="str">
        <f>VLOOKUP($F508,'Participating - full rosters'!$A:$Q,17,FALSE )</f>
        <v> Nights</v>
      </c>
      <c r="S508" s="132">
        <v>3</v>
      </c>
    </row>
    <row r="509" spans="1:19">
      <c r="A509" t="str">
        <f>VLOOKUP($F509,'Participating - full rosters'!$A:$Q,2,FALSE )</f>
        <v>The Miriam Hospital</v>
      </c>
      <c r="B509" s="151">
        <v>0.52550586196277105</v>
      </c>
      <c r="C509" t="str">
        <f>VLOOKUP($F509,'Participating - full rosters'!$A:$Q,5,FALSE )</f>
        <v>3E Stroke</v>
      </c>
      <c r="D509" s="151">
        <v>0.54565087362919495</v>
      </c>
      <c r="E509" t="str">
        <f>VLOOKUP($F509,'Participating - full rosters'!$A:$Q,10,FALSE )</f>
        <v>Marmolejos, Paola</v>
      </c>
      <c r="F509" s="151">
        <v>8.3756961119205942E-2</v>
      </c>
      <c r="G509">
        <f>VLOOKUP($F509,'Participating - full rosters'!$A:$Q,11,FALSE )</f>
        <v>247</v>
      </c>
      <c r="H509" s="132">
        <f>VLOOKUP($F509,'Participating - full rosters'!$A:$Q,12,FALSE )</f>
        <v>32</v>
      </c>
      <c r="I509" s="132">
        <f>VLOOKUP($F509,'Participating - full rosters'!$A:$Q,13,FALSE )</f>
        <v>2004</v>
      </c>
      <c r="J509" s="132" t="str">
        <f>VLOOKUP($F509,'Participating - full rosters'!$A:$Q,14,FALSE )</f>
        <v>Nongovt. (not-for-profit) - Other</v>
      </c>
      <c r="K509" s="132" t="str">
        <f>VLOOKUP($F509,'Participating - full rosters'!$A:$R,18,FALSE )</f>
        <v>Major</v>
      </c>
      <c r="L509" s="132" t="str">
        <f>VLOOKUP($F509,'Participating - full rosters'!$A:$Q,15,FALSE )</f>
        <v>Nurse Practitioner</v>
      </c>
      <c r="M509" s="150">
        <f>VLOOKUP($F509,'Participating - full rosters'!$A:$Q,16,FALSE )</f>
        <v>35097</v>
      </c>
      <c r="N509" s="150">
        <f>VLOOKUP($F509,'Participating - full rosters'!$A:$Q,16,FALSE )</f>
        <v>35097</v>
      </c>
      <c r="O509" s="150"/>
      <c r="P509" s="150"/>
      <c r="Q509" s="47">
        <f>'Overall Data'!$C$34-N509</f>
        <v>7952</v>
      </c>
      <c r="R509" s="132" t="str">
        <f>VLOOKUP($F509,'Participating - full rosters'!$A:$Q,17,FALSE )</f>
        <v xml:space="preserve">NIGHT </v>
      </c>
      <c r="S509" s="132">
        <v>3</v>
      </c>
    </row>
    <row r="510" spans="1:19">
      <c r="A510" t="str">
        <f>VLOOKUP($F510,'Participating - full rosters'!$A:$Q,2,FALSE )</f>
        <v>NY Presbyterian - Lawrence</v>
      </c>
      <c r="B510" s="151">
        <v>9.2891976238658858E-2</v>
      </c>
      <c r="C510" t="str">
        <f>VLOOKUP($F510,'Participating - full rosters'!$A:$Q,5,FALSE )</f>
        <v>6N</v>
      </c>
      <c r="D510" s="151">
        <v>0.45538935045037354</v>
      </c>
      <c r="E510" t="str">
        <f>VLOOKUP($F510,'Participating - full rosters'!$A:$Q,10,FALSE )</f>
        <v>Williams, Juliet</v>
      </c>
      <c r="F510" s="151">
        <v>0.55030445845699538</v>
      </c>
      <c r="G510">
        <f>VLOOKUP($F510,'Participating - full rosters'!$A:$Q,11,FALSE )</f>
        <v>208</v>
      </c>
      <c r="H510" s="132">
        <f>VLOOKUP($F510,'Participating - full rosters'!$A:$Q,12,FALSE )</f>
        <v>30</v>
      </c>
      <c r="I510" s="132">
        <f>VLOOKUP($F510,'Participating - full rosters'!$A:$Q,13,FALSE )</f>
        <v>2016</v>
      </c>
      <c r="J510" s="132" t="str">
        <f>VLOOKUP($F510,'Participating - full rosters'!$A:$Q,14,FALSE )</f>
        <v>Nongovt. (not-for-profit) - Other</v>
      </c>
      <c r="K510" s="132" t="str">
        <f>VLOOKUP($F510,'Participating - full rosters'!$A:$R,18,FALSE )</f>
        <v>Minor</v>
      </c>
      <c r="L510" s="132" t="str">
        <f>VLOOKUP($F510,'Participating - full rosters'!$A:$Q,15,FALSE )</f>
        <v>STAFF NURSE</v>
      </c>
      <c r="M510" s="150">
        <f>VLOOKUP($F510,'Participating - full rosters'!$A:$Q,16,FALSE )</f>
        <v>34064</v>
      </c>
      <c r="N510" s="150">
        <f>VLOOKUP($F510,'Participating - full rosters'!$A:$Q,16,FALSE )</f>
        <v>34064</v>
      </c>
      <c r="O510" s="150"/>
      <c r="P510" s="150"/>
      <c r="Q510" s="47">
        <f>'Overall Data'!$C$34-N510</f>
        <v>8985</v>
      </c>
      <c r="R510" s="132" t="str">
        <f>VLOOKUP($F510,'Participating - full rosters'!$A:$Q,17,FALSE )</f>
        <v>night</v>
      </c>
      <c r="S510" s="132">
        <v>3</v>
      </c>
    </row>
    <row r="511" spans="1:19">
      <c r="A511" t="str">
        <f>VLOOKUP($F511,'Participating - full rosters'!$A:$Q,2,FALSE )</f>
        <v>St. Joseph Mercy Oakland</v>
      </c>
      <c r="B511" s="151">
        <v>0.10179897754127254</v>
      </c>
      <c r="C511" t="str">
        <f>VLOOKUP($F511,'Participating - full rosters'!$A:$Q,5,FALSE )</f>
        <v>4S - Med/Surg</v>
      </c>
      <c r="D511" s="1">
        <v>0.30940463213849057</v>
      </c>
      <c r="E511" t="str">
        <f>VLOOKUP($F511,'Participating - full rosters'!$A:$Q,10,FALSE )</f>
        <v>Hill, Sha-Kiya C.</v>
      </c>
      <c r="F511" s="151">
        <v>0.62665403424581512</v>
      </c>
      <c r="G511">
        <f>VLOOKUP($F511,'Participating - full rosters'!$A:$Q,11,FALSE )</f>
        <v>422</v>
      </c>
      <c r="H511" s="132">
        <f>VLOOKUP($F511,'Participating - full rosters'!$A:$Q,12,FALSE )</f>
        <v>36</v>
      </c>
      <c r="I511" s="132">
        <f>VLOOKUP($F511,'Participating - full rosters'!$A:$Q,13,FALSE )</f>
        <v>2011</v>
      </c>
      <c r="J511" s="132" t="str">
        <f>VLOOKUP($F511,'Participating - full rosters'!$A:$Q,14,FALSE )</f>
        <v>Nongovt. (not-for-profit) - Church Operated</v>
      </c>
      <c r="K511" s="132" t="str">
        <f>VLOOKUP($F511,'Participating - full rosters'!$A:$R,18,FALSE )</f>
        <v>Minor</v>
      </c>
      <c r="L511" s="132" t="str">
        <f>VLOOKUP($F511,'Participating - full rosters'!$A:$Q,15,FALSE )</f>
        <v>Staff Nurse</v>
      </c>
      <c r="M511" s="150">
        <f>VLOOKUP($F511,'Participating - full rosters'!$A:$Q,16,FALSE )</f>
        <v>33652</v>
      </c>
      <c r="N511" s="150">
        <f>VLOOKUP($F511,'Participating - full rosters'!$A:$Q,16,FALSE )</f>
        <v>33652</v>
      </c>
      <c r="O511" s="150"/>
      <c r="P511" s="150"/>
      <c r="Q511" s="47">
        <f>'Overall Data'!$C$34-N511</f>
        <v>9397</v>
      </c>
      <c r="R511" s="132" t="str">
        <f>VLOOKUP($F511,'Participating - full rosters'!$A:$Q,17,FALSE )</f>
        <v>NIGHT</v>
      </c>
      <c r="S511" s="132">
        <v>3</v>
      </c>
    </row>
    <row r="512" spans="1:19">
      <c r="A512" t="str">
        <f>VLOOKUP($F512,'Participating - full rosters'!$A:$Q,2,FALSE )</f>
        <v>St. Joseph Mercy Oakland</v>
      </c>
      <c r="B512" s="151">
        <v>0.10179897754127254</v>
      </c>
      <c r="C512" t="str">
        <f>VLOOKUP($F512,'Participating - full rosters'!$A:$Q,5,FALSE )</f>
        <v>4S - Med/Surg</v>
      </c>
      <c r="D512" s="1">
        <v>0.30940463213849057</v>
      </c>
      <c r="E512" t="str">
        <f>VLOOKUP($F512,'Participating - full rosters'!$A:$Q,10,FALSE )</f>
        <v>Mabe, Jasmine M.</v>
      </c>
      <c r="F512" s="151">
        <v>0.44976656544534133</v>
      </c>
      <c r="G512">
        <f>VLOOKUP($F512,'Participating - full rosters'!$A:$Q,11,FALSE )</f>
        <v>422</v>
      </c>
      <c r="H512" s="132">
        <f>VLOOKUP($F512,'Participating - full rosters'!$A:$Q,12,FALSE )</f>
        <v>36</v>
      </c>
      <c r="I512" s="132">
        <f>VLOOKUP($F512,'Participating - full rosters'!$A:$Q,13,FALSE )</f>
        <v>2011</v>
      </c>
      <c r="J512" s="132" t="str">
        <f>VLOOKUP($F512,'Participating - full rosters'!$A:$Q,14,FALSE )</f>
        <v>Nongovt. (not-for-profit) - Church Operated</v>
      </c>
      <c r="K512" s="132" t="str">
        <f>VLOOKUP($F512,'Participating - full rosters'!$A:$R,18,FALSE )</f>
        <v>Minor</v>
      </c>
      <c r="L512" s="132" t="str">
        <f>VLOOKUP($F512,'Participating - full rosters'!$A:$Q,15,FALSE )</f>
        <v>Staff Nurse</v>
      </c>
      <c r="M512" s="150">
        <f>VLOOKUP($F512,'Participating - full rosters'!$A:$Q,16,FALSE )</f>
        <v>33455</v>
      </c>
      <c r="N512" s="150">
        <f>VLOOKUP($F512,'Participating - full rosters'!$A:$Q,16,FALSE )</f>
        <v>33455</v>
      </c>
      <c r="O512" s="150"/>
      <c r="P512" s="150"/>
      <c r="Q512" s="47">
        <f>'Overall Data'!$C$34-N512</f>
        <v>9594</v>
      </c>
      <c r="R512" s="132" t="str">
        <f>VLOOKUP($F512,'Participating - full rosters'!$A:$Q,17,FALSE )</f>
        <v>NIGHT</v>
      </c>
      <c r="S512" s="132">
        <v>3</v>
      </c>
    </row>
    <row r="513" spans="1:19">
      <c r="A513" t="str">
        <f>VLOOKUP($F513,'Participating - full rosters'!$A:$Q,2,FALSE )</f>
        <v>NY Presbyterian - Lawrence</v>
      </c>
      <c r="B513" s="151">
        <v>9.2891976238658858E-2</v>
      </c>
      <c r="C513" t="str">
        <f>VLOOKUP($F513,'Participating - full rosters'!$A:$Q,5,FALSE )</f>
        <v>5S</v>
      </c>
      <c r="D513" s="1">
        <v>0.97548158971023757</v>
      </c>
      <c r="E513" t="str">
        <f>VLOOKUP($F513,'Participating - full rosters'!$A:$Q,10,FALSE )</f>
        <v>Pizarro, Florian</v>
      </c>
      <c r="F513" s="151">
        <v>0.63550933243599861</v>
      </c>
      <c r="G513">
        <f>VLOOKUP($F513,'Participating - full rosters'!$A:$Q,11,FALSE )</f>
        <v>208</v>
      </c>
      <c r="H513" s="132">
        <f>VLOOKUP($F513,'Participating - full rosters'!$A:$Q,12,FALSE )</f>
        <v>40</v>
      </c>
      <c r="I513" s="132">
        <f>VLOOKUP($F513,'Participating - full rosters'!$A:$Q,13,FALSE )</f>
        <v>2016</v>
      </c>
      <c r="J513" s="132" t="str">
        <f>VLOOKUP($F513,'Participating - full rosters'!$A:$Q,14,FALSE )</f>
        <v>Nongovt. (not-for-profit) - Other</v>
      </c>
      <c r="K513" s="132" t="str">
        <f>VLOOKUP($F513,'Participating - full rosters'!$A:$R,18,FALSE )</f>
        <v>Minor</v>
      </c>
      <c r="L513" s="132" t="str">
        <f>VLOOKUP($F513,'Participating - full rosters'!$A:$Q,15,FALSE )</f>
        <v>STAFF NURSE</v>
      </c>
      <c r="M513" s="150">
        <f>VLOOKUP($F513,'Participating - full rosters'!$A:$Q,16,FALSE )</f>
        <v>33140</v>
      </c>
      <c r="N513" s="150">
        <f>VLOOKUP($F513,'Participating - full rosters'!$A:$Q,16,FALSE )</f>
        <v>33140</v>
      </c>
      <c r="O513" s="150"/>
      <c r="P513" s="150"/>
      <c r="Q513" s="47">
        <f>'Overall Data'!$C$34-N513</f>
        <v>9909</v>
      </c>
      <c r="R513" s="132" t="str">
        <f>VLOOKUP($F513,'Participating - full rosters'!$A:$Q,17,FALSE )</f>
        <v>NIGHT</v>
      </c>
      <c r="S513" s="132">
        <v>3</v>
      </c>
    </row>
    <row r="514" spans="1:19">
      <c r="A514" t="str">
        <f>VLOOKUP($F514,'Participating - full rosters'!$A:$Q,2,FALSE )</f>
        <v>NY Presbyterian - Lawrence</v>
      </c>
      <c r="B514" s="151">
        <v>9.2891976238658858E-2</v>
      </c>
      <c r="C514" t="str">
        <f>VLOOKUP($F514,'Participating - full rosters'!$A:$Q,5,FALSE )</f>
        <v>CCU</v>
      </c>
      <c r="D514" s="151">
        <v>3.7703553288351621E-2</v>
      </c>
      <c r="E514" t="str">
        <f>VLOOKUP($F514,'Participating - full rosters'!$A:$Q,10,FALSE )</f>
        <v>Broderick, Deirdre</v>
      </c>
      <c r="F514" s="151">
        <v>0.47222495475087967</v>
      </c>
      <c r="G514">
        <f>VLOOKUP($F514,'Participating - full rosters'!$A:$Q,11,FALSE )</f>
        <v>208</v>
      </c>
      <c r="H514" s="132">
        <f>VLOOKUP($F514,'Participating - full rosters'!$A:$Q,12,FALSE )</f>
        <v>18</v>
      </c>
      <c r="I514" s="132">
        <f>VLOOKUP($F514,'Participating - full rosters'!$A:$Q,13,FALSE )</f>
        <v>2016</v>
      </c>
      <c r="J514" s="132" t="str">
        <f>VLOOKUP($F514,'Participating - full rosters'!$A:$Q,14,FALSE )</f>
        <v>Nongovt. (not-for-profit) - Other</v>
      </c>
      <c r="K514" s="132" t="str">
        <f>VLOOKUP($F514,'Participating - full rosters'!$A:$R,18,FALSE )</f>
        <v>Minor</v>
      </c>
      <c r="L514" s="132" t="str">
        <f>VLOOKUP($F514,'Participating - full rosters'!$A:$Q,15,FALSE )</f>
        <v>STAFF NURSE</v>
      </c>
      <c r="M514" s="150">
        <f>VLOOKUP($F514,'Participating - full rosters'!$A:$Q,16,FALSE )</f>
        <v>33140</v>
      </c>
      <c r="N514" s="150">
        <f>VLOOKUP($F514,'Participating - full rosters'!$A:$Q,16,FALSE )</f>
        <v>33140</v>
      </c>
      <c r="O514" s="150"/>
      <c r="P514" s="150"/>
      <c r="Q514" s="47">
        <f>'Overall Data'!$C$34-N514</f>
        <v>9909</v>
      </c>
      <c r="R514" s="132" t="str">
        <f>VLOOKUP($F514,'Participating - full rosters'!$A:$Q,17,FALSE )</f>
        <v>Nights</v>
      </c>
      <c r="S514" s="132">
        <v>3</v>
      </c>
    </row>
    <row r="515" spans="1:19">
      <c r="A515" t="str">
        <f>VLOOKUP($F515,'Participating - full rosters'!$A:$Q,2,FALSE )</f>
        <v>NY Presbyterian - Lawrence</v>
      </c>
      <c r="B515" s="151">
        <v>9.2891976238658858E-2</v>
      </c>
      <c r="C515" t="str">
        <f>VLOOKUP($F515,'Participating - full rosters'!$A:$Q,5,FALSE )</f>
        <v>5S</v>
      </c>
      <c r="D515" s="1">
        <v>0.97548158971023757</v>
      </c>
      <c r="E515" t="str">
        <f>VLOOKUP($F515,'Participating - full rosters'!$A:$Q,10,FALSE )</f>
        <v>Gunan, Josephine</v>
      </c>
      <c r="F515" s="151">
        <v>0.94731622100058333</v>
      </c>
      <c r="G515">
        <f>VLOOKUP($F515,'Participating - full rosters'!$A:$Q,11,FALSE )</f>
        <v>208</v>
      </c>
      <c r="H515" s="132">
        <f>VLOOKUP($F515,'Participating - full rosters'!$A:$Q,12,FALSE )</f>
        <v>40</v>
      </c>
      <c r="I515" s="132">
        <f>VLOOKUP($F515,'Participating - full rosters'!$A:$Q,13,FALSE )</f>
        <v>2016</v>
      </c>
      <c r="J515" s="132" t="str">
        <f>VLOOKUP($F515,'Participating - full rosters'!$A:$Q,14,FALSE )</f>
        <v>Nongovt. (not-for-profit) - Other</v>
      </c>
      <c r="K515" s="132" t="str">
        <f>VLOOKUP($F515,'Participating - full rosters'!$A:$R,18,FALSE )</f>
        <v>Minor</v>
      </c>
      <c r="L515" s="132" t="str">
        <f>VLOOKUP($F515,'Participating - full rosters'!$A:$Q,15,FALSE )</f>
        <v>STAFF NURSE</v>
      </c>
      <c r="M515" s="150">
        <f>VLOOKUP($F515,'Participating - full rosters'!$A:$Q,16,FALSE )</f>
        <v>32468</v>
      </c>
      <c r="N515" s="150">
        <f>VLOOKUP($F515,'Participating - full rosters'!$A:$Q,16,FALSE )</f>
        <v>32468</v>
      </c>
      <c r="O515" s="150"/>
      <c r="P515" s="150"/>
      <c r="Q515" s="47">
        <f>'Overall Data'!$C$34-N515</f>
        <v>10581</v>
      </c>
      <c r="R515" s="132" t="str">
        <f>VLOOKUP($F515,'Participating - full rosters'!$A:$Q,17,FALSE )</f>
        <v>NIGHT</v>
      </c>
      <c r="S515" s="132">
        <v>3</v>
      </c>
    </row>
    <row r="516" spans="1:19">
      <c r="A516" t="str">
        <f>VLOOKUP($F516,'Participating - full rosters'!$A:$Q,2,FALSE )</f>
        <v>NY Presbyterian - Lawrence</v>
      </c>
      <c r="B516" s="151">
        <v>9.2891976238658858E-2</v>
      </c>
      <c r="C516" t="str">
        <f>VLOOKUP($F516,'Participating - full rosters'!$A:$Q,5,FALSE )</f>
        <v>5S</v>
      </c>
      <c r="D516" s="1">
        <v>0.97548158971023757</v>
      </c>
      <c r="E516" t="str">
        <f>VLOOKUP($F516,'Participating - full rosters'!$A:$Q,10,FALSE )</f>
        <v>Alcantara, Marissa</v>
      </c>
      <c r="F516" s="151">
        <v>0.11108638818107386</v>
      </c>
      <c r="G516">
        <f>VLOOKUP($F516,'Participating - full rosters'!$A:$Q,11,FALSE )</f>
        <v>208</v>
      </c>
      <c r="H516" s="132">
        <f>VLOOKUP($F516,'Participating - full rosters'!$A:$Q,12,FALSE )</f>
        <v>40</v>
      </c>
      <c r="I516" s="132">
        <f>VLOOKUP($F516,'Participating - full rosters'!$A:$Q,13,FALSE )</f>
        <v>2016</v>
      </c>
      <c r="J516" s="132" t="str">
        <f>VLOOKUP($F516,'Participating - full rosters'!$A:$Q,14,FALSE )</f>
        <v>Nongovt. (not-for-profit) - Other</v>
      </c>
      <c r="K516" s="132" t="str">
        <f>VLOOKUP($F516,'Participating - full rosters'!$A:$R,18,FALSE )</f>
        <v>Minor</v>
      </c>
      <c r="L516" s="132" t="str">
        <f>VLOOKUP($F516,'Participating - full rosters'!$A:$Q,15,FALSE )</f>
        <v>STAFF NURSE</v>
      </c>
      <c r="M516" s="150">
        <f>VLOOKUP($F516,'Participating - full rosters'!$A:$Q,16,FALSE )</f>
        <v>32412</v>
      </c>
      <c r="N516" s="150">
        <f>VLOOKUP($F516,'Participating - full rosters'!$A:$Q,16,FALSE )</f>
        <v>32412</v>
      </c>
      <c r="O516" s="150"/>
      <c r="P516" s="150"/>
      <c r="Q516" s="47">
        <f>'Overall Data'!$C$34-N516</f>
        <v>10637</v>
      </c>
      <c r="R516" s="132" t="str">
        <f>VLOOKUP($F516,'Participating - full rosters'!$A:$Q,17,FALSE )</f>
        <v>NIGHT</v>
      </c>
      <c r="S516" s="132">
        <v>3</v>
      </c>
    </row>
    <row r="517" spans="1:19">
      <c r="A517" t="str">
        <f>VLOOKUP($F517,'Participating - full rosters'!$A:$Q,2,FALSE )</f>
        <v>NY Presbyterian - Lawrence</v>
      </c>
      <c r="B517" s="151">
        <v>9.2891976238658858E-2</v>
      </c>
      <c r="C517" t="str">
        <f>VLOOKUP($F517,'Participating - full rosters'!$A:$Q,5,FALSE )</f>
        <v>5S</v>
      </c>
      <c r="D517" s="1">
        <v>0.97548158971023757</v>
      </c>
      <c r="E517" t="str">
        <f>VLOOKUP($F517,'Participating - full rosters'!$A:$Q,10,FALSE )</f>
        <v>Matias, Maryann</v>
      </c>
      <c r="F517" s="151">
        <v>0.31925135628627477</v>
      </c>
      <c r="G517">
        <f>VLOOKUP($F517,'Participating - full rosters'!$A:$Q,11,FALSE )</f>
        <v>208</v>
      </c>
      <c r="H517" s="132">
        <f>VLOOKUP($F517,'Participating - full rosters'!$A:$Q,12,FALSE )</f>
        <v>40</v>
      </c>
      <c r="I517" s="132">
        <f>VLOOKUP($F517,'Participating - full rosters'!$A:$Q,13,FALSE )</f>
        <v>2016</v>
      </c>
      <c r="J517" s="132" t="str">
        <f>VLOOKUP($F517,'Participating - full rosters'!$A:$Q,14,FALSE )</f>
        <v>Nongovt. (not-for-profit) - Other</v>
      </c>
      <c r="K517" s="132" t="str">
        <f>VLOOKUP($F517,'Participating - full rosters'!$A:$R,18,FALSE )</f>
        <v>Minor</v>
      </c>
      <c r="L517" s="132" t="str">
        <f>VLOOKUP($F517,'Participating - full rosters'!$A:$Q,15,FALSE )</f>
        <v>STAFF NURSE</v>
      </c>
      <c r="M517" s="150">
        <f>VLOOKUP($F517,'Participating - full rosters'!$A:$Q,16,FALSE )</f>
        <v>32076</v>
      </c>
      <c r="N517" s="150">
        <f>VLOOKUP($F517,'Participating - full rosters'!$A:$Q,16,FALSE )</f>
        <v>32076</v>
      </c>
      <c r="O517" s="150"/>
      <c r="P517" s="150"/>
      <c r="Q517" s="47">
        <f>'Overall Data'!$C$34-N517</f>
        <v>10973</v>
      </c>
      <c r="R517" s="132" t="str">
        <f>VLOOKUP($F517,'Participating - full rosters'!$A:$Q,17,FALSE )</f>
        <v>NIGHT</v>
      </c>
      <c r="S517" s="132">
        <v>3</v>
      </c>
    </row>
    <row r="518" spans="1:19">
      <c r="A518" t="str">
        <f>VLOOKUP($F518,'Participating - full rosters'!$A:$Q,2,FALSE )</f>
        <v>NY Presbyterian - Lawrence</v>
      </c>
      <c r="B518" s="151">
        <v>9.2891976238658858E-2</v>
      </c>
      <c r="C518" t="str">
        <f>VLOOKUP($F518,'Participating - full rosters'!$A:$Q,5,FALSE )</f>
        <v>5S</v>
      </c>
      <c r="D518" s="1">
        <v>0.97548158971023757</v>
      </c>
      <c r="E518" t="str">
        <f>VLOOKUP($F518,'Participating - full rosters'!$A:$Q,10,FALSE )</f>
        <v>Stewart, Pelinda F.</v>
      </c>
      <c r="F518" s="151">
        <v>0.51026300204033836</v>
      </c>
      <c r="G518">
        <f>VLOOKUP($F518,'Participating - full rosters'!$A:$Q,11,FALSE )</f>
        <v>208</v>
      </c>
      <c r="H518" s="132">
        <f>VLOOKUP($F518,'Participating - full rosters'!$A:$Q,12,FALSE )</f>
        <v>40</v>
      </c>
      <c r="I518" s="132">
        <f>VLOOKUP($F518,'Participating - full rosters'!$A:$Q,13,FALSE )</f>
        <v>2016</v>
      </c>
      <c r="J518" s="132" t="str">
        <f>VLOOKUP($F518,'Participating - full rosters'!$A:$Q,14,FALSE )</f>
        <v>Nongovt. (not-for-profit) - Other</v>
      </c>
      <c r="K518" s="132" t="str">
        <f>VLOOKUP($F518,'Participating - full rosters'!$A:$R,18,FALSE )</f>
        <v>Minor</v>
      </c>
      <c r="L518" s="132" t="str">
        <f>VLOOKUP($F518,'Participating - full rosters'!$A:$Q,15,FALSE )</f>
        <v>STAFF NURSE</v>
      </c>
      <c r="M518" s="150">
        <f>VLOOKUP($F518,'Participating - full rosters'!$A:$Q,16,FALSE )</f>
        <v>31508</v>
      </c>
      <c r="N518" s="150">
        <f>VLOOKUP($F518,'Participating - full rosters'!$A:$Q,16,FALSE )</f>
        <v>31508</v>
      </c>
      <c r="O518" s="150"/>
      <c r="P518" s="150"/>
      <c r="Q518" s="47">
        <f>'Overall Data'!$C$34-N518</f>
        <v>11541</v>
      </c>
      <c r="R518" s="132" t="str">
        <f>VLOOKUP($F518,'Participating - full rosters'!$A:$Q,17,FALSE )</f>
        <v>NIGHT</v>
      </c>
      <c r="S518" s="132">
        <v>3</v>
      </c>
    </row>
    <row r="519" spans="1:19">
      <c r="A519" t="str">
        <f>VLOOKUP($F519,'Participating - full rosters'!$A:$Q,2,FALSE )</f>
        <v xml:space="preserve">King's County </v>
      </c>
      <c r="B519" s="143">
        <v>0.23887557634757928</v>
      </c>
      <c r="C519" t="str">
        <f>VLOOKUP($F519,'Participating - full rosters'!$A:$Q,5,FALSE )</f>
        <v>D4 South</v>
      </c>
      <c r="D519" s="196">
        <v>0.56827903572544458</v>
      </c>
      <c r="E519" t="str">
        <f>VLOOKUP($F519,'Participating - full rosters'!$A:$Q,10,FALSE )</f>
        <v>Mckenzie, Maxine</v>
      </c>
      <c r="F519" s="144">
        <v>0.43709928986463575</v>
      </c>
      <c r="G519">
        <f>VLOOKUP($F519,'Participating - full rosters'!$A:$Q,11,FALSE )</f>
        <v>599</v>
      </c>
      <c r="H519" s="132">
        <f>VLOOKUP($F519,'Participating - full rosters'!$A:$Q,12,FALSE )</f>
        <v>36</v>
      </c>
      <c r="I519" s="132">
        <f>VLOOKUP($F519,'Participating - full rosters'!$A:$Q,13,FALSE )</f>
        <v>2006</v>
      </c>
      <c r="J519" s="132" t="str">
        <f>VLOOKUP($F519,'Participating - full rosters'!$A:$Q,14,FALSE )</f>
        <v xml:space="preserve">Govt. (non federal) - City
</v>
      </c>
      <c r="K519" s="132" t="str">
        <f>VLOOKUP($F519,'Participating - full rosters'!$A:$R,18,FALSE )</f>
        <v>Minor</v>
      </c>
      <c r="L519" s="132" t="str">
        <f>VLOOKUP($F519,'Participating - full rosters'!$A:$Q,15,FALSE )</f>
        <v>Asst. Head Nurse</v>
      </c>
      <c r="M519" s="150">
        <f>VLOOKUP($F519,'Participating - full rosters'!$A:$Q,16,FALSE )</f>
        <v>31089</v>
      </c>
      <c r="N519" s="150">
        <f>VLOOKUP($F519,'Participating - full rosters'!$A:$Q,16,FALSE )</f>
        <v>31089</v>
      </c>
      <c r="O519" s="150"/>
      <c r="P519" s="150"/>
      <c r="Q519" s="47">
        <f>'Overall Data'!$C$34-N519</f>
        <v>11960</v>
      </c>
      <c r="R519" s="132" t="str">
        <f>VLOOKUP($F519,'Participating - full rosters'!$A:$Q,17,FALSE )</f>
        <v>NIGHT</v>
      </c>
      <c r="S519" s="132">
        <v>3</v>
      </c>
    </row>
    <row r="520" spans="1:19">
      <c r="A520" t="str">
        <f>VLOOKUP($F520,'Participating - full rosters'!$A:$Q,2,FALSE )</f>
        <v>Stanford Hospital</v>
      </c>
      <c r="B520" s="151">
        <v>0.7705177108775364</v>
      </c>
      <c r="C520" t="str">
        <f>VLOOKUP($F520,'Participating - full rosters'!$A:$Q,5,FALSE )</f>
        <v>C2 - Trauma/Surgery</v>
      </c>
      <c r="D520" s="151">
        <v>0.13460555484819647</v>
      </c>
      <c r="E520" t="str">
        <f>VLOOKUP($F520,'Participating - full rosters'!$A:$Q,10,FALSE )</f>
        <v>Bonenfant, Kate</v>
      </c>
      <c r="F520" s="151">
        <v>0.81743052656803106</v>
      </c>
      <c r="G520">
        <f>VLOOKUP($F520,'Participating - full rosters'!$A:$Q,11,FALSE )</f>
        <v>491</v>
      </c>
      <c r="H520" s="132">
        <f>VLOOKUP($F520,'Participating - full rosters'!$A:$Q,12,FALSE )</f>
        <v>23</v>
      </c>
      <c r="I520" s="132">
        <f>VLOOKUP($F520,'Participating - full rosters'!$A:$Q,13,FALSE )</f>
        <v>2011</v>
      </c>
      <c r="J520" s="132" t="str">
        <f>VLOOKUP($F520,'Participating - full rosters'!$A:$Q,14,FALSE )</f>
        <v>Nongovt. (not-for-profit) - Other</v>
      </c>
      <c r="K520" s="132" t="str">
        <f>VLOOKUP($F520,'Participating - full rosters'!$A:$R,18,FALSE )</f>
        <v>Major</v>
      </c>
      <c r="L520" s="132" t="str">
        <f>VLOOKUP($F520,'Participating - full rosters'!$A:$Q,15,FALSE )</f>
        <v>Asst. Head Nurse</v>
      </c>
      <c r="M520" s="150">
        <f>VLOOKUP($F520,'Participating - full rosters'!$A:$Q,16,FALSE )</f>
        <v>31089</v>
      </c>
      <c r="N520" s="150">
        <f>VLOOKUP($F520,'Participating - full rosters'!$A:$Q,16,FALSE )</f>
        <v>31089</v>
      </c>
      <c r="O520" s="150"/>
      <c r="P520" s="150"/>
      <c r="Q520" s="47">
        <f>'Overall Data'!$C$34-N520</f>
        <v>11960</v>
      </c>
      <c r="R520" s="132" t="str">
        <f>VLOOKUP($F520,'Participating - full rosters'!$A:$Q,17,FALSE )</f>
        <v>NIGHT</v>
      </c>
      <c r="S520" s="132">
        <v>3</v>
      </c>
    </row>
    <row r="521" spans="1:19">
      <c r="A521" t="str">
        <f>VLOOKUP($F521,'Participating - full rosters'!$A:$Q,2,FALSE )</f>
        <v>NY Presbyterian - Lawrence</v>
      </c>
      <c r="B521" s="1">
        <v>9.2891976238658858E-2</v>
      </c>
      <c r="C521" t="str">
        <f>VLOOKUP($F521,'Participating - full rosters'!$A:$Q,5,FALSE )</f>
        <v>6N</v>
      </c>
      <c r="D521" s="1">
        <v>0.45538935045037354</v>
      </c>
      <c r="E521" t="str">
        <f>VLOOKUP($F521,'Participating - full rosters'!$A:$Q,10,FALSE )</f>
        <v>Werkhoven, Teresa</v>
      </c>
      <c r="F521" s="1">
        <v>0.99361136898350244</v>
      </c>
      <c r="G521">
        <f>VLOOKUP($F521,'Participating - full rosters'!$A:$Q,11,FALSE )</f>
        <v>208</v>
      </c>
      <c r="H521" s="132">
        <f>VLOOKUP($F521,'Participating - full rosters'!$A:$Q,12,FALSE )</f>
        <v>30</v>
      </c>
      <c r="I521" s="132">
        <f>VLOOKUP($F521,'Participating - full rosters'!$A:$Q,13,FALSE )</f>
        <v>2016</v>
      </c>
      <c r="J521" s="132" t="str">
        <f>VLOOKUP($F521,'Participating - full rosters'!$A:$Q,14,FALSE )</f>
        <v>Nongovt. (not-for-profit) - Other</v>
      </c>
      <c r="K521" s="132" t="str">
        <f>VLOOKUP($F521,'Participating - full rosters'!$A:$R,18,FALSE )</f>
        <v>Minor</v>
      </c>
      <c r="L521" s="132" t="str">
        <f>VLOOKUP($F521,'Participating - full rosters'!$A:$Q,15,FALSE )</f>
        <v>STAFF NURSE</v>
      </c>
      <c r="M521" s="150">
        <f>VLOOKUP($F521,'Participating - full rosters'!$A:$Q,16,FALSE )</f>
        <v>30103</v>
      </c>
      <c r="N521" s="150">
        <f>VLOOKUP($F521,'Participating - full rosters'!$A:$Q,16,FALSE )</f>
        <v>30103</v>
      </c>
      <c r="O521" s="150"/>
      <c r="P521" s="150"/>
      <c r="Q521" s="47">
        <f>'Overall Data'!$C$34-N521</f>
        <v>12946</v>
      </c>
      <c r="R521" s="132" t="str">
        <f>VLOOKUP($F521,'Participating - full rosters'!$A:$Q,17,FALSE )</f>
        <v>night</v>
      </c>
      <c r="S521" s="132">
        <v>3</v>
      </c>
    </row>
    <row r="522" spans="1:19">
      <c r="A522" t="str">
        <f>VLOOKUP($F522,'Participating - full rosters'!$A:$Q,2,FALSE )</f>
        <v>NY Presbyterian - Lawrence</v>
      </c>
      <c r="B522" s="1">
        <v>9.2891976238658858E-2</v>
      </c>
      <c r="C522" t="str">
        <f>VLOOKUP($F522,'Participating - full rosters'!$A:$Q,5,FALSE )</f>
        <v>CCU</v>
      </c>
      <c r="D522" s="1">
        <v>3.7703553288351621E-2</v>
      </c>
      <c r="E522" t="str">
        <f>VLOOKUP($F522,'Participating - full rosters'!$A:$Q,10,FALSE )</f>
        <v>Benson, Margaret</v>
      </c>
      <c r="F522" s="1">
        <v>0.30494935278089907</v>
      </c>
      <c r="G522">
        <f>VLOOKUP($F522,'Participating - full rosters'!$A:$Q,11,FALSE )</f>
        <v>208</v>
      </c>
      <c r="H522" s="132">
        <f>VLOOKUP($F522,'Participating - full rosters'!$A:$Q,12,FALSE )</f>
        <v>18</v>
      </c>
      <c r="I522" s="132">
        <f>VLOOKUP($F522,'Participating - full rosters'!$A:$Q,13,FALSE )</f>
        <v>2016</v>
      </c>
      <c r="J522" s="132" t="str">
        <f>VLOOKUP($F522,'Participating - full rosters'!$A:$Q,14,FALSE )</f>
        <v>Nongovt. (not-for-profit) - Other</v>
      </c>
      <c r="K522" s="132" t="str">
        <f>VLOOKUP($F522,'Participating - full rosters'!$A:$R,18,FALSE )</f>
        <v>Minor</v>
      </c>
      <c r="L522" s="132" t="str">
        <f>VLOOKUP($F522,'Participating - full rosters'!$A:$Q,15,FALSE )</f>
        <v>STAFF NURSE</v>
      </c>
      <c r="M522" s="150">
        <f>VLOOKUP($F522,'Participating - full rosters'!$A:$Q,16,FALSE )</f>
        <v>29920</v>
      </c>
      <c r="N522" s="150">
        <f>VLOOKUP($F522,'Participating - full rosters'!$A:$Q,16,FALSE )</f>
        <v>29920</v>
      </c>
      <c r="O522" s="150"/>
      <c r="P522" s="150"/>
      <c r="Q522" s="47">
        <f>'Overall Data'!$C$34-N522</f>
        <v>13129</v>
      </c>
      <c r="R522" s="132" t="str">
        <f>VLOOKUP($F522,'Participating - full rosters'!$A:$Q,17,FALSE )</f>
        <v>Nights</v>
      </c>
      <c r="S522" s="132">
        <v>3</v>
      </c>
    </row>
    <row r="523" spans="1:19">
      <c r="A523" t="str">
        <f>VLOOKUP($F523,'Participating - full rosters'!$A:$Q,2,FALSE )</f>
        <v>NY Presbyterian - Lawrence</v>
      </c>
      <c r="B523" s="1">
        <v>9.2891976238658858E-2</v>
      </c>
      <c r="C523" t="str">
        <f>VLOOKUP($F523,'Participating - full rosters'!$A:$Q,5,FALSE )</f>
        <v>CCU</v>
      </c>
      <c r="D523" s="151">
        <v>3.7703553288351621E-2</v>
      </c>
      <c r="E523" t="str">
        <f>VLOOKUP($F523,'Participating - full rosters'!$A:$Q,10,FALSE )</f>
        <v>Finkelstein, Annette</v>
      </c>
      <c r="F523" s="1">
        <v>0.1620036474470522</v>
      </c>
      <c r="G523">
        <f>VLOOKUP($F523,'Participating - full rosters'!$A:$Q,11,FALSE )</f>
        <v>208</v>
      </c>
      <c r="H523" s="132">
        <f>VLOOKUP($F523,'Participating - full rosters'!$A:$Q,12,FALSE )</f>
        <v>18</v>
      </c>
      <c r="I523" s="132">
        <f>VLOOKUP($F523,'Participating - full rosters'!$A:$Q,13,FALSE )</f>
        <v>2016</v>
      </c>
      <c r="J523" s="132" t="str">
        <f>VLOOKUP($F523,'Participating - full rosters'!$A:$Q,14,FALSE )</f>
        <v>Nongovt. (not-for-profit) - Other</v>
      </c>
      <c r="K523" s="132" t="str">
        <f>VLOOKUP($F523,'Participating - full rosters'!$A:$R,18,FALSE )</f>
        <v>Minor</v>
      </c>
      <c r="L523" s="132" t="str">
        <f>VLOOKUP($F523,'Participating - full rosters'!$A:$Q,15,FALSE )</f>
        <v>STAFF NURSE</v>
      </c>
      <c r="M523" s="150">
        <f>VLOOKUP($F523,'Participating - full rosters'!$A:$Q,16,FALSE )</f>
        <v>29052</v>
      </c>
      <c r="N523" s="150">
        <f>VLOOKUP($F523,'Participating - full rosters'!$A:$Q,16,FALSE )</f>
        <v>29052</v>
      </c>
      <c r="O523" s="150"/>
      <c r="P523" s="150"/>
      <c r="Q523" s="47">
        <f>'Overall Data'!$C$34-N523</f>
        <v>13997</v>
      </c>
      <c r="R523" s="132" t="str">
        <f>VLOOKUP($F523,'Participating - full rosters'!$A:$Q,17,FALSE )</f>
        <v>Nights</v>
      </c>
      <c r="S523" s="132">
        <v>3</v>
      </c>
    </row>
    <row r="524" spans="1:19">
      <c r="A524" t="str">
        <f>VLOOKUP($F524,'Participating - full rosters'!$A:$Q,2,FALSE )</f>
        <v>NY Presbyterian - Lawrence</v>
      </c>
      <c r="B524" s="1">
        <v>9.2891976238658858E-2</v>
      </c>
      <c r="C524" t="str">
        <f>VLOOKUP($F524,'Participating - full rosters'!$A:$Q,5,FALSE )</f>
        <v>4N</v>
      </c>
      <c r="D524" s="1">
        <v>0.85426708609038782</v>
      </c>
      <c r="E524" t="str">
        <f>VLOOKUP($F524,'Participating - full rosters'!$A:$Q,10,FALSE )</f>
        <v>Ciofalo, Joann</v>
      </c>
      <c r="F524" s="1">
        <v>0.48894208942508233</v>
      </c>
      <c r="G524">
        <f>VLOOKUP($F524,'Participating - full rosters'!$A:$Q,11,FALSE )</f>
        <v>208</v>
      </c>
      <c r="H524" s="132">
        <f>VLOOKUP($F524,'Participating - full rosters'!$A:$Q,12,FALSE )</f>
        <v>15</v>
      </c>
      <c r="I524" s="132">
        <f>VLOOKUP($F524,'Participating - full rosters'!$A:$Q,13,FALSE )</f>
        <v>2016</v>
      </c>
      <c r="J524" s="132" t="str">
        <f>VLOOKUP($F524,'Participating - full rosters'!$A:$Q,14,FALSE )</f>
        <v>Nongovt. (not-for-profit) - Other</v>
      </c>
      <c r="K524" s="132" t="str">
        <f>VLOOKUP($F524,'Participating - full rosters'!$A:$R,18,FALSE )</f>
        <v>Minor</v>
      </c>
      <c r="L524" s="132" t="str">
        <f>VLOOKUP($F524,'Participating - full rosters'!$A:$Q,15,FALSE )</f>
        <v>STAFF NURSE</v>
      </c>
      <c r="M524" s="150">
        <f>VLOOKUP($F524,'Participating - full rosters'!$A:$Q,16,FALSE )</f>
        <v>27848</v>
      </c>
      <c r="N524" s="150">
        <f>VLOOKUP($F524,'Participating - full rosters'!$A:$Q,16,FALSE )</f>
        <v>27848</v>
      </c>
      <c r="O524" s="150"/>
      <c r="P524" s="150"/>
      <c r="Q524" s="47">
        <f>'Overall Data'!$C$34-N524</f>
        <v>15201</v>
      </c>
      <c r="R524" s="132" t="str">
        <f>VLOOKUP($F524,'Participating - full rosters'!$A:$Q,17,FALSE )</f>
        <v> Nights</v>
      </c>
      <c r="S524" s="132">
        <v>3</v>
      </c>
    </row>
    <row r="525" spans="1:19">
      <c r="A525" t="str">
        <f>VLOOKUP($F525,'Participating - full rosters'!$A:$Q,2,FALSE )</f>
        <v>Geisinger Medical Center</v>
      </c>
      <c r="B525" s="151">
        <v>0.91611479193661671</v>
      </c>
      <c r="C525" t="str">
        <f>VLOOKUP($F525,'Participating - full rosters'!$A:$Q,5,FALSE )</f>
        <v>Hfam 6</v>
      </c>
      <c r="D525" s="1">
        <v>0.15946996297872063</v>
      </c>
      <c r="E525" t="str">
        <f>VLOOKUP($F525,'Participating - full rosters'!$A:$Q,10,FALSE )</f>
        <v>Miller, Jaime</v>
      </c>
      <c r="F525" s="151">
        <v>0.48489619381280491</v>
      </c>
      <c r="G525">
        <f>VLOOKUP($F525,'Participating - full rosters'!$A:$Q,11,FALSE )</f>
        <v>547</v>
      </c>
      <c r="H525" s="132">
        <f>VLOOKUP($F525,'Participating - full rosters'!$A:$Q,12,FALSE )</f>
        <v>30</v>
      </c>
      <c r="I525" s="132">
        <f>VLOOKUP($F525,'Participating - full rosters'!$A:$Q,13,FALSE )</f>
        <v>2010</v>
      </c>
      <c r="J525" s="132" t="str">
        <f>VLOOKUP($F525,'Participating - full rosters'!$A:$Q,14,FALSE )</f>
        <v>Nongovt. (not-for-profit) - Other</v>
      </c>
      <c r="K525" s="132" t="str">
        <f>VLOOKUP($F525,'Participating - full rosters'!$A:$R,18,FALSE )</f>
        <v>Major</v>
      </c>
      <c r="L525" s="132" t="str">
        <f>VLOOKUP($F525,'Participating - full rosters'!$A:$Q,15,FALSE )</f>
        <v>team coordinator</v>
      </c>
      <c r="M525" s="150">
        <v>0</v>
      </c>
      <c r="N525" s="47">
        <f>VLOOKUP($F525,'Participating - full rosters'!$A:$Q,16,FALSE )</f>
        <v>0</v>
      </c>
      <c r="O525" s="150"/>
      <c r="P525" s="150"/>
      <c r="Q525" s="47">
        <v>0</v>
      </c>
      <c r="R525" s="132" t="str">
        <f>VLOOKUP($F525,'Participating - full rosters'!$A:$Q,17,FALSE )</f>
        <v>Day</v>
      </c>
      <c r="S525" s="132">
        <v>4</v>
      </c>
    </row>
    <row r="526" spans="1:19">
      <c r="A526" t="str">
        <f>VLOOKUP($F526,'Participating - full rosters'!$A:$Q,2,FALSE )</f>
        <v xml:space="preserve">King's County </v>
      </c>
      <c r="B526" s="143">
        <v>0.23887557634757928</v>
      </c>
      <c r="C526" t="str">
        <f>VLOOKUP($F526,'Participating - full rosters'!$A:$Q,5,FALSE )</f>
        <v>D7 South</v>
      </c>
      <c r="D526" s="197">
        <v>0.32122333774177714</v>
      </c>
      <c r="E526" t="str">
        <f>VLOOKUP($F526,'Participating - full rosters'!$A:$Q,10,FALSE )</f>
        <v>Awe, Olutoyin</v>
      </c>
      <c r="F526" s="143">
        <v>0.98968840515412337</v>
      </c>
      <c r="G526">
        <f>VLOOKUP($F526,'Participating - full rosters'!$A:$Q,11,FALSE )</f>
        <v>599</v>
      </c>
      <c r="H526" s="132">
        <f>VLOOKUP($F526,'Participating - full rosters'!$A:$Q,12,FALSE )</f>
        <v>36</v>
      </c>
      <c r="I526" s="132">
        <f>VLOOKUP($F526,'Participating - full rosters'!$A:$Q,13,FALSE )</f>
        <v>2006</v>
      </c>
      <c r="J526" s="132" t="str">
        <f>VLOOKUP($F526,'Participating - full rosters'!$A:$Q,14,FALSE )</f>
        <v xml:space="preserve">Govt. (non federal) - City
</v>
      </c>
      <c r="K526" s="132" t="str">
        <f>VLOOKUP($F526,'Participating - full rosters'!$A:$R,18,FALSE )</f>
        <v>Minor</v>
      </c>
      <c r="L526" s="132" t="str">
        <f>VLOOKUP($F526,'Participating - full rosters'!$A:$Q,15,FALSE )</f>
        <v>Staff Nurse</v>
      </c>
      <c r="M526" s="150">
        <f>VLOOKUP($F526,'Participating - full rosters'!$A:$Q,16,FALSE )</f>
        <v>0</v>
      </c>
      <c r="N526" s="47">
        <f>VLOOKUP($F526,'Participating - full rosters'!$A:$Q,16,FALSE )</f>
        <v>0</v>
      </c>
      <c r="O526" s="150"/>
      <c r="P526" s="150"/>
      <c r="Q526" s="47">
        <v>0</v>
      </c>
      <c r="R526" s="132" t="str">
        <f>VLOOKUP($F526,'Participating - full rosters'!$A:$Q,17,FALSE )</f>
        <v>Day</v>
      </c>
      <c r="S526" s="132">
        <v>4</v>
      </c>
    </row>
    <row r="527" spans="1:19">
      <c r="A527" t="str">
        <f>VLOOKUP($F527,'Participating - full rosters'!$A:$Q,2,FALSE )</f>
        <v>Lincoln Memorial Hospital</v>
      </c>
      <c r="B527" s="151">
        <v>0.93213279766833956</v>
      </c>
      <c r="C527" t="str">
        <f>VLOOKUP($F527,'Participating - full rosters'!$A:$Q,5,FALSE )</f>
        <v>6B</v>
      </c>
      <c r="D527" s="1">
        <v>0.262220602966591</v>
      </c>
      <c r="E527" t="str">
        <f>VLOOKUP($F527,'Participating - full rosters'!$A:$Q,10,FALSE )</f>
        <v>Melnyk, Lyudmyla</v>
      </c>
      <c r="F527" s="151">
        <v>8.4547510084345134E-3</v>
      </c>
      <c r="G527">
        <f>VLOOKUP($F527,'Participating - full rosters'!$A:$Q,11,FALSE )</f>
        <v>317</v>
      </c>
      <c r="H527" s="132">
        <f>VLOOKUP($F527,'Participating - full rosters'!$A:$Q,12,FALSE )</f>
        <v>40</v>
      </c>
      <c r="I527" s="132">
        <f>VLOOKUP($F527,'Participating - full rosters'!$A:$Q,13,FALSE )</f>
        <v>2013</v>
      </c>
      <c r="J527" s="132" t="str">
        <f>VLOOKUP($F527,'Participating - full rosters'!$A:$Q,14,FALSE )</f>
        <v xml:space="preserve">Govt. (non federal) - City
</v>
      </c>
      <c r="K527" s="132" t="str">
        <f>VLOOKUP($F527,'Participating - full rosters'!$A:$R,18,FALSE )</f>
        <v>Minor</v>
      </c>
      <c r="L527" s="132" t="str">
        <f>VLOOKUP($F527,'Participating - full rosters'!$A:$Q,15,FALSE )</f>
        <v>Staff Nurse</v>
      </c>
      <c r="M527" s="150">
        <f>VLOOKUP($F527,'Participating - full rosters'!$A:$Q,16,FALSE )</f>
        <v>0</v>
      </c>
      <c r="N527" s="47">
        <f>VLOOKUP($F527,'Participating - full rosters'!$A:$Q,16,FALSE )</f>
        <v>0</v>
      </c>
      <c r="O527" s="150"/>
      <c r="P527" s="150"/>
      <c r="Q527" s="47">
        <v>0</v>
      </c>
      <c r="R527" s="132" t="str">
        <f>VLOOKUP($F527,'Participating - full rosters'!$A:$Q,17,FALSE )</f>
        <v>DAYS</v>
      </c>
      <c r="S527" s="132">
        <v>4</v>
      </c>
    </row>
    <row r="528" spans="1:19">
      <c r="A528" t="str">
        <f>VLOOKUP($F528,'Participating - full rosters'!$A:$Q,2,FALSE )</f>
        <v>Lincoln Memorial Hospital</v>
      </c>
      <c r="B528" s="1">
        <v>0.93213279766833956</v>
      </c>
      <c r="C528" t="str">
        <f>VLOOKUP($F528,'Participating - full rosters'!$A:$Q,5,FALSE )</f>
        <v>6B</v>
      </c>
      <c r="D528" s="1">
        <v>0.262220602966591</v>
      </c>
      <c r="E528" t="str">
        <f>VLOOKUP($F528,'Participating - full rosters'!$A:$Q,10,FALSE )</f>
        <v>Choi, Jinah</v>
      </c>
      <c r="F528" s="1">
        <v>0.15023154439313413</v>
      </c>
      <c r="G528">
        <f>VLOOKUP($F528,'Participating - full rosters'!$A:$Q,11,FALSE )</f>
        <v>317</v>
      </c>
      <c r="H528" s="132">
        <f>VLOOKUP($F528,'Participating - full rosters'!$A:$Q,12,FALSE )</f>
        <v>40</v>
      </c>
      <c r="I528" s="132">
        <f>VLOOKUP($F528,'Participating - full rosters'!$A:$Q,13,FALSE )</f>
        <v>2013</v>
      </c>
      <c r="J528" s="132" t="str">
        <f>VLOOKUP($F528,'Participating - full rosters'!$A:$Q,14,FALSE )</f>
        <v xml:space="preserve">Govt. (non federal) - City
</v>
      </c>
      <c r="K528" s="132" t="str">
        <f>VLOOKUP($F528,'Participating - full rosters'!$A:$R,18,FALSE )</f>
        <v>Minor</v>
      </c>
      <c r="L528" s="132" t="str">
        <f>VLOOKUP($F528,'Participating - full rosters'!$A:$Q,15,FALSE )</f>
        <v>Staff Nurse</v>
      </c>
      <c r="M528" s="150">
        <f>VLOOKUP($F528,'Participating - full rosters'!$A:$Q,16,FALSE )</f>
        <v>0</v>
      </c>
      <c r="N528" s="47">
        <f>VLOOKUP($F528,'Participating - full rosters'!$A:$Q,16,FALSE )</f>
        <v>0</v>
      </c>
      <c r="O528" s="150"/>
      <c r="P528" s="150"/>
      <c r="Q528" s="47">
        <v>0</v>
      </c>
      <c r="R528" s="132" t="str">
        <f>VLOOKUP($F528,'Participating - full rosters'!$A:$Q,17,FALSE )</f>
        <v>DAYS</v>
      </c>
      <c r="S528" s="132">
        <v>4</v>
      </c>
    </row>
    <row r="529" spans="1:19">
      <c r="A529" t="str">
        <f>VLOOKUP($F529,'Participating - full rosters'!$A:$Q,2,FALSE )</f>
        <v>Lincoln Memorial Hospital</v>
      </c>
      <c r="B529" s="151">
        <v>0.93213279766833956</v>
      </c>
      <c r="C529" t="str">
        <f>VLOOKUP($F529,'Participating - full rosters'!$A:$Q,5,FALSE )</f>
        <v>6B</v>
      </c>
      <c r="D529" s="151">
        <v>0.262220602966591</v>
      </c>
      <c r="E529" t="str">
        <f>VLOOKUP($F529,'Participating - full rosters'!$A:$Q,10,FALSE )</f>
        <v>Jang, Mun-Hee</v>
      </c>
      <c r="F529" s="151">
        <v>0.2443332671957309</v>
      </c>
      <c r="G529">
        <f>VLOOKUP($F529,'Participating - full rosters'!$A:$Q,11,FALSE )</f>
        <v>317</v>
      </c>
      <c r="H529" s="132">
        <f>VLOOKUP($F529,'Participating - full rosters'!$A:$Q,12,FALSE )</f>
        <v>40</v>
      </c>
      <c r="I529" s="132">
        <f>VLOOKUP($F529,'Participating - full rosters'!$A:$Q,13,FALSE )</f>
        <v>2013</v>
      </c>
      <c r="J529" s="132" t="str">
        <f>VLOOKUP($F529,'Participating - full rosters'!$A:$Q,14,FALSE )</f>
        <v xml:space="preserve">Govt. (non federal) - City
</v>
      </c>
      <c r="K529" s="132" t="str">
        <f>VLOOKUP($F529,'Participating - full rosters'!$A:$R,18,FALSE )</f>
        <v>Minor</v>
      </c>
      <c r="L529" s="132" t="str">
        <f>VLOOKUP($F529,'Participating - full rosters'!$A:$Q,15,FALSE )</f>
        <v>Staff Nurse</v>
      </c>
      <c r="M529" s="150">
        <f>VLOOKUP($F529,'Participating - full rosters'!$A:$Q,16,FALSE )</f>
        <v>0</v>
      </c>
      <c r="N529" s="47">
        <f>VLOOKUP($F529,'Participating - full rosters'!$A:$Q,16,FALSE )</f>
        <v>0</v>
      </c>
      <c r="O529" s="150"/>
      <c r="P529" s="150"/>
      <c r="Q529" s="47">
        <v>0</v>
      </c>
      <c r="R529" s="132" t="str">
        <f>VLOOKUP($F529,'Participating - full rosters'!$A:$Q,17,FALSE )</f>
        <v>DAYS</v>
      </c>
      <c r="S529" s="132">
        <v>4</v>
      </c>
    </row>
    <row r="530" spans="1:19">
      <c r="A530" t="str">
        <f>VLOOKUP($F530,'Participating - full rosters'!$A:$Q,2,FALSE )</f>
        <v>Lincoln Memorial Hospital</v>
      </c>
      <c r="B530" s="1">
        <v>0.93213279766833956</v>
      </c>
      <c r="C530" t="str">
        <f>VLOOKUP($F530,'Participating - full rosters'!$A:$Q,5,FALSE )</f>
        <v>6B</v>
      </c>
      <c r="D530" s="151">
        <v>0.262220602966591</v>
      </c>
      <c r="E530" t="str">
        <f>VLOOKUP($F530,'Participating - full rosters'!$A:$Q,10,FALSE )</f>
        <v>Saka, Adekunka</v>
      </c>
      <c r="F530" s="1">
        <v>0.26915247647182161</v>
      </c>
      <c r="G530">
        <f>VLOOKUP($F530,'Participating - full rosters'!$A:$Q,11,FALSE )</f>
        <v>317</v>
      </c>
      <c r="H530" s="132">
        <f>VLOOKUP($F530,'Participating - full rosters'!$A:$Q,12,FALSE )</f>
        <v>40</v>
      </c>
      <c r="I530" s="132">
        <f>VLOOKUP($F530,'Participating - full rosters'!$A:$Q,13,FALSE )</f>
        <v>2013</v>
      </c>
      <c r="J530" s="132" t="str">
        <f>VLOOKUP($F530,'Participating - full rosters'!$A:$Q,14,FALSE )</f>
        <v xml:space="preserve">Govt. (non federal) - City
</v>
      </c>
      <c r="K530" s="132" t="str">
        <f>VLOOKUP($F530,'Participating - full rosters'!$A:$R,18,FALSE )</f>
        <v>Minor</v>
      </c>
      <c r="L530" s="132" t="str">
        <f>VLOOKUP($F530,'Participating - full rosters'!$A:$Q,15,FALSE )</f>
        <v>Staff Nurse</v>
      </c>
      <c r="M530" s="150">
        <f>VLOOKUP($F530,'Participating - full rosters'!$A:$Q,16,FALSE )</f>
        <v>0</v>
      </c>
      <c r="N530" s="47">
        <f>VLOOKUP($F530,'Participating - full rosters'!$A:$Q,16,FALSE )</f>
        <v>0</v>
      </c>
      <c r="O530" s="150"/>
      <c r="P530" s="150"/>
      <c r="Q530" s="47">
        <v>0</v>
      </c>
      <c r="R530" s="132" t="str">
        <f>VLOOKUP($F530,'Participating - full rosters'!$A:$Q,17,FALSE )</f>
        <v>DAYS</v>
      </c>
      <c r="S530" s="132">
        <v>4</v>
      </c>
    </row>
    <row r="531" spans="1:19">
      <c r="A531" t="str">
        <f>VLOOKUP($F531,'Participating - full rosters'!$A:$Q,2,FALSE )</f>
        <v>Lincoln Memorial Hospital</v>
      </c>
      <c r="B531" s="151">
        <v>0.93213279766833956</v>
      </c>
      <c r="C531" t="str">
        <f>VLOOKUP($F531,'Participating - full rosters'!$A:$Q,5,FALSE )</f>
        <v>6B</v>
      </c>
      <c r="D531" s="151">
        <v>0.262220602966591</v>
      </c>
      <c r="E531" t="str">
        <f>VLOOKUP($F531,'Participating - full rosters'!$A:$Q,10,FALSE )</f>
        <v>Jun, Kyung</v>
      </c>
      <c r="F531" s="1">
        <v>0.29205389630094303</v>
      </c>
      <c r="G531">
        <f>VLOOKUP($F531,'Participating - full rosters'!$A:$Q,11,FALSE )</f>
        <v>317</v>
      </c>
      <c r="H531" s="132">
        <f>VLOOKUP($F531,'Participating - full rosters'!$A:$Q,12,FALSE )</f>
        <v>40</v>
      </c>
      <c r="I531" s="132">
        <f>VLOOKUP($F531,'Participating - full rosters'!$A:$Q,13,FALSE )</f>
        <v>2013</v>
      </c>
      <c r="J531" s="132" t="str">
        <f>VLOOKUP($F531,'Participating - full rosters'!$A:$Q,14,FALSE )</f>
        <v xml:space="preserve">Govt. (non federal) - City
</v>
      </c>
      <c r="K531" s="132" t="str">
        <f>VLOOKUP($F531,'Participating - full rosters'!$A:$R,18,FALSE )</f>
        <v>Minor</v>
      </c>
      <c r="L531" s="132" t="str">
        <f>VLOOKUP($F531,'Participating - full rosters'!$A:$Q,15,FALSE )</f>
        <v>Staff Nurse</v>
      </c>
      <c r="M531" s="150">
        <f>VLOOKUP($F531,'Participating - full rosters'!$A:$Q,16,FALSE )</f>
        <v>0</v>
      </c>
      <c r="N531" s="47">
        <f>VLOOKUP($F531,'Participating - full rosters'!$A:$Q,16,FALSE )</f>
        <v>0</v>
      </c>
      <c r="O531" s="150"/>
      <c r="P531" s="150"/>
      <c r="Q531" s="47">
        <v>0</v>
      </c>
      <c r="R531" s="132" t="str">
        <f>VLOOKUP($F531,'Participating - full rosters'!$A:$Q,17,FALSE )</f>
        <v>DAYS</v>
      </c>
      <c r="S531" s="132">
        <v>4</v>
      </c>
    </row>
    <row r="532" spans="1:19">
      <c r="A532" t="str">
        <f>VLOOKUP($F532,'Participating - full rosters'!$A:$Q,2,FALSE )</f>
        <v>Lincoln Memorial Hospital</v>
      </c>
      <c r="B532" s="1">
        <v>0.93213279766833956</v>
      </c>
      <c r="C532" t="str">
        <f>VLOOKUP($F532,'Participating - full rosters'!$A:$Q,5,FALSE )</f>
        <v>6B</v>
      </c>
      <c r="D532" s="1">
        <v>0.262220602966591</v>
      </c>
      <c r="E532" t="str">
        <f>VLOOKUP($F532,'Participating - full rosters'!$A:$Q,10,FALSE )</f>
        <v>Amobi, Nneabia</v>
      </c>
      <c r="F532" s="1">
        <v>0.68911704901403281</v>
      </c>
      <c r="G532">
        <f>VLOOKUP($F532,'Participating - full rosters'!$A:$Q,11,FALSE )</f>
        <v>317</v>
      </c>
      <c r="H532" s="132">
        <f>VLOOKUP($F532,'Participating - full rosters'!$A:$Q,12,FALSE )</f>
        <v>40</v>
      </c>
      <c r="I532" s="132">
        <f>VLOOKUP($F532,'Participating - full rosters'!$A:$Q,13,FALSE )</f>
        <v>2013</v>
      </c>
      <c r="J532" s="132" t="str">
        <f>VLOOKUP($F532,'Participating - full rosters'!$A:$Q,14,FALSE )</f>
        <v xml:space="preserve">Govt. (non federal) - City
</v>
      </c>
      <c r="K532" s="132" t="str">
        <f>VLOOKUP($F532,'Participating - full rosters'!$A:$R,18,FALSE )</f>
        <v>Minor</v>
      </c>
      <c r="L532" s="132" t="str">
        <f>VLOOKUP($F532,'Participating - full rosters'!$A:$Q,15,FALSE )</f>
        <v>Staff Nurse</v>
      </c>
      <c r="M532" s="150">
        <f>VLOOKUP($F532,'Participating - full rosters'!$A:$Q,16,FALSE )</f>
        <v>0</v>
      </c>
      <c r="N532" s="47">
        <f>VLOOKUP($F532,'Participating - full rosters'!$A:$Q,16,FALSE )</f>
        <v>0</v>
      </c>
      <c r="O532" s="150"/>
      <c r="P532" s="150"/>
      <c r="Q532" s="47">
        <v>0</v>
      </c>
      <c r="R532" s="132" t="str">
        <f>VLOOKUP($F532,'Participating - full rosters'!$A:$Q,17,FALSE )</f>
        <v>DAYS</v>
      </c>
      <c r="S532" s="132">
        <v>4</v>
      </c>
    </row>
    <row r="533" spans="1:19">
      <c r="A533" t="str">
        <f>VLOOKUP($F533,'Participating - full rosters'!$A:$Q,2,FALSE )</f>
        <v>Lincoln Memorial Hospital</v>
      </c>
      <c r="B533" s="1">
        <v>0.93213279766833956</v>
      </c>
      <c r="C533" t="str">
        <f>VLOOKUP($F533,'Participating - full rosters'!$A:$Q,5,FALSE )</f>
        <v>6B</v>
      </c>
      <c r="D533" s="1">
        <v>0.262220602966591</v>
      </c>
      <c r="E533" t="str">
        <f>VLOOKUP($F533,'Participating - full rosters'!$A:$Q,10,FALSE )</f>
        <v>James-Hamilton, Simmone</v>
      </c>
      <c r="F533" s="1">
        <v>0.70145593466407741</v>
      </c>
      <c r="G533">
        <f>VLOOKUP($F533,'Participating - full rosters'!$A:$Q,11,FALSE )</f>
        <v>317</v>
      </c>
      <c r="H533" s="132">
        <f>VLOOKUP($F533,'Participating - full rosters'!$A:$Q,12,FALSE )</f>
        <v>40</v>
      </c>
      <c r="I533" s="132">
        <f>VLOOKUP($F533,'Participating - full rosters'!$A:$Q,13,FALSE )</f>
        <v>2013</v>
      </c>
      <c r="J533" s="132" t="str">
        <f>VLOOKUP($F533,'Participating - full rosters'!$A:$Q,14,FALSE )</f>
        <v xml:space="preserve">Govt. (non federal) - City
</v>
      </c>
      <c r="K533" s="132" t="str">
        <f>VLOOKUP($F533,'Participating - full rosters'!$A:$R,18,FALSE )</f>
        <v>Minor</v>
      </c>
      <c r="L533" s="132" t="str">
        <f>VLOOKUP($F533,'Participating - full rosters'!$A:$Q,15,FALSE )</f>
        <v>Staff Nurse</v>
      </c>
      <c r="M533" s="150">
        <f>VLOOKUP($F533,'Participating - full rosters'!$A:$Q,16,FALSE )</f>
        <v>0</v>
      </c>
      <c r="N533" s="47">
        <f>VLOOKUP($F533,'Participating - full rosters'!$A:$Q,16,FALSE )</f>
        <v>0</v>
      </c>
      <c r="O533" s="150"/>
      <c r="P533" s="150"/>
      <c r="Q533" s="47">
        <v>0</v>
      </c>
      <c r="R533" s="132" t="str">
        <f>VLOOKUP($F533,'Participating - full rosters'!$A:$Q,17,FALSE )</f>
        <v>DAYS</v>
      </c>
      <c r="S533" s="132">
        <v>4</v>
      </c>
    </row>
    <row r="534" spans="1:19">
      <c r="A534" t="str">
        <f>VLOOKUP($F534,'Participating - full rosters'!$A:$Q,2,FALSE )</f>
        <v>Lincoln Memorial Hospital</v>
      </c>
      <c r="B534" s="151">
        <v>0.93213279766833956</v>
      </c>
      <c r="C534" t="str">
        <f>VLOOKUP($F534,'Participating - full rosters'!$A:$Q,5,FALSE )</f>
        <v>6B</v>
      </c>
      <c r="D534" s="1">
        <v>0.262220602966591</v>
      </c>
      <c r="E534" t="str">
        <f>VLOOKUP($F534,'Participating - full rosters'!$A:$Q,10,FALSE )</f>
        <v>Nunez, Abigail</v>
      </c>
      <c r="F534" s="151">
        <v>0.95579653288772704</v>
      </c>
      <c r="G534">
        <f>VLOOKUP($F534,'Participating - full rosters'!$A:$Q,11,FALSE )</f>
        <v>317</v>
      </c>
      <c r="H534" s="132">
        <f>VLOOKUP($F534,'Participating - full rosters'!$A:$Q,12,FALSE )</f>
        <v>40</v>
      </c>
      <c r="I534" s="132">
        <f>VLOOKUP($F534,'Participating - full rosters'!$A:$Q,13,FALSE )</f>
        <v>2013</v>
      </c>
      <c r="J534" s="132" t="str">
        <f>VLOOKUP($F534,'Participating - full rosters'!$A:$Q,14,FALSE )</f>
        <v xml:space="preserve">Govt. (non federal) - City
</v>
      </c>
      <c r="K534" s="132" t="str">
        <f>VLOOKUP($F534,'Participating - full rosters'!$A:$R,18,FALSE )</f>
        <v>Minor</v>
      </c>
      <c r="L534" s="132" t="str">
        <f>VLOOKUP($F534,'Participating - full rosters'!$A:$Q,15,FALSE )</f>
        <v>Staff Nurse</v>
      </c>
      <c r="M534" s="150">
        <f>VLOOKUP($F534,'Participating - full rosters'!$A:$Q,16,FALSE )</f>
        <v>0</v>
      </c>
      <c r="N534" s="47">
        <f>VLOOKUP($F534,'Participating - full rosters'!$A:$Q,16,FALSE )</f>
        <v>0</v>
      </c>
      <c r="O534" s="150"/>
      <c r="P534" s="150"/>
      <c r="Q534" s="47">
        <v>0</v>
      </c>
      <c r="R534" s="132" t="str">
        <f>VLOOKUP($F534,'Participating - full rosters'!$A:$Q,17,FALSE )</f>
        <v>DAYS</v>
      </c>
      <c r="S534" s="132">
        <v>4</v>
      </c>
    </row>
    <row r="535" spans="1:19">
      <c r="A535" t="str">
        <f>VLOOKUP($F535,'Participating - full rosters'!$A:$Q,2,FALSE )</f>
        <v>Lincoln Memorial Hospital</v>
      </c>
      <c r="B535" s="151">
        <v>0.93213279766833956</v>
      </c>
      <c r="C535" t="str">
        <f>VLOOKUP($F535,'Participating - full rosters'!$A:$Q,5,FALSE )</f>
        <v>6B</v>
      </c>
      <c r="D535" s="151">
        <v>0.262220602966591</v>
      </c>
      <c r="E535" t="str">
        <f>VLOOKUP($F535,'Participating - full rosters'!$A:$Q,10,FALSE )</f>
        <v>Yoon, In-Cha</v>
      </c>
      <c r="F535" s="151">
        <v>0.95937304485620578</v>
      </c>
      <c r="G535">
        <f>VLOOKUP($F535,'Participating - full rosters'!$A:$Q,11,FALSE )</f>
        <v>317</v>
      </c>
      <c r="H535" s="132">
        <f>VLOOKUP($F535,'Participating - full rosters'!$A:$Q,12,FALSE )</f>
        <v>40</v>
      </c>
      <c r="I535" s="132">
        <f>VLOOKUP($F535,'Participating - full rosters'!$A:$Q,13,FALSE )</f>
        <v>2013</v>
      </c>
      <c r="J535" s="132" t="str">
        <f>VLOOKUP($F535,'Participating - full rosters'!$A:$Q,14,FALSE )</f>
        <v xml:space="preserve">Govt. (non federal) - City
</v>
      </c>
      <c r="K535" s="132" t="str">
        <f>VLOOKUP($F535,'Participating - full rosters'!$A:$R,18,FALSE )</f>
        <v>Minor</v>
      </c>
      <c r="L535" s="132" t="str">
        <f>VLOOKUP($F535,'Participating - full rosters'!$A:$Q,15,FALSE )</f>
        <v>Staff Nurse</v>
      </c>
      <c r="M535" s="150">
        <f>VLOOKUP($F535,'Participating - full rosters'!$A:$Q,16,FALSE )</f>
        <v>0</v>
      </c>
      <c r="N535" s="47">
        <f>VLOOKUP($F535,'Participating - full rosters'!$A:$Q,16,FALSE )</f>
        <v>0</v>
      </c>
      <c r="O535" s="150"/>
      <c r="P535" s="150"/>
      <c r="Q535" s="47">
        <v>0</v>
      </c>
      <c r="R535" s="132" t="str">
        <f>VLOOKUP($F535,'Participating - full rosters'!$A:$Q,17,FALSE )</f>
        <v>DAYS</v>
      </c>
      <c r="S535" s="132">
        <v>4</v>
      </c>
    </row>
    <row r="536" spans="1:19">
      <c r="A536" t="str">
        <f>VLOOKUP($F536,'Participating - full rosters'!$A:$Q,2,FALSE )</f>
        <v>Lincoln Memorial Hospital</v>
      </c>
      <c r="B536" s="1">
        <v>0.93213279766833956</v>
      </c>
      <c r="C536" t="str">
        <f>VLOOKUP($F536,'Participating - full rosters'!$A:$Q,5,FALSE )</f>
        <v>6C</v>
      </c>
      <c r="D536" s="1">
        <v>0.81008835703815296</v>
      </c>
      <c r="E536" t="str">
        <f>VLOOKUP($F536,'Participating - full rosters'!$A:$Q,10,FALSE )</f>
        <v>Bae, Nan Kyoung</v>
      </c>
      <c r="F536" s="1">
        <v>2.9426320667929051E-3</v>
      </c>
      <c r="G536">
        <f>VLOOKUP($F536,'Participating - full rosters'!$A:$Q,11,FALSE )</f>
        <v>317</v>
      </c>
      <c r="H536" s="132">
        <f>VLOOKUP($F536,'Participating - full rosters'!$A:$Q,12,FALSE )</f>
        <v>40</v>
      </c>
      <c r="I536" s="132">
        <f>VLOOKUP($F536,'Participating - full rosters'!$A:$Q,13,FALSE )</f>
        <v>2013</v>
      </c>
      <c r="J536" s="132" t="str">
        <f>VLOOKUP($F536,'Participating - full rosters'!$A:$Q,14,FALSE )</f>
        <v xml:space="preserve">Govt. (non federal) - City
</v>
      </c>
      <c r="K536" s="132" t="str">
        <f>VLOOKUP($F536,'Participating - full rosters'!$A:$R,18,FALSE )</f>
        <v>Minor</v>
      </c>
      <c r="L536" s="132" t="str">
        <f>VLOOKUP($F536,'Participating - full rosters'!$A:$Q,15,FALSE )</f>
        <v xml:space="preserve">Staff nurse </v>
      </c>
      <c r="M536" s="150">
        <f>VLOOKUP($F536,'Participating - full rosters'!$A:$Q,16,FALSE )</f>
        <v>0</v>
      </c>
      <c r="N536" s="47">
        <f>VLOOKUP($F536,'Participating - full rosters'!$A:$Q,16,FALSE )</f>
        <v>0</v>
      </c>
      <c r="O536" s="150"/>
      <c r="P536" s="150"/>
      <c r="Q536" s="47">
        <v>0</v>
      </c>
      <c r="R536" s="132" t="str">
        <f>VLOOKUP($F536,'Participating - full rosters'!$A:$Q,17,FALSE )</f>
        <v xml:space="preserve">DAYS </v>
      </c>
      <c r="S536" s="132">
        <v>4</v>
      </c>
    </row>
    <row r="537" spans="1:19">
      <c r="A537" t="str">
        <f>VLOOKUP($F537,'Participating - full rosters'!$A:$Q,2,FALSE )</f>
        <v>Lincoln Memorial Hospital</v>
      </c>
      <c r="B537" s="1">
        <v>0.93213279766833956</v>
      </c>
      <c r="C537" t="str">
        <f>VLOOKUP($F537,'Participating - full rosters'!$A:$Q,5,FALSE )</f>
        <v>6C</v>
      </c>
      <c r="D537" s="151">
        <v>0.81008835703815296</v>
      </c>
      <c r="E537" t="str">
        <f>VLOOKUP($F537,'Participating - full rosters'!$A:$Q,10,FALSE )</f>
        <v>Larose, Roland</v>
      </c>
      <c r="F537" s="1">
        <v>0.21324486362304407</v>
      </c>
      <c r="G537">
        <f>VLOOKUP($F537,'Participating - full rosters'!$A:$Q,11,FALSE )</f>
        <v>317</v>
      </c>
      <c r="H537" s="132">
        <f>VLOOKUP($F537,'Participating - full rosters'!$A:$Q,12,FALSE )</f>
        <v>40</v>
      </c>
      <c r="I537" s="132">
        <f>VLOOKUP($F537,'Participating - full rosters'!$A:$Q,13,FALSE )</f>
        <v>2013</v>
      </c>
      <c r="J537" s="132" t="str">
        <f>VLOOKUP($F537,'Participating - full rosters'!$A:$Q,14,FALSE )</f>
        <v xml:space="preserve">Govt. (non federal) - City
</v>
      </c>
      <c r="K537" s="132" t="str">
        <f>VLOOKUP($F537,'Participating - full rosters'!$A:$R,18,FALSE )</f>
        <v>Minor</v>
      </c>
      <c r="L537" s="132" t="str">
        <f>VLOOKUP($F537,'Participating - full rosters'!$A:$Q,15,FALSE )</f>
        <v xml:space="preserve">Staff nurse </v>
      </c>
      <c r="M537" s="150">
        <f>VLOOKUP($F537,'Participating - full rosters'!$A:$Q,16,FALSE )</f>
        <v>0</v>
      </c>
      <c r="N537" s="47">
        <f>VLOOKUP($F537,'Participating - full rosters'!$A:$Q,16,FALSE )</f>
        <v>0</v>
      </c>
      <c r="O537" s="150"/>
      <c r="P537" s="150"/>
      <c r="Q537" s="47">
        <v>0</v>
      </c>
      <c r="R537" s="132" t="str">
        <f>VLOOKUP($F537,'Participating - full rosters'!$A:$Q,17,FALSE )</f>
        <v xml:space="preserve">DAYS </v>
      </c>
      <c r="S537" s="132">
        <v>4</v>
      </c>
    </row>
    <row r="538" spans="1:19">
      <c r="A538" t="str">
        <f>VLOOKUP($F538,'Participating - full rosters'!$A:$Q,2,FALSE )</f>
        <v>Lincoln Memorial Hospital</v>
      </c>
      <c r="B538" s="1">
        <v>0.93213279766833956</v>
      </c>
      <c r="C538" t="str">
        <f>VLOOKUP($F538,'Participating - full rosters'!$A:$Q,5,FALSE )</f>
        <v>6C</v>
      </c>
      <c r="D538" s="1">
        <v>0.81008835703815296</v>
      </c>
      <c r="E538" t="str">
        <f>VLOOKUP($F538,'Participating - full rosters'!$A:$Q,10,FALSE )</f>
        <v>Addei, Catherine</v>
      </c>
      <c r="F538" s="1">
        <v>0.38308548515779361</v>
      </c>
      <c r="G538">
        <f>VLOOKUP($F538,'Participating - full rosters'!$A:$Q,11,FALSE )</f>
        <v>317</v>
      </c>
      <c r="H538" s="132">
        <f>VLOOKUP($F538,'Participating - full rosters'!$A:$Q,12,FALSE )</f>
        <v>40</v>
      </c>
      <c r="I538" s="132">
        <f>VLOOKUP($F538,'Participating - full rosters'!$A:$Q,13,FALSE )</f>
        <v>2013</v>
      </c>
      <c r="J538" s="132" t="str">
        <f>VLOOKUP($F538,'Participating - full rosters'!$A:$Q,14,FALSE )</f>
        <v xml:space="preserve">Govt. (non federal) - City
</v>
      </c>
      <c r="K538" s="132" t="str">
        <f>VLOOKUP($F538,'Participating - full rosters'!$A:$R,18,FALSE )</f>
        <v>Minor</v>
      </c>
      <c r="L538" s="132" t="str">
        <f>VLOOKUP($F538,'Participating - full rosters'!$A:$Q,15,FALSE )</f>
        <v xml:space="preserve">Staff nurse </v>
      </c>
      <c r="M538" s="150">
        <f>VLOOKUP($F538,'Participating - full rosters'!$A:$Q,16,FALSE )</f>
        <v>0</v>
      </c>
      <c r="N538" s="47">
        <f>VLOOKUP($F538,'Participating - full rosters'!$A:$Q,16,FALSE )</f>
        <v>0</v>
      </c>
      <c r="O538" s="150"/>
      <c r="P538" s="150"/>
      <c r="Q538" s="47">
        <v>0</v>
      </c>
      <c r="R538" s="132" t="str">
        <f>VLOOKUP($F538,'Participating - full rosters'!$A:$Q,17,FALSE )</f>
        <v xml:space="preserve">DAYS </v>
      </c>
      <c r="S538" s="132">
        <v>4</v>
      </c>
    </row>
    <row r="539" spans="1:19">
      <c r="A539" t="str">
        <f>VLOOKUP($F539,'Participating - full rosters'!$A:$Q,2,FALSE )</f>
        <v>Lincoln Memorial Hospital</v>
      </c>
      <c r="B539" s="1">
        <v>0.93213279766833956</v>
      </c>
      <c r="C539" t="str">
        <f>VLOOKUP($F539,'Participating - full rosters'!$A:$Q,5,FALSE )</f>
        <v>6C</v>
      </c>
      <c r="D539" s="151">
        <v>0.81008835703815296</v>
      </c>
      <c r="E539" t="str">
        <f>VLOOKUP($F539,'Participating - full rosters'!$A:$Q,10,FALSE )</f>
        <v>Malapit, Marvin</v>
      </c>
      <c r="F539" s="1">
        <v>0.41112856195192549</v>
      </c>
      <c r="G539">
        <f>VLOOKUP($F539,'Participating - full rosters'!$A:$Q,11,FALSE )</f>
        <v>317</v>
      </c>
      <c r="H539" s="132">
        <f>VLOOKUP($F539,'Participating - full rosters'!$A:$Q,12,FALSE )</f>
        <v>40</v>
      </c>
      <c r="I539" s="132">
        <f>VLOOKUP($F539,'Participating - full rosters'!$A:$Q,13,FALSE )</f>
        <v>2013</v>
      </c>
      <c r="J539" s="132" t="str">
        <f>VLOOKUP($F539,'Participating - full rosters'!$A:$Q,14,FALSE )</f>
        <v xml:space="preserve">Govt. (non federal) - City
</v>
      </c>
      <c r="K539" s="132" t="str">
        <f>VLOOKUP($F539,'Participating - full rosters'!$A:$R,18,FALSE )</f>
        <v>Minor</v>
      </c>
      <c r="L539" s="132" t="str">
        <f>VLOOKUP($F539,'Participating - full rosters'!$A:$Q,15,FALSE )</f>
        <v xml:space="preserve">Staff nurse </v>
      </c>
      <c r="M539" s="150">
        <f>VLOOKUP($F539,'Participating - full rosters'!$A:$Q,16,FALSE )</f>
        <v>0</v>
      </c>
      <c r="N539" s="47">
        <f>VLOOKUP($F539,'Participating - full rosters'!$A:$Q,16,FALSE )</f>
        <v>0</v>
      </c>
      <c r="O539" s="150"/>
      <c r="P539" s="150"/>
      <c r="Q539" s="47">
        <v>0</v>
      </c>
      <c r="R539" s="132" t="str">
        <f>VLOOKUP($F539,'Participating - full rosters'!$A:$Q,17,FALSE )</f>
        <v xml:space="preserve">DAYS </v>
      </c>
      <c r="S539" s="132">
        <v>4</v>
      </c>
    </row>
    <row r="540" spans="1:19">
      <c r="A540" t="str">
        <f>VLOOKUP($F540,'Participating - full rosters'!$A:$Q,2,FALSE )</f>
        <v>Lincoln Memorial Hospital</v>
      </c>
      <c r="B540" s="1">
        <v>0.93213279766833956</v>
      </c>
      <c r="C540" t="str">
        <f>VLOOKUP($F540,'Participating - full rosters'!$A:$Q,5,FALSE )</f>
        <v>6C</v>
      </c>
      <c r="D540" s="151">
        <v>0.81008835703815296</v>
      </c>
      <c r="E540" t="str">
        <f>VLOOKUP($F540,'Participating - full rosters'!$A:$Q,10,FALSE )</f>
        <v>Stewart, Charmaine</v>
      </c>
      <c r="F540" s="1">
        <v>0.65198454929551231</v>
      </c>
      <c r="G540">
        <f>VLOOKUP($F540,'Participating - full rosters'!$A:$Q,11,FALSE )</f>
        <v>317</v>
      </c>
      <c r="H540" s="132">
        <f>VLOOKUP($F540,'Participating - full rosters'!$A:$Q,12,FALSE )</f>
        <v>40</v>
      </c>
      <c r="I540" s="132">
        <f>VLOOKUP($F540,'Participating - full rosters'!$A:$Q,13,FALSE )</f>
        <v>2013</v>
      </c>
      <c r="J540" s="132" t="str">
        <f>VLOOKUP($F540,'Participating - full rosters'!$A:$Q,14,FALSE )</f>
        <v xml:space="preserve">Govt. (non federal) - City
</v>
      </c>
      <c r="K540" s="132" t="str">
        <f>VLOOKUP($F540,'Participating - full rosters'!$A:$R,18,FALSE )</f>
        <v>Minor</v>
      </c>
      <c r="L540" s="132" t="str">
        <f>VLOOKUP($F540,'Participating - full rosters'!$A:$Q,15,FALSE )</f>
        <v xml:space="preserve">Staff nurse </v>
      </c>
      <c r="M540" s="150">
        <f>VLOOKUP($F540,'Participating - full rosters'!$A:$Q,16,FALSE )</f>
        <v>0</v>
      </c>
      <c r="N540" s="47">
        <f>VLOOKUP($F540,'Participating - full rosters'!$A:$Q,16,FALSE )</f>
        <v>0</v>
      </c>
      <c r="O540" s="150"/>
      <c r="P540" s="150"/>
      <c r="Q540" s="47">
        <v>0</v>
      </c>
      <c r="R540" s="132" t="str">
        <f>VLOOKUP($F540,'Participating - full rosters'!$A:$Q,17,FALSE )</f>
        <v xml:space="preserve">DAYS </v>
      </c>
      <c r="S540" s="132">
        <v>4</v>
      </c>
    </row>
    <row r="541" spans="1:19">
      <c r="A541" t="str">
        <f>VLOOKUP($F541,'Participating - full rosters'!$A:$Q,2,FALSE )</f>
        <v>Lincoln Memorial Hospital</v>
      </c>
      <c r="B541" s="1">
        <v>0.93213279766833956</v>
      </c>
      <c r="C541" t="str">
        <f>VLOOKUP($F541,'Participating - full rosters'!$A:$Q,5,FALSE )</f>
        <v>6B</v>
      </c>
      <c r="D541" s="1">
        <v>0.262220602966591</v>
      </c>
      <c r="E541" t="str">
        <f>VLOOKUP($F541,'Participating - full rosters'!$A:$Q,10,FALSE )</f>
        <v>Nunez, Maria</v>
      </c>
      <c r="F541" s="1">
        <v>0.6771007515304186</v>
      </c>
      <c r="G541">
        <f>VLOOKUP($F541,'Participating - full rosters'!$A:$Q,11,FALSE )</f>
        <v>317</v>
      </c>
      <c r="H541" s="132">
        <f>VLOOKUP($F541,'Participating - full rosters'!$A:$Q,12,FALSE )</f>
        <v>40</v>
      </c>
      <c r="I541" s="132">
        <f>VLOOKUP($F541,'Participating - full rosters'!$A:$Q,13,FALSE )</f>
        <v>2013</v>
      </c>
      <c r="J541" s="132" t="str">
        <f>VLOOKUP($F541,'Participating - full rosters'!$A:$Q,14,FALSE )</f>
        <v xml:space="preserve">Govt. (non federal) - City
</v>
      </c>
      <c r="K541" s="132" t="str">
        <f>VLOOKUP($F541,'Participating - full rosters'!$A:$R,18,FALSE )</f>
        <v>Minor</v>
      </c>
      <c r="L541" s="132" t="str">
        <f>VLOOKUP($F541,'Participating - full rosters'!$A:$Q,15,FALSE )</f>
        <v xml:space="preserve">Staff nurse </v>
      </c>
      <c r="M541" s="150">
        <f>VLOOKUP($F541,'Participating - full rosters'!$A:$Q,16,FALSE )</f>
        <v>0</v>
      </c>
      <c r="N541" s="47">
        <f>VLOOKUP($F541,'Participating - full rosters'!$A:$Q,16,FALSE )</f>
        <v>0</v>
      </c>
      <c r="O541" s="150"/>
      <c r="P541" s="150"/>
      <c r="Q541" s="47">
        <v>0</v>
      </c>
      <c r="R541" s="132" t="str">
        <f>VLOOKUP($F541,'Participating - full rosters'!$A:$Q,17,FALSE )</f>
        <v xml:space="preserve">DAYS </v>
      </c>
      <c r="S541" s="132">
        <v>4</v>
      </c>
    </row>
    <row r="542" spans="1:19">
      <c r="A542" t="str">
        <f>VLOOKUP($F542,'Participating - full rosters'!$A:$Q,2,FALSE )</f>
        <v>Lincoln Memorial Hospital</v>
      </c>
      <c r="B542" s="1">
        <v>0.93213279766833956</v>
      </c>
      <c r="C542" t="str">
        <f>VLOOKUP($F542,'Participating - full rosters'!$A:$Q,5,FALSE )</f>
        <v>6C</v>
      </c>
      <c r="D542" s="1">
        <v>0.81008835703815296</v>
      </c>
      <c r="E542" t="str">
        <f>VLOOKUP($F542,'Participating - full rosters'!$A:$Q,10,FALSE )</f>
        <v>Sarfo, Selina</v>
      </c>
      <c r="F542" s="1">
        <v>0.89820652900116305</v>
      </c>
      <c r="G542">
        <f>VLOOKUP($F542,'Participating - full rosters'!$A:$Q,11,FALSE )</f>
        <v>317</v>
      </c>
      <c r="H542" s="132">
        <f>VLOOKUP($F542,'Participating - full rosters'!$A:$Q,12,FALSE )</f>
        <v>40</v>
      </c>
      <c r="I542" s="132">
        <f>VLOOKUP($F542,'Participating - full rosters'!$A:$Q,13,FALSE )</f>
        <v>2013</v>
      </c>
      <c r="J542" s="132" t="str">
        <f>VLOOKUP($F542,'Participating - full rosters'!$A:$Q,14,FALSE )</f>
        <v xml:space="preserve">Govt. (non federal) - City
</v>
      </c>
      <c r="K542" s="132" t="str">
        <f>VLOOKUP($F542,'Participating - full rosters'!$A:$R,18,FALSE )</f>
        <v>Minor</v>
      </c>
      <c r="L542" s="132" t="str">
        <f>VLOOKUP($F542,'Participating - full rosters'!$A:$Q,15,FALSE )</f>
        <v xml:space="preserve">Staff nurse </v>
      </c>
      <c r="M542" s="150">
        <f>VLOOKUP($F542,'Participating - full rosters'!$A:$Q,16,FALSE )</f>
        <v>0</v>
      </c>
      <c r="N542" s="47">
        <f>VLOOKUP($F542,'Participating - full rosters'!$A:$Q,16,FALSE )</f>
        <v>0</v>
      </c>
      <c r="O542" s="150"/>
      <c r="P542" s="150"/>
      <c r="Q542" s="47">
        <v>0</v>
      </c>
      <c r="R542" s="132" t="str">
        <f>VLOOKUP($F542,'Participating - full rosters'!$A:$Q,17,FALSE )</f>
        <v xml:space="preserve">DAYS </v>
      </c>
      <c r="S542" s="132">
        <v>4</v>
      </c>
    </row>
    <row r="543" spans="1:19">
      <c r="A543" t="str">
        <f>VLOOKUP($F543,'Participating - full rosters'!$A:$Q,2,FALSE )</f>
        <v>Lincoln Memorial Hospital</v>
      </c>
      <c r="B543" s="151">
        <v>0.93213279766833956</v>
      </c>
      <c r="C543" t="str">
        <f>VLOOKUP($F543,'Participating - full rosters'!$A:$Q,5,FALSE )</f>
        <v>6C</v>
      </c>
      <c r="D543" s="1">
        <v>0.81008835703815296</v>
      </c>
      <c r="E543" t="str">
        <f>VLOOKUP($F543,'Participating - full rosters'!$A:$Q,10,FALSE )</f>
        <v>Paglinawan, Rossana</v>
      </c>
      <c r="F543" s="151">
        <v>0.9228777696466397</v>
      </c>
      <c r="G543">
        <f>VLOOKUP($F543,'Participating - full rosters'!$A:$Q,11,FALSE )</f>
        <v>317</v>
      </c>
      <c r="H543" s="132">
        <f>VLOOKUP($F543,'Participating - full rosters'!$A:$Q,12,FALSE )</f>
        <v>40</v>
      </c>
      <c r="I543" s="132">
        <f>VLOOKUP($F543,'Participating - full rosters'!$A:$Q,13,FALSE )</f>
        <v>2013</v>
      </c>
      <c r="J543" s="132" t="str">
        <f>VLOOKUP($F543,'Participating - full rosters'!$A:$Q,14,FALSE )</f>
        <v xml:space="preserve">Govt. (non federal) - City
</v>
      </c>
      <c r="K543" s="132" t="str">
        <f>VLOOKUP($F543,'Participating - full rosters'!$A:$R,18,FALSE )</f>
        <v>Minor</v>
      </c>
      <c r="L543" s="132" t="str">
        <f>VLOOKUP($F543,'Participating - full rosters'!$A:$Q,15,FALSE )</f>
        <v xml:space="preserve">Staff nurse </v>
      </c>
      <c r="M543" s="150">
        <f>VLOOKUP($F543,'Participating - full rosters'!$A:$Q,16,FALSE )</f>
        <v>0</v>
      </c>
      <c r="N543" s="47">
        <f>VLOOKUP($F543,'Participating - full rosters'!$A:$Q,16,FALSE )</f>
        <v>0</v>
      </c>
      <c r="O543" s="150"/>
      <c r="P543" s="150"/>
      <c r="Q543" s="47">
        <v>0</v>
      </c>
      <c r="R543" s="132" t="str">
        <f>VLOOKUP($F543,'Participating - full rosters'!$A:$Q,17,FALSE )</f>
        <v xml:space="preserve">DAYS </v>
      </c>
      <c r="S543" s="132">
        <v>4</v>
      </c>
    </row>
    <row r="544" spans="1:19">
      <c r="A544" t="str">
        <f>VLOOKUP($F544,'Participating - full rosters'!$A:$Q,2,FALSE )</f>
        <v>Lincoln Memorial Hospital</v>
      </c>
      <c r="B544" s="151">
        <v>0.93213279766833956</v>
      </c>
      <c r="C544" t="str">
        <f>VLOOKUP($F544,'Participating - full rosters'!$A:$Q,5,FALSE )</f>
        <v>6C</v>
      </c>
      <c r="D544" s="151">
        <v>0.81008835703815296</v>
      </c>
      <c r="E544" t="str">
        <f>VLOOKUP($F544,'Participating - full rosters'!$A:$Q,10,FALSE )</f>
        <v>Han, Keum</v>
      </c>
      <c r="F544" s="151">
        <v>0.94843916812550666</v>
      </c>
      <c r="G544">
        <f>VLOOKUP($F544,'Participating - full rosters'!$A:$Q,11,FALSE )</f>
        <v>317</v>
      </c>
      <c r="H544" s="132">
        <f>VLOOKUP($F544,'Participating - full rosters'!$A:$Q,12,FALSE )</f>
        <v>40</v>
      </c>
      <c r="I544" s="132">
        <f>VLOOKUP($F544,'Participating - full rosters'!$A:$Q,13,FALSE )</f>
        <v>2013</v>
      </c>
      <c r="J544" s="132" t="str">
        <f>VLOOKUP($F544,'Participating - full rosters'!$A:$Q,14,FALSE )</f>
        <v xml:space="preserve">Govt. (non federal) - City
</v>
      </c>
      <c r="K544" s="132" t="str">
        <f>VLOOKUP($F544,'Participating - full rosters'!$A:$R,18,FALSE )</f>
        <v>Minor</v>
      </c>
      <c r="L544" s="132" t="str">
        <f>VLOOKUP($F544,'Participating - full rosters'!$A:$Q,15,FALSE )</f>
        <v xml:space="preserve">Staff nurse </v>
      </c>
      <c r="M544" s="150">
        <f>VLOOKUP($F544,'Participating - full rosters'!$A:$Q,16,FALSE )</f>
        <v>0</v>
      </c>
      <c r="N544" s="47">
        <f>VLOOKUP($F544,'Participating - full rosters'!$A:$Q,16,FALSE )</f>
        <v>0</v>
      </c>
      <c r="O544" s="150"/>
      <c r="P544" s="150"/>
      <c r="Q544" s="47">
        <v>0</v>
      </c>
      <c r="R544" s="132" t="str">
        <f>VLOOKUP($F544,'Participating - full rosters'!$A:$Q,17,FALSE )</f>
        <v xml:space="preserve">DAYS </v>
      </c>
      <c r="S544" s="132">
        <v>4</v>
      </c>
    </row>
    <row r="545" spans="1:19">
      <c r="A545" t="str">
        <f>VLOOKUP($F545,'Participating - full rosters'!$A:$Q,2,FALSE )</f>
        <v>NY Presbyterian - The Allen Pavilion</v>
      </c>
      <c r="B545" s="151">
        <v>0.65824811348980306</v>
      </c>
      <c r="C545" t="str">
        <f>VLOOKUP($F545,'Participating - full rosters'!$A:$Q,5,FALSE )</f>
        <v>2 Field West</v>
      </c>
      <c r="D545" s="151">
        <v>0.91670554544059568</v>
      </c>
      <c r="E545" t="str">
        <f>VLOOKUP($F545,'Participating - full rosters'!$A:$Q,10,FALSE )</f>
        <v>Gay, Campbell Danya</v>
      </c>
      <c r="F545" s="151">
        <v>0.1505109489109504</v>
      </c>
      <c r="G545">
        <f>VLOOKUP($F545,'Participating - full rosters'!$A:$Q,11,FALSE )</f>
        <v>212</v>
      </c>
      <c r="H545" s="132">
        <f>VLOOKUP($F545,'Participating - full rosters'!$A:$Q,12,FALSE )</f>
        <v>35</v>
      </c>
      <c r="I545" s="132">
        <f>VLOOKUP($F545,'Participating - full rosters'!$A:$Q,13,FALSE )</f>
        <v>2003</v>
      </c>
      <c r="J545" s="132" t="str">
        <f>VLOOKUP($F545,'Participating - full rosters'!$A:$Q,14,FALSE )</f>
        <v>Nongovt. (not-for-profit) - Other</v>
      </c>
      <c r="K545" s="132" t="str">
        <f>VLOOKUP($F545,'Participating - full rosters'!$A:$R,18,FALSE )</f>
        <v>Minor</v>
      </c>
      <c r="L545" s="132" t="str">
        <f>VLOOKUP($F545,'Participating - full rosters'!$A:$Q,15,FALSE )</f>
        <v>228 Clinical Nurse I</v>
      </c>
      <c r="M545" s="150">
        <f>VLOOKUP($F545,'Participating - full rosters'!$A:$Q,16,FALSE )</f>
        <v>0</v>
      </c>
      <c r="N545" s="47">
        <f>VLOOKUP($F545,'Participating - full rosters'!$A:$Q,16,FALSE )</f>
        <v>0</v>
      </c>
      <c r="O545" s="150"/>
      <c r="P545" s="150"/>
      <c r="Q545" s="47">
        <v>0</v>
      </c>
      <c r="R545" s="132" t="str">
        <f>VLOOKUP($F545,'Participating - full rosters'!$A:$Q,17,FALSE )</f>
        <v>Day</v>
      </c>
      <c r="S545" s="132">
        <v>4</v>
      </c>
    </row>
    <row r="546" spans="1:19">
      <c r="A546" t="str">
        <f>VLOOKUP($F546,'Participating - full rosters'!$A:$Q,2,FALSE )</f>
        <v>NY Presbyterian - The Allen Pavilion</v>
      </c>
      <c r="B546" s="151">
        <v>0.65824811348980306</v>
      </c>
      <c r="C546" t="str">
        <f>VLOOKUP($F546,'Participating - full rosters'!$A:$Q,5,FALSE )</f>
        <v>2 Field West</v>
      </c>
      <c r="D546" s="151">
        <v>0.91670554544059568</v>
      </c>
      <c r="E546" t="str">
        <f>VLOOKUP($F546,'Participating - full rosters'!$A:$Q,10,FALSE )</f>
        <v>Jean-Baptiste, Steffy</v>
      </c>
      <c r="F546" s="151">
        <v>0.20336152194483759</v>
      </c>
      <c r="G546">
        <f>VLOOKUP($F546,'Participating - full rosters'!$A:$Q,11,FALSE )</f>
        <v>212</v>
      </c>
      <c r="H546" s="132">
        <f>VLOOKUP($F546,'Participating - full rosters'!$A:$Q,12,FALSE )</f>
        <v>35</v>
      </c>
      <c r="I546" s="132">
        <f>VLOOKUP($F546,'Participating - full rosters'!$A:$Q,13,FALSE )</f>
        <v>2003</v>
      </c>
      <c r="J546" s="132" t="str">
        <f>VLOOKUP($F546,'Participating - full rosters'!$A:$Q,14,FALSE )</f>
        <v>Nongovt. (not-for-profit) - Other</v>
      </c>
      <c r="K546" s="132" t="str">
        <f>VLOOKUP($F546,'Participating - full rosters'!$A:$R,18,FALSE )</f>
        <v>Minor</v>
      </c>
      <c r="L546" s="132" t="str">
        <f>VLOOKUP($F546,'Participating - full rosters'!$A:$Q,15,FALSE )</f>
        <v>228 Clinical Nurse I</v>
      </c>
      <c r="M546" s="150">
        <f>VLOOKUP($F546,'Participating - full rosters'!$A:$Q,16,FALSE )</f>
        <v>0</v>
      </c>
      <c r="N546" s="47">
        <f>VLOOKUP($F546,'Participating - full rosters'!$A:$Q,16,FALSE )</f>
        <v>0</v>
      </c>
      <c r="O546" s="150"/>
      <c r="P546" s="150"/>
      <c r="Q546" s="47">
        <v>0</v>
      </c>
      <c r="R546" s="132" t="str">
        <f>VLOOKUP($F546,'Participating - full rosters'!$A:$Q,17,FALSE )</f>
        <v>Day</v>
      </c>
      <c r="S546" s="132">
        <v>4</v>
      </c>
    </row>
    <row r="547" spans="1:19">
      <c r="A547" t="str">
        <f>VLOOKUP($F547,'Participating - full rosters'!$A:$Q,2,FALSE )</f>
        <v>NY Presbyterian - The Allen Pavilion</v>
      </c>
      <c r="B547" s="151">
        <v>0.65824811348980328</v>
      </c>
      <c r="C547" t="str">
        <f>VLOOKUP($F547,'Participating - full rosters'!$A:$Q,5,FALSE )</f>
        <v>2 Field West</v>
      </c>
      <c r="D547" s="1">
        <v>0.91670554544059568</v>
      </c>
      <c r="E547" t="str">
        <f>VLOOKUP($F547,'Participating - full rosters'!$A:$Q,10,FALSE )</f>
        <v>Beckford, Heather</v>
      </c>
      <c r="F547" s="151">
        <v>0.3834260541817508</v>
      </c>
      <c r="G547">
        <f>VLOOKUP($F547,'Participating - full rosters'!$A:$Q,11,FALSE )</f>
        <v>212</v>
      </c>
      <c r="H547" s="132">
        <f>VLOOKUP($F547,'Participating - full rosters'!$A:$Q,12,FALSE )</f>
        <v>35</v>
      </c>
      <c r="I547" s="132">
        <f>VLOOKUP($F547,'Participating - full rosters'!$A:$Q,13,FALSE )</f>
        <v>2003</v>
      </c>
      <c r="J547" s="132" t="str">
        <f>VLOOKUP($F547,'Participating - full rosters'!$A:$Q,14,FALSE )</f>
        <v>Nongovt. (not-for-profit) - Other</v>
      </c>
      <c r="K547" s="132" t="str">
        <f>VLOOKUP($F547,'Participating - full rosters'!$A:$R,18,FALSE )</f>
        <v>Minor</v>
      </c>
      <c r="L547" s="132" t="str">
        <f>VLOOKUP($F547,'Participating - full rosters'!$A:$Q,15,FALSE )</f>
        <v>228 Clinical Nurse I</v>
      </c>
      <c r="M547" s="150">
        <f>VLOOKUP($F547,'Participating - full rosters'!$A:$Q,16,FALSE )</f>
        <v>0</v>
      </c>
      <c r="N547" s="47">
        <f>VLOOKUP($F547,'Participating - full rosters'!$A:$Q,16,FALSE )</f>
        <v>0</v>
      </c>
      <c r="O547" s="150"/>
      <c r="P547" s="150"/>
      <c r="Q547" s="47">
        <v>0</v>
      </c>
      <c r="R547" s="132" t="str">
        <f>VLOOKUP($F547,'Participating - full rosters'!$A:$Q,17,FALSE )</f>
        <v>Day</v>
      </c>
      <c r="S547" s="132">
        <v>4</v>
      </c>
    </row>
    <row r="548" spans="1:19">
      <c r="A548" t="str">
        <f>VLOOKUP($F548,'Participating - full rosters'!$A:$Q,2,FALSE )</f>
        <v>NY Presbyterian - The Allen Pavilion</v>
      </c>
      <c r="B548" s="151">
        <v>0.65824811348980306</v>
      </c>
      <c r="C548" t="str">
        <f>VLOOKUP($F548,'Participating - full rosters'!$A:$Q,5,FALSE )</f>
        <v>2 Field West</v>
      </c>
      <c r="D548" s="99">
        <v>0.91670554544059568</v>
      </c>
      <c r="E548" t="str">
        <f>VLOOKUP($F548,'Participating - full rosters'!$A:$Q,10,FALSE )</f>
        <v>Lee, Shannon</v>
      </c>
      <c r="F548" s="151">
        <v>0.41322724573111969</v>
      </c>
      <c r="G548">
        <f>VLOOKUP($F548,'Participating - full rosters'!$A:$Q,11,FALSE )</f>
        <v>212</v>
      </c>
      <c r="H548" s="132">
        <f>VLOOKUP($F548,'Participating - full rosters'!$A:$Q,12,FALSE )</f>
        <v>35</v>
      </c>
      <c r="I548" s="132">
        <f>VLOOKUP($F548,'Participating - full rosters'!$A:$Q,13,FALSE )</f>
        <v>2003</v>
      </c>
      <c r="J548" s="132" t="str">
        <f>VLOOKUP($F548,'Participating - full rosters'!$A:$Q,14,FALSE )</f>
        <v>Nongovt. (not-for-profit) - Other</v>
      </c>
      <c r="K548" s="132" t="str">
        <f>VLOOKUP($F548,'Participating - full rosters'!$A:$R,18,FALSE )</f>
        <v>Minor</v>
      </c>
      <c r="L548" s="132" t="str">
        <f>VLOOKUP($F548,'Participating - full rosters'!$A:$Q,15,FALSE )</f>
        <v>228 Clinical Nurse I</v>
      </c>
      <c r="M548" s="150">
        <f>VLOOKUP($F548,'Participating - full rosters'!$A:$Q,16,FALSE )</f>
        <v>0</v>
      </c>
      <c r="N548" s="47">
        <f>VLOOKUP($F548,'Participating - full rosters'!$A:$Q,16,FALSE )</f>
        <v>0</v>
      </c>
      <c r="O548" s="150"/>
      <c r="P548" s="150"/>
      <c r="Q548" s="47">
        <v>0</v>
      </c>
      <c r="R548" s="132" t="str">
        <f>VLOOKUP($F548,'Participating - full rosters'!$A:$Q,17,FALSE )</f>
        <v>Day</v>
      </c>
      <c r="S548" s="132">
        <v>4</v>
      </c>
    </row>
    <row r="549" spans="1:19">
      <c r="A549" t="str">
        <f>VLOOKUP($F549,'Participating - full rosters'!$A:$Q,2,FALSE )</f>
        <v>NY Presbyterian - The Allen Pavilion</v>
      </c>
      <c r="B549" s="151">
        <v>0.65824811348980306</v>
      </c>
      <c r="C549" t="str">
        <f>VLOOKUP($F549,'Participating - full rosters'!$A:$Q,5,FALSE )</f>
        <v>2 Field West</v>
      </c>
      <c r="D549" s="1">
        <v>0.91670554544059568</v>
      </c>
      <c r="E549" t="str">
        <f>VLOOKUP($F549,'Participating - full rosters'!$A:$Q,10,FALSE )</f>
        <v>Williams, Tosca</v>
      </c>
      <c r="F549" s="151">
        <v>0.46089319403992002</v>
      </c>
      <c r="G549">
        <f>VLOOKUP($F549,'Participating - full rosters'!$A:$Q,11,FALSE )</f>
        <v>212</v>
      </c>
      <c r="H549" s="132">
        <f>VLOOKUP($F549,'Participating - full rosters'!$A:$Q,12,FALSE )</f>
        <v>35</v>
      </c>
      <c r="I549" s="132">
        <f>VLOOKUP($F549,'Participating - full rosters'!$A:$Q,13,FALSE )</f>
        <v>2003</v>
      </c>
      <c r="J549" s="132" t="str">
        <f>VLOOKUP($F549,'Participating - full rosters'!$A:$Q,14,FALSE )</f>
        <v>Nongovt. (not-for-profit) - Other</v>
      </c>
      <c r="K549" s="132" t="str">
        <f>VLOOKUP($F549,'Participating - full rosters'!$A:$R,18,FALSE )</f>
        <v>Minor</v>
      </c>
      <c r="L549" s="132" t="str">
        <f>VLOOKUP($F549,'Participating - full rosters'!$A:$Q,15,FALSE )</f>
        <v>228 Clinical Nurse I</v>
      </c>
      <c r="M549" s="150">
        <f>VLOOKUP($F549,'Participating - full rosters'!$A:$Q,16,FALSE )</f>
        <v>0</v>
      </c>
      <c r="N549" s="47">
        <f>VLOOKUP($F549,'Participating - full rosters'!$A:$Q,16,FALSE )</f>
        <v>0</v>
      </c>
      <c r="O549" s="150"/>
      <c r="P549" s="150"/>
      <c r="Q549" s="47">
        <v>0</v>
      </c>
      <c r="R549" s="132" t="str">
        <f>VLOOKUP($F549,'Participating - full rosters'!$A:$Q,17,FALSE )</f>
        <v>Day</v>
      </c>
      <c r="S549" s="132">
        <v>4</v>
      </c>
    </row>
    <row r="550" spans="1:19">
      <c r="A550" t="str">
        <f>VLOOKUP($F550,'Participating - full rosters'!$A:$Q,2,FALSE )</f>
        <v>NY Presbyterian - The Allen Pavilion</v>
      </c>
      <c r="B550" s="151">
        <v>0.65824811348980306</v>
      </c>
      <c r="C550" t="str">
        <f>VLOOKUP($F550,'Participating - full rosters'!$A:$Q,5,FALSE )</f>
        <v>2 Field West</v>
      </c>
      <c r="D550" s="1">
        <v>0.91670554544059568</v>
      </c>
      <c r="E550" t="str">
        <f>VLOOKUP($F550,'Participating - full rosters'!$A:$Q,10,FALSE )</f>
        <v>Lee, Hyangran</v>
      </c>
      <c r="F550" s="151">
        <v>0.50068997341168442</v>
      </c>
      <c r="G550">
        <f>VLOOKUP($F550,'Participating - full rosters'!$A:$Q,11,FALSE )</f>
        <v>212</v>
      </c>
      <c r="H550" s="132">
        <f>VLOOKUP($F550,'Participating - full rosters'!$A:$Q,12,FALSE )</f>
        <v>35</v>
      </c>
      <c r="I550" s="132">
        <f>VLOOKUP($F550,'Participating - full rosters'!$A:$Q,13,FALSE )</f>
        <v>2003</v>
      </c>
      <c r="J550" s="132" t="str">
        <f>VLOOKUP($F550,'Participating - full rosters'!$A:$Q,14,FALSE )</f>
        <v>Nongovt. (not-for-profit) - Other</v>
      </c>
      <c r="K550" s="132" t="str">
        <f>VLOOKUP($F550,'Participating - full rosters'!$A:$R,18,FALSE )</f>
        <v>Minor</v>
      </c>
      <c r="L550" s="132" t="str">
        <f>VLOOKUP($F550,'Participating - full rosters'!$A:$Q,15,FALSE )</f>
        <v>228 Clinical Nurse I</v>
      </c>
      <c r="M550" s="150">
        <f>VLOOKUP($F550,'Participating - full rosters'!$A:$Q,16,FALSE )</f>
        <v>0</v>
      </c>
      <c r="N550" s="47">
        <f>VLOOKUP($F550,'Participating - full rosters'!$A:$Q,16,FALSE )</f>
        <v>0</v>
      </c>
      <c r="O550" s="150"/>
      <c r="P550" s="150"/>
      <c r="Q550" s="47">
        <v>0</v>
      </c>
      <c r="R550" s="132" t="str">
        <f>VLOOKUP($F550,'Participating - full rosters'!$A:$Q,17,FALSE )</f>
        <v>Day</v>
      </c>
      <c r="S550" s="132">
        <v>4</v>
      </c>
    </row>
    <row r="551" spans="1:19">
      <c r="A551" t="str">
        <f>VLOOKUP($F551,'Participating - full rosters'!$A:$Q,2,FALSE )</f>
        <v>NY Presbyterian - The Allen Pavilion</v>
      </c>
      <c r="B551" s="151">
        <v>0.65824811348980328</v>
      </c>
      <c r="C551" t="str">
        <f>VLOOKUP($F551,'Participating - full rosters'!$A:$Q,5,FALSE )</f>
        <v>2 Field West</v>
      </c>
      <c r="D551" s="151">
        <v>0.91670554544059568</v>
      </c>
      <c r="E551" t="str">
        <f>VLOOKUP($F551,'Participating - full rosters'!$A:$Q,10,FALSE )</f>
        <v>Benjamin-Gardner, Ebele</v>
      </c>
      <c r="F551" s="151">
        <v>0.51338009853482813</v>
      </c>
      <c r="G551">
        <f>VLOOKUP($F551,'Participating - full rosters'!$A:$Q,11,FALSE )</f>
        <v>212</v>
      </c>
      <c r="H551" s="132">
        <f>VLOOKUP($F551,'Participating - full rosters'!$A:$Q,12,FALSE )</f>
        <v>35</v>
      </c>
      <c r="I551" s="132">
        <f>VLOOKUP($F551,'Participating - full rosters'!$A:$Q,13,FALSE )</f>
        <v>2003</v>
      </c>
      <c r="J551" s="132" t="str">
        <f>VLOOKUP($F551,'Participating - full rosters'!$A:$Q,14,FALSE )</f>
        <v>Nongovt. (not-for-profit) - Other</v>
      </c>
      <c r="K551" s="132" t="str">
        <f>VLOOKUP($F551,'Participating - full rosters'!$A:$R,18,FALSE )</f>
        <v>Minor</v>
      </c>
      <c r="L551" s="132" t="str">
        <f>VLOOKUP($F551,'Participating - full rosters'!$A:$Q,15,FALSE )</f>
        <v>228 Clinical Nurse I</v>
      </c>
      <c r="M551" s="150">
        <f>VLOOKUP($F551,'Participating - full rosters'!$A:$Q,16,FALSE )</f>
        <v>0</v>
      </c>
      <c r="N551" s="47">
        <f>VLOOKUP($F551,'Participating - full rosters'!$A:$Q,16,FALSE )</f>
        <v>0</v>
      </c>
      <c r="O551" s="150"/>
      <c r="P551" s="150"/>
      <c r="Q551" s="47">
        <v>0</v>
      </c>
      <c r="R551" s="132" t="str">
        <f>VLOOKUP($F551,'Participating - full rosters'!$A:$Q,17,FALSE )</f>
        <v>Day</v>
      </c>
      <c r="S551" s="132">
        <v>4</v>
      </c>
    </row>
    <row r="552" spans="1:19">
      <c r="A552" t="str">
        <f>VLOOKUP($F552,'Participating - full rosters'!$A:$Q,2,FALSE )</f>
        <v>NY Presbyterian - The Allen Pavilion</v>
      </c>
      <c r="B552" s="151">
        <v>0.65824811348980306</v>
      </c>
      <c r="C552" t="str">
        <f>VLOOKUP($F552,'Participating - full rosters'!$A:$Q,5,FALSE )</f>
        <v>2 Field West</v>
      </c>
      <c r="D552" s="1">
        <v>0.91670554544059568</v>
      </c>
      <c r="E552" t="str">
        <f>VLOOKUP($F552,'Participating - full rosters'!$A:$Q,10,FALSE )</f>
        <v>Ouedraogo, Hamed</v>
      </c>
      <c r="F552" s="151">
        <v>0.52860723281910649</v>
      </c>
      <c r="G552">
        <f>VLOOKUP($F552,'Participating - full rosters'!$A:$Q,11,FALSE )</f>
        <v>212</v>
      </c>
      <c r="H552" s="132">
        <f>VLOOKUP($F552,'Participating - full rosters'!$A:$Q,12,FALSE )</f>
        <v>35</v>
      </c>
      <c r="I552" s="132">
        <f>VLOOKUP($F552,'Participating - full rosters'!$A:$Q,13,FALSE )</f>
        <v>2003</v>
      </c>
      <c r="J552" s="132" t="str">
        <f>VLOOKUP($F552,'Participating - full rosters'!$A:$Q,14,FALSE )</f>
        <v>Nongovt. (not-for-profit) - Other</v>
      </c>
      <c r="K552" s="132" t="str">
        <f>VLOOKUP($F552,'Participating - full rosters'!$A:$R,18,FALSE )</f>
        <v>Minor</v>
      </c>
      <c r="L552" s="132" t="str">
        <f>VLOOKUP($F552,'Participating - full rosters'!$A:$Q,15,FALSE )</f>
        <v>228 Clinical Nurse I</v>
      </c>
      <c r="M552" s="150">
        <f>VLOOKUP($F552,'Participating - full rosters'!$A:$Q,16,FALSE )</f>
        <v>0</v>
      </c>
      <c r="N552" s="47">
        <f>VLOOKUP($F552,'Participating - full rosters'!$A:$Q,16,FALSE )</f>
        <v>0</v>
      </c>
      <c r="O552" s="150"/>
      <c r="P552" s="150"/>
      <c r="Q552" s="47">
        <v>0</v>
      </c>
      <c r="R552" s="132" t="str">
        <f>VLOOKUP($F552,'Participating - full rosters'!$A:$Q,17,FALSE )</f>
        <v>Day</v>
      </c>
      <c r="S552" s="132">
        <v>4</v>
      </c>
    </row>
    <row r="553" spans="1:19">
      <c r="A553" t="str">
        <f>VLOOKUP($F553,'Participating - full rosters'!$A:$Q,2,FALSE )</f>
        <v>NY Presbyterian - The Allen Pavilion</v>
      </c>
      <c r="B553" s="151">
        <v>0.65824811348980328</v>
      </c>
      <c r="C553" t="str">
        <f>VLOOKUP($F553,'Participating - full rosters'!$A:$Q,5,FALSE )</f>
        <v>2 Field West</v>
      </c>
      <c r="D553" s="1">
        <v>0.91670554544059568</v>
      </c>
      <c r="E553" t="str">
        <f>VLOOKUP($F553,'Participating - full rosters'!$A:$Q,10,FALSE )</f>
        <v>Daye, Roshane</v>
      </c>
      <c r="F553" s="151">
        <v>0.61914837753156782</v>
      </c>
      <c r="G553">
        <f>VLOOKUP($F553,'Participating - full rosters'!$A:$Q,11,FALSE )</f>
        <v>212</v>
      </c>
      <c r="H553" s="132">
        <f>VLOOKUP($F553,'Participating - full rosters'!$A:$Q,12,FALSE )</f>
        <v>35</v>
      </c>
      <c r="I553" s="132">
        <f>VLOOKUP($F553,'Participating - full rosters'!$A:$Q,13,FALSE )</f>
        <v>2003</v>
      </c>
      <c r="J553" s="132" t="str">
        <f>VLOOKUP($F553,'Participating - full rosters'!$A:$Q,14,FALSE )</f>
        <v>Nongovt. (not-for-profit) - Other</v>
      </c>
      <c r="K553" s="132" t="str">
        <f>VLOOKUP($F553,'Participating - full rosters'!$A:$R,18,FALSE )</f>
        <v>Minor</v>
      </c>
      <c r="L553" s="132" t="str">
        <f>VLOOKUP($F553,'Participating - full rosters'!$A:$Q,15,FALSE )</f>
        <v>228 Clinical Nurse I</v>
      </c>
      <c r="M553" s="150">
        <f>VLOOKUP($F553,'Participating - full rosters'!$A:$Q,16,FALSE )</f>
        <v>0</v>
      </c>
      <c r="N553" s="47">
        <f>VLOOKUP($F553,'Participating - full rosters'!$A:$Q,16,FALSE )</f>
        <v>0</v>
      </c>
      <c r="O553" s="150"/>
      <c r="P553" s="150"/>
      <c r="Q553" s="47">
        <v>0</v>
      </c>
      <c r="R553" s="132" t="str">
        <f>VLOOKUP($F553,'Participating - full rosters'!$A:$Q,17,FALSE )</f>
        <v>Day</v>
      </c>
      <c r="S553" s="132">
        <v>4</v>
      </c>
    </row>
    <row r="554" spans="1:19">
      <c r="A554" t="str">
        <f>VLOOKUP($F554,'Participating - full rosters'!$A:$Q,2,FALSE )</f>
        <v>NY Presbyterian - The Allen Pavilion</v>
      </c>
      <c r="B554" s="151">
        <v>0.65824811348980306</v>
      </c>
      <c r="C554" t="str">
        <f>VLOOKUP($F554,'Participating - full rosters'!$A:$Q,5,FALSE )</f>
        <v>2 Field West</v>
      </c>
      <c r="D554" s="1">
        <v>0.91670554544059568</v>
      </c>
      <c r="E554" t="str">
        <f>VLOOKUP($F554,'Participating - full rosters'!$A:$Q,10,FALSE )</f>
        <v>Pierre, Bianca</v>
      </c>
      <c r="F554" s="151">
        <v>0.75699639235994465</v>
      </c>
      <c r="G554">
        <f>VLOOKUP($F554,'Participating - full rosters'!$A:$Q,11,FALSE )</f>
        <v>212</v>
      </c>
      <c r="H554" s="132">
        <f>VLOOKUP($F554,'Participating - full rosters'!$A:$Q,12,FALSE )</f>
        <v>35</v>
      </c>
      <c r="I554" s="132">
        <f>VLOOKUP($F554,'Participating - full rosters'!$A:$Q,13,FALSE )</f>
        <v>2003</v>
      </c>
      <c r="J554" s="132" t="str">
        <f>VLOOKUP($F554,'Participating - full rosters'!$A:$Q,14,FALSE )</f>
        <v>Nongovt. (not-for-profit) - Other</v>
      </c>
      <c r="K554" s="132" t="str">
        <f>VLOOKUP($F554,'Participating - full rosters'!$A:$R,18,FALSE )</f>
        <v>Minor</v>
      </c>
      <c r="L554" s="132" t="str">
        <f>VLOOKUP($F554,'Participating - full rosters'!$A:$Q,15,FALSE )</f>
        <v>228 Clinical Nurse I</v>
      </c>
      <c r="M554" s="150">
        <f>VLOOKUP($F554,'Participating - full rosters'!$A:$Q,16,FALSE )</f>
        <v>0</v>
      </c>
      <c r="N554" s="47">
        <f>VLOOKUP($F554,'Participating - full rosters'!$A:$Q,16,FALSE )</f>
        <v>0</v>
      </c>
      <c r="O554" s="150"/>
      <c r="P554" s="150"/>
      <c r="Q554" s="47">
        <v>0</v>
      </c>
      <c r="R554" s="132" t="str">
        <f>VLOOKUP($F554,'Participating - full rosters'!$A:$Q,17,FALSE )</f>
        <v>Day</v>
      </c>
      <c r="S554" s="132">
        <v>4</v>
      </c>
    </row>
    <row r="555" spans="1:19">
      <c r="A555" t="str">
        <f>VLOOKUP($F555,'Participating - full rosters'!$A:$Q,2,FALSE )</f>
        <v>NY Presbyterian - The Allen Pavilion</v>
      </c>
      <c r="B555" s="151">
        <v>0.65824811348980306</v>
      </c>
      <c r="C555" t="str">
        <f>VLOOKUP($F555,'Participating - full rosters'!$A:$Q,5,FALSE )</f>
        <v>2 Field West</v>
      </c>
      <c r="D555" s="99">
        <v>0.91670554544059568</v>
      </c>
      <c r="E555" t="str">
        <f>VLOOKUP($F555,'Participating - full rosters'!$A:$Q,10,FALSE )</f>
        <v>Graham, Monique</v>
      </c>
      <c r="F555" s="151">
        <v>0.80537347382576641</v>
      </c>
      <c r="G555">
        <f>VLOOKUP($F555,'Participating - full rosters'!$A:$Q,11,FALSE )</f>
        <v>212</v>
      </c>
      <c r="H555" s="132">
        <f>VLOOKUP($F555,'Participating - full rosters'!$A:$Q,12,FALSE )</f>
        <v>35</v>
      </c>
      <c r="I555" s="132">
        <f>VLOOKUP($F555,'Participating - full rosters'!$A:$Q,13,FALSE )</f>
        <v>2003</v>
      </c>
      <c r="J555" s="132" t="str">
        <f>VLOOKUP($F555,'Participating - full rosters'!$A:$Q,14,FALSE )</f>
        <v>Nongovt. (not-for-profit) - Other</v>
      </c>
      <c r="K555" s="132" t="str">
        <f>VLOOKUP($F555,'Participating - full rosters'!$A:$R,18,FALSE )</f>
        <v>Minor</v>
      </c>
      <c r="L555" s="132" t="str">
        <f>VLOOKUP($F555,'Participating - full rosters'!$A:$Q,15,FALSE )</f>
        <v>228 Clinical Nurse I</v>
      </c>
      <c r="M555" s="150">
        <f>VLOOKUP($F555,'Participating - full rosters'!$A:$Q,16,FALSE )</f>
        <v>0</v>
      </c>
      <c r="N555" s="47">
        <f>VLOOKUP($F555,'Participating - full rosters'!$A:$Q,16,FALSE )</f>
        <v>0</v>
      </c>
      <c r="O555" s="150"/>
      <c r="P555" s="150"/>
      <c r="Q555" s="47">
        <v>0</v>
      </c>
      <c r="R555" s="132" t="str">
        <f>VLOOKUP($F555,'Participating - full rosters'!$A:$Q,17,FALSE )</f>
        <v>Day</v>
      </c>
      <c r="S555" s="132">
        <v>4</v>
      </c>
    </row>
    <row r="556" spans="1:19">
      <c r="A556" t="str">
        <f>VLOOKUP($F556,'Participating - full rosters'!$A:$Q,2,FALSE )</f>
        <v>NY Presbyterian - The Allen Pavilion</v>
      </c>
      <c r="B556" s="151">
        <v>0.65824811348980328</v>
      </c>
      <c r="C556" t="str">
        <f>VLOOKUP($F556,'Participating - full rosters'!$A:$Q,5,FALSE )</f>
        <v>2 Field West</v>
      </c>
      <c r="D556" s="1">
        <v>0.91670554544059568</v>
      </c>
      <c r="E556" t="str">
        <f>VLOOKUP($F556,'Participating - full rosters'!$A:$Q,10,FALSE )</f>
        <v>Beato, Maritza</v>
      </c>
      <c r="F556" s="151">
        <v>0.97274256560896433</v>
      </c>
      <c r="G556">
        <f>VLOOKUP($F556,'Participating - full rosters'!$A:$Q,11,FALSE )</f>
        <v>212</v>
      </c>
      <c r="H556" s="132">
        <f>VLOOKUP($F556,'Participating - full rosters'!$A:$Q,12,FALSE )</f>
        <v>35</v>
      </c>
      <c r="I556" s="132">
        <f>VLOOKUP($F556,'Participating - full rosters'!$A:$Q,13,FALSE )</f>
        <v>2003</v>
      </c>
      <c r="J556" s="132" t="str">
        <f>VLOOKUP($F556,'Participating - full rosters'!$A:$Q,14,FALSE )</f>
        <v>Nongovt. (not-for-profit) - Other</v>
      </c>
      <c r="K556" s="132" t="str">
        <f>VLOOKUP($F556,'Participating - full rosters'!$A:$R,18,FALSE )</f>
        <v>Minor</v>
      </c>
      <c r="L556" s="132" t="str">
        <f>VLOOKUP($F556,'Participating - full rosters'!$A:$Q,15,FALSE )</f>
        <v>230 Clinical Nurse III</v>
      </c>
      <c r="M556" s="150">
        <f>VLOOKUP($F556,'Participating - full rosters'!$A:$Q,16,FALSE )</f>
        <v>0</v>
      </c>
      <c r="N556" s="47">
        <f>VLOOKUP($F556,'Participating - full rosters'!$A:$Q,16,FALSE )</f>
        <v>0</v>
      </c>
      <c r="O556" s="150"/>
      <c r="P556" s="150"/>
      <c r="Q556" s="47">
        <v>0</v>
      </c>
      <c r="R556" s="132" t="str">
        <f>VLOOKUP($F556,'Participating - full rosters'!$A:$Q,17,FALSE )</f>
        <v>Day</v>
      </c>
      <c r="S556" s="132">
        <v>4</v>
      </c>
    </row>
    <row r="557" spans="1:19">
      <c r="A557" t="str">
        <f>VLOOKUP($F557,'Participating - full rosters'!$A:$Q,2,FALSE )</f>
        <v>The Miriam Hospital</v>
      </c>
      <c r="B557" s="151">
        <v>0.52550586196277127</v>
      </c>
      <c r="C557" t="str">
        <f>VLOOKUP($F557,'Participating - full rosters'!$A:$Q,5,FALSE )</f>
        <v>3N Orthopedic</v>
      </c>
      <c r="D557" s="1">
        <v>0.9910442883158086</v>
      </c>
      <c r="E557" t="str">
        <f>VLOOKUP($F557,'Participating - full rosters'!$A:$Q,10,FALSE )</f>
        <v>Bowen, Julia M</v>
      </c>
      <c r="F557" s="151">
        <v>0.58454811982025212</v>
      </c>
      <c r="G557">
        <f>VLOOKUP($F557,'Participating - full rosters'!$A:$Q,11,FALSE )</f>
        <v>247</v>
      </c>
      <c r="H557" s="132">
        <f>VLOOKUP($F557,'Participating - full rosters'!$A:$Q,12,FALSE )</f>
        <v>36</v>
      </c>
      <c r="I557" s="132">
        <f>VLOOKUP($F557,'Participating - full rosters'!$A:$Q,13,FALSE )</f>
        <v>2004</v>
      </c>
      <c r="J557" s="132" t="str">
        <f>VLOOKUP($F557,'Participating - full rosters'!$A:$Q,14,FALSE )</f>
        <v>Nongovt. (not-for-profit) - Other</v>
      </c>
      <c r="K557" s="132" t="str">
        <f>VLOOKUP($F557,'Participating - full rosters'!$A:$R,18,FALSE )</f>
        <v>Major</v>
      </c>
      <c r="L557" s="132" t="str">
        <f>VLOOKUP($F557,'Participating - full rosters'!$A:$Q,15,FALSE )</f>
        <v>Staff Nurse</v>
      </c>
      <c r="M557" s="150">
        <f>VLOOKUP($F557,'Participating - full rosters'!$A:$Q,16,FALSE )</f>
        <v>0</v>
      </c>
      <c r="N557" s="47">
        <f>VLOOKUP($F557,'Participating - full rosters'!$A:$Q,16,FALSE )</f>
        <v>0</v>
      </c>
      <c r="O557" s="150"/>
      <c r="P557" s="150"/>
      <c r="Q557" s="47">
        <v>0</v>
      </c>
      <c r="R557" s="132" t="str">
        <f>VLOOKUP($F557,'Participating - full rosters'!$A:$Q,17,FALSE )</f>
        <v>Day</v>
      </c>
      <c r="S557" s="132">
        <v>4</v>
      </c>
    </row>
    <row r="558" spans="1:19">
      <c r="A558" t="str">
        <f>VLOOKUP($F558,'Participating - full rosters'!$A:$Q,2,FALSE )</f>
        <v>St. Elizabeth Hospital</v>
      </c>
      <c r="B558" s="106">
        <v>6.8237914781315995E-2</v>
      </c>
      <c r="C558" t="str">
        <f>VLOOKUP($F558,'Participating - full rosters'!$A:$Q,5,FALSE )</f>
        <v>ICU</v>
      </c>
      <c r="D558" s="106">
        <v>0.80914576343562938</v>
      </c>
      <c r="E558" t="str">
        <f>VLOOKUP($F558,'Participating - full rosters'!$A:$Q,10,FALSE )</f>
        <v>Perry, Crystal</v>
      </c>
      <c r="F558" s="151">
        <v>0.64085028094488439</v>
      </c>
      <c r="G558">
        <f>VLOOKUP($F558,'Participating - full rosters'!$A:$Q,11,FALSE )</f>
        <v>47</v>
      </c>
      <c r="H558" s="132">
        <f>VLOOKUP($F558,'Participating - full rosters'!$A:$Q,12,FALSE )</f>
        <v>7</v>
      </c>
      <c r="I558" s="132">
        <f>VLOOKUP($F558,'Participating - full rosters'!$A:$Q,13,FALSE )</f>
        <v>2012</v>
      </c>
      <c r="J558" s="132" t="str">
        <f>VLOOKUP($F558,'Participating - full rosters'!$A:$Q,14,FALSE )</f>
        <v xml:space="preserve">Nongovt. (not-for-profit) - Church Operated
</v>
      </c>
      <c r="K558" s="132" t="str">
        <f>VLOOKUP($F558,'Participating - full rosters'!$A:$R,18,FALSE )</f>
        <v>Non teaching</v>
      </c>
      <c r="L558" s="132" t="str">
        <f>VLOOKUP($F558,'Participating - full rosters'!$A:$Q,15,FALSE )</f>
        <v>Staff Nurse</v>
      </c>
      <c r="M558" s="150">
        <f>VLOOKUP($F558,'Participating - full rosters'!$A:$Q,16,FALSE )</f>
        <v>42989</v>
      </c>
      <c r="N558" s="150">
        <f>VLOOKUP($F558,'Participating - full rosters'!$A:$Q,16,FALSE )</f>
        <v>42989</v>
      </c>
      <c r="O558" s="150"/>
      <c r="P558" s="150"/>
      <c r="Q558" s="47">
        <f>'Overall Data'!$C$34-N558</f>
        <v>60</v>
      </c>
      <c r="R558" s="132" t="str">
        <f>VLOOKUP($F558,'Participating - full rosters'!$A:$Q,17,FALSE )</f>
        <v>Day</v>
      </c>
      <c r="S558" s="132">
        <v>4</v>
      </c>
    </row>
    <row r="559" spans="1:19">
      <c r="A559" t="str">
        <f>VLOOKUP($F559,'Participating - full rosters'!$A:$Q,2,FALSE )</f>
        <v>The Miriam Hospital</v>
      </c>
      <c r="B559" s="151">
        <v>0.52550586196277127</v>
      </c>
      <c r="C559" t="str">
        <f>VLOOKUP($F559,'Participating - full rosters'!$A:$Q,5,FALSE )</f>
        <v>4E Cardiac</v>
      </c>
      <c r="D559" s="151">
        <v>0.80277592639886974</v>
      </c>
      <c r="E559" t="str">
        <f>VLOOKUP($F559,'Participating - full rosters'!$A:$Q,10,FALSE )</f>
        <v>Donovan, Mary</v>
      </c>
      <c r="F559" s="151">
        <v>0.78022641766746481</v>
      </c>
      <c r="G559">
        <f>VLOOKUP($F559,'Participating - full rosters'!$A:$Q,11,FALSE )</f>
        <v>247</v>
      </c>
      <c r="H559" s="132">
        <f>VLOOKUP($F559,'Participating - full rosters'!$A:$Q,12,FALSE )</f>
        <v>30</v>
      </c>
      <c r="I559" s="132">
        <f>VLOOKUP($F559,'Participating - full rosters'!$A:$Q,13,FALSE )</f>
        <v>2004</v>
      </c>
      <c r="J559" s="132" t="str">
        <f>VLOOKUP($F559,'Participating - full rosters'!$A:$Q,14,FALSE )</f>
        <v>Nongovt. (not-for-profit) - Other</v>
      </c>
      <c r="K559" s="132" t="str">
        <f>VLOOKUP($F559,'Participating - full rosters'!$A:$R,18,FALSE )</f>
        <v>Major</v>
      </c>
      <c r="L559" s="132" t="str">
        <f>VLOOKUP($F559,'Participating - full rosters'!$A:$Q,15,FALSE )</f>
        <v>Staff Nurse</v>
      </c>
      <c r="M559" s="150">
        <f>VLOOKUP($F559,'Participating - full rosters'!$A:$Q,16,FALSE )</f>
        <v>42989</v>
      </c>
      <c r="N559" s="150">
        <f>VLOOKUP($F559,'Participating - full rosters'!$A:$Q,16,FALSE )</f>
        <v>42989</v>
      </c>
      <c r="O559" s="150"/>
      <c r="P559" s="150"/>
      <c r="Q559" s="47">
        <f>'Overall Data'!$C$34-N559</f>
        <v>60</v>
      </c>
      <c r="R559" s="132" t="str">
        <f>VLOOKUP($F559,'Participating - full rosters'!$A:$Q,17,FALSE )</f>
        <v>Day</v>
      </c>
      <c r="S559" s="132">
        <v>4</v>
      </c>
    </row>
    <row r="560" spans="1:19">
      <c r="A560" t="str">
        <f>VLOOKUP($F560,'Participating - full rosters'!$A:$Q,2,FALSE )</f>
        <v>Community Memorial Hospital</v>
      </c>
      <c r="B560" s="151">
        <v>0.99258069907410573</v>
      </c>
      <c r="C560" t="str">
        <f>VLOOKUP($F560,'Participating - full rosters'!$A:$Q,5,FALSE )</f>
        <v>Medical ACE</v>
      </c>
      <c r="D560" s="1">
        <v>0.93104764500745685</v>
      </c>
      <c r="E560" t="str">
        <f>VLOOKUP($F560,'Participating - full rosters'!$A:$Q,10,FALSE )</f>
        <v>Perleberg, Alexandra</v>
      </c>
      <c r="F560" s="151">
        <v>0.6245038925125207</v>
      </c>
      <c r="G560">
        <f>VLOOKUP($F560,'Participating - full rosters'!$A:$Q,11,FALSE )</f>
        <v>198</v>
      </c>
      <c r="H560" s="132">
        <f>VLOOKUP($F560,'Participating - full rosters'!$A:$Q,12,FALSE )</f>
        <v>29</v>
      </c>
      <c r="I560" s="132">
        <f>VLOOKUP($F560,'Participating - full rosters'!$A:$Q,13,FALSE )</f>
        <v>2008</v>
      </c>
      <c r="J560" s="132" t="str">
        <f>VLOOKUP($F560,'Participating - full rosters'!$A:$Q,14,FALSE )</f>
        <v>Nongovt. (not-for-profit) - Other</v>
      </c>
      <c r="K560" s="132" t="str">
        <f>VLOOKUP($F560,'Participating - full rosters'!$A:$R,18,FALSE )</f>
        <v>Minor</v>
      </c>
      <c r="L560" s="132" t="str">
        <f>VLOOKUP($F560,'Participating - full rosters'!$A:$Q,15,FALSE )</f>
        <v xml:space="preserve">C N A </v>
      </c>
      <c r="M560" s="150">
        <f>VLOOKUP($F560,'Participating - full rosters'!$A:$Q,16,FALSE )</f>
        <v>42983</v>
      </c>
      <c r="N560" s="150">
        <f>VLOOKUP($F560,'Participating - full rosters'!$A:$Q,16,FALSE )</f>
        <v>42983</v>
      </c>
      <c r="O560" s="150"/>
      <c r="P560" s="150"/>
      <c r="Q560" s="47">
        <f>'Overall Data'!$C$34-N560</f>
        <v>66</v>
      </c>
      <c r="R560" s="132" t="str">
        <f>VLOOKUP($F560,'Participating - full rosters'!$A:$Q,17,FALSE )</f>
        <v>Day/PM</v>
      </c>
      <c r="S560" s="132">
        <v>4</v>
      </c>
    </row>
    <row r="561" spans="1:19">
      <c r="A561" t="str">
        <f>VLOOKUP($F561,'Participating - full rosters'!$A:$Q,2,FALSE )</f>
        <v>The Miriam Hospital</v>
      </c>
      <c r="B561" s="151">
        <v>0.52550586196277105</v>
      </c>
      <c r="C561" t="str">
        <f>VLOOKUP($F561,'Participating - full rosters'!$A:$Q,5,FALSE )</f>
        <v>3E Stroke</v>
      </c>
      <c r="D561" s="1">
        <v>0.54565087362919495</v>
      </c>
      <c r="E561" t="str">
        <f>VLOOKUP($F561,'Participating - full rosters'!$A:$Q,10,FALSE )</f>
        <v>Haynes, Victoria</v>
      </c>
      <c r="F561" s="151">
        <v>0.12182546872937239</v>
      </c>
      <c r="G561">
        <f>VLOOKUP($F561,'Participating - full rosters'!$A:$Q,11,FALSE )</f>
        <v>247</v>
      </c>
      <c r="H561" s="132">
        <f>VLOOKUP($F561,'Participating - full rosters'!$A:$Q,12,FALSE )</f>
        <v>32</v>
      </c>
      <c r="I561" s="132">
        <f>VLOOKUP($F561,'Participating - full rosters'!$A:$Q,13,FALSE )</f>
        <v>2004</v>
      </c>
      <c r="J561" s="132" t="str">
        <f>VLOOKUP($F561,'Participating - full rosters'!$A:$Q,14,FALSE )</f>
        <v>Nongovt. (not-for-profit) - Other</v>
      </c>
      <c r="K561" s="132" t="str">
        <f>VLOOKUP($F561,'Participating - full rosters'!$A:$R,18,FALSE )</f>
        <v>Major</v>
      </c>
      <c r="L561" s="132" t="str">
        <f>VLOOKUP($F561,'Participating - full rosters'!$A:$Q,15,FALSE )</f>
        <v xml:space="preserve">C N A </v>
      </c>
      <c r="M561" s="150">
        <f>VLOOKUP($F561,'Participating - full rosters'!$A:$Q,16,FALSE )</f>
        <v>42983</v>
      </c>
      <c r="N561" s="150">
        <f>VLOOKUP($F561,'Participating - full rosters'!$A:$Q,16,FALSE )</f>
        <v>42983</v>
      </c>
      <c r="O561" s="150"/>
      <c r="P561" s="150"/>
      <c r="Q561" s="47">
        <f>'Overall Data'!$C$34-N561</f>
        <v>66</v>
      </c>
      <c r="R561" s="132" t="str">
        <f>VLOOKUP($F561,'Participating - full rosters'!$A:$Q,17,FALSE )</f>
        <v>Day/PM</v>
      </c>
      <c r="S561" s="132">
        <v>4</v>
      </c>
    </row>
    <row r="562" spans="1:19">
      <c r="A562" t="str">
        <f>VLOOKUP($F562,'Participating - full rosters'!$A:$Q,2,FALSE )</f>
        <v>The Miriam Hospital</v>
      </c>
      <c r="B562" s="151">
        <v>0.52550586196277127</v>
      </c>
      <c r="C562" t="str">
        <f>VLOOKUP($F562,'Participating - full rosters'!$A:$Q,5,FALSE )</f>
        <v>3N Orthopedic</v>
      </c>
      <c r="D562" s="151">
        <v>0.9910442883158086</v>
      </c>
      <c r="E562" t="str">
        <f>VLOOKUP($F562,'Participating - full rosters'!$A:$Q,10,FALSE )</f>
        <v>Johnson, Rebecca C</v>
      </c>
      <c r="F562" s="151">
        <v>0.21596521066305996</v>
      </c>
      <c r="G562">
        <f>VLOOKUP($F562,'Participating - full rosters'!$A:$Q,11,FALSE )</f>
        <v>247</v>
      </c>
      <c r="H562" s="132">
        <f>VLOOKUP($F562,'Participating - full rosters'!$A:$Q,12,FALSE )</f>
        <v>36</v>
      </c>
      <c r="I562" s="132">
        <f>VLOOKUP($F562,'Participating - full rosters'!$A:$Q,13,FALSE )</f>
        <v>2004</v>
      </c>
      <c r="J562" s="132" t="str">
        <f>VLOOKUP($F562,'Participating - full rosters'!$A:$Q,14,FALSE )</f>
        <v>Nongovt. (not-for-profit) - Other</v>
      </c>
      <c r="K562" s="132" t="str">
        <f>VLOOKUP($F562,'Participating - full rosters'!$A:$R,18,FALSE )</f>
        <v>Major</v>
      </c>
      <c r="L562" s="132" t="str">
        <f>VLOOKUP($F562,'Participating - full rosters'!$A:$Q,15,FALSE )</f>
        <v xml:space="preserve">C N A </v>
      </c>
      <c r="M562" s="150">
        <f>VLOOKUP($F562,'Participating - full rosters'!$A:$Q,16,FALSE )</f>
        <v>42983</v>
      </c>
      <c r="N562" s="150">
        <f>VLOOKUP($F562,'Participating - full rosters'!$A:$Q,16,FALSE )</f>
        <v>42983</v>
      </c>
      <c r="O562" s="150"/>
      <c r="P562" s="150"/>
      <c r="Q562" s="47">
        <f>'Overall Data'!$C$34-N562</f>
        <v>66</v>
      </c>
      <c r="R562" s="132" t="str">
        <f>VLOOKUP($F562,'Participating - full rosters'!$A:$Q,17,FALSE )</f>
        <v>Day/PM</v>
      </c>
      <c r="S562" s="132">
        <v>4</v>
      </c>
    </row>
    <row r="563" spans="1:19">
      <c r="A563" t="str">
        <f>VLOOKUP($F563,'Participating - full rosters'!$A:$Q,2,FALSE )</f>
        <v>Kaiser Permanente Sunnyside Medical Center</v>
      </c>
      <c r="B563" s="151">
        <v>0.21700524054157877</v>
      </c>
      <c r="C563" t="str">
        <f>VLOOKUP($F563,'Participating - full rosters'!$A:$Q,5,FALSE )</f>
        <v>Oncology</v>
      </c>
      <c r="D563" s="151">
        <v>0.38472962404098765</v>
      </c>
      <c r="E563" t="str">
        <f>VLOOKUP($F563,'Participating - full rosters'!$A:$Q,10,FALSE )</f>
        <v>Chandler, Ester</v>
      </c>
      <c r="F563" s="151">
        <v>0.27397424048629948</v>
      </c>
      <c r="G563">
        <f>VLOOKUP($F563,'Participating - full rosters'!$A:$Q,11,FALSE )</f>
        <v>302</v>
      </c>
      <c r="H563" s="132">
        <f>VLOOKUP($F563,'Participating - full rosters'!$A:$Q,12,FALSE )</f>
        <v>20</v>
      </c>
      <c r="I563" s="132">
        <f>VLOOKUP($F563,'Participating - full rosters'!$A:$Q,13,FALSE )</f>
        <v>2016</v>
      </c>
      <c r="J563" s="132" t="str">
        <f>VLOOKUP($F563,'Participating - full rosters'!$A:$Q,14,FALSE )</f>
        <v>Nongovt. (not-for-profit) - Other</v>
      </c>
      <c r="K563" s="132" t="str">
        <f>VLOOKUP($F563,'Participating - full rosters'!$A:$R,18,FALSE )</f>
        <v>Minor</v>
      </c>
      <c r="L563" s="132" t="str">
        <f>VLOOKUP($F563,'Participating - full rosters'!$A:$Q,15,FALSE )</f>
        <v>Staff Nurse</v>
      </c>
      <c r="M563" s="150">
        <f>VLOOKUP($F563,'Participating - full rosters'!$A:$Q,16,FALSE )</f>
        <v>42975</v>
      </c>
      <c r="N563" s="150">
        <f>VLOOKUP($F563,'Participating - full rosters'!$A:$Q,16,FALSE )</f>
        <v>42975</v>
      </c>
      <c r="O563" s="150"/>
      <c r="P563" s="150"/>
      <c r="Q563" s="47">
        <f>'Overall Data'!$C$34-N563</f>
        <v>74</v>
      </c>
      <c r="R563" s="132" t="str">
        <f>VLOOKUP($F563,'Participating - full rosters'!$A:$Q,17,FALSE )</f>
        <v>DAY</v>
      </c>
      <c r="S563" s="132">
        <v>4</v>
      </c>
    </row>
    <row r="564" spans="1:19">
      <c r="A564" t="str">
        <f>VLOOKUP($F564,'Participating - full rosters'!$A:$Q,2,FALSE )</f>
        <v>St. Elizabeth Hospital</v>
      </c>
      <c r="B564" s="106">
        <v>6.8237914781315995E-2</v>
      </c>
      <c r="C564" t="str">
        <f>VLOOKUP($F564,'Participating - full rosters'!$A:$Q,5,FALSE )</f>
        <v>Telemetry</v>
      </c>
      <c r="D564" s="106">
        <v>0.37457274951226172</v>
      </c>
      <c r="E564" t="str">
        <f>VLOOKUP($F564,'Participating - full rosters'!$A:$Q,10,FALSE )</f>
        <v>Jackson, Ana</v>
      </c>
      <c r="F564" s="106">
        <v>0.31349300997633534</v>
      </c>
      <c r="G564">
        <f>VLOOKUP($F564,'Participating - full rosters'!$A:$Q,11,FALSE )</f>
        <v>47</v>
      </c>
      <c r="H564" s="132">
        <f>VLOOKUP($F564,'Participating - full rosters'!$A:$Q,12,FALSE )</f>
        <v>17</v>
      </c>
      <c r="I564" s="132">
        <f>VLOOKUP($F564,'Participating - full rosters'!$A:$Q,13,FALSE )</f>
        <v>2012</v>
      </c>
      <c r="J564" s="132" t="str">
        <f>VLOOKUP($F564,'Participating - full rosters'!$A:$Q,14,FALSE )</f>
        <v xml:space="preserve">Nongovt. (not-for-profit) - Church Operated
</v>
      </c>
      <c r="K564" s="132" t="str">
        <f>VLOOKUP($F564,'Participating - full rosters'!$A:$R,18,FALSE )</f>
        <v>Non teaching</v>
      </c>
      <c r="L564" s="132" t="str">
        <f>VLOOKUP($F564,'Participating - full rosters'!$A:$Q,15,FALSE )</f>
        <v>C N A</v>
      </c>
      <c r="M564" s="150">
        <f>VLOOKUP($F564,'Participating - full rosters'!$A:$Q,16,FALSE )</f>
        <v>42961</v>
      </c>
      <c r="N564" s="150">
        <f>VLOOKUP($F564,'Participating - full rosters'!$A:$Q,16,FALSE )</f>
        <v>42961</v>
      </c>
      <c r="O564" s="150"/>
      <c r="P564" s="150"/>
      <c r="Q564" s="47">
        <f>'Overall Data'!$C$34-N564</f>
        <v>88</v>
      </c>
      <c r="R564" s="132" t="str">
        <f>VLOOKUP($F564,'Participating - full rosters'!$A:$Q,17,FALSE )</f>
        <v>Day</v>
      </c>
      <c r="S564" s="132">
        <v>4</v>
      </c>
    </row>
    <row r="565" spans="1:19">
      <c r="A565" t="str">
        <f>VLOOKUP($F565,'Participating - full rosters'!$A:$Q,2,FALSE )</f>
        <v>Woodhull Hospital</v>
      </c>
      <c r="B565" s="151">
        <v>0.33754326083630637</v>
      </c>
      <c r="C565" t="str">
        <f>VLOOKUP($F565,'Participating - full rosters'!$A:$Q,5,FALSE )</f>
        <v>8-200 Medicine</v>
      </c>
      <c r="D565" s="151">
        <v>0.39015181399689147</v>
      </c>
      <c r="E565" t="str">
        <f>VLOOKUP($F565,'Participating - full rosters'!$A:$Q,10,FALSE )</f>
        <v>Chen, Meizhu</v>
      </c>
      <c r="F565" s="151">
        <v>0.9849</v>
      </c>
      <c r="G565">
        <f>VLOOKUP($F565,'Participating - full rosters'!$A:$Q,11,FALSE )</f>
        <v>305</v>
      </c>
      <c r="H565" s="132">
        <f>VLOOKUP($F565,'Participating - full rosters'!$A:$Q,12,FALSE )</f>
        <v>36</v>
      </c>
      <c r="I565" s="132">
        <f>VLOOKUP($F565,'Participating - full rosters'!$A:$Q,13,FALSE )</f>
        <v>2016</v>
      </c>
      <c r="J565" s="132" t="str">
        <f>VLOOKUP($F565,'Participating - full rosters'!$A:$Q,14,FALSE )</f>
        <v>Govt. (non federal) - City-county</v>
      </c>
      <c r="K565" s="132" t="str">
        <f>VLOOKUP($F565,'Participating - full rosters'!$A:$R,18,FALSE )</f>
        <v>Minor</v>
      </c>
      <c r="L565" s="132" t="str">
        <f>VLOOKUP($F565,'Participating - full rosters'!$A:$Q,15,FALSE )</f>
        <v>C N A</v>
      </c>
      <c r="M565" s="150">
        <f>VLOOKUP($F565,'Participating - full rosters'!$A:$Q,16,FALSE )</f>
        <v>42961</v>
      </c>
      <c r="N565" s="150">
        <f>VLOOKUP($F565,'Participating - full rosters'!$A:$Q,16,FALSE )</f>
        <v>42961</v>
      </c>
      <c r="O565" s="150"/>
      <c r="P565" s="150"/>
      <c r="Q565" s="47">
        <f>'Overall Data'!$C$34-N565</f>
        <v>88</v>
      </c>
      <c r="R565" s="132" t="str">
        <f>VLOOKUP($F565,'Participating - full rosters'!$A:$Q,17,FALSE )</f>
        <v>Day</v>
      </c>
      <c r="S565" s="132">
        <v>4</v>
      </c>
    </row>
    <row r="566" spans="1:19">
      <c r="A566" t="str">
        <f>VLOOKUP($F566,'Participating - full rosters'!$A:$Q,2,FALSE )</f>
        <v>Community Memorial Hospital</v>
      </c>
      <c r="B566" s="151">
        <v>0.99258069907410573</v>
      </c>
      <c r="C566" t="str">
        <f>VLOOKUP($F566,'Participating - full rosters'!$A:$Q,5,FALSE )</f>
        <v>Medical ACE</v>
      </c>
      <c r="D566" s="151">
        <v>0.93104764500745685</v>
      </c>
      <c r="E566" t="str">
        <f>VLOOKUP($F566,'Participating - full rosters'!$A:$Q,10,FALSE )</f>
        <v>Beisbier, Jessica</v>
      </c>
      <c r="F566" s="151">
        <v>0.90652292920683497</v>
      </c>
      <c r="G566">
        <f>VLOOKUP($F566,'Participating - full rosters'!$A:$Q,11,FALSE )</f>
        <v>198</v>
      </c>
      <c r="H566" s="132">
        <f>VLOOKUP($F566,'Participating - full rosters'!$A:$Q,12,FALSE )</f>
        <v>29</v>
      </c>
      <c r="I566" s="132">
        <f>VLOOKUP($F566,'Participating - full rosters'!$A:$Q,13,FALSE )</f>
        <v>2008</v>
      </c>
      <c r="J566" s="132" t="str">
        <f>VLOOKUP($F566,'Participating - full rosters'!$A:$Q,14,FALSE )</f>
        <v>Nongovt. (not-for-profit) - Other</v>
      </c>
      <c r="K566" s="132" t="str">
        <f>VLOOKUP($F566,'Participating - full rosters'!$A:$R,18,FALSE )</f>
        <v>Minor</v>
      </c>
      <c r="L566" s="132" t="str">
        <f>VLOOKUP($F566,'Participating - full rosters'!$A:$Q,15,FALSE )</f>
        <v>RN</v>
      </c>
      <c r="M566" s="150">
        <f>VLOOKUP($F566,'Participating - full rosters'!$A:$Q,16,FALSE )</f>
        <v>42954</v>
      </c>
      <c r="N566" s="150">
        <f>VLOOKUP($F566,'Participating - full rosters'!$A:$Q,16,FALSE )</f>
        <v>42954</v>
      </c>
      <c r="O566" s="150"/>
      <c r="P566" s="150"/>
      <c r="Q566" s="47">
        <f>'Overall Data'!$C$34-N566</f>
        <v>95</v>
      </c>
      <c r="R566" s="132" t="str">
        <f>VLOOKUP($F566,'Participating - full rosters'!$A:$Q,17,FALSE )</f>
        <v>Day</v>
      </c>
      <c r="S566" s="132">
        <v>4</v>
      </c>
    </row>
    <row r="567" spans="1:19">
      <c r="A567" t="str">
        <f>VLOOKUP($F567,'Participating - full rosters'!$A:$Q,2,FALSE )</f>
        <v>The Miriam Hospital</v>
      </c>
      <c r="B567" s="151">
        <v>0.52550586196277127</v>
      </c>
      <c r="C567" t="str">
        <f>VLOOKUP($F567,'Participating - full rosters'!$A:$Q,5,FALSE )</f>
        <v>3W Med Surg</v>
      </c>
      <c r="D567" s="151">
        <v>0.25663933604106137</v>
      </c>
      <c r="E567" t="str">
        <f>VLOOKUP($F567,'Participating - full rosters'!$A:$Q,10,FALSE )</f>
        <v>Krupa, Alexandra M</v>
      </c>
      <c r="F567" s="151">
        <v>0.12001877998685295</v>
      </c>
      <c r="G567">
        <f>VLOOKUP($F567,'Participating - full rosters'!$A:$Q,11,FALSE )</f>
        <v>247</v>
      </c>
      <c r="H567" s="132">
        <f>VLOOKUP($F567,'Participating - full rosters'!$A:$Q,12,FALSE )</f>
        <v>36</v>
      </c>
      <c r="I567" s="132">
        <f>VLOOKUP($F567,'Participating - full rosters'!$A:$Q,13,FALSE )</f>
        <v>2004</v>
      </c>
      <c r="J567" s="132" t="str">
        <f>VLOOKUP($F567,'Participating - full rosters'!$A:$Q,14,FALSE )</f>
        <v>Nongovt. (not-for-profit) - Other</v>
      </c>
      <c r="K567" s="132" t="str">
        <f>VLOOKUP($F567,'Participating - full rosters'!$A:$R,18,FALSE )</f>
        <v>Major</v>
      </c>
      <c r="L567" s="132" t="str">
        <f>VLOOKUP($F567,'Participating - full rosters'!$A:$Q,15,FALSE )</f>
        <v>RN</v>
      </c>
      <c r="M567" s="150">
        <f>VLOOKUP($F567,'Participating - full rosters'!$A:$Q,16,FALSE )</f>
        <v>42954</v>
      </c>
      <c r="N567" s="150">
        <f>VLOOKUP($F567,'Participating - full rosters'!$A:$Q,16,FALSE )</f>
        <v>42954</v>
      </c>
      <c r="O567" s="150"/>
      <c r="P567" s="150"/>
      <c r="Q567" s="47">
        <f>'Overall Data'!$C$34-N567</f>
        <v>95</v>
      </c>
      <c r="R567" s="132" t="str">
        <f>VLOOKUP($F567,'Participating - full rosters'!$A:$Q,17,FALSE )</f>
        <v>Day</v>
      </c>
      <c r="S567" s="132">
        <v>4</v>
      </c>
    </row>
    <row r="568" spans="1:19">
      <c r="A568" t="str">
        <f>VLOOKUP($F568,'Participating - full rosters'!$A:$Q,2,FALSE )</f>
        <v>The Miriam Hospital</v>
      </c>
      <c r="B568" s="151">
        <v>0.52550586196277105</v>
      </c>
      <c r="C568" t="str">
        <f>VLOOKUP($F568,'Participating - full rosters'!$A:$Q,5,FALSE )</f>
        <v>3E Stroke</v>
      </c>
      <c r="D568" s="151">
        <v>0.54565087362919495</v>
      </c>
      <c r="E568" t="str">
        <f>VLOOKUP($F568,'Participating - full rosters'!$A:$Q,10,FALSE )</f>
        <v>Oliveira, Sandra</v>
      </c>
      <c r="F568" s="151">
        <v>0.71774108246705282</v>
      </c>
      <c r="G568">
        <f>VLOOKUP($F568,'Participating - full rosters'!$A:$Q,11,FALSE )</f>
        <v>247</v>
      </c>
      <c r="H568" s="132">
        <f>VLOOKUP($F568,'Participating - full rosters'!$A:$Q,12,FALSE )</f>
        <v>32</v>
      </c>
      <c r="I568" s="132">
        <f>VLOOKUP($F568,'Participating - full rosters'!$A:$Q,13,FALSE )</f>
        <v>2004</v>
      </c>
      <c r="J568" s="132" t="str">
        <f>VLOOKUP($F568,'Participating - full rosters'!$A:$Q,14,FALSE )</f>
        <v>Nongovt. (not-for-profit) - Other</v>
      </c>
      <c r="K568" s="132" t="str">
        <f>VLOOKUP($F568,'Participating - full rosters'!$A:$R,18,FALSE )</f>
        <v>Major</v>
      </c>
      <c r="L568" s="132" t="str">
        <f>VLOOKUP($F568,'Participating - full rosters'!$A:$Q,15,FALSE )</f>
        <v>Staff Nurse CN2</v>
      </c>
      <c r="M568" s="150">
        <f>VLOOKUP($F568,'Participating - full rosters'!$A:$Q,16,FALSE )</f>
        <v>42951</v>
      </c>
      <c r="N568" s="150">
        <f>VLOOKUP($F568,'Participating - full rosters'!$A:$Q,16,FALSE )</f>
        <v>42951</v>
      </c>
      <c r="O568" s="150"/>
      <c r="P568" s="150"/>
      <c r="Q568" s="47">
        <f>'Overall Data'!$C$34-N568</f>
        <v>98</v>
      </c>
      <c r="R568" s="132" t="str">
        <f>VLOOKUP($F568,'Participating - full rosters'!$A:$Q,17,FALSE )</f>
        <v>Day</v>
      </c>
      <c r="S568" s="132">
        <v>4</v>
      </c>
    </row>
    <row r="569" spans="1:19">
      <c r="A569" t="str">
        <f>VLOOKUP($F569,'Participating - full rosters'!$A:$Q,2,FALSE )</f>
        <v>Harlem Hospital Center</v>
      </c>
      <c r="B569" s="151">
        <v>0.14907095709371709</v>
      </c>
      <c r="C569" t="str">
        <f>VLOOKUP($F569,'Participating - full rosters'!$A:$Q,5,FALSE )</f>
        <v>13th Floor - Medicine</v>
      </c>
      <c r="D569" s="151">
        <v>0.67283544320657374</v>
      </c>
      <c r="E569" t="str">
        <f>VLOOKUP($F569,'Participating - full rosters'!$A:$Q,10,FALSE )</f>
        <v>Akrong, Susie</v>
      </c>
      <c r="F569" s="151">
        <v>0.41525741535043981</v>
      </c>
      <c r="G569">
        <f>VLOOKUP($F569,'Participating - full rosters'!$A:$Q,11,FALSE )</f>
        <v>257</v>
      </c>
      <c r="H569" s="132">
        <f>VLOOKUP($F569,'Participating - full rosters'!$A:$Q,12,FALSE )</f>
        <v>36</v>
      </c>
      <c r="I569" s="132">
        <f>VLOOKUP($F569,'Participating - full rosters'!$A:$Q,13,FALSE )</f>
        <v>2011</v>
      </c>
      <c r="J569" s="132" t="str">
        <f>VLOOKUP($F569,'Participating - full rosters'!$A:$Q,14,FALSE )</f>
        <v xml:space="preserve">Govt. (non federal) - City
</v>
      </c>
      <c r="K569" s="132" t="str">
        <f>VLOOKUP($F569,'Participating - full rosters'!$A:$R,18,FALSE )</f>
        <v>Minor</v>
      </c>
      <c r="L569" s="132" t="str">
        <f>VLOOKUP($F569,'Participating - full rosters'!$A:$Q,15,FALSE )</f>
        <v>RN</v>
      </c>
      <c r="M569" s="150">
        <f>VLOOKUP($F569,'Participating - full rosters'!$A:$Q,16,FALSE )</f>
        <v>42940</v>
      </c>
      <c r="N569" s="150">
        <f>VLOOKUP($F569,'Participating - full rosters'!$A:$Q,16,FALSE )</f>
        <v>42940</v>
      </c>
      <c r="O569" s="150"/>
      <c r="P569" s="150"/>
      <c r="Q569" s="47">
        <f>'Overall Data'!$C$34-N569</f>
        <v>109</v>
      </c>
      <c r="R569" s="132" t="str">
        <f>VLOOKUP($F569,'Participating - full rosters'!$A:$Q,17,FALSE )</f>
        <v>Day</v>
      </c>
      <c r="S569" s="132">
        <v>4</v>
      </c>
    </row>
    <row r="570" spans="1:19">
      <c r="A570" t="str">
        <f>VLOOKUP($F570,'Participating - full rosters'!$A:$Q,2,FALSE )</f>
        <v>Community Memorial Hospital</v>
      </c>
      <c r="B570" s="151">
        <v>0.99258069907410573</v>
      </c>
      <c r="C570" t="str">
        <f>VLOOKUP($F570,'Participating - full rosters'!$A:$Q,5,FALSE )</f>
        <v>Medical ACE</v>
      </c>
      <c r="D570" s="151">
        <v>0.93104764500745685</v>
      </c>
      <c r="E570" t="str">
        <f>VLOOKUP($F570,'Participating - full rosters'!$A:$Q,10,FALSE )</f>
        <v>Kelch, Angela</v>
      </c>
      <c r="F570" s="151">
        <v>0.26417309704769243</v>
      </c>
      <c r="G570">
        <f>VLOOKUP($F570,'Participating - full rosters'!$A:$Q,11,FALSE )</f>
        <v>198</v>
      </c>
      <c r="H570" s="132">
        <f>VLOOKUP($F570,'Participating - full rosters'!$A:$Q,12,FALSE )</f>
        <v>29</v>
      </c>
      <c r="I570" s="132">
        <f>VLOOKUP($F570,'Participating - full rosters'!$A:$Q,13,FALSE )</f>
        <v>2008</v>
      </c>
      <c r="J570" s="132" t="str">
        <f>VLOOKUP($F570,'Participating - full rosters'!$A:$Q,14,FALSE )</f>
        <v>Nongovt. (not-for-profit) - Other</v>
      </c>
      <c r="K570" s="132" t="str">
        <f>VLOOKUP($F570,'Participating - full rosters'!$A:$R,18,FALSE )</f>
        <v>Minor</v>
      </c>
      <c r="L570" s="132" t="str">
        <f>VLOOKUP($F570,'Participating - full rosters'!$A:$Q,15,FALSE )</f>
        <v>RN</v>
      </c>
      <c r="M570" s="150">
        <f>VLOOKUP($F570,'Participating - full rosters'!$A:$Q,16,FALSE )</f>
        <v>42933</v>
      </c>
      <c r="N570" s="150">
        <f>VLOOKUP($F570,'Participating - full rosters'!$A:$Q,16,FALSE )</f>
        <v>42933</v>
      </c>
      <c r="O570" s="150"/>
      <c r="P570" s="150"/>
      <c r="Q570" s="47">
        <f>'Overall Data'!$C$34-N570</f>
        <v>116</v>
      </c>
      <c r="R570" s="132" t="str">
        <f>VLOOKUP($F570,'Participating - full rosters'!$A:$Q,17,FALSE )</f>
        <v>Day</v>
      </c>
      <c r="S570" s="132">
        <v>4</v>
      </c>
    </row>
    <row r="571" spans="1:19">
      <c r="A571" t="str">
        <f>VLOOKUP($F571,'Participating - full rosters'!$A:$Q,2,FALSE )</f>
        <v>St. Elizabeth Hospital</v>
      </c>
      <c r="B571" s="106">
        <v>6.8237914781315995E-2</v>
      </c>
      <c r="C571" t="str">
        <f>VLOOKUP($F571,'Participating - full rosters'!$A:$Q,5,FALSE )</f>
        <v>Med</v>
      </c>
      <c r="D571" s="106">
        <v>0.10735205918816826</v>
      </c>
      <c r="E571" t="str">
        <f>VLOOKUP($F571,'Participating - full rosters'!$A:$Q,10,FALSE )</f>
        <v>Breckenrige, Sarah</v>
      </c>
      <c r="F571" s="151">
        <v>0.4921054104926128</v>
      </c>
      <c r="G571">
        <f>VLOOKUP($F571,'Participating - full rosters'!$A:$Q,11,FALSE )</f>
        <v>47</v>
      </c>
      <c r="H571" s="132">
        <f>VLOOKUP($F571,'Participating - full rosters'!$A:$Q,12,FALSE )</f>
        <v>16</v>
      </c>
      <c r="I571" s="132">
        <f>VLOOKUP($F571,'Participating - full rosters'!$A:$Q,13,FALSE )</f>
        <v>2012</v>
      </c>
      <c r="J571" s="132" t="str">
        <f>VLOOKUP($F571,'Participating - full rosters'!$A:$Q,14,FALSE )</f>
        <v xml:space="preserve">Nongovt. (not-for-profit) - Church Operated
</v>
      </c>
      <c r="K571" s="132" t="str">
        <f>VLOOKUP($F571,'Participating - full rosters'!$A:$R,18,FALSE )</f>
        <v>Non teaching</v>
      </c>
      <c r="L571" s="132" t="str">
        <f>VLOOKUP($F571,'Participating - full rosters'!$A:$Q,15,FALSE )</f>
        <v>Staff Nurse</v>
      </c>
      <c r="M571" s="150">
        <f>VLOOKUP($F571,'Participating - full rosters'!$A:$Q,16,FALSE )</f>
        <v>42933</v>
      </c>
      <c r="N571" s="150">
        <f>VLOOKUP($F571,'Participating - full rosters'!$A:$Q,16,FALSE )</f>
        <v>42933</v>
      </c>
      <c r="O571" s="150"/>
      <c r="P571" s="150"/>
      <c r="Q571" s="47">
        <f>'Overall Data'!$C$34-N571</f>
        <v>116</v>
      </c>
      <c r="R571" s="132" t="str">
        <f>VLOOKUP($F571,'Participating - full rosters'!$A:$Q,17,FALSE )</f>
        <v>day</v>
      </c>
      <c r="S571" s="132">
        <v>4</v>
      </c>
    </row>
    <row r="572" spans="1:19">
      <c r="A572" t="str">
        <f>VLOOKUP($F572,'Participating - full rosters'!$A:$Q,2,FALSE )</f>
        <v>St. Elizabeth Hospital</v>
      </c>
      <c r="B572" s="106">
        <v>6.8237914781315995E-2</v>
      </c>
      <c r="C572" t="str">
        <f>VLOOKUP($F572,'Participating - full rosters'!$A:$Q,5,FALSE )</f>
        <v>Med</v>
      </c>
      <c r="D572" s="106">
        <v>0.10735205918816826</v>
      </c>
      <c r="E572" t="str">
        <f>VLOOKUP($F572,'Participating - full rosters'!$A:$Q,10,FALSE )</f>
        <v>Allen, Joni</v>
      </c>
      <c r="F572" s="151">
        <v>0.98937357220832678</v>
      </c>
      <c r="G572">
        <f>VLOOKUP($F572,'Participating - full rosters'!$A:$Q,11,FALSE )</f>
        <v>47</v>
      </c>
      <c r="H572" s="132">
        <f>VLOOKUP($F572,'Participating - full rosters'!$A:$Q,12,FALSE )</f>
        <v>16</v>
      </c>
      <c r="I572" s="132">
        <f>VLOOKUP($F572,'Participating - full rosters'!$A:$Q,13,FALSE )</f>
        <v>2012</v>
      </c>
      <c r="J572" s="132" t="str">
        <f>VLOOKUP($F572,'Participating - full rosters'!$A:$Q,14,FALSE )</f>
        <v xml:space="preserve">Nongovt. (not-for-profit) - Church Operated
</v>
      </c>
      <c r="K572" s="132" t="str">
        <f>VLOOKUP($F572,'Participating - full rosters'!$A:$R,18,FALSE )</f>
        <v>Non teaching</v>
      </c>
      <c r="L572" s="132" t="str">
        <f>VLOOKUP($F572,'Participating - full rosters'!$A:$Q,15,FALSE )</f>
        <v>Staff Nurse</v>
      </c>
      <c r="M572" s="150">
        <f>VLOOKUP($F572,'Participating - full rosters'!$A:$Q,16,FALSE )</f>
        <v>42933</v>
      </c>
      <c r="N572" s="150">
        <f>VLOOKUP($F572,'Participating - full rosters'!$A:$Q,16,FALSE )</f>
        <v>42933</v>
      </c>
      <c r="O572" s="150"/>
      <c r="P572" s="150"/>
      <c r="Q572" s="47">
        <f>'Overall Data'!$C$34-N572</f>
        <v>116</v>
      </c>
      <c r="R572" s="132" t="str">
        <f>VLOOKUP($F572,'Participating - full rosters'!$A:$Q,17,FALSE )</f>
        <v>Day</v>
      </c>
      <c r="S572" s="132">
        <v>4</v>
      </c>
    </row>
    <row r="573" spans="1:19">
      <c r="A573" t="str">
        <f>VLOOKUP($F573,'Participating - full rosters'!$A:$Q,2,FALSE )</f>
        <v>The Miriam Hospital</v>
      </c>
      <c r="B573" s="151">
        <v>0.52550586196277127</v>
      </c>
      <c r="C573" t="str">
        <f>VLOOKUP($F573,'Participating - full rosters'!$A:$Q,5,FALSE )</f>
        <v>3B Colorectal</v>
      </c>
      <c r="D573" s="151">
        <v>0.88784051520757767</v>
      </c>
      <c r="E573" t="str">
        <f>VLOOKUP($F573,'Participating - full rosters'!$A:$Q,10,FALSE )</f>
        <v>Helger, Jean A</v>
      </c>
      <c r="F573" s="151">
        <v>0.72190147880028055</v>
      </c>
      <c r="G573">
        <f>VLOOKUP($F573,'Participating - full rosters'!$A:$Q,11,FALSE )</f>
        <v>247</v>
      </c>
      <c r="H573" s="132">
        <f>VLOOKUP($F573,'Participating - full rosters'!$A:$Q,12,FALSE )</f>
        <v>13</v>
      </c>
      <c r="I573" s="132">
        <f>VLOOKUP($F573,'Participating - full rosters'!$A:$Q,13,FALSE )</f>
        <v>2004</v>
      </c>
      <c r="J573" s="132" t="str">
        <f>VLOOKUP($F573,'Participating - full rosters'!$A:$Q,14,FALSE )</f>
        <v>Nongovt. (not-for-profit) - Other</v>
      </c>
      <c r="K573" s="132" t="str">
        <f>VLOOKUP($F573,'Participating - full rosters'!$A:$R,18,FALSE )</f>
        <v>Major</v>
      </c>
      <c r="L573" s="132" t="str">
        <f>VLOOKUP($F573,'Participating - full rosters'!$A:$Q,15,FALSE )</f>
        <v>RN</v>
      </c>
      <c r="M573" s="150">
        <f>VLOOKUP($F573,'Participating - full rosters'!$A:$Q,16,FALSE )</f>
        <v>42933</v>
      </c>
      <c r="N573" s="150">
        <f>VLOOKUP($F573,'Participating - full rosters'!$A:$Q,16,FALSE )</f>
        <v>42933</v>
      </c>
      <c r="O573" s="150"/>
      <c r="P573" s="150"/>
      <c r="Q573" s="47">
        <f>'Overall Data'!$C$34-N573</f>
        <v>116</v>
      </c>
      <c r="R573" s="132" t="str">
        <f>VLOOKUP($F573,'Participating - full rosters'!$A:$Q,17,FALSE )</f>
        <v>Day</v>
      </c>
      <c r="S573" s="132">
        <v>4</v>
      </c>
    </row>
    <row r="574" spans="1:19">
      <c r="A574" t="str">
        <f>VLOOKUP($F574,'Participating - full rosters'!$A:$Q,2,FALSE )</f>
        <v>The Miriam Hospital</v>
      </c>
      <c r="B574" s="151">
        <v>0.52550586196277105</v>
      </c>
      <c r="C574" t="str">
        <f>VLOOKUP($F574,'Participating - full rosters'!$A:$Q,5,FALSE )</f>
        <v>3E Stroke</v>
      </c>
      <c r="D574" s="151">
        <v>0.54565087362919495</v>
      </c>
      <c r="E574" t="str">
        <f>VLOOKUP($F574,'Participating - full rosters'!$A:$Q,10,FALSE )</f>
        <v>Gasparri, Jessica</v>
      </c>
      <c r="F574" s="151">
        <v>0.52808186222466191</v>
      </c>
      <c r="G574">
        <f>VLOOKUP($F574,'Participating - full rosters'!$A:$Q,11,FALSE )</f>
        <v>247</v>
      </c>
      <c r="H574" s="132">
        <f>VLOOKUP($F574,'Participating - full rosters'!$A:$Q,12,FALSE )</f>
        <v>32</v>
      </c>
      <c r="I574" s="132">
        <f>VLOOKUP($F574,'Participating - full rosters'!$A:$Q,13,FALSE )</f>
        <v>2004</v>
      </c>
      <c r="J574" s="132" t="str">
        <f>VLOOKUP($F574,'Participating - full rosters'!$A:$Q,14,FALSE )</f>
        <v>Nongovt. (not-for-profit) - Other</v>
      </c>
      <c r="K574" s="132" t="str">
        <f>VLOOKUP($F574,'Participating - full rosters'!$A:$R,18,FALSE )</f>
        <v>Major</v>
      </c>
      <c r="L574" s="132" t="str">
        <f>VLOOKUP($F574,'Participating - full rosters'!$A:$Q,15,FALSE )</f>
        <v>Staff Nurse</v>
      </c>
      <c r="M574" s="150">
        <f>VLOOKUP($F574,'Participating - full rosters'!$A:$Q,16,FALSE )</f>
        <v>42933</v>
      </c>
      <c r="N574" s="150">
        <f>VLOOKUP($F574,'Participating - full rosters'!$A:$Q,16,FALSE )</f>
        <v>42933</v>
      </c>
      <c r="O574" s="150"/>
      <c r="P574" s="150"/>
      <c r="Q574" s="47">
        <f>'Overall Data'!$C$34-N574</f>
        <v>116</v>
      </c>
      <c r="R574" s="132" t="str">
        <f>VLOOKUP($F574,'Participating - full rosters'!$A:$Q,17,FALSE )</f>
        <v>Day</v>
      </c>
      <c r="S574" s="132">
        <v>4</v>
      </c>
    </row>
    <row r="575" spans="1:19">
      <c r="A575" t="str">
        <f>VLOOKUP($F575,'Participating - full rosters'!$A:$Q,2,FALSE )</f>
        <v>The Miriam Hospital</v>
      </c>
      <c r="B575" s="151">
        <v>0.52550586196277105</v>
      </c>
      <c r="C575" t="str">
        <f>VLOOKUP($F575,'Participating - full rosters'!$A:$Q,5,FALSE )</f>
        <v>3E Stroke</v>
      </c>
      <c r="D575" s="151">
        <v>0.54565087362919495</v>
      </c>
      <c r="E575" t="str">
        <f>VLOOKUP($F575,'Participating - full rosters'!$A:$Q,10,FALSE )</f>
        <v>Gomez, Alba M</v>
      </c>
      <c r="F575" s="151">
        <v>0.65701837536675867</v>
      </c>
      <c r="G575">
        <f>VLOOKUP($F575,'Participating - full rosters'!$A:$Q,11,FALSE )</f>
        <v>247</v>
      </c>
      <c r="H575" s="132">
        <f>VLOOKUP($F575,'Participating - full rosters'!$A:$Q,12,FALSE )</f>
        <v>32</v>
      </c>
      <c r="I575" s="132">
        <f>VLOOKUP($F575,'Participating - full rosters'!$A:$Q,13,FALSE )</f>
        <v>2004</v>
      </c>
      <c r="J575" s="132" t="str">
        <f>VLOOKUP($F575,'Participating - full rosters'!$A:$Q,14,FALSE )</f>
        <v>Nongovt. (not-for-profit) - Other</v>
      </c>
      <c r="K575" s="132" t="str">
        <f>VLOOKUP($F575,'Participating - full rosters'!$A:$R,18,FALSE )</f>
        <v>Major</v>
      </c>
      <c r="L575" s="132" t="str">
        <f>VLOOKUP($F575,'Participating - full rosters'!$A:$Q,15,FALSE )</f>
        <v>Staff Nurse</v>
      </c>
      <c r="M575" s="150">
        <f>VLOOKUP($F575,'Participating - full rosters'!$A:$Q,16,FALSE )</f>
        <v>42933</v>
      </c>
      <c r="N575" s="150">
        <f>VLOOKUP($F575,'Participating - full rosters'!$A:$Q,16,FALSE )</f>
        <v>42933</v>
      </c>
      <c r="O575" s="150"/>
      <c r="P575" s="150"/>
      <c r="Q575" s="47">
        <f>'Overall Data'!$C$34-N575</f>
        <v>116</v>
      </c>
      <c r="R575" s="132" t="str">
        <f>VLOOKUP($F575,'Participating - full rosters'!$A:$Q,17,FALSE )</f>
        <v>day</v>
      </c>
      <c r="S575" s="132">
        <v>4</v>
      </c>
    </row>
    <row r="576" spans="1:19">
      <c r="A576" t="str">
        <f>VLOOKUP($F576,'Participating - full rosters'!$A:$Q,2,FALSE )</f>
        <v>Geisinger Medical Center</v>
      </c>
      <c r="B576" s="151">
        <v>0.91611479193661671</v>
      </c>
      <c r="C576" t="str">
        <f>VLOOKUP($F576,'Participating - full rosters'!$A:$Q,5,FALSE )</f>
        <v>Hfam 6</v>
      </c>
      <c r="D576" s="151">
        <v>0.15946996297872063</v>
      </c>
      <c r="E576" t="str">
        <f>VLOOKUP($F576,'Participating - full rosters'!$A:$Q,10,FALSE )</f>
        <v>Surdi, Samantha</v>
      </c>
      <c r="F576" s="151">
        <v>0.47567629667631361</v>
      </c>
      <c r="G576">
        <f>VLOOKUP($F576,'Participating - full rosters'!$A:$Q,11,FALSE )</f>
        <v>547</v>
      </c>
      <c r="H576" s="132">
        <f>VLOOKUP($F576,'Participating - full rosters'!$A:$Q,12,FALSE )</f>
        <v>30</v>
      </c>
      <c r="I576" s="132">
        <f>VLOOKUP($F576,'Participating - full rosters'!$A:$Q,13,FALSE )</f>
        <v>2010</v>
      </c>
      <c r="J576" s="132" t="str">
        <f>VLOOKUP($F576,'Participating - full rosters'!$A:$Q,14,FALSE )</f>
        <v>Nongovt. (not-for-profit) - Other</v>
      </c>
      <c r="K576" s="132" t="str">
        <f>VLOOKUP($F576,'Participating - full rosters'!$A:$R,18,FALSE )</f>
        <v>Major</v>
      </c>
      <c r="L576" s="132" t="str">
        <f>VLOOKUP($F576,'Participating - full rosters'!$A:$Q,15,FALSE )</f>
        <v>Staff Nurse</v>
      </c>
      <c r="M576" s="150">
        <f>VLOOKUP($F576,'Participating - full rosters'!$A:$Q,16,FALSE )</f>
        <v>42926</v>
      </c>
      <c r="N576" s="150">
        <f>VLOOKUP($F576,'Participating - full rosters'!$A:$Q,16,FALSE )</f>
        <v>42926</v>
      </c>
      <c r="O576" s="150"/>
      <c r="P576" s="150"/>
      <c r="Q576" s="47">
        <f>'Overall Data'!$C$34-N576</f>
        <v>123</v>
      </c>
      <c r="R576" s="132" t="str">
        <f>VLOOKUP($F576,'Participating - full rosters'!$A:$Q,17,FALSE )</f>
        <v>Day</v>
      </c>
      <c r="S576" s="132">
        <v>4</v>
      </c>
    </row>
    <row r="577" spans="1:19">
      <c r="A577" t="str">
        <f>VLOOKUP($F577,'Participating - full rosters'!$A:$Q,2,FALSE )</f>
        <v>The Miriam Hospital</v>
      </c>
      <c r="B577" s="151">
        <v>0.52550586196277127</v>
      </c>
      <c r="C577" t="str">
        <f>VLOOKUP($F577,'Participating - full rosters'!$A:$Q,5,FALSE )</f>
        <v>4E Cardiac</v>
      </c>
      <c r="D577" s="151">
        <v>0.80277592639886974</v>
      </c>
      <c r="E577" t="str">
        <f>VLOOKUP($F577,'Participating - full rosters'!$A:$Q,10,FALSE )</f>
        <v>Delgado, Ana A</v>
      </c>
      <c r="F577" s="151">
        <v>0.98457326070810369</v>
      </c>
      <c r="G577">
        <f>VLOOKUP($F577,'Participating - full rosters'!$A:$Q,11,FALSE )</f>
        <v>247</v>
      </c>
      <c r="H577" s="132">
        <f>VLOOKUP($F577,'Participating - full rosters'!$A:$Q,12,FALSE )</f>
        <v>30</v>
      </c>
      <c r="I577" s="132">
        <f>VLOOKUP($F577,'Participating - full rosters'!$A:$Q,13,FALSE )</f>
        <v>2004</v>
      </c>
      <c r="J577" s="132" t="str">
        <f>VLOOKUP($F577,'Participating - full rosters'!$A:$Q,14,FALSE )</f>
        <v>Nongovt. (not-for-profit) - Other</v>
      </c>
      <c r="K577" s="132" t="str">
        <f>VLOOKUP($F577,'Participating - full rosters'!$A:$R,18,FALSE )</f>
        <v>Major</v>
      </c>
      <c r="L577" s="132" t="str">
        <f>VLOOKUP($F577,'Participating - full rosters'!$A:$Q,15,FALSE )</f>
        <v>Staff Nurse</v>
      </c>
      <c r="M577" s="150">
        <f>VLOOKUP($F577,'Participating - full rosters'!$A:$Q,16,FALSE )</f>
        <v>42926</v>
      </c>
      <c r="N577" s="150">
        <f>VLOOKUP($F577,'Participating - full rosters'!$A:$Q,16,FALSE )</f>
        <v>42926</v>
      </c>
      <c r="O577" s="150"/>
      <c r="P577" s="150"/>
      <c r="Q577" s="47">
        <f>'Overall Data'!$C$34-N577</f>
        <v>123</v>
      </c>
      <c r="R577" s="132" t="str">
        <f>VLOOKUP($F577,'Participating - full rosters'!$A:$Q,17,FALSE )</f>
        <v>Day</v>
      </c>
      <c r="S577" s="132">
        <v>4</v>
      </c>
    </row>
    <row r="578" spans="1:19">
      <c r="A578" t="str">
        <f>VLOOKUP($F578,'Participating - full rosters'!$A:$Q,2,FALSE )</f>
        <v xml:space="preserve">King's County </v>
      </c>
      <c r="B578" s="143">
        <v>0.23887557634757928</v>
      </c>
      <c r="C578" t="str">
        <f>VLOOKUP($F578,'Participating - full rosters'!$A:$Q,5,FALSE )</f>
        <v>D2 South</v>
      </c>
      <c r="D578" s="195">
        <v>0.27931802113721926</v>
      </c>
      <c r="E578" t="str">
        <f>VLOOKUP($F578,'Participating - full rosters'!$A:$Q,10,FALSE )</f>
        <v>Monteau, Monouchka</v>
      </c>
      <c r="F578" s="142">
        <v>0.91053900134643895</v>
      </c>
      <c r="G578">
        <f>VLOOKUP($F578,'Participating - full rosters'!$A:$Q,11,FALSE )</f>
        <v>599</v>
      </c>
      <c r="H578" s="132">
        <f>VLOOKUP($F578,'Participating - full rosters'!$A:$Q,12,FALSE )</f>
        <v>36</v>
      </c>
      <c r="I578" s="132">
        <f>VLOOKUP($F578,'Participating - full rosters'!$A:$Q,13,FALSE )</f>
        <v>2006</v>
      </c>
      <c r="J578" s="132" t="str">
        <f>VLOOKUP($F578,'Participating - full rosters'!$A:$Q,14,FALSE )</f>
        <v xml:space="preserve">Govt. (non federal) - City
</v>
      </c>
      <c r="K578" s="132" t="str">
        <f>VLOOKUP($F578,'Participating - full rosters'!$A:$R,18,FALSE )</f>
        <v>Minor</v>
      </c>
      <c r="L578" s="132" t="str">
        <f>VLOOKUP($F578,'Participating - full rosters'!$A:$Q,15,FALSE )</f>
        <v>Staff Nurse</v>
      </c>
      <c r="M578" s="150">
        <f>VLOOKUP($F578,'Participating - full rosters'!$A:$Q,16,FALSE )</f>
        <v>42908</v>
      </c>
      <c r="N578" s="150">
        <f>VLOOKUP($F578,'Participating - full rosters'!$A:$Q,16,FALSE )</f>
        <v>42908</v>
      </c>
      <c r="O578" s="150"/>
      <c r="P578" s="150"/>
      <c r="Q578" s="47">
        <f>'Overall Data'!$C$34-N578</f>
        <v>141</v>
      </c>
      <c r="R578" s="132" t="str">
        <f>VLOOKUP($F578,'Participating - full rosters'!$A:$Q,17,FALSE )</f>
        <v>DAY</v>
      </c>
      <c r="S578" s="132">
        <v>4</v>
      </c>
    </row>
    <row r="579" spans="1:19">
      <c r="A579" t="str">
        <f>VLOOKUP($F579,'Participating - full rosters'!$A:$Q,2,FALSE )</f>
        <v xml:space="preserve">King's County </v>
      </c>
      <c r="B579" s="143">
        <v>0.23887557634757928</v>
      </c>
      <c r="C579" t="str">
        <f>VLOOKUP($F579,'Participating - full rosters'!$A:$Q,5,FALSE )</f>
        <v>D4 South</v>
      </c>
      <c r="D579" s="196">
        <v>0.56827903572544458</v>
      </c>
      <c r="E579" t="str">
        <f>VLOOKUP($F579,'Participating - full rosters'!$A:$Q,10,FALSE )</f>
        <v>Sakib, Humu</v>
      </c>
      <c r="F579" s="144">
        <v>9.5496681190276878E-4</v>
      </c>
      <c r="G579">
        <f>VLOOKUP($F579,'Participating - full rosters'!$A:$Q,11,FALSE )</f>
        <v>599</v>
      </c>
      <c r="H579" s="132">
        <f>VLOOKUP($F579,'Participating - full rosters'!$A:$Q,12,FALSE )</f>
        <v>36</v>
      </c>
      <c r="I579" s="132">
        <f>VLOOKUP($F579,'Participating - full rosters'!$A:$Q,13,FALSE )</f>
        <v>2006</v>
      </c>
      <c r="J579" s="132" t="str">
        <f>VLOOKUP($F579,'Participating - full rosters'!$A:$Q,14,FALSE )</f>
        <v xml:space="preserve">Govt. (non federal) - City
</v>
      </c>
      <c r="K579" s="132" t="str">
        <f>VLOOKUP($F579,'Participating - full rosters'!$A:$R,18,FALSE )</f>
        <v>Minor</v>
      </c>
      <c r="L579" s="132" t="str">
        <f>VLOOKUP($F579,'Participating - full rosters'!$A:$Q,15,FALSE )</f>
        <v>STAFF NURSE</v>
      </c>
      <c r="M579" s="150">
        <f>VLOOKUP($F579,'Participating - full rosters'!$A:$Q,16,FALSE )</f>
        <v>42905</v>
      </c>
      <c r="N579" s="150">
        <f>VLOOKUP($F579,'Participating - full rosters'!$A:$Q,16,FALSE )</f>
        <v>42905</v>
      </c>
      <c r="O579" s="150"/>
      <c r="P579" s="150"/>
      <c r="Q579" s="47">
        <f>'Overall Data'!$C$34-N579</f>
        <v>144</v>
      </c>
      <c r="R579" s="132" t="str">
        <f>VLOOKUP($F579,'Participating - full rosters'!$A:$Q,17,FALSE )</f>
        <v>DAY</v>
      </c>
      <c r="S579" s="132">
        <v>4</v>
      </c>
    </row>
    <row r="580" spans="1:19">
      <c r="A580" t="str">
        <f>VLOOKUP($F580,'Participating - full rosters'!$A:$Q,2,FALSE )</f>
        <v xml:space="preserve">King's County </v>
      </c>
      <c r="B580" s="143">
        <v>0.23887557634757928</v>
      </c>
      <c r="C580" t="str">
        <f>VLOOKUP($F580,'Participating - full rosters'!$A:$Q,5,FALSE )</f>
        <v>D4 North</v>
      </c>
      <c r="D580" s="195">
        <v>0.89664656077442673</v>
      </c>
      <c r="E580" t="str">
        <f>VLOOKUP($F580,'Participating - full rosters'!$A:$Q,10,FALSE )</f>
        <v>Jacobs, Donna E</v>
      </c>
      <c r="F580" s="142">
        <v>0.30213657770708635</v>
      </c>
      <c r="G580">
        <f>VLOOKUP($F580,'Participating - full rosters'!$A:$Q,11,FALSE )</f>
        <v>599</v>
      </c>
      <c r="H580" s="132">
        <f>VLOOKUP($F580,'Participating - full rosters'!$A:$Q,12,FALSE )</f>
        <v>36</v>
      </c>
      <c r="I580" s="132">
        <f>VLOOKUP($F580,'Participating - full rosters'!$A:$Q,13,FALSE )</f>
        <v>2006</v>
      </c>
      <c r="J580" s="132" t="str">
        <f>VLOOKUP($F580,'Participating - full rosters'!$A:$Q,14,FALSE )</f>
        <v xml:space="preserve">Govt. (non federal) - City
</v>
      </c>
      <c r="K580" s="132" t="str">
        <f>VLOOKUP($F580,'Participating - full rosters'!$A:$R,18,FALSE )</f>
        <v>Minor</v>
      </c>
      <c r="L580" s="132" t="str">
        <f>VLOOKUP($F580,'Participating - full rosters'!$A:$Q,15,FALSE )</f>
        <v>STAFF NURSE</v>
      </c>
      <c r="M580" s="150">
        <f>VLOOKUP($F580,'Participating - full rosters'!$A:$Q,16,FALSE )</f>
        <v>42905</v>
      </c>
      <c r="N580" s="150">
        <f>VLOOKUP($F580,'Participating - full rosters'!$A:$Q,16,FALSE )</f>
        <v>42905</v>
      </c>
      <c r="O580" s="150"/>
      <c r="P580" s="150"/>
      <c r="Q580" s="47">
        <f>'Overall Data'!$C$34-N580</f>
        <v>144</v>
      </c>
      <c r="R580" s="132" t="str">
        <f>VLOOKUP($F580,'Participating - full rosters'!$A:$Q,17,FALSE )</f>
        <v>DAY</v>
      </c>
      <c r="S580" s="132">
        <v>4</v>
      </c>
    </row>
    <row r="581" spans="1:19">
      <c r="A581" t="str">
        <f>VLOOKUP($F581,'Participating - full rosters'!$A:$Q,2,FALSE )</f>
        <v>St. Elizabeth Hospital</v>
      </c>
      <c r="B581" s="106">
        <v>6.8237914781315995E-2</v>
      </c>
      <c r="C581" t="str">
        <f>VLOOKUP($F581,'Participating - full rosters'!$A:$Q,5,FALSE )</f>
        <v>Telemetry</v>
      </c>
      <c r="D581" s="106">
        <v>0.37457274951226172</v>
      </c>
      <c r="E581" t="str">
        <f>VLOOKUP($F581,'Participating - full rosters'!$A:$Q,10,FALSE )</f>
        <v>Holmes, Treniece</v>
      </c>
      <c r="F581" s="106">
        <v>0.68417104390419226</v>
      </c>
      <c r="G581">
        <f>VLOOKUP($F581,'Participating - full rosters'!$A:$Q,11,FALSE )</f>
        <v>47</v>
      </c>
      <c r="H581" s="132">
        <f>VLOOKUP($F581,'Participating - full rosters'!$A:$Q,12,FALSE )</f>
        <v>17</v>
      </c>
      <c r="I581" s="132">
        <f>VLOOKUP($F581,'Participating - full rosters'!$A:$Q,13,FALSE )</f>
        <v>2012</v>
      </c>
      <c r="J581" s="132" t="str">
        <f>VLOOKUP($F581,'Participating - full rosters'!$A:$Q,14,FALSE )</f>
        <v xml:space="preserve">Nongovt. (not-for-profit) - Church Operated
</v>
      </c>
      <c r="K581" s="132" t="str">
        <f>VLOOKUP($F581,'Participating - full rosters'!$A:$R,18,FALSE )</f>
        <v>Non teaching</v>
      </c>
      <c r="L581" s="132" t="str">
        <f>VLOOKUP($F581,'Participating - full rosters'!$A:$Q,15,FALSE )</f>
        <v>C N A</v>
      </c>
      <c r="M581" s="150">
        <f>VLOOKUP($F581,'Participating - full rosters'!$A:$Q,16,FALSE )</f>
        <v>42905</v>
      </c>
      <c r="N581" s="150">
        <f>VLOOKUP($F581,'Participating - full rosters'!$A:$Q,16,FALSE )</f>
        <v>42905</v>
      </c>
      <c r="O581" s="150"/>
      <c r="P581" s="150"/>
      <c r="Q581" s="47">
        <f>'Overall Data'!$C$34-N581</f>
        <v>144</v>
      </c>
      <c r="R581" s="132" t="str">
        <f>VLOOKUP($F581,'Participating - full rosters'!$A:$Q,17,FALSE )</f>
        <v>Day</v>
      </c>
      <c r="S581" s="132">
        <v>4</v>
      </c>
    </row>
    <row r="582" spans="1:19">
      <c r="A582" t="str">
        <f>VLOOKUP($F582,'Participating - full rosters'!$A:$Q,2,FALSE )</f>
        <v>Stanford Hospital</v>
      </c>
      <c r="B582" s="151">
        <v>0.7705177108775364</v>
      </c>
      <c r="C582" t="str">
        <f>VLOOKUP($F582,'Participating - full rosters'!$A:$Q,5,FALSE )</f>
        <v>C2 - Trauma/Surgery</v>
      </c>
      <c r="D582" s="151">
        <v>0.13460555484819647</v>
      </c>
      <c r="E582" t="str">
        <f>VLOOKUP($F582,'Participating - full rosters'!$A:$Q,10,FALSE )</f>
        <v>Gleason, Laura</v>
      </c>
      <c r="F582" s="151">
        <v>0.28218922282369119</v>
      </c>
      <c r="G582">
        <f>VLOOKUP($F582,'Participating - full rosters'!$A:$Q,11,FALSE )</f>
        <v>491</v>
      </c>
      <c r="H582" s="132">
        <f>VLOOKUP($F582,'Participating - full rosters'!$A:$Q,12,FALSE )</f>
        <v>23</v>
      </c>
      <c r="I582" s="132">
        <f>VLOOKUP($F582,'Participating - full rosters'!$A:$Q,13,FALSE )</f>
        <v>2011</v>
      </c>
      <c r="J582" s="132" t="str">
        <f>VLOOKUP($F582,'Participating - full rosters'!$A:$Q,14,FALSE )</f>
        <v>Nongovt. (not-for-profit) - Other</v>
      </c>
      <c r="K582" s="132" t="str">
        <f>VLOOKUP($F582,'Participating - full rosters'!$A:$R,18,FALSE )</f>
        <v>Major</v>
      </c>
      <c r="L582" s="132" t="str">
        <f>VLOOKUP($F582,'Participating - full rosters'!$A:$Q,15,FALSE )</f>
        <v>STAFF NURSE</v>
      </c>
      <c r="M582" s="150">
        <f>VLOOKUP($F582,'Participating - full rosters'!$A:$Q,16,FALSE )</f>
        <v>42905</v>
      </c>
      <c r="N582" s="150">
        <f>VLOOKUP($F582,'Participating - full rosters'!$A:$Q,16,FALSE )</f>
        <v>42905</v>
      </c>
      <c r="O582" s="150"/>
      <c r="P582" s="150"/>
      <c r="Q582" s="47">
        <f>'Overall Data'!$C$34-N582</f>
        <v>144</v>
      </c>
      <c r="R582" s="132" t="str">
        <f>VLOOKUP($F582,'Participating - full rosters'!$A:$Q,17,FALSE )</f>
        <v>DAY</v>
      </c>
      <c r="S582" s="132">
        <v>4</v>
      </c>
    </row>
    <row r="583" spans="1:19">
      <c r="A583" t="str">
        <f>VLOOKUP($F583,'Participating - full rosters'!$A:$Q,2,FALSE )</f>
        <v>Stanford Hospital</v>
      </c>
      <c r="B583" s="151">
        <v>0.7705177108775364</v>
      </c>
      <c r="C583" t="str">
        <f>VLOOKUP($F583,'Participating - full rosters'!$A:$Q,5,FALSE )</f>
        <v>C2 - Trauma/Surgery</v>
      </c>
      <c r="D583" s="151">
        <v>0.13460555484819647</v>
      </c>
      <c r="E583" t="str">
        <f>VLOOKUP($F583,'Participating - full rosters'!$A:$Q,10,FALSE )</f>
        <v>Contreras, Andrea</v>
      </c>
      <c r="F583" s="151">
        <v>0.58281346325222649</v>
      </c>
      <c r="G583">
        <f>VLOOKUP($F583,'Participating - full rosters'!$A:$Q,11,FALSE )</f>
        <v>491</v>
      </c>
      <c r="H583" s="132">
        <f>VLOOKUP($F583,'Participating - full rosters'!$A:$Q,12,FALSE )</f>
        <v>23</v>
      </c>
      <c r="I583" s="132">
        <f>VLOOKUP($F583,'Participating - full rosters'!$A:$Q,13,FALSE )</f>
        <v>2011</v>
      </c>
      <c r="J583" s="132" t="str">
        <f>VLOOKUP($F583,'Participating - full rosters'!$A:$Q,14,FALSE )</f>
        <v>Nongovt. (not-for-profit) - Other</v>
      </c>
      <c r="K583" s="132" t="str">
        <f>VLOOKUP($F583,'Participating - full rosters'!$A:$R,18,FALSE )</f>
        <v>Major</v>
      </c>
      <c r="L583" s="132" t="str">
        <f>VLOOKUP($F583,'Participating - full rosters'!$A:$Q,15,FALSE )</f>
        <v>STAFF NURSE</v>
      </c>
      <c r="M583" s="150">
        <f>VLOOKUP($F583,'Participating - full rosters'!$A:$Q,16,FALSE )</f>
        <v>42905</v>
      </c>
      <c r="N583" s="150">
        <f>VLOOKUP($F583,'Participating - full rosters'!$A:$Q,16,FALSE )</f>
        <v>42905</v>
      </c>
      <c r="O583" s="150"/>
      <c r="P583" s="150"/>
      <c r="Q583" s="47">
        <f>'Overall Data'!$C$34-N583</f>
        <v>144</v>
      </c>
      <c r="R583" s="132" t="str">
        <f>VLOOKUP($F583,'Participating - full rosters'!$A:$Q,17,FALSE )</f>
        <v>DAY</v>
      </c>
      <c r="S583" s="132">
        <v>4</v>
      </c>
    </row>
    <row r="584" spans="1:19">
      <c r="A584" t="str">
        <f>VLOOKUP($F584,'Participating - full rosters'!$A:$Q,2,FALSE )</f>
        <v>Woodhull Hospital</v>
      </c>
      <c r="B584" s="151">
        <v>0.33754326083630637</v>
      </c>
      <c r="C584" t="str">
        <f>VLOOKUP($F584,'Participating - full rosters'!$A:$Q,5,FALSE )</f>
        <v>8-200 Medicine</v>
      </c>
      <c r="D584" s="151">
        <v>0.39015181399689147</v>
      </c>
      <c r="E584" t="str">
        <f>VLOOKUP($F584,'Participating - full rosters'!$A:$Q,10,FALSE )</f>
        <v>Dabakarov, Vyacheslav</v>
      </c>
      <c r="F584" s="151">
        <v>0.69159999999999999</v>
      </c>
      <c r="G584">
        <f>VLOOKUP($F584,'Participating - full rosters'!$A:$Q,11,FALSE )</f>
        <v>305</v>
      </c>
      <c r="H584" s="132">
        <f>VLOOKUP($F584,'Participating - full rosters'!$A:$Q,12,FALSE )</f>
        <v>36</v>
      </c>
      <c r="I584" s="132">
        <f>VLOOKUP($F584,'Participating - full rosters'!$A:$Q,13,FALSE )</f>
        <v>2016</v>
      </c>
      <c r="J584" s="132" t="str">
        <f>VLOOKUP($F584,'Participating - full rosters'!$A:$Q,14,FALSE )</f>
        <v>Govt. (non federal) - City-county</v>
      </c>
      <c r="K584" s="132" t="str">
        <f>VLOOKUP($F584,'Participating - full rosters'!$A:$R,18,FALSE )</f>
        <v>Minor</v>
      </c>
      <c r="L584" s="132" t="str">
        <f>VLOOKUP($F584,'Participating - full rosters'!$A:$Q,15,FALSE )</f>
        <v>C N A</v>
      </c>
      <c r="M584" s="150">
        <f>VLOOKUP($F584,'Participating - full rosters'!$A:$Q,16,FALSE )</f>
        <v>42905</v>
      </c>
      <c r="N584" s="150">
        <f>VLOOKUP($F584,'Participating - full rosters'!$A:$Q,16,FALSE )</f>
        <v>42905</v>
      </c>
      <c r="O584" s="150"/>
      <c r="P584" s="150"/>
      <c r="Q584" s="47">
        <f>'Overall Data'!$C$34-N584</f>
        <v>144</v>
      </c>
      <c r="R584" s="132" t="str">
        <f>VLOOKUP($F584,'Participating - full rosters'!$A:$Q,17,FALSE )</f>
        <v>Day</v>
      </c>
      <c r="S584" s="132">
        <v>4</v>
      </c>
    </row>
    <row r="585" spans="1:19">
      <c r="A585" t="str">
        <f>VLOOKUP($F585,'Participating - full rosters'!$A:$Q,2,FALSE )</f>
        <v>Community Memorial Hospital</v>
      </c>
      <c r="B585" s="151">
        <v>0.99258069907410573</v>
      </c>
      <c r="C585" t="str">
        <f>VLOOKUP($F585,'Participating - full rosters'!$A:$Q,5,FALSE )</f>
        <v>Medical ACE</v>
      </c>
      <c r="D585" s="151">
        <v>0.93104764500745685</v>
      </c>
      <c r="E585" t="str">
        <f>VLOOKUP($F585,'Participating - full rosters'!$A:$Q,10,FALSE )</f>
        <v>Madaline, Johnson,</v>
      </c>
      <c r="F585" s="151">
        <v>4.0614567224497411E-2</v>
      </c>
      <c r="G585">
        <f>VLOOKUP($F585,'Participating - full rosters'!$A:$Q,11,FALSE )</f>
        <v>198</v>
      </c>
      <c r="H585" s="132">
        <f>VLOOKUP($F585,'Participating - full rosters'!$A:$Q,12,FALSE )</f>
        <v>29</v>
      </c>
      <c r="I585" s="132">
        <f>VLOOKUP($F585,'Participating - full rosters'!$A:$Q,13,FALSE )</f>
        <v>2008</v>
      </c>
      <c r="J585" s="132" t="str">
        <f>VLOOKUP($F585,'Participating - full rosters'!$A:$Q,14,FALSE )</f>
        <v>Nongovt. (not-for-profit) - Other</v>
      </c>
      <c r="K585" s="132" t="str">
        <f>VLOOKUP($F585,'Participating - full rosters'!$A:$R,18,FALSE )</f>
        <v>Minor</v>
      </c>
      <c r="L585" s="132" t="str">
        <f>VLOOKUP($F585,'Participating - full rosters'!$A:$Q,15,FALSE )</f>
        <v xml:space="preserve">C N A </v>
      </c>
      <c r="M585" s="150">
        <f>VLOOKUP($F585,'Participating - full rosters'!$A:$Q,16,FALSE )</f>
        <v>42898</v>
      </c>
      <c r="N585" s="150">
        <f>VLOOKUP($F585,'Participating - full rosters'!$A:$Q,16,FALSE )</f>
        <v>42898</v>
      </c>
      <c r="O585" s="150"/>
      <c r="P585" s="150"/>
      <c r="Q585" s="47">
        <f>'Overall Data'!$C$34-N585</f>
        <v>151</v>
      </c>
      <c r="R585" s="132" t="str">
        <f>VLOOKUP($F585,'Participating - full rosters'!$A:$Q,17,FALSE )</f>
        <v>Day/PM</v>
      </c>
      <c r="S585" s="132">
        <v>4</v>
      </c>
    </row>
    <row r="586" spans="1:19">
      <c r="A586" t="str">
        <f>VLOOKUP($F586,'Participating - full rosters'!$A:$Q,2,FALSE )</f>
        <v xml:space="preserve">King's County </v>
      </c>
      <c r="B586" s="143">
        <v>0.23887557634757928</v>
      </c>
      <c r="C586" t="str">
        <f>VLOOKUP($F586,'Participating - full rosters'!$A:$Q,5,FALSE )</f>
        <v>D2 South</v>
      </c>
      <c r="D586" s="195">
        <v>0.27931802113721926</v>
      </c>
      <c r="E586" t="str">
        <f>VLOOKUP($F586,'Participating - full rosters'!$A:$Q,10,FALSE )</f>
        <v>Proskoff, Kristina</v>
      </c>
      <c r="F586" s="142">
        <v>0.3978861537874987</v>
      </c>
      <c r="G586">
        <f>VLOOKUP($F586,'Participating - full rosters'!$A:$Q,11,FALSE )</f>
        <v>599</v>
      </c>
      <c r="H586" s="132">
        <f>VLOOKUP($F586,'Participating - full rosters'!$A:$Q,12,FALSE )</f>
        <v>36</v>
      </c>
      <c r="I586" s="132">
        <f>VLOOKUP($F586,'Participating - full rosters'!$A:$Q,13,FALSE )</f>
        <v>2006</v>
      </c>
      <c r="J586" s="132" t="str">
        <f>VLOOKUP($F586,'Participating - full rosters'!$A:$Q,14,FALSE )</f>
        <v xml:space="preserve">Govt. (non federal) - City
</v>
      </c>
      <c r="K586" s="132" t="str">
        <f>VLOOKUP($F586,'Participating - full rosters'!$A:$R,18,FALSE )</f>
        <v>Minor</v>
      </c>
      <c r="L586" s="132" t="str">
        <f>VLOOKUP($F586,'Participating - full rosters'!$A:$Q,15,FALSE )</f>
        <v>Staff Nurse</v>
      </c>
      <c r="M586" s="150">
        <f>VLOOKUP($F586,'Participating - full rosters'!$A:$Q,16,FALSE )</f>
        <v>42898</v>
      </c>
      <c r="N586" s="150">
        <f>VLOOKUP($F586,'Participating - full rosters'!$A:$Q,16,FALSE )</f>
        <v>42898</v>
      </c>
      <c r="O586" s="150"/>
      <c r="P586" s="150"/>
      <c r="Q586" s="47">
        <f>'Overall Data'!$C$34-N586</f>
        <v>151</v>
      </c>
      <c r="R586" s="132" t="str">
        <f>VLOOKUP($F586,'Participating - full rosters'!$A:$Q,17,FALSE )</f>
        <v>DAY</v>
      </c>
      <c r="S586" s="132">
        <v>4</v>
      </c>
    </row>
    <row r="587" spans="1:19">
      <c r="A587" t="str">
        <f>VLOOKUP($F587,'Participating - full rosters'!$A:$Q,2,FALSE )</f>
        <v xml:space="preserve">King's County </v>
      </c>
      <c r="B587" s="143">
        <v>0.23887557634757928</v>
      </c>
      <c r="C587" t="str">
        <f>VLOOKUP($F587,'Participating - full rosters'!$A:$Q,5,FALSE )</f>
        <v>D2 South</v>
      </c>
      <c r="D587" s="195">
        <v>0.27931802113721926</v>
      </c>
      <c r="E587" t="str">
        <f>VLOOKUP($F587,'Participating - full rosters'!$A:$Q,10,FALSE )</f>
        <v>Gryka, Nancy</v>
      </c>
      <c r="F587" s="142">
        <v>0.5267362108188508</v>
      </c>
      <c r="G587">
        <f>VLOOKUP($F587,'Participating - full rosters'!$A:$Q,11,FALSE )</f>
        <v>599</v>
      </c>
      <c r="H587" s="132">
        <f>VLOOKUP($F587,'Participating - full rosters'!$A:$Q,12,FALSE )</f>
        <v>36</v>
      </c>
      <c r="I587" s="132">
        <f>VLOOKUP($F587,'Participating - full rosters'!$A:$Q,13,FALSE )</f>
        <v>2006</v>
      </c>
      <c r="J587" s="132" t="str">
        <f>VLOOKUP($F587,'Participating - full rosters'!$A:$Q,14,FALSE )</f>
        <v xml:space="preserve">Govt. (non federal) - City
</v>
      </c>
      <c r="K587" s="132" t="str">
        <f>VLOOKUP($F587,'Participating - full rosters'!$A:$R,18,FALSE )</f>
        <v>Minor</v>
      </c>
      <c r="L587" s="132" t="str">
        <f>VLOOKUP($F587,'Participating - full rosters'!$A:$Q,15,FALSE )</f>
        <v>Staff Nurse</v>
      </c>
      <c r="M587" s="150">
        <f>VLOOKUP($F587,'Participating - full rosters'!$A:$Q,16,FALSE )</f>
        <v>42898</v>
      </c>
      <c r="N587" s="150">
        <f>VLOOKUP($F587,'Participating - full rosters'!$A:$Q,16,FALSE )</f>
        <v>42898</v>
      </c>
      <c r="O587" s="150"/>
      <c r="P587" s="150"/>
      <c r="Q587" s="47">
        <f>'Overall Data'!$C$34-N587</f>
        <v>151</v>
      </c>
      <c r="R587" s="132" t="str">
        <f>VLOOKUP($F587,'Participating - full rosters'!$A:$Q,17,FALSE )</f>
        <v>DAY</v>
      </c>
      <c r="S587" s="132">
        <v>4</v>
      </c>
    </row>
    <row r="588" spans="1:19">
      <c r="A588" t="str">
        <f>VLOOKUP($F588,'Participating - full rosters'!$A:$Q,2,FALSE )</f>
        <v xml:space="preserve">King's County </v>
      </c>
      <c r="B588" s="143">
        <v>0.23887557634757928</v>
      </c>
      <c r="C588" t="str">
        <f>VLOOKUP($F588,'Participating - full rosters'!$A:$Q,5,FALSE )</f>
        <v>D4 North</v>
      </c>
      <c r="D588" s="195">
        <v>0.89664656077442673</v>
      </c>
      <c r="E588" t="str">
        <f>VLOOKUP($F588,'Participating - full rosters'!$A:$Q,10,FALSE )</f>
        <v>Won, Hyun Sun</v>
      </c>
      <c r="F588" s="142">
        <v>0.94585769330371505</v>
      </c>
      <c r="G588">
        <f>VLOOKUP($F588,'Participating - full rosters'!$A:$Q,11,FALSE )</f>
        <v>599</v>
      </c>
      <c r="H588" s="132">
        <f>VLOOKUP($F588,'Participating - full rosters'!$A:$Q,12,FALSE )</f>
        <v>36</v>
      </c>
      <c r="I588" s="132">
        <f>VLOOKUP($F588,'Participating - full rosters'!$A:$Q,13,FALSE )</f>
        <v>2006</v>
      </c>
      <c r="J588" s="132" t="str">
        <f>VLOOKUP($F588,'Participating - full rosters'!$A:$Q,14,FALSE )</f>
        <v xml:space="preserve">Govt. (non federal) - City
</v>
      </c>
      <c r="K588" s="132" t="str">
        <f>VLOOKUP($F588,'Participating - full rosters'!$A:$R,18,FALSE )</f>
        <v>Minor</v>
      </c>
      <c r="L588" s="132" t="str">
        <f>VLOOKUP($F588,'Participating - full rosters'!$A:$Q,15,FALSE )</f>
        <v>STAFF NURSE</v>
      </c>
      <c r="M588" s="150">
        <f>VLOOKUP($F588,'Participating - full rosters'!$A:$Q,16,FALSE )</f>
        <v>42898</v>
      </c>
      <c r="N588" s="150">
        <f>VLOOKUP($F588,'Participating - full rosters'!$A:$Q,16,FALSE )</f>
        <v>42898</v>
      </c>
      <c r="O588" s="150"/>
      <c r="P588" s="150"/>
      <c r="Q588" s="47">
        <f>'Overall Data'!$C$34-N588</f>
        <v>151</v>
      </c>
      <c r="R588" s="132" t="str">
        <f>VLOOKUP($F588,'Participating - full rosters'!$A:$Q,17,FALSE )</f>
        <v>DAY</v>
      </c>
      <c r="S588" s="132">
        <v>4</v>
      </c>
    </row>
    <row r="589" spans="1:19">
      <c r="A589" t="str">
        <f>VLOOKUP($F589,'Participating - full rosters'!$A:$Q,2,FALSE )</f>
        <v>Stanford Hospital</v>
      </c>
      <c r="B589" s="151">
        <v>0.7705177108775364</v>
      </c>
      <c r="C589" t="str">
        <f>VLOOKUP($F589,'Participating - full rosters'!$A:$Q,5,FALSE )</f>
        <v>C2 - Trauma/Surgery</v>
      </c>
      <c r="D589" s="151">
        <v>0.13460555484819647</v>
      </c>
      <c r="E589" t="str">
        <f>VLOOKUP($F589,'Participating - full rosters'!$A:$Q,10,FALSE )</f>
        <v>Perdomo, Cheryl</v>
      </c>
      <c r="F589" s="151">
        <v>0.602835760866961</v>
      </c>
      <c r="G589">
        <f>VLOOKUP($F589,'Participating - full rosters'!$A:$Q,11,FALSE )</f>
        <v>491</v>
      </c>
      <c r="H589" s="132">
        <f>VLOOKUP($F589,'Participating - full rosters'!$A:$Q,12,FALSE )</f>
        <v>23</v>
      </c>
      <c r="I589" s="132">
        <f>VLOOKUP($F589,'Participating - full rosters'!$A:$Q,13,FALSE )</f>
        <v>2011</v>
      </c>
      <c r="J589" s="132" t="str">
        <f>VLOOKUP($F589,'Participating - full rosters'!$A:$Q,14,FALSE )</f>
        <v>Nongovt. (not-for-profit) - Other</v>
      </c>
      <c r="K589" s="132" t="str">
        <f>VLOOKUP($F589,'Participating - full rosters'!$A:$R,18,FALSE )</f>
        <v>Major</v>
      </c>
      <c r="L589" s="132" t="str">
        <f>VLOOKUP($F589,'Participating - full rosters'!$A:$Q,15,FALSE )</f>
        <v>STAFF NURSE</v>
      </c>
      <c r="M589" s="150">
        <f>VLOOKUP($F589,'Participating - full rosters'!$A:$Q,16,FALSE )</f>
        <v>42898</v>
      </c>
      <c r="N589" s="150">
        <f>VLOOKUP($F589,'Participating - full rosters'!$A:$Q,16,FALSE )</f>
        <v>42898</v>
      </c>
      <c r="O589" s="150"/>
      <c r="P589" s="150"/>
      <c r="Q589" s="47">
        <f>'Overall Data'!$C$34-N589</f>
        <v>151</v>
      </c>
      <c r="R589" s="132" t="str">
        <f>VLOOKUP($F589,'Participating - full rosters'!$A:$Q,17,FALSE )</f>
        <v>DAY</v>
      </c>
      <c r="S589" s="132">
        <v>4</v>
      </c>
    </row>
    <row r="590" spans="1:19">
      <c r="A590" t="str">
        <f>VLOOKUP($F590,'Participating - full rosters'!$A:$Q,2,FALSE )</f>
        <v>The Miriam Hospital</v>
      </c>
      <c r="B590" s="151">
        <v>0.52550586196277127</v>
      </c>
      <c r="C590" t="str">
        <f>VLOOKUP($F590,'Participating - full rosters'!$A:$Q,5,FALSE )</f>
        <v>4E Cardiac</v>
      </c>
      <c r="D590" s="151">
        <v>0.80277592639886974</v>
      </c>
      <c r="E590" t="str">
        <f>VLOOKUP($F590,'Participating - full rosters'!$A:$Q,10,FALSE )</f>
        <v>Lee, Allison M</v>
      </c>
      <c r="F590" s="151">
        <v>0.58300985701528041</v>
      </c>
      <c r="G590">
        <f>VLOOKUP($F590,'Participating - full rosters'!$A:$Q,11,FALSE )</f>
        <v>247</v>
      </c>
      <c r="H590" s="132">
        <f>VLOOKUP($F590,'Participating - full rosters'!$A:$Q,12,FALSE )</f>
        <v>30</v>
      </c>
      <c r="I590" s="132">
        <f>VLOOKUP($F590,'Participating - full rosters'!$A:$Q,13,FALSE )</f>
        <v>2004</v>
      </c>
      <c r="J590" s="132" t="str">
        <f>VLOOKUP($F590,'Participating - full rosters'!$A:$Q,14,FALSE )</f>
        <v>Nongovt. (not-for-profit) - Other</v>
      </c>
      <c r="K590" s="132" t="str">
        <f>VLOOKUP($F590,'Participating - full rosters'!$A:$R,18,FALSE )</f>
        <v>Major</v>
      </c>
      <c r="L590" s="132" t="str">
        <f>VLOOKUP($F590,'Participating - full rosters'!$A:$Q,15,FALSE )</f>
        <v xml:space="preserve">C N A </v>
      </c>
      <c r="M590" s="150">
        <f>VLOOKUP($F590,'Participating - full rosters'!$A:$Q,16,FALSE )</f>
        <v>42898</v>
      </c>
      <c r="N590" s="150">
        <f>VLOOKUP($F590,'Participating - full rosters'!$A:$Q,16,FALSE )</f>
        <v>42898</v>
      </c>
      <c r="O590" s="150"/>
      <c r="P590" s="150"/>
      <c r="Q590" s="47">
        <f>'Overall Data'!$C$34-N590</f>
        <v>151</v>
      </c>
      <c r="R590" s="132" t="str">
        <f>VLOOKUP($F590,'Participating - full rosters'!$A:$Q,17,FALSE )</f>
        <v>Day/PM</v>
      </c>
      <c r="S590" s="132">
        <v>4</v>
      </c>
    </row>
    <row r="591" spans="1:19">
      <c r="A591" t="str">
        <f>VLOOKUP($F591,'Participating - full rosters'!$A:$Q,2,FALSE )</f>
        <v>The Miriam Hospital</v>
      </c>
      <c r="B591" s="151">
        <v>0.52550586196277127</v>
      </c>
      <c r="C591" t="str">
        <f>VLOOKUP($F591,'Participating - full rosters'!$A:$Q,5,FALSE )</f>
        <v>4W Cardiac</v>
      </c>
      <c r="D591" s="151">
        <v>0.43561974961587346</v>
      </c>
      <c r="E591" t="str">
        <f>VLOOKUP($F591,'Participating - full rosters'!$A:$Q,10,FALSE )</f>
        <v>Kulczyk, Nicole</v>
      </c>
      <c r="F591" s="151">
        <v>0.7974380533588985</v>
      </c>
      <c r="G591">
        <f>VLOOKUP($F591,'Participating - full rosters'!$A:$Q,11,FALSE )</f>
        <v>247</v>
      </c>
      <c r="H591" s="132">
        <f>VLOOKUP($F591,'Participating - full rosters'!$A:$Q,12,FALSE )</f>
        <v>30</v>
      </c>
      <c r="I591" s="132">
        <f>VLOOKUP($F591,'Participating - full rosters'!$A:$Q,13,FALSE )</f>
        <v>2004</v>
      </c>
      <c r="J591" s="132" t="str">
        <f>VLOOKUP($F591,'Participating - full rosters'!$A:$Q,14,FALSE )</f>
        <v>Nongovt. (not-for-profit) - Other</v>
      </c>
      <c r="K591" s="132" t="str">
        <f>VLOOKUP($F591,'Participating - full rosters'!$A:$R,18,FALSE )</f>
        <v>Major</v>
      </c>
      <c r="L591" s="132" t="str">
        <f>VLOOKUP($F591,'Participating - full rosters'!$A:$Q,15,FALSE )</f>
        <v xml:space="preserve">C N A </v>
      </c>
      <c r="M591" s="150">
        <f>VLOOKUP($F591,'Participating - full rosters'!$A:$Q,16,FALSE )</f>
        <v>42898</v>
      </c>
      <c r="N591" s="150">
        <f>VLOOKUP($F591,'Participating - full rosters'!$A:$Q,16,FALSE )</f>
        <v>42898</v>
      </c>
      <c r="O591" s="150"/>
      <c r="P591" s="150"/>
      <c r="Q591" s="47">
        <f>'Overall Data'!$C$34-N591</f>
        <v>151</v>
      </c>
      <c r="R591" s="132" t="str">
        <f>VLOOKUP($F591,'Participating - full rosters'!$A:$Q,17,FALSE )</f>
        <v>Day/PM</v>
      </c>
      <c r="S591" s="132">
        <v>4</v>
      </c>
    </row>
    <row r="592" spans="1:19">
      <c r="A592" t="str">
        <f>VLOOKUP($F592,'Participating - full rosters'!$A:$Q,2,FALSE )</f>
        <v>Geisinger Medical Center</v>
      </c>
      <c r="B592" s="151">
        <v>0.91611479193661671</v>
      </c>
      <c r="C592" t="str">
        <f>VLOOKUP($F592,'Participating - full rosters'!$A:$Q,5,FALSE )</f>
        <v>Hfam 6</v>
      </c>
      <c r="D592" s="151">
        <v>0.15946996297872063</v>
      </c>
      <c r="E592" t="str">
        <f>VLOOKUP($F592,'Participating - full rosters'!$A:$Q,10,FALSE )</f>
        <v>Jones, Stephanie</v>
      </c>
      <c r="F592" s="151">
        <v>0.66234612727928233</v>
      </c>
      <c r="G592">
        <f>VLOOKUP($F592,'Participating - full rosters'!$A:$Q,11,FALSE )</f>
        <v>547</v>
      </c>
      <c r="H592" s="132">
        <f>VLOOKUP($F592,'Participating - full rosters'!$A:$Q,12,FALSE )</f>
        <v>30</v>
      </c>
      <c r="I592" s="132">
        <f>VLOOKUP($F592,'Participating - full rosters'!$A:$Q,13,FALSE )</f>
        <v>2010</v>
      </c>
      <c r="J592" s="132" t="str">
        <f>VLOOKUP($F592,'Participating - full rosters'!$A:$Q,14,FALSE )</f>
        <v>Nongovt. (not-for-profit) - Other</v>
      </c>
      <c r="K592" s="132" t="str">
        <f>VLOOKUP($F592,'Participating - full rosters'!$A:$R,18,FALSE )</f>
        <v>Major</v>
      </c>
      <c r="L592" s="132" t="str">
        <f>VLOOKUP($F592,'Participating - full rosters'!$A:$Q,15,FALSE )</f>
        <v>Unlicensed staff</v>
      </c>
      <c r="M592" s="150">
        <f>VLOOKUP($F592,'Participating - full rosters'!$A:$Q,16,FALSE )</f>
        <v>42897</v>
      </c>
      <c r="N592" s="150">
        <f>VLOOKUP($F592,'Participating - full rosters'!$A:$Q,16,FALSE )</f>
        <v>42897</v>
      </c>
      <c r="O592" s="150"/>
      <c r="P592" s="150"/>
      <c r="Q592" s="47">
        <f>'Overall Data'!$C$34-N592</f>
        <v>152</v>
      </c>
      <c r="R592" s="132" t="str">
        <f>VLOOKUP($F592,'Participating - full rosters'!$A:$Q,17,FALSE )</f>
        <v>Day</v>
      </c>
      <c r="S592" s="132">
        <v>4</v>
      </c>
    </row>
    <row r="593" spans="1:19">
      <c r="A593" t="str">
        <f>VLOOKUP($F593,'Participating - full rosters'!$A:$Q,2,FALSE )</f>
        <v>The Miriam Hospital</v>
      </c>
      <c r="B593" s="151">
        <v>0.52550586196277105</v>
      </c>
      <c r="C593" t="str">
        <f>VLOOKUP($F593,'Participating - full rosters'!$A:$Q,5,FALSE )</f>
        <v>3E Stroke</v>
      </c>
      <c r="D593" s="151">
        <v>0.54565087362919495</v>
      </c>
      <c r="E593" t="str">
        <f>VLOOKUP($F593,'Participating - full rosters'!$A:$Q,10,FALSE )</f>
        <v>Descy, Hollie A</v>
      </c>
      <c r="F593" s="151">
        <v>0.35140165238170151</v>
      </c>
      <c r="G593">
        <f>VLOOKUP($F593,'Participating - full rosters'!$A:$Q,11,FALSE )</f>
        <v>247</v>
      </c>
      <c r="H593" s="132">
        <f>VLOOKUP($F593,'Participating - full rosters'!$A:$Q,12,FALSE )</f>
        <v>32</v>
      </c>
      <c r="I593" s="132">
        <f>VLOOKUP($F593,'Participating - full rosters'!$A:$Q,13,FALSE )</f>
        <v>2004</v>
      </c>
      <c r="J593" s="132" t="str">
        <f>VLOOKUP($F593,'Participating - full rosters'!$A:$Q,14,FALSE )</f>
        <v>Nongovt. (not-for-profit) - Other</v>
      </c>
      <c r="K593" s="132" t="str">
        <f>VLOOKUP($F593,'Participating - full rosters'!$A:$R,18,FALSE )</f>
        <v>Major</v>
      </c>
      <c r="L593" s="132" t="str">
        <f>VLOOKUP($F593,'Participating - full rosters'!$A:$Q,15,FALSE )</f>
        <v>Unlicensed staff</v>
      </c>
      <c r="M593" s="150">
        <f>VLOOKUP($F593,'Participating - full rosters'!$A:$Q,16,FALSE )</f>
        <v>42897</v>
      </c>
      <c r="N593" s="150">
        <f>VLOOKUP($F593,'Participating - full rosters'!$A:$Q,16,FALSE )</f>
        <v>42897</v>
      </c>
      <c r="O593" s="150"/>
      <c r="P593" s="150"/>
      <c r="Q593" s="47">
        <f>'Overall Data'!$C$34-N593</f>
        <v>152</v>
      </c>
      <c r="R593" s="132" t="str">
        <f>VLOOKUP($F593,'Participating - full rosters'!$A:$Q,17,FALSE )</f>
        <v>Day</v>
      </c>
      <c r="S593" s="132">
        <v>4</v>
      </c>
    </row>
    <row r="594" spans="1:19">
      <c r="A594" t="str">
        <f>VLOOKUP($F594,'Participating - full rosters'!$A:$Q,2,FALSE )</f>
        <v xml:space="preserve">King's County </v>
      </c>
      <c r="B594" s="143">
        <v>0.23887557634757928</v>
      </c>
      <c r="C594" t="str">
        <f>VLOOKUP($F594,'Participating - full rosters'!$A:$Q,5,FALSE )</f>
        <v>D4 North</v>
      </c>
      <c r="D594" s="195">
        <v>0.89664656077442673</v>
      </c>
      <c r="E594" t="str">
        <f>VLOOKUP($F594,'Participating - full rosters'!$A:$Q,10,FALSE )</f>
        <v>Cyrille, Nativa</v>
      </c>
      <c r="F594" s="142">
        <v>0.29547569039298172</v>
      </c>
      <c r="G594">
        <f>VLOOKUP($F594,'Participating - full rosters'!$A:$Q,11,FALSE )</f>
        <v>599</v>
      </c>
      <c r="H594" s="132">
        <f>VLOOKUP($F594,'Participating - full rosters'!$A:$Q,12,FALSE )</f>
        <v>36</v>
      </c>
      <c r="I594" s="132">
        <f>VLOOKUP($F594,'Participating - full rosters'!$A:$Q,13,FALSE )</f>
        <v>2006</v>
      </c>
      <c r="J594" s="132" t="str">
        <f>VLOOKUP($F594,'Participating - full rosters'!$A:$Q,14,FALSE )</f>
        <v xml:space="preserve">Govt. (non federal) - City
</v>
      </c>
      <c r="K594" s="132" t="str">
        <f>VLOOKUP($F594,'Participating - full rosters'!$A:$R,18,FALSE )</f>
        <v>Minor</v>
      </c>
      <c r="L594" s="132" t="str">
        <f>VLOOKUP($F594,'Participating - full rosters'!$A:$Q,15,FALSE )</f>
        <v>STAFF NURSE</v>
      </c>
      <c r="M594" s="150">
        <f>VLOOKUP($F594,'Participating - full rosters'!$A:$Q,16,FALSE )</f>
        <v>42895</v>
      </c>
      <c r="N594" s="150">
        <f>VLOOKUP($F594,'Participating - full rosters'!$A:$Q,16,FALSE )</f>
        <v>42895</v>
      </c>
      <c r="O594" s="150"/>
      <c r="P594" s="150"/>
      <c r="Q594" s="47">
        <f>'Overall Data'!$C$34-N594</f>
        <v>154</v>
      </c>
      <c r="R594" s="132" t="str">
        <f>VLOOKUP($F594,'Participating - full rosters'!$A:$Q,17,FALSE )</f>
        <v>DAY</v>
      </c>
      <c r="S594" s="132">
        <v>4</v>
      </c>
    </row>
    <row r="595" spans="1:19">
      <c r="A595" t="str">
        <f>VLOOKUP($F595,'Participating - full rosters'!$A:$Q,2,FALSE )</f>
        <v>St. John Hospital &amp; Medical Center</v>
      </c>
      <c r="B595" s="151">
        <v>0.43342485109506379</v>
      </c>
      <c r="C595" t="str">
        <f>VLOOKUP($F595,'Participating - full rosters'!$A:$Q,5,FALSE )</f>
        <v>4 East - ACE Unit</v>
      </c>
      <c r="D595" s="1">
        <v>0.9455541494267875</v>
      </c>
      <c r="E595" t="str">
        <f>VLOOKUP($F595,'Participating - full rosters'!$A:$Q,10,FALSE )</f>
        <v>Knott, Amanda</v>
      </c>
      <c r="F595" s="151">
        <v>0.86202214180613368</v>
      </c>
      <c r="G595">
        <f>VLOOKUP($F595,'Participating - full rosters'!$A:$Q,11,FALSE )</f>
        <v>586</v>
      </c>
      <c r="H595" s="132">
        <f>VLOOKUP($F595,'Participating - full rosters'!$A:$Q,12,FALSE )</f>
        <v>24</v>
      </c>
      <c r="I595" s="132">
        <f>VLOOKUP($F595,'Participating - full rosters'!$A:$Q,13,FALSE )</f>
        <v>2003</v>
      </c>
      <c r="J595" s="132" t="str">
        <f>VLOOKUP($F595,'Participating - full rosters'!$A:$Q,14,FALSE )</f>
        <v>Nongovt. (not-for-profit) - Church Operated</v>
      </c>
      <c r="K595" s="132" t="str">
        <f>VLOOKUP($F595,'Participating - full rosters'!$A:$R,18,FALSE )</f>
        <v>Major</v>
      </c>
      <c r="L595" s="132" t="str">
        <f>VLOOKUP($F595,'Participating - full rosters'!$A:$Q,15,FALSE )</f>
        <v>Patient Care Technician</v>
      </c>
      <c r="M595" s="150">
        <f>VLOOKUP($F595,'Participating - full rosters'!$A:$Q,16,FALSE )</f>
        <v>42891</v>
      </c>
      <c r="N595" s="150">
        <f>VLOOKUP($F595,'Participating - full rosters'!$A:$Q,16,FALSE )</f>
        <v>42891</v>
      </c>
      <c r="O595" s="150"/>
      <c r="P595" s="150"/>
      <c r="Q595" s="47">
        <f>'Overall Data'!$C$34-N595</f>
        <v>158</v>
      </c>
      <c r="R595" s="132" t="str">
        <f>VLOOKUP($F595,'Participating - full rosters'!$A:$Q,17,FALSE )</f>
        <v>Day</v>
      </c>
      <c r="S595" s="132">
        <v>4</v>
      </c>
    </row>
    <row r="596" spans="1:19">
      <c r="A596" t="str">
        <f>VLOOKUP($F596,'Participating - full rosters'!$A:$Q,2,FALSE )</f>
        <v>St. John Hospital &amp; Medical Center</v>
      </c>
      <c r="B596" s="151">
        <v>0.43342485109506379</v>
      </c>
      <c r="C596" t="str">
        <f>VLOOKUP($F596,'Participating - full rosters'!$A:$Q,5,FALSE )</f>
        <v>4 East - ACE Unit</v>
      </c>
      <c r="D596" s="1">
        <v>0.9455541494267875</v>
      </c>
      <c r="E596" t="str">
        <f>VLOOKUP($F596,'Participating - full rosters'!$A:$Q,10,FALSE )</f>
        <v>Dionne, Renee</v>
      </c>
      <c r="F596" s="151">
        <v>0.71586357144633173</v>
      </c>
      <c r="G596">
        <f>VLOOKUP($F596,'Participating - full rosters'!$A:$Q,11,FALSE )</f>
        <v>586</v>
      </c>
      <c r="H596" s="132">
        <f>VLOOKUP($F596,'Participating - full rosters'!$A:$Q,12,FALSE )</f>
        <v>24</v>
      </c>
      <c r="I596" s="132">
        <f>VLOOKUP($F596,'Participating - full rosters'!$A:$Q,13,FALSE )</f>
        <v>2003</v>
      </c>
      <c r="J596" s="132" t="str">
        <f>VLOOKUP($F596,'Participating - full rosters'!$A:$Q,14,FALSE )</f>
        <v>Nongovt. (not-for-profit) - Church Operated</v>
      </c>
      <c r="K596" s="132" t="str">
        <f>VLOOKUP($F596,'Participating - full rosters'!$A:$R,18,FALSE )</f>
        <v>Major</v>
      </c>
      <c r="L596" s="132" t="str">
        <f>VLOOKUP($F596,'Participating - full rosters'!$A:$Q,15,FALSE )</f>
        <v>Patient Care Technician</v>
      </c>
      <c r="M596" s="150">
        <f>VLOOKUP($F596,'Participating - full rosters'!$A:$Q,16,FALSE )</f>
        <v>42877</v>
      </c>
      <c r="N596" s="150">
        <f>VLOOKUP($F596,'Participating - full rosters'!$A:$Q,16,FALSE )</f>
        <v>42877</v>
      </c>
      <c r="O596" s="150"/>
      <c r="P596" s="150"/>
      <c r="Q596" s="47">
        <f>'Overall Data'!$C$34-N596</f>
        <v>172</v>
      </c>
      <c r="R596" s="132" t="str">
        <f>VLOOKUP($F596,'Participating - full rosters'!$A:$Q,17,FALSE )</f>
        <v>Day</v>
      </c>
      <c r="S596" s="132">
        <v>4</v>
      </c>
    </row>
    <row r="597" spans="1:19">
      <c r="A597" t="str">
        <f>VLOOKUP($F597,'Participating - full rosters'!$A:$Q,2,FALSE )</f>
        <v>Geisinger Medical Center</v>
      </c>
      <c r="B597" s="151">
        <v>0.91611479193661671</v>
      </c>
      <c r="C597" t="str">
        <f>VLOOKUP($F597,'Participating - full rosters'!$A:$Q,5,FALSE )</f>
        <v xml:space="preserve">BP 7 </v>
      </c>
      <c r="D597" s="1">
        <v>0.86510378090424767</v>
      </c>
      <c r="E597" t="str">
        <f>VLOOKUP($F597,'Participating - full rosters'!$A:$Q,10,FALSE )</f>
        <v>Williamson, Sherri</v>
      </c>
      <c r="F597" s="151">
        <v>0.9948004783507769</v>
      </c>
      <c r="G597">
        <f>VLOOKUP($F597,'Participating - full rosters'!$A:$Q,11,FALSE )</f>
        <v>547</v>
      </c>
      <c r="H597" s="132">
        <f>VLOOKUP($F597,'Participating - full rosters'!$A:$Q,12,FALSE )</f>
        <v>28</v>
      </c>
      <c r="I597" s="132">
        <f>VLOOKUP($F597,'Participating - full rosters'!$A:$Q,13,FALSE )</f>
        <v>2010</v>
      </c>
      <c r="J597" s="132" t="str">
        <f>VLOOKUP($F597,'Participating - full rosters'!$A:$Q,14,FALSE )</f>
        <v>Nongovt. (not-for-profit) - Other</v>
      </c>
      <c r="K597" s="132" t="str">
        <f>VLOOKUP($F597,'Participating - full rosters'!$A:$R,18,FALSE )</f>
        <v>Major</v>
      </c>
      <c r="L597" s="132" t="str">
        <f>VLOOKUP($F597,'Participating - full rosters'!$A:$Q,15,FALSE )</f>
        <v>Staff Nurse</v>
      </c>
      <c r="M597" s="150">
        <f>VLOOKUP($F597,'Participating - full rosters'!$A:$Q,16,FALSE )</f>
        <v>42869</v>
      </c>
      <c r="N597" s="150">
        <f>VLOOKUP($F597,'Participating - full rosters'!$A:$Q,16,FALSE )</f>
        <v>42869</v>
      </c>
      <c r="O597" s="150"/>
      <c r="P597" s="150"/>
      <c r="Q597" s="47">
        <f>'Overall Data'!$C$34-N597</f>
        <v>180</v>
      </c>
      <c r="R597" s="132" t="str">
        <f>VLOOKUP($F597,'Participating - full rosters'!$A:$Q,17,FALSE )</f>
        <v>Day</v>
      </c>
      <c r="S597" s="132">
        <v>4</v>
      </c>
    </row>
    <row r="598" spans="1:19">
      <c r="A598" t="str">
        <f>VLOOKUP($F598,'Participating - full rosters'!$A:$Q,2,FALSE )</f>
        <v>Kaiser Permanente Sunnyside Medical Center</v>
      </c>
      <c r="B598" s="151">
        <v>0.21700524054157877</v>
      </c>
      <c r="C598" t="str">
        <f>VLOOKUP($F598,'Participating - full rosters'!$A:$Q,5,FALSE )</f>
        <v>2 North</v>
      </c>
      <c r="D598" s="151">
        <v>0.16097999137792862</v>
      </c>
      <c r="E598" t="str">
        <f>VLOOKUP($F598,'Participating - full rosters'!$A:$Q,10,FALSE )</f>
        <v>Miettinen, Michael</v>
      </c>
      <c r="F598" s="151">
        <v>0.24280290986855524</v>
      </c>
      <c r="G598">
        <f>VLOOKUP($F598,'Participating - full rosters'!$A:$Q,11,FALSE )</f>
        <v>302</v>
      </c>
      <c r="H598" s="132">
        <f>VLOOKUP($F598,'Participating - full rosters'!$A:$Q,12,FALSE )</f>
        <v>35</v>
      </c>
      <c r="I598" s="132">
        <f>VLOOKUP($F598,'Participating - full rosters'!$A:$Q,13,FALSE )</f>
        <v>2016</v>
      </c>
      <c r="J598" s="132" t="str">
        <f>VLOOKUP($F598,'Participating - full rosters'!$A:$Q,14,FALSE )</f>
        <v>Nongovt. (not-for-profit) - Other</v>
      </c>
      <c r="K598" s="132" t="str">
        <f>VLOOKUP($F598,'Participating - full rosters'!$A:$R,18,FALSE )</f>
        <v>Minor</v>
      </c>
      <c r="L598" s="132" t="str">
        <f>VLOOKUP($F598,'Participating - full rosters'!$A:$Q,15,FALSE )</f>
        <v>Staff Nurse</v>
      </c>
      <c r="M598" s="150">
        <f>VLOOKUP($F598,'Participating - full rosters'!$A:$Q,16,FALSE )</f>
        <v>42863</v>
      </c>
      <c r="N598" s="150">
        <f>VLOOKUP($F598,'Participating - full rosters'!$A:$Q,16,FALSE )</f>
        <v>42863</v>
      </c>
      <c r="O598" s="150"/>
      <c r="P598" s="150"/>
      <c r="Q598" s="47">
        <f>'Overall Data'!$C$34-N598</f>
        <v>186</v>
      </c>
      <c r="R598" s="132" t="str">
        <f>VLOOKUP($F598,'Participating - full rosters'!$A:$Q,17,FALSE )</f>
        <v>DAY</v>
      </c>
      <c r="S598" s="132">
        <v>4</v>
      </c>
    </row>
    <row r="599" spans="1:19">
      <c r="A599" t="str">
        <f>VLOOKUP($F599,'Participating - full rosters'!$A:$Q,2,FALSE )</f>
        <v>Kaiser Permanente Sunnyside Medical Center</v>
      </c>
      <c r="B599" s="151">
        <v>0.21700524054157877</v>
      </c>
      <c r="C599" t="str">
        <f>VLOOKUP($F599,'Participating - full rosters'!$A:$Q,5,FALSE )</f>
        <v>MS Progressive</v>
      </c>
      <c r="D599" s="1">
        <v>0.25596923097598645</v>
      </c>
      <c r="E599" t="str">
        <f>VLOOKUP($F599,'Participating - full rosters'!$A:$Q,10,FALSE )</f>
        <v>Balliett, Tara</v>
      </c>
      <c r="F599" s="151">
        <v>0.84898272377599771</v>
      </c>
      <c r="G599">
        <f>VLOOKUP($F599,'Participating - full rosters'!$A:$Q,11,FALSE )</f>
        <v>302</v>
      </c>
      <c r="H599" s="132">
        <f>VLOOKUP($F599,'Participating - full rosters'!$A:$Q,12,FALSE )</f>
        <v>20</v>
      </c>
      <c r="I599" s="132">
        <f>VLOOKUP($F599,'Participating - full rosters'!$A:$Q,13,FALSE )</f>
        <v>2016</v>
      </c>
      <c r="J599" s="132" t="str">
        <f>VLOOKUP($F599,'Participating - full rosters'!$A:$Q,14,FALSE )</f>
        <v>Nongovt. (not-for-profit) - Other</v>
      </c>
      <c r="K599" s="132" t="str">
        <f>VLOOKUP($F599,'Participating - full rosters'!$A:$R,18,FALSE )</f>
        <v>Minor</v>
      </c>
      <c r="L599" s="132" t="str">
        <f>VLOOKUP($F599,'Participating - full rosters'!$A:$Q,15,FALSE )</f>
        <v>Staff Nurse</v>
      </c>
      <c r="M599" s="150">
        <f>VLOOKUP($F599,'Participating - full rosters'!$A:$Q,16,FALSE )</f>
        <v>42863</v>
      </c>
      <c r="N599" s="150">
        <f>VLOOKUP($F599,'Participating - full rosters'!$A:$Q,16,FALSE )</f>
        <v>42863</v>
      </c>
      <c r="O599" s="150"/>
      <c r="P599" s="150"/>
      <c r="Q599" s="47">
        <f>'Overall Data'!$C$34-N599</f>
        <v>186</v>
      </c>
      <c r="R599" s="132" t="str">
        <f>VLOOKUP($F599,'Participating - full rosters'!$A:$Q,17,FALSE )</f>
        <v>DAY</v>
      </c>
      <c r="S599" s="132">
        <v>4</v>
      </c>
    </row>
    <row r="600" spans="1:19">
      <c r="A600" t="str">
        <f>VLOOKUP($F600,'Participating - full rosters'!$A:$Q,2,FALSE )</f>
        <v>St. Elizabeth Hospital</v>
      </c>
      <c r="B600" s="106">
        <v>6.8237914781315995E-2</v>
      </c>
      <c r="C600" t="str">
        <f>VLOOKUP($F600,'Participating - full rosters'!$A:$Q,5,FALSE )</f>
        <v>Telemetry</v>
      </c>
      <c r="D600" s="106">
        <v>0.37457274951226172</v>
      </c>
      <c r="E600" t="str">
        <f>VLOOKUP($F600,'Participating - full rosters'!$A:$Q,10,FALSE )</f>
        <v>Stewart-Myles, Chasity</v>
      </c>
      <c r="F600" s="106">
        <v>0.82388074437463243</v>
      </c>
      <c r="G600">
        <f>VLOOKUP($F600,'Participating - full rosters'!$A:$Q,11,FALSE )</f>
        <v>47</v>
      </c>
      <c r="H600" s="132">
        <f>VLOOKUP($F600,'Participating - full rosters'!$A:$Q,12,FALSE )</f>
        <v>17</v>
      </c>
      <c r="I600" s="132">
        <f>VLOOKUP($F600,'Participating - full rosters'!$A:$Q,13,FALSE )</f>
        <v>2012</v>
      </c>
      <c r="J600" s="132" t="str">
        <f>VLOOKUP($F600,'Participating - full rosters'!$A:$Q,14,FALSE )</f>
        <v xml:space="preserve">Nongovt. (not-for-profit) - Church Operated
</v>
      </c>
      <c r="K600" s="132" t="str">
        <f>VLOOKUP($F600,'Participating - full rosters'!$A:$R,18,FALSE )</f>
        <v>Non teaching</v>
      </c>
      <c r="L600" s="132" t="str">
        <f>VLOOKUP($F600,'Participating - full rosters'!$A:$Q,15,FALSE )</f>
        <v>C N A</v>
      </c>
      <c r="M600" s="150">
        <f>VLOOKUP($F600,'Participating - full rosters'!$A:$Q,16,FALSE )</f>
        <v>42863</v>
      </c>
      <c r="N600" s="150">
        <f>VLOOKUP($F600,'Participating - full rosters'!$A:$Q,16,FALSE )</f>
        <v>42863</v>
      </c>
      <c r="O600" s="150"/>
      <c r="P600" s="150"/>
      <c r="Q600" s="47">
        <f>'Overall Data'!$C$34-N600</f>
        <v>186</v>
      </c>
      <c r="R600" s="132" t="str">
        <f>VLOOKUP($F600,'Participating - full rosters'!$A:$Q,17,FALSE )</f>
        <v>Day</v>
      </c>
      <c r="S600" s="132">
        <v>4</v>
      </c>
    </row>
    <row r="601" spans="1:19">
      <c r="A601" t="str">
        <f>VLOOKUP($F601,'Participating - full rosters'!$A:$Q,2,FALSE )</f>
        <v>The Miriam Hospital</v>
      </c>
      <c r="B601" s="151">
        <v>0.52550586196277127</v>
      </c>
      <c r="C601" t="str">
        <f>VLOOKUP($F601,'Participating - full rosters'!$A:$Q,5,FALSE )</f>
        <v>3W Med Surg</v>
      </c>
      <c r="D601" s="1">
        <v>0.25663933604106137</v>
      </c>
      <c r="E601" t="str">
        <f>VLOOKUP($F601,'Participating - full rosters'!$A:$Q,10,FALSE )</f>
        <v>Varela, Kenira H</v>
      </c>
      <c r="F601" s="151">
        <v>0.67925351582301474</v>
      </c>
      <c r="G601">
        <f>VLOOKUP($F601,'Participating - full rosters'!$A:$Q,11,FALSE )</f>
        <v>247</v>
      </c>
      <c r="H601" s="132">
        <f>VLOOKUP($F601,'Participating - full rosters'!$A:$Q,12,FALSE )</f>
        <v>36</v>
      </c>
      <c r="I601" s="132">
        <f>VLOOKUP($F601,'Participating - full rosters'!$A:$Q,13,FALSE )</f>
        <v>2004</v>
      </c>
      <c r="J601" s="132" t="str">
        <f>VLOOKUP($F601,'Participating - full rosters'!$A:$Q,14,FALSE )</f>
        <v>Nongovt. (not-for-profit) - Other</v>
      </c>
      <c r="K601" s="132" t="str">
        <f>VLOOKUP($F601,'Participating - full rosters'!$A:$R,18,FALSE )</f>
        <v>Major</v>
      </c>
      <c r="L601" s="132" t="str">
        <f>VLOOKUP($F601,'Participating - full rosters'!$A:$Q,15,FALSE )</f>
        <v>Staff Nurse</v>
      </c>
      <c r="M601" s="150">
        <f>VLOOKUP($F601,'Participating - full rosters'!$A:$Q,16,FALSE )</f>
        <v>42863</v>
      </c>
      <c r="N601" s="150">
        <f>VLOOKUP($F601,'Participating - full rosters'!$A:$Q,16,FALSE )</f>
        <v>42863</v>
      </c>
      <c r="O601" s="150"/>
      <c r="P601" s="150"/>
      <c r="Q601" s="47">
        <f>'Overall Data'!$C$34-N601</f>
        <v>186</v>
      </c>
      <c r="R601" s="132" t="str">
        <f>VLOOKUP($F601,'Participating - full rosters'!$A:$Q,17,FALSE )</f>
        <v>DAY</v>
      </c>
      <c r="S601" s="132">
        <v>4</v>
      </c>
    </row>
    <row r="602" spans="1:19">
      <c r="A602" t="str">
        <f>VLOOKUP($F602,'Participating - full rosters'!$A:$Q,2,FALSE )</f>
        <v>Woodhull Hospital</v>
      </c>
      <c r="B602" s="151">
        <v>0.33754326083630637</v>
      </c>
      <c r="C602" t="str">
        <f>VLOOKUP($F602,'Participating - full rosters'!$A:$Q,5,FALSE )</f>
        <v>8-200 Medicine</v>
      </c>
      <c r="D602" s="1">
        <v>0.39015181399689147</v>
      </c>
      <c r="E602" t="str">
        <f>VLOOKUP($F602,'Participating - full rosters'!$A:$Q,10,FALSE )</f>
        <v>Brown, Natalee</v>
      </c>
      <c r="F602" s="151">
        <v>0.21160000000000001</v>
      </c>
      <c r="G602">
        <f>VLOOKUP($F602,'Participating - full rosters'!$A:$Q,11,FALSE )</f>
        <v>305</v>
      </c>
      <c r="H602" s="132">
        <f>VLOOKUP($F602,'Participating - full rosters'!$A:$Q,12,FALSE )</f>
        <v>36</v>
      </c>
      <c r="I602" s="132">
        <f>VLOOKUP($F602,'Participating - full rosters'!$A:$Q,13,FALSE )</f>
        <v>2016</v>
      </c>
      <c r="J602" s="132" t="str">
        <f>VLOOKUP($F602,'Participating - full rosters'!$A:$Q,14,FALSE )</f>
        <v>Govt. (non federal) - City-county</v>
      </c>
      <c r="K602" s="132" t="str">
        <f>VLOOKUP($F602,'Participating - full rosters'!$A:$R,18,FALSE )</f>
        <v>Minor</v>
      </c>
      <c r="L602" s="132" t="str">
        <f>VLOOKUP($F602,'Participating - full rosters'!$A:$Q,15,FALSE )</f>
        <v>C N A</v>
      </c>
      <c r="M602" s="150">
        <f>VLOOKUP($F602,'Participating - full rosters'!$A:$Q,16,FALSE )</f>
        <v>42863</v>
      </c>
      <c r="N602" s="150">
        <f>VLOOKUP($F602,'Participating - full rosters'!$A:$Q,16,FALSE )</f>
        <v>42863</v>
      </c>
      <c r="O602" s="150"/>
      <c r="P602" s="150"/>
      <c r="Q602" s="47">
        <f>'Overall Data'!$C$34-N602</f>
        <v>186</v>
      </c>
      <c r="R602" s="132" t="str">
        <f>VLOOKUP($F602,'Participating - full rosters'!$A:$Q,17,FALSE )</f>
        <v>Day</v>
      </c>
      <c r="S602" s="132">
        <v>4</v>
      </c>
    </row>
    <row r="603" spans="1:19">
      <c r="A603" t="str">
        <f>VLOOKUP($F603,'Participating - full rosters'!$A:$Q,2,FALSE )</f>
        <v>Kaiser Permanente Sunnyside Medical Center</v>
      </c>
      <c r="B603" s="151">
        <v>0.21700524054157877</v>
      </c>
      <c r="C603" t="str">
        <f>VLOOKUP($F603,'Participating - full rosters'!$A:$Q,5,FALSE )</f>
        <v>MS Progressive</v>
      </c>
      <c r="D603" s="1">
        <v>0.25596923097598645</v>
      </c>
      <c r="E603" t="str">
        <f>VLOOKUP($F603,'Participating - full rosters'!$A:$Q,10,FALSE )</f>
        <v>Bareuther, Joelle</v>
      </c>
      <c r="F603" s="151">
        <v>0.44324608566001422</v>
      </c>
      <c r="G603">
        <f>VLOOKUP($F603,'Participating - full rosters'!$A:$Q,11,FALSE )</f>
        <v>302</v>
      </c>
      <c r="H603" s="132">
        <f>VLOOKUP($F603,'Participating - full rosters'!$A:$Q,12,FALSE )</f>
        <v>20</v>
      </c>
      <c r="I603" s="132">
        <f>VLOOKUP($F603,'Participating - full rosters'!$A:$Q,13,FALSE )</f>
        <v>2016</v>
      </c>
      <c r="J603" s="132" t="str">
        <f>VLOOKUP($F603,'Participating - full rosters'!$A:$Q,14,FALSE )</f>
        <v>Nongovt. (not-for-profit) - Other</v>
      </c>
      <c r="K603" s="132" t="str">
        <f>VLOOKUP($F603,'Participating - full rosters'!$A:$R,18,FALSE )</f>
        <v>Minor</v>
      </c>
      <c r="L603" s="132" t="str">
        <f>VLOOKUP($F603,'Participating - full rosters'!$A:$Q,15,FALSE )</f>
        <v>Staff Nurse</v>
      </c>
      <c r="M603" s="150">
        <f>VLOOKUP($F603,'Participating - full rosters'!$A:$Q,16,FALSE )</f>
        <v>42835</v>
      </c>
      <c r="N603" s="150">
        <f>VLOOKUP($F603,'Participating - full rosters'!$A:$Q,16,FALSE )</f>
        <v>42835</v>
      </c>
      <c r="O603" s="150"/>
      <c r="P603" s="150"/>
      <c r="Q603" s="47">
        <f>'Overall Data'!$C$34-N603</f>
        <v>214</v>
      </c>
      <c r="R603" s="132" t="str">
        <f>VLOOKUP($F603,'Participating - full rosters'!$A:$Q,17,FALSE )</f>
        <v>DAY</v>
      </c>
      <c r="S603" s="132">
        <v>4</v>
      </c>
    </row>
    <row r="604" spans="1:19">
      <c r="A604" t="str">
        <f>VLOOKUP($F604,'Participating - full rosters'!$A:$Q,2,FALSE )</f>
        <v>The Miriam Hospital</v>
      </c>
      <c r="B604" s="151">
        <v>0.52550586196277127</v>
      </c>
      <c r="C604" t="str">
        <f>VLOOKUP($F604,'Participating - full rosters'!$A:$Q,5,FALSE )</f>
        <v>3W Med Surg</v>
      </c>
      <c r="D604" s="1">
        <v>0.25663933604106137</v>
      </c>
      <c r="E604" t="str">
        <f>VLOOKUP($F604,'Participating - full rosters'!$A:$Q,10,FALSE )</f>
        <v>Solomon, Kayla</v>
      </c>
      <c r="F604" s="151">
        <v>0.64945854147514814</v>
      </c>
      <c r="G604">
        <f>VLOOKUP($F604,'Participating - full rosters'!$A:$Q,11,FALSE )</f>
        <v>247</v>
      </c>
      <c r="H604" s="132">
        <f>VLOOKUP($F604,'Participating - full rosters'!$A:$Q,12,FALSE )</f>
        <v>36</v>
      </c>
      <c r="I604" s="132">
        <f>VLOOKUP($F604,'Participating - full rosters'!$A:$Q,13,FALSE )</f>
        <v>2004</v>
      </c>
      <c r="J604" s="132" t="str">
        <f>VLOOKUP($F604,'Participating - full rosters'!$A:$Q,14,FALSE )</f>
        <v>Nongovt. (not-for-profit) - Other</v>
      </c>
      <c r="K604" s="132" t="str">
        <f>VLOOKUP($F604,'Participating - full rosters'!$A:$R,18,FALSE )</f>
        <v>Major</v>
      </c>
      <c r="L604" s="132" t="str">
        <f>VLOOKUP($F604,'Participating - full rosters'!$A:$Q,15,FALSE )</f>
        <v>Staff Nurse</v>
      </c>
      <c r="M604" s="150">
        <f>VLOOKUP($F604,'Participating - full rosters'!$A:$Q,16,FALSE )</f>
        <v>42835</v>
      </c>
      <c r="N604" s="150">
        <f>VLOOKUP($F604,'Participating - full rosters'!$A:$Q,16,FALSE )</f>
        <v>42835</v>
      </c>
      <c r="O604" s="150"/>
      <c r="P604" s="150"/>
      <c r="Q604" s="47">
        <f>'Overall Data'!$C$34-N604</f>
        <v>214</v>
      </c>
      <c r="R604" s="132" t="str">
        <f>VLOOKUP($F604,'Participating - full rosters'!$A:$Q,17,FALSE )</f>
        <v>DAY</v>
      </c>
      <c r="S604" s="132">
        <v>4</v>
      </c>
    </row>
    <row r="605" spans="1:19">
      <c r="A605" t="str">
        <f>VLOOKUP($F605,'Participating - full rosters'!$A:$Q,2,FALSE )</f>
        <v>UConn Health John Dempsey Hospital</v>
      </c>
      <c r="B605" s="151">
        <v>6.2812775230464357E-2</v>
      </c>
      <c r="C605" t="str">
        <f>VLOOKUP($F605,'Participating - full rosters'!$A:$Q,5,FALSE )</f>
        <v>Medicine 3 Unit</v>
      </c>
      <c r="D605" s="99">
        <v>5.9301050074087702E-2</v>
      </c>
      <c r="E605" t="str">
        <f>VLOOKUP($F605,'Participating - full rosters'!$A:$Q,10,FALSE )</f>
        <v>Mellon, Jessica L.</v>
      </c>
      <c r="F605" s="151">
        <v>0.30900079823006632</v>
      </c>
      <c r="G605">
        <f>VLOOKUP($F605,'Participating - full rosters'!$A:$Q,11,FALSE )</f>
        <v>176</v>
      </c>
      <c r="H605" s="132">
        <f>VLOOKUP($F605,'Participating - full rosters'!$A:$Q,12,FALSE )</f>
        <v>28</v>
      </c>
      <c r="I605" s="132">
        <f>VLOOKUP($F605,'Participating - full rosters'!$A:$Q,13,FALSE )</f>
        <v>2017</v>
      </c>
      <c r="J605" s="132" t="str">
        <f>VLOOKUP($F605,'Participating - full rosters'!$A:$Q,14,FALSE )</f>
        <v xml:space="preserve">Govt. (non federal) - State
</v>
      </c>
      <c r="K605" s="132" t="str">
        <f>VLOOKUP($F605,'Participating - full rosters'!$A:$R,18,FALSE )</f>
        <v>Major</v>
      </c>
      <c r="L605" s="132" t="str">
        <f>VLOOKUP($F605,'Participating - full rosters'!$A:$Q,15,FALSE )</f>
        <v>Float Nurse</v>
      </c>
      <c r="M605" s="150">
        <f>VLOOKUP($F605,'Participating - full rosters'!$A:$Q,16,FALSE )</f>
        <v>42828</v>
      </c>
      <c r="N605" s="150">
        <f>VLOOKUP($F605,'Participating - full rosters'!$A:$Q,16,FALSE )</f>
        <v>42828</v>
      </c>
      <c r="O605" s="150"/>
      <c r="P605" s="150"/>
      <c r="Q605" s="47">
        <f>'Overall Data'!$C$34-N605</f>
        <v>221</v>
      </c>
      <c r="R605" s="132" t="str">
        <f>VLOOKUP($F605,'Participating - full rosters'!$A:$Q,17,FALSE )</f>
        <v>DAY</v>
      </c>
      <c r="S605" s="132">
        <v>4</v>
      </c>
    </row>
    <row r="606" spans="1:19">
      <c r="A606" t="str">
        <f>VLOOKUP($F606,'Participating - full rosters'!$A:$Q,2,FALSE )</f>
        <v>St. John Hospital &amp; Medical Center</v>
      </c>
      <c r="B606" s="151">
        <v>0.43342485109506379</v>
      </c>
      <c r="C606" t="str">
        <f>VLOOKUP($F606,'Participating - full rosters'!$A:$Q,5,FALSE )</f>
        <v>4 East - ACE Unit</v>
      </c>
      <c r="D606" s="151">
        <v>0.9455541494267875</v>
      </c>
      <c r="E606" t="str">
        <f>VLOOKUP($F606,'Participating - full rosters'!$A:$Q,10,FALSE )</f>
        <v>Dereske, Gretchen</v>
      </c>
      <c r="F606" s="151">
        <v>0.65044865821539533</v>
      </c>
      <c r="G606">
        <f>VLOOKUP($F606,'Participating - full rosters'!$A:$Q,11,FALSE )</f>
        <v>586</v>
      </c>
      <c r="H606" s="132">
        <f>VLOOKUP($F606,'Participating - full rosters'!$A:$Q,12,FALSE )</f>
        <v>24</v>
      </c>
      <c r="I606" s="132">
        <f>VLOOKUP($F606,'Participating - full rosters'!$A:$Q,13,FALSE )</f>
        <v>2003</v>
      </c>
      <c r="J606" s="132" t="str">
        <f>VLOOKUP($F606,'Participating - full rosters'!$A:$Q,14,FALSE )</f>
        <v>Nongovt. (not-for-profit) - Church Operated</v>
      </c>
      <c r="K606" s="132" t="str">
        <f>VLOOKUP($F606,'Participating - full rosters'!$A:$R,18,FALSE )</f>
        <v>Major</v>
      </c>
      <c r="L606" s="132" t="str">
        <f>VLOOKUP($F606,'Participating - full rosters'!$A:$Q,15,FALSE )</f>
        <v>Staff Nurse</v>
      </c>
      <c r="M606" s="150">
        <f>VLOOKUP($F606,'Participating - full rosters'!$A:$Q,16,FALSE )</f>
        <v>42807</v>
      </c>
      <c r="N606" s="150">
        <f>VLOOKUP($F606,'Participating - full rosters'!$A:$Q,16,FALSE )</f>
        <v>42807</v>
      </c>
      <c r="O606" s="150"/>
      <c r="P606" s="150"/>
      <c r="Q606" s="47">
        <f>'Overall Data'!$C$34-N606</f>
        <v>242</v>
      </c>
      <c r="R606" s="132" t="str">
        <f>VLOOKUP($F606,'Participating - full rosters'!$A:$Q,17,FALSE )</f>
        <v>Day</v>
      </c>
      <c r="S606" s="132">
        <v>4</v>
      </c>
    </row>
    <row r="607" spans="1:19">
      <c r="A607" t="str">
        <f>VLOOKUP($F607,'Participating - full rosters'!$A:$Q,2,FALSE )</f>
        <v>O'Connor Hospital</v>
      </c>
      <c r="B607" s="151">
        <v>0.55461445603717285</v>
      </c>
      <c r="C607" t="str">
        <f>VLOOKUP($F607,'Participating - full rosters'!$A:$Q,5,FALSE )</f>
        <v>Inpatient</v>
      </c>
      <c r="D607" s="1">
        <v>0.36927518772477186</v>
      </c>
      <c r="E607" t="str">
        <f>VLOOKUP($F607,'Participating - full rosters'!$A:$Q,10,FALSE )</f>
        <v>Thurgood, Annmarie</v>
      </c>
      <c r="F607" s="151">
        <v>7.8243101559750228E-2</v>
      </c>
      <c r="G607">
        <f>VLOOKUP($F607,'Participating - full rosters'!$A:$Q,11,FALSE )</f>
        <v>16</v>
      </c>
      <c r="H607" s="132">
        <f>VLOOKUP($F607,'Participating - full rosters'!$A:$Q,12,FALSE )</f>
        <v>0</v>
      </c>
      <c r="I607" s="132">
        <f>VLOOKUP($F607,'Participating - full rosters'!$A:$Q,13,FALSE )</f>
        <v>2011</v>
      </c>
      <c r="J607" s="132" t="str">
        <f>VLOOKUP($F607,'Participating - full rosters'!$A:$Q,14,FALSE )</f>
        <v>Nongovt. (not-for-profit) - Other</v>
      </c>
      <c r="K607" s="132" t="str">
        <f>VLOOKUP($F607,'Participating - full rosters'!$A:$R,18,FALSE )</f>
        <v>Non teaching</v>
      </c>
      <c r="L607" s="132" t="str">
        <f>VLOOKUP($F607,'Participating - full rosters'!$A:$Q,15,FALSE )</f>
        <v>Staff Nurse</v>
      </c>
      <c r="M607" s="150">
        <f>VLOOKUP($F607,'Participating - full rosters'!$A:$Q,16,FALSE )</f>
        <v>42786</v>
      </c>
      <c r="N607" s="150">
        <f>VLOOKUP($F607,'Participating - full rosters'!$A:$Q,16,FALSE )</f>
        <v>42786</v>
      </c>
      <c r="O607" s="150"/>
      <c r="P607" s="150"/>
      <c r="Q607" s="47">
        <f>'Overall Data'!$C$34-N607</f>
        <v>263</v>
      </c>
      <c r="R607" s="132" t="str">
        <f>VLOOKUP($F607,'Participating - full rosters'!$A:$Q,17,FALSE )</f>
        <v>day</v>
      </c>
      <c r="S607" s="132">
        <v>4</v>
      </c>
    </row>
    <row r="608" spans="1:19">
      <c r="A608" t="str">
        <f>VLOOKUP($F608,'Participating - full rosters'!$A:$Q,2,FALSE )</f>
        <v>The Miriam Hospital</v>
      </c>
      <c r="B608" s="151">
        <v>0.52550586196277127</v>
      </c>
      <c r="C608" t="str">
        <f>VLOOKUP($F608,'Participating - full rosters'!$A:$Q,5,FALSE )</f>
        <v>4E Cardiac</v>
      </c>
      <c r="D608" s="1">
        <v>0.80277592639886974</v>
      </c>
      <c r="E608" t="str">
        <f>VLOOKUP($F608,'Participating - full rosters'!$A:$Q,10,FALSE )</f>
        <v>Dunne, Abigail</v>
      </c>
      <c r="F608" s="151">
        <v>0.44749689968117901</v>
      </c>
      <c r="G608">
        <f>VLOOKUP($F608,'Participating - full rosters'!$A:$Q,11,FALSE )</f>
        <v>247</v>
      </c>
      <c r="H608" s="132">
        <f>VLOOKUP($F608,'Participating - full rosters'!$A:$Q,12,FALSE )</f>
        <v>30</v>
      </c>
      <c r="I608" s="132">
        <f>VLOOKUP($F608,'Participating - full rosters'!$A:$Q,13,FALSE )</f>
        <v>2004</v>
      </c>
      <c r="J608" s="132" t="str">
        <f>VLOOKUP($F608,'Participating - full rosters'!$A:$Q,14,FALSE )</f>
        <v>Nongovt. (not-for-profit) - Other</v>
      </c>
      <c r="K608" s="132" t="str">
        <f>VLOOKUP($F608,'Participating - full rosters'!$A:$R,18,FALSE )</f>
        <v>Major</v>
      </c>
      <c r="L608" s="132" t="str">
        <f>VLOOKUP($F608,'Participating - full rosters'!$A:$Q,15,FALSE )</f>
        <v>Staff Nurse</v>
      </c>
      <c r="M608" s="150">
        <f>VLOOKUP($F608,'Participating - full rosters'!$A:$Q,16,FALSE )</f>
        <v>42786</v>
      </c>
      <c r="N608" s="150">
        <f>VLOOKUP($F608,'Participating - full rosters'!$A:$Q,16,FALSE )</f>
        <v>42786</v>
      </c>
      <c r="O608" s="150"/>
      <c r="P608" s="150"/>
      <c r="Q608" s="47">
        <f>'Overall Data'!$C$34-N608</f>
        <v>263</v>
      </c>
      <c r="R608" s="132" t="str">
        <f>VLOOKUP($F608,'Participating - full rosters'!$A:$Q,17,FALSE )</f>
        <v>day</v>
      </c>
      <c r="S608" s="132">
        <v>4</v>
      </c>
    </row>
    <row r="609" spans="1:19">
      <c r="A609" t="str">
        <f>VLOOKUP($F609,'Participating - full rosters'!$A:$Q,2,FALSE )</f>
        <v>Kaiser Permanente Sunnyside Medical Center</v>
      </c>
      <c r="B609" s="151">
        <v>0.21700524054157877</v>
      </c>
      <c r="C609" t="str">
        <f>VLOOKUP($F609,'Participating - full rosters'!$A:$Q,5,FALSE )</f>
        <v>Med Surg</v>
      </c>
      <c r="D609" s="1">
        <v>0.26955271336823938</v>
      </c>
      <c r="E609" t="str">
        <f>VLOOKUP($F609,'Participating - full rosters'!$A:$Q,10,FALSE )</f>
        <v>Gledhill, Danielle</v>
      </c>
      <c r="F609" s="151">
        <v>0.26784103154879435</v>
      </c>
      <c r="G609">
        <f>VLOOKUP($F609,'Participating - full rosters'!$A:$Q,11,FALSE )</f>
        <v>302</v>
      </c>
      <c r="H609" s="132">
        <f>VLOOKUP($F609,'Participating - full rosters'!$A:$Q,12,FALSE )</f>
        <v>0</v>
      </c>
      <c r="I609" s="132">
        <f>VLOOKUP($F609,'Participating - full rosters'!$A:$Q,13,FALSE )</f>
        <v>2016</v>
      </c>
      <c r="J609" s="132" t="str">
        <f>VLOOKUP($F609,'Participating - full rosters'!$A:$Q,14,FALSE )</f>
        <v>Nongovt. (not-for-profit) - Other</v>
      </c>
      <c r="K609" s="132" t="str">
        <f>VLOOKUP($F609,'Participating - full rosters'!$A:$R,18,FALSE )</f>
        <v>Minor</v>
      </c>
      <c r="L609" s="132" t="str">
        <f>VLOOKUP($F609,'Participating - full rosters'!$A:$Q,15,FALSE )</f>
        <v>Staff Nurse</v>
      </c>
      <c r="M609" s="150">
        <f>VLOOKUP($F609,'Participating - full rosters'!$A:$Q,16,FALSE )</f>
        <v>42779</v>
      </c>
      <c r="N609" s="150">
        <f>VLOOKUP($F609,'Participating - full rosters'!$A:$Q,16,FALSE )</f>
        <v>42779</v>
      </c>
      <c r="O609" s="150"/>
      <c r="P609" s="150"/>
      <c r="Q609" s="47">
        <f>'Overall Data'!$C$34-N609</f>
        <v>270</v>
      </c>
      <c r="R609" s="132" t="str">
        <f>VLOOKUP($F609,'Participating - full rosters'!$A:$Q,17,FALSE )</f>
        <v>DAY</v>
      </c>
      <c r="S609" s="132">
        <v>4</v>
      </c>
    </row>
    <row r="610" spans="1:19">
      <c r="A610" t="str">
        <f>VLOOKUP($F610,'Participating - full rosters'!$A:$Q,2,FALSE )</f>
        <v>Kaiser Permanente Sunnyside Medical Center</v>
      </c>
      <c r="B610" s="151">
        <v>0.21700524054157877</v>
      </c>
      <c r="C610" t="str">
        <f>VLOOKUP($F610,'Participating - full rosters'!$A:$Q,5,FALSE )</f>
        <v>1 North</v>
      </c>
      <c r="D610" s="1">
        <v>0.62267359343562168</v>
      </c>
      <c r="E610" t="str">
        <f>VLOOKUP($F610,'Participating - full rosters'!$A:$Q,10,FALSE )</f>
        <v>Pena, Karen</v>
      </c>
      <c r="F610" s="151">
        <v>0.65207686513273444</v>
      </c>
      <c r="G610">
        <f>VLOOKUP($F610,'Participating - full rosters'!$A:$Q,11,FALSE )</f>
        <v>302</v>
      </c>
      <c r="H610" s="132">
        <f>VLOOKUP($F610,'Participating - full rosters'!$A:$Q,12,FALSE )</f>
        <v>19</v>
      </c>
      <c r="I610" s="132">
        <f>VLOOKUP($F610,'Participating - full rosters'!$A:$Q,13,FALSE )</f>
        <v>2016</v>
      </c>
      <c r="J610" s="132" t="str">
        <f>VLOOKUP($F610,'Participating - full rosters'!$A:$Q,14,FALSE )</f>
        <v>Nongovt. (not-for-profit) - Other</v>
      </c>
      <c r="K610" s="132" t="str">
        <f>VLOOKUP($F610,'Participating - full rosters'!$A:$R,18,FALSE )</f>
        <v>Minor</v>
      </c>
      <c r="L610" s="132" t="str">
        <f>VLOOKUP($F610,'Participating - full rosters'!$A:$Q,15,FALSE )</f>
        <v>Staff Nurse</v>
      </c>
      <c r="M610" s="150">
        <f>VLOOKUP($F610,'Participating - full rosters'!$A:$Q,16,FALSE )</f>
        <v>42779</v>
      </c>
      <c r="N610" s="150">
        <f>VLOOKUP($F610,'Participating - full rosters'!$A:$Q,16,FALSE )</f>
        <v>42779</v>
      </c>
      <c r="O610" s="150"/>
      <c r="P610" s="150"/>
      <c r="Q610" s="47">
        <f>'Overall Data'!$C$34-N610</f>
        <v>270</v>
      </c>
      <c r="R610" s="132" t="str">
        <f>VLOOKUP($F610,'Participating - full rosters'!$A:$Q,17,FALSE )</f>
        <v>DAY</v>
      </c>
      <c r="S610" s="132">
        <v>4</v>
      </c>
    </row>
    <row r="611" spans="1:19">
      <c r="A611" t="str">
        <f>VLOOKUP($F611,'Participating - full rosters'!$A:$Q,2,FALSE )</f>
        <v>Kaiser Permanente Sunnyside Medical Center</v>
      </c>
      <c r="B611" s="151">
        <v>0.21700524054157877</v>
      </c>
      <c r="C611" t="str">
        <f>VLOOKUP($F611,'Participating - full rosters'!$A:$Q,5,FALSE )</f>
        <v>2 South</v>
      </c>
      <c r="D611" s="100">
        <v>0.88298628694913495</v>
      </c>
      <c r="E611" t="str">
        <f>VLOOKUP($F611,'Participating - full rosters'!$A:$Q,10,FALSE )</f>
        <v>Johnston, Lanora</v>
      </c>
      <c r="F611" s="151">
        <v>0.84795205257312622</v>
      </c>
      <c r="G611">
        <f>VLOOKUP($F611,'Participating - full rosters'!$A:$Q,11,FALSE )</f>
        <v>302</v>
      </c>
      <c r="H611" s="132">
        <f>VLOOKUP($F611,'Participating - full rosters'!$A:$Q,12,FALSE )</f>
        <v>20</v>
      </c>
      <c r="I611" s="132">
        <f>VLOOKUP($F611,'Participating - full rosters'!$A:$Q,13,FALSE )</f>
        <v>2016</v>
      </c>
      <c r="J611" s="132" t="str">
        <f>VLOOKUP($F611,'Participating - full rosters'!$A:$Q,14,FALSE )</f>
        <v>Nongovt. (not-for-profit) - Other</v>
      </c>
      <c r="K611" s="132" t="str">
        <f>VLOOKUP($F611,'Participating - full rosters'!$A:$R,18,FALSE )</f>
        <v>Minor</v>
      </c>
      <c r="L611" s="132" t="str">
        <f>VLOOKUP($F611,'Participating - full rosters'!$A:$Q,15,FALSE )</f>
        <v>Staff Nurse</v>
      </c>
      <c r="M611" s="150">
        <f>VLOOKUP($F611,'Participating - full rosters'!$A:$Q,16,FALSE )</f>
        <v>42779</v>
      </c>
      <c r="N611" s="150">
        <f>VLOOKUP($F611,'Participating - full rosters'!$A:$Q,16,FALSE )</f>
        <v>42779</v>
      </c>
      <c r="O611" s="150"/>
      <c r="P611" s="150"/>
      <c r="Q611" s="47">
        <f>'Overall Data'!$C$34-N611</f>
        <v>270</v>
      </c>
      <c r="R611" s="132" t="str">
        <f>VLOOKUP($F611,'Participating - full rosters'!$A:$Q,17,FALSE )</f>
        <v>DAY</v>
      </c>
      <c r="S611" s="132">
        <v>4</v>
      </c>
    </row>
    <row r="612" spans="1:19">
      <c r="A612" t="str">
        <f>VLOOKUP($F612,'Participating - full rosters'!$A:$Q,2,FALSE )</f>
        <v>The Miriam Hospital</v>
      </c>
      <c r="B612" s="151">
        <v>0.52550586196277127</v>
      </c>
      <c r="C612" t="str">
        <f>VLOOKUP($F612,'Participating - full rosters'!$A:$Q,5,FALSE )</f>
        <v>4E Cardiac</v>
      </c>
      <c r="D612" s="1">
        <v>0.80277592639886974</v>
      </c>
      <c r="E612" t="str">
        <f>VLOOKUP($F612,'Participating - full rosters'!$A:$Q,10,FALSE )</f>
        <v>Hathaway, Ashley C</v>
      </c>
      <c r="F612" s="151">
        <v>0.23711027879300373</v>
      </c>
      <c r="G612">
        <f>VLOOKUP($F612,'Participating - full rosters'!$A:$Q,11,FALSE )</f>
        <v>247</v>
      </c>
      <c r="H612" s="132">
        <f>VLOOKUP($F612,'Participating - full rosters'!$A:$Q,12,FALSE )</f>
        <v>30</v>
      </c>
      <c r="I612" s="132">
        <f>VLOOKUP($F612,'Participating - full rosters'!$A:$Q,13,FALSE )</f>
        <v>2004</v>
      </c>
      <c r="J612" s="132" t="str">
        <f>VLOOKUP($F612,'Participating - full rosters'!$A:$Q,14,FALSE )</f>
        <v>Nongovt. (not-for-profit) - Other</v>
      </c>
      <c r="K612" s="132" t="str">
        <f>VLOOKUP($F612,'Participating - full rosters'!$A:$R,18,FALSE )</f>
        <v>Major</v>
      </c>
      <c r="L612" s="132" t="str">
        <f>VLOOKUP($F612,'Participating - full rosters'!$A:$Q,15,FALSE )</f>
        <v>Staff Nurse</v>
      </c>
      <c r="M612" s="150">
        <f>VLOOKUP($F612,'Participating - full rosters'!$A:$Q,16,FALSE )</f>
        <v>42779</v>
      </c>
      <c r="N612" s="150">
        <f>VLOOKUP($F612,'Participating - full rosters'!$A:$Q,16,FALSE )</f>
        <v>42779</v>
      </c>
      <c r="O612" s="150"/>
      <c r="P612" s="150"/>
      <c r="Q612" s="47">
        <f>'Overall Data'!$C$34-N612</f>
        <v>270</v>
      </c>
      <c r="R612" s="132" t="str">
        <f>VLOOKUP($F612,'Participating - full rosters'!$A:$Q,17,FALSE )</f>
        <v>DAY</v>
      </c>
      <c r="S612" s="132">
        <v>4</v>
      </c>
    </row>
    <row r="613" spans="1:19">
      <c r="A613" t="str">
        <f>VLOOKUP($F613,'Participating - full rosters'!$A:$Q,2,FALSE )</f>
        <v>Community Memorial Hospital</v>
      </c>
      <c r="B613" s="151">
        <v>0.99258069907410573</v>
      </c>
      <c r="C613" t="str">
        <f>VLOOKUP($F613,'Participating - full rosters'!$A:$Q,5,FALSE )</f>
        <v>Medical ACE</v>
      </c>
      <c r="D613" s="1">
        <v>0.93104764500745685</v>
      </c>
      <c r="E613" t="str">
        <f>VLOOKUP($F613,'Participating - full rosters'!$A:$Q,10,FALSE )</f>
        <v>Florina, Tana</v>
      </c>
      <c r="F613" s="151">
        <v>0.12546453021862281</v>
      </c>
      <c r="G613">
        <f>VLOOKUP($F613,'Participating - full rosters'!$A:$Q,11,FALSE )</f>
        <v>198</v>
      </c>
      <c r="H613" s="132">
        <f>VLOOKUP($F613,'Participating - full rosters'!$A:$Q,12,FALSE )</f>
        <v>29</v>
      </c>
      <c r="I613" s="132">
        <f>VLOOKUP($F613,'Participating - full rosters'!$A:$Q,13,FALSE )</f>
        <v>2008</v>
      </c>
      <c r="J613" s="132" t="str">
        <f>VLOOKUP($F613,'Participating - full rosters'!$A:$Q,14,FALSE )</f>
        <v>Nongovt. (not-for-profit) - Other</v>
      </c>
      <c r="K613" s="132" t="str">
        <f>VLOOKUP($F613,'Participating - full rosters'!$A:$R,18,FALSE )</f>
        <v>Minor</v>
      </c>
      <c r="L613" s="132" t="str">
        <f>VLOOKUP($F613,'Participating - full rosters'!$A:$Q,15,FALSE )</f>
        <v>RN</v>
      </c>
      <c r="M613" s="150">
        <f>VLOOKUP($F613,'Participating - full rosters'!$A:$Q,16,FALSE )</f>
        <v>42758</v>
      </c>
      <c r="N613" s="150">
        <f>VLOOKUP($F613,'Participating - full rosters'!$A:$Q,16,FALSE )</f>
        <v>42758</v>
      </c>
      <c r="O613" s="150"/>
      <c r="P613" s="150"/>
      <c r="Q613" s="47">
        <f>'Overall Data'!$C$34-N613</f>
        <v>291</v>
      </c>
      <c r="R613" s="132" t="str">
        <f>VLOOKUP($F613,'Participating - full rosters'!$A:$Q,17,FALSE )</f>
        <v>Day</v>
      </c>
      <c r="S613" s="132">
        <v>4</v>
      </c>
    </row>
    <row r="614" spans="1:19">
      <c r="A614" t="str">
        <f>VLOOKUP($F614,'Participating - full rosters'!$A:$Q,2,FALSE )</f>
        <v>Geisinger Medical Center</v>
      </c>
      <c r="B614" s="151">
        <v>0.91611479193661671</v>
      </c>
      <c r="C614" t="str">
        <f>VLOOKUP($F614,'Participating - full rosters'!$A:$Q,5,FALSE )</f>
        <v>Hfam 6</v>
      </c>
      <c r="D614" s="151">
        <v>0.15946996297872063</v>
      </c>
      <c r="E614" t="str">
        <f>VLOOKUP($F614,'Participating - full rosters'!$A:$Q,10,FALSE )</f>
        <v>Hause, Mikael</v>
      </c>
      <c r="F614" s="151">
        <v>0.94637053866627885</v>
      </c>
      <c r="G614">
        <f>VLOOKUP($F614,'Participating - full rosters'!$A:$Q,11,FALSE )</f>
        <v>547</v>
      </c>
      <c r="H614" s="132">
        <f>VLOOKUP($F614,'Participating - full rosters'!$A:$Q,12,FALSE )</f>
        <v>30</v>
      </c>
      <c r="I614" s="132">
        <f>VLOOKUP($F614,'Participating - full rosters'!$A:$Q,13,FALSE )</f>
        <v>2010</v>
      </c>
      <c r="J614" s="132" t="str">
        <f>VLOOKUP($F614,'Participating - full rosters'!$A:$Q,14,FALSE )</f>
        <v>Nongovt. (not-for-profit) - Other</v>
      </c>
      <c r="K614" s="132" t="str">
        <f>VLOOKUP($F614,'Participating - full rosters'!$A:$R,18,FALSE )</f>
        <v>Major</v>
      </c>
      <c r="L614" s="132" t="str">
        <f>VLOOKUP($F614,'Participating - full rosters'!$A:$Q,15,FALSE )</f>
        <v>Staff Nurse</v>
      </c>
      <c r="M614" s="150">
        <f>VLOOKUP($F614,'Participating - full rosters'!$A:$Q,16,FALSE )</f>
        <v>42758</v>
      </c>
      <c r="N614" s="150">
        <f>VLOOKUP($F614,'Participating - full rosters'!$A:$Q,16,FALSE )</f>
        <v>42758</v>
      </c>
      <c r="O614" s="150"/>
      <c r="P614" s="150"/>
      <c r="Q614" s="47">
        <f>'Overall Data'!$C$34-N614</f>
        <v>291</v>
      </c>
      <c r="R614" s="132" t="str">
        <f>VLOOKUP($F614,'Participating - full rosters'!$A:$Q,17,FALSE )</f>
        <v>Day</v>
      </c>
      <c r="S614" s="132">
        <v>4</v>
      </c>
    </row>
    <row r="615" spans="1:19">
      <c r="A615" t="str">
        <f>VLOOKUP($F615,'Participating - full rosters'!$A:$Q,2,FALSE )</f>
        <v>Kaiser Permanente Sunnyside Medical Center</v>
      </c>
      <c r="B615" s="151">
        <v>0.21700524054157877</v>
      </c>
      <c r="C615" t="str">
        <f>VLOOKUP($F615,'Participating - full rosters'!$A:$Q,5,FALSE )</f>
        <v>1 North</v>
      </c>
      <c r="D615" s="1">
        <v>0.62267359343562168</v>
      </c>
      <c r="E615" t="str">
        <f>VLOOKUP($F615,'Participating - full rosters'!$A:$Q,10,FALSE )</f>
        <v>Craven, Chelsea</v>
      </c>
      <c r="F615" s="151">
        <v>7.0256129128112299E-2</v>
      </c>
      <c r="G615">
        <f>VLOOKUP($F615,'Participating - full rosters'!$A:$Q,11,FALSE )</f>
        <v>302</v>
      </c>
      <c r="H615" s="132">
        <f>VLOOKUP($F615,'Participating - full rosters'!$A:$Q,12,FALSE )</f>
        <v>19</v>
      </c>
      <c r="I615" s="132">
        <f>VLOOKUP($F615,'Participating - full rosters'!$A:$Q,13,FALSE )</f>
        <v>2016</v>
      </c>
      <c r="J615" s="132" t="str">
        <f>VLOOKUP($F615,'Participating - full rosters'!$A:$Q,14,FALSE )</f>
        <v>Nongovt. (not-for-profit) - Other</v>
      </c>
      <c r="K615" s="132" t="str">
        <f>VLOOKUP($F615,'Participating - full rosters'!$A:$R,18,FALSE )</f>
        <v>Minor</v>
      </c>
      <c r="L615" s="132" t="str">
        <f>VLOOKUP($F615,'Participating - full rosters'!$A:$Q,15,FALSE )</f>
        <v>Staff Nurse</v>
      </c>
      <c r="M615" s="150">
        <f>VLOOKUP($F615,'Participating - full rosters'!$A:$Q,16,FALSE )</f>
        <v>42758</v>
      </c>
      <c r="N615" s="150">
        <f>VLOOKUP($F615,'Participating - full rosters'!$A:$Q,16,FALSE )</f>
        <v>42758</v>
      </c>
      <c r="O615" s="150"/>
      <c r="P615" s="150"/>
      <c r="Q615" s="47">
        <f>'Overall Data'!$C$34-N615</f>
        <v>291</v>
      </c>
      <c r="R615" s="132" t="str">
        <f>VLOOKUP($F615,'Participating - full rosters'!$A:$Q,17,FALSE )</f>
        <v>DAY</v>
      </c>
      <c r="S615" s="132">
        <v>4</v>
      </c>
    </row>
    <row r="616" spans="1:19">
      <c r="A616" t="str">
        <f>VLOOKUP($F616,'Participating - full rosters'!$A:$Q,2,FALSE )</f>
        <v>Kaiser Permanente Sunnyside Medical Center</v>
      </c>
      <c r="B616" s="151">
        <v>0.21700524054157877</v>
      </c>
      <c r="C616" t="str">
        <f>VLOOKUP($F616,'Participating - full rosters'!$A:$Q,5,FALSE )</f>
        <v>MS Progressive</v>
      </c>
      <c r="D616" s="1">
        <v>0.25596923097598645</v>
      </c>
      <c r="E616" t="str">
        <f>VLOOKUP($F616,'Participating - full rosters'!$A:$Q,10,FALSE )</f>
        <v>Peecook, Jillian</v>
      </c>
      <c r="F616" s="151">
        <v>0.24002063454716815</v>
      </c>
      <c r="G616">
        <f>VLOOKUP($F616,'Participating - full rosters'!$A:$Q,11,FALSE )</f>
        <v>302</v>
      </c>
      <c r="H616" s="132">
        <f>VLOOKUP($F616,'Participating - full rosters'!$A:$Q,12,FALSE )</f>
        <v>20</v>
      </c>
      <c r="I616" s="132">
        <f>VLOOKUP($F616,'Participating - full rosters'!$A:$Q,13,FALSE )</f>
        <v>2016</v>
      </c>
      <c r="J616" s="132" t="str">
        <f>VLOOKUP($F616,'Participating - full rosters'!$A:$Q,14,FALSE )</f>
        <v>Nongovt. (not-for-profit) - Other</v>
      </c>
      <c r="K616" s="132" t="str">
        <f>VLOOKUP($F616,'Participating - full rosters'!$A:$R,18,FALSE )</f>
        <v>Minor</v>
      </c>
      <c r="L616" s="132" t="str">
        <f>VLOOKUP($F616,'Participating - full rosters'!$A:$Q,15,FALSE )</f>
        <v>Staff Nurse</v>
      </c>
      <c r="M616" s="150">
        <f>VLOOKUP($F616,'Participating - full rosters'!$A:$Q,16,FALSE )</f>
        <v>42758</v>
      </c>
      <c r="N616" s="150">
        <f>VLOOKUP($F616,'Participating - full rosters'!$A:$Q,16,FALSE )</f>
        <v>42758</v>
      </c>
      <c r="O616" s="150"/>
      <c r="P616" s="150"/>
      <c r="Q616" s="47">
        <f>'Overall Data'!$C$34-N616</f>
        <v>291</v>
      </c>
      <c r="R616" s="132" t="str">
        <f>VLOOKUP($F616,'Participating - full rosters'!$A:$Q,17,FALSE )</f>
        <v>DAY</v>
      </c>
      <c r="S616" s="132">
        <v>4</v>
      </c>
    </row>
    <row r="617" spans="1:19">
      <c r="A617" t="str">
        <f>VLOOKUP($F617,'Participating - full rosters'!$A:$Q,2,FALSE )</f>
        <v>The Miriam Hospital</v>
      </c>
      <c r="B617" s="151">
        <v>0.52550586196277127</v>
      </c>
      <c r="C617" t="str">
        <f>VLOOKUP($F617,'Participating - full rosters'!$A:$Q,5,FALSE )</f>
        <v>3B Colorectal</v>
      </c>
      <c r="D617" s="99">
        <v>0.88784051520757767</v>
      </c>
      <c r="E617" t="str">
        <f>VLOOKUP($F617,'Participating - full rosters'!$A:$Q,10,FALSE )</f>
        <v>Manfredi, Janelle E</v>
      </c>
      <c r="F617" s="151">
        <v>0.66209711222631173</v>
      </c>
      <c r="G617">
        <f>VLOOKUP($F617,'Participating - full rosters'!$A:$Q,11,FALSE )</f>
        <v>247</v>
      </c>
      <c r="H617" s="132">
        <f>VLOOKUP($F617,'Participating - full rosters'!$A:$Q,12,FALSE )</f>
        <v>13</v>
      </c>
      <c r="I617" s="132">
        <f>VLOOKUP($F617,'Participating - full rosters'!$A:$Q,13,FALSE )</f>
        <v>2004</v>
      </c>
      <c r="J617" s="132" t="str">
        <f>VLOOKUP($F617,'Participating - full rosters'!$A:$Q,14,FALSE )</f>
        <v>Nongovt. (not-for-profit) - Other</v>
      </c>
      <c r="K617" s="132" t="str">
        <f>VLOOKUP($F617,'Participating - full rosters'!$A:$R,18,FALSE )</f>
        <v>Major</v>
      </c>
      <c r="L617" s="132" t="str">
        <f>VLOOKUP($F617,'Participating - full rosters'!$A:$Q,15,FALSE )</f>
        <v>RN</v>
      </c>
      <c r="M617" s="150">
        <f>VLOOKUP($F617,'Participating - full rosters'!$A:$Q,16,FALSE )</f>
        <v>42758</v>
      </c>
      <c r="N617" s="150">
        <f>VLOOKUP($F617,'Participating - full rosters'!$A:$Q,16,FALSE )</f>
        <v>42758</v>
      </c>
      <c r="O617" s="150"/>
      <c r="P617" s="150"/>
      <c r="Q617" s="47">
        <f>'Overall Data'!$C$34-N617</f>
        <v>291</v>
      </c>
      <c r="R617" s="132" t="str">
        <f>VLOOKUP($F617,'Participating - full rosters'!$A:$Q,17,FALSE )</f>
        <v>Day</v>
      </c>
      <c r="S617" s="132">
        <v>4</v>
      </c>
    </row>
    <row r="618" spans="1:19">
      <c r="A618" t="str">
        <f>VLOOKUP($F618,'Participating - full rosters'!$A:$Q,2,FALSE )</f>
        <v>The Miriam Hospital</v>
      </c>
      <c r="B618" s="151">
        <v>0.52550586196277127</v>
      </c>
      <c r="C618" t="str">
        <f>VLOOKUP($F618,'Participating - full rosters'!$A:$Q,5,FALSE )</f>
        <v>4W Cardiac</v>
      </c>
      <c r="D618" s="1">
        <v>0.43561974961587346</v>
      </c>
      <c r="E618" t="str">
        <f>VLOOKUP($F618,'Participating - full rosters'!$A:$Q,10,FALSE )</f>
        <v>Smith, Ada A</v>
      </c>
      <c r="F618" s="151">
        <v>9.7327561179979427E-2</v>
      </c>
      <c r="G618">
        <f>VLOOKUP($F618,'Participating - full rosters'!$A:$Q,11,FALSE )</f>
        <v>247</v>
      </c>
      <c r="H618" s="132">
        <f>VLOOKUP($F618,'Participating - full rosters'!$A:$Q,12,FALSE )</f>
        <v>30</v>
      </c>
      <c r="I618" s="132">
        <f>VLOOKUP($F618,'Participating - full rosters'!$A:$Q,13,FALSE )</f>
        <v>2004</v>
      </c>
      <c r="J618" s="132" t="str">
        <f>VLOOKUP($F618,'Participating - full rosters'!$A:$Q,14,FALSE )</f>
        <v>Nongovt. (not-for-profit) - Other</v>
      </c>
      <c r="K618" s="132" t="str">
        <f>VLOOKUP($F618,'Participating - full rosters'!$A:$R,18,FALSE )</f>
        <v>Major</v>
      </c>
      <c r="L618" s="132" t="str">
        <f>VLOOKUP($F618,'Participating - full rosters'!$A:$Q,15,FALSE )</f>
        <v>Staff Nurse</v>
      </c>
      <c r="M618" s="150">
        <f>VLOOKUP($F618,'Participating - full rosters'!$A:$Q,16,FALSE )</f>
        <v>42758</v>
      </c>
      <c r="N618" s="150">
        <f>VLOOKUP($F618,'Participating - full rosters'!$A:$Q,16,FALSE )</f>
        <v>42758</v>
      </c>
      <c r="O618" s="150"/>
      <c r="P618" s="150"/>
      <c r="Q618" s="47">
        <f>'Overall Data'!$C$34-N618</f>
        <v>291</v>
      </c>
      <c r="R618" s="132" t="str">
        <f>VLOOKUP($F618,'Participating - full rosters'!$A:$Q,17,FALSE )</f>
        <v>DAY</v>
      </c>
      <c r="S618" s="132">
        <v>4</v>
      </c>
    </row>
    <row r="619" spans="1:19">
      <c r="A619" t="str">
        <f>VLOOKUP($F619,'Participating - full rosters'!$A:$Q,2,FALSE )</f>
        <v>The Miriam Hospital</v>
      </c>
      <c r="B619" s="151">
        <v>0.52550586196277105</v>
      </c>
      <c r="C619" t="str">
        <f>VLOOKUP($F619,'Participating - full rosters'!$A:$Q,5,FALSE )</f>
        <v>3E Stroke</v>
      </c>
      <c r="D619" s="1">
        <v>0.54565087362919495</v>
      </c>
      <c r="E619" t="str">
        <f>VLOOKUP($F619,'Participating - full rosters'!$A:$Q,10,FALSE )</f>
        <v>Darosa, Sabrina</v>
      </c>
      <c r="F619" s="151">
        <v>0.28281494374041383</v>
      </c>
      <c r="G619">
        <f>VLOOKUP($F619,'Participating - full rosters'!$A:$Q,11,FALSE )</f>
        <v>247</v>
      </c>
      <c r="H619" s="132">
        <f>VLOOKUP($F619,'Participating - full rosters'!$A:$Q,12,FALSE )</f>
        <v>32</v>
      </c>
      <c r="I619" s="132">
        <f>VLOOKUP($F619,'Participating - full rosters'!$A:$Q,13,FALSE )</f>
        <v>2004</v>
      </c>
      <c r="J619" s="132" t="str">
        <f>VLOOKUP($F619,'Participating - full rosters'!$A:$Q,14,FALSE )</f>
        <v>Nongovt. (not-for-profit) - Other</v>
      </c>
      <c r="K619" s="132" t="str">
        <f>VLOOKUP($F619,'Participating - full rosters'!$A:$R,18,FALSE )</f>
        <v>Major</v>
      </c>
      <c r="L619" s="132" t="str">
        <f>VLOOKUP($F619,'Participating - full rosters'!$A:$Q,15,FALSE )</f>
        <v>Staff Nurse</v>
      </c>
      <c r="M619" s="150">
        <f>VLOOKUP($F619,'Participating - full rosters'!$A:$Q,16,FALSE )</f>
        <v>42758</v>
      </c>
      <c r="N619" s="150">
        <f>VLOOKUP($F619,'Participating - full rosters'!$A:$Q,16,FALSE )</f>
        <v>42758</v>
      </c>
      <c r="O619" s="150"/>
      <c r="P619" s="150"/>
      <c r="Q619" s="47">
        <f>'Overall Data'!$C$34-N619</f>
        <v>291</v>
      </c>
      <c r="R619" s="132" t="str">
        <f>VLOOKUP($F619,'Participating - full rosters'!$A:$Q,17,FALSE )</f>
        <v>Day</v>
      </c>
      <c r="S619" s="132">
        <v>4</v>
      </c>
    </row>
    <row r="620" spans="1:19">
      <c r="A620" t="str">
        <f>VLOOKUP($F620,'Participating - full rosters'!$A:$Q,2,FALSE )</f>
        <v>The Miriam Hospital</v>
      </c>
      <c r="B620" s="151">
        <v>0.52550586196277127</v>
      </c>
      <c r="C620" t="str">
        <f>VLOOKUP($F620,'Participating - full rosters'!$A:$Q,5,FALSE )</f>
        <v>3N Orthopedic</v>
      </c>
      <c r="D620" s="151">
        <v>0.9910442883158086</v>
      </c>
      <c r="E620" t="str">
        <f>VLOOKUP($F620,'Participating - full rosters'!$A:$Q,10,FALSE )</f>
        <v>Ngin, Jenny</v>
      </c>
      <c r="F620" s="151">
        <v>0.15911413829068133</v>
      </c>
      <c r="G620">
        <f>VLOOKUP($F620,'Participating - full rosters'!$A:$Q,11,FALSE )</f>
        <v>247</v>
      </c>
      <c r="H620" s="132">
        <f>VLOOKUP($F620,'Participating - full rosters'!$A:$Q,12,FALSE )</f>
        <v>36</v>
      </c>
      <c r="I620" s="132">
        <f>VLOOKUP($F620,'Participating - full rosters'!$A:$Q,13,FALSE )</f>
        <v>2004</v>
      </c>
      <c r="J620" s="132" t="str">
        <f>VLOOKUP($F620,'Participating - full rosters'!$A:$Q,14,FALSE )</f>
        <v>Nongovt. (not-for-profit) - Other</v>
      </c>
      <c r="K620" s="132" t="str">
        <f>VLOOKUP($F620,'Participating - full rosters'!$A:$R,18,FALSE )</f>
        <v>Major</v>
      </c>
      <c r="L620" s="132" t="str">
        <f>VLOOKUP($F620,'Participating - full rosters'!$A:$Q,15,FALSE )</f>
        <v>Staff Nurse CN2</v>
      </c>
      <c r="M620" s="150">
        <f>VLOOKUP($F620,'Participating - full rosters'!$A:$Q,16,FALSE )</f>
        <v>42741</v>
      </c>
      <c r="N620" s="150">
        <f>VLOOKUP($F620,'Participating - full rosters'!$A:$Q,16,FALSE )</f>
        <v>42741</v>
      </c>
      <c r="O620" s="150"/>
      <c r="P620" s="150"/>
      <c r="Q620" s="47">
        <f>'Overall Data'!$C$34-N620</f>
        <v>308</v>
      </c>
      <c r="R620" s="132" t="str">
        <f>VLOOKUP($F620,'Participating - full rosters'!$A:$Q,17,FALSE )</f>
        <v>Day</v>
      </c>
      <c r="S620" s="132">
        <v>4</v>
      </c>
    </row>
    <row r="621" spans="1:19">
      <c r="A621" t="str">
        <f>VLOOKUP($F621,'Participating - full rosters'!$A:$Q,2,FALSE )</f>
        <v>Kaiser Permanente Sunnyside Medical Center</v>
      </c>
      <c r="B621" s="151">
        <v>0.21700524054157877</v>
      </c>
      <c r="C621" t="str">
        <f>VLOOKUP($F621,'Participating - full rosters'!$A:$Q,5,FALSE )</f>
        <v>3 North</v>
      </c>
      <c r="D621" s="1">
        <v>0.25340820192356961</v>
      </c>
      <c r="E621" t="str">
        <f>VLOOKUP($F621,'Participating - full rosters'!$A:$Q,10,FALSE )</f>
        <v>Jackson, Rachel I.</v>
      </c>
      <c r="F621" s="151">
        <v>0.45559207275766878</v>
      </c>
      <c r="G621">
        <f>VLOOKUP($F621,'Participating - full rosters'!$A:$Q,11,FALSE )</f>
        <v>302</v>
      </c>
      <c r="H621" s="132">
        <f>VLOOKUP($F621,'Participating - full rosters'!$A:$Q,12,FALSE )</f>
        <v>37</v>
      </c>
      <c r="I621" s="132">
        <f>VLOOKUP($F621,'Participating - full rosters'!$A:$Q,13,FALSE )</f>
        <v>2016</v>
      </c>
      <c r="J621" s="132" t="str">
        <f>VLOOKUP($F621,'Participating - full rosters'!$A:$Q,14,FALSE )</f>
        <v>Nongovt. (not-for-profit) - Other</v>
      </c>
      <c r="K621" s="132" t="str">
        <f>VLOOKUP($F621,'Participating - full rosters'!$A:$R,18,FALSE )</f>
        <v>Minor</v>
      </c>
      <c r="L621" s="132" t="str">
        <f>VLOOKUP($F621,'Participating - full rosters'!$A:$Q,15,FALSE )</f>
        <v>Staff Nurse</v>
      </c>
      <c r="M621" s="150">
        <f>VLOOKUP($F621,'Participating - full rosters'!$A:$Q,16,FALSE )</f>
        <v>42733</v>
      </c>
      <c r="N621" s="150">
        <f>VLOOKUP($F621,'Participating - full rosters'!$A:$Q,16,FALSE )</f>
        <v>42733</v>
      </c>
      <c r="O621" s="150"/>
      <c r="P621" s="150"/>
      <c r="Q621" s="47">
        <f>'Overall Data'!$C$34-N621</f>
        <v>316</v>
      </c>
      <c r="R621" s="132" t="str">
        <f>VLOOKUP($F621,'Participating - full rosters'!$A:$Q,17,FALSE )</f>
        <v>DAY</v>
      </c>
      <c r="S621" s="132">
        <v>4</v>
      </c>
    </row>
    <row r="622" spans="1:19">
      <c r="A622" t="str">
        <f>VLOOKUP($F622,'Participating - full rosters'!$A:$Q,2,FALSE )</f>
        <v xml:space="preserve">King's County </v>
      </c>
      <c r="B622" s="143">
        <v>0.23887557634757928</v>
      </c>
      <c r="C622" t="str">
        <f>VLOOKUP($F622,'Participating - full rosters'!$A:$Q,5,FALSE )</f>
        <v>D7 South</v>
      </c>
      <c r="D622" s="197">
        <v>0.32122333774177714</v>
      </c>
      <c r="E622" t="str">
        <f>VLOOKUP($F622,'Participating - full rosters'!$A:$Q,10,FALSE )</f>
        <v>Mcpherson, Joy</v>
      </c>
      <c r="F622" s="143">
        <v>0.58890193791111445</v>
      </c>
      <c r="G622">
        <f>VLOOKUP($F622,'Participating - full rosters'!$A:$Q,11,FALSE )</f>
        <v>599</v>
      </c>
      <c r="H622" s="132">
        <f>VLOOKUP($F622,'Participating - full rosters'!$A:$Q,12,FALSE )</f>
        <v>36</v>
      </c>
      <c r="I622" s="132">
        <f>VLOOKUP($F622,'Participating - full rosters'!$A:$Q,13,FALSE )</f>
        <v>2006</v>
      </c>
      <c r="J622" s="132" t="str">
        <f>VLOOKUP($F622,'Participating - full rosters'!$A:$Q,14,FALSE )</f>
        <v xml:space="preserve">Govt. (non federal) - City
</v>
      </c>
      <c r="K622" s="132" t="str">
        <f>VLOOKUP($F622,'Participating - full rosters'!$A:$R,18,FALSE )</f>
        <v>Minor</v>
      </c>
      <c r="L622" s="132" t="str">
        <f>VLOOKUP($F622,'Participating - full rosters'!$A:$Q,15,FALSE )</f>
        <v>Staff Nurse</v>
      </c>
      <c r="M622" s="150" t="str">
        <f>VLOOKUP($F622,'Participating - full rosters'!$A:$Q,16,FALSE )</f>
        <v>12/202016</v>
      </c>
      <c r="N622" s="150">
        <v>42724</v>
      </c>
      <c r="Q622" s="47">
        <f>'Overall Data'!$C$34-N622</f>
        <v>325</v>
      </c>
      <c r="R622" s="132" t="str">
        <f>VLOOKUP($F622,'Participating - full rosters'!$A:$Q,17,FALSE )</f>
        <v>Day</v>
      </c>
      <c r="S622" s="132">
        <v>4</v>
      </c>
    </row>
    <row r="623" spans="1:19">
      <c r="A623" t="str">
        <f>VLOOKUP($F623,'Participating - full rosters'!$A:$Q,2,FALSE )</f>
        <v>The Miriam Hospital</v>
      </c>
      <c r="B623" s="151">
        <v>0.52550586196277127</v>
      </c>
      <c r="C623" t="str">
        <f>VLOOKUP($F623,'Participating - full rosters'!$A:$Q,5,FALSE )</f>
        <v>4W Cardiac</v>
      </c>
      <c r="D623" s="1">
        <v>0.43561974961587346</v>
      </c>
      <c r="E623" t="str">
        <f>VLOOKUP($F623,'Participating - full rosters'!$A:$Q,10,FALSE )</f>
        <v>Cardin, Mary C</v>
      </c>
      <c r="F623" s="151">
        <v>0.79994062320893744</v>
      </c>
      <c r="G623">
        <f>VLOOKUP($F623,'Participating - full rosters'!$A:$Q,11,FALSE )</f>
        <v>247</v>
      </c>
      <c r="H623" s="132">
        <f>VLOOKUP($F623,'Participating - full rosters'!$A:$Q,12,FALSE )</f>
        <v>30</v>
      </c>
      <c r="I623" s="132">
        <f>VLOOKUP($F623,'Participating - full rosters'!$A:$Q,13,FALSE )</f>
        <v>2004</v>
      </c>
      <c r="J623" s="132" t="str">
        <f>VLOOKUP($F623,'Participating - full rosters'!$A:$Q,14,FALSE )</f>
        <v>Nongovt. (not-for-profit) - Other</v>
      </c>
      <c r="K623" s="132" t="str">
        <f>VLOOKUP($F623,'Participating - full rosters'!$A:$R,18,FALSE )</f>
        <v>Major</v>
      </c>
      <c r="L623" s="132" t="str">
        <f>VLOOKUP($F623,'Participating - full rosters'!$A:$Q,15,FALSE )</f>
        <v>Staff Nurse</v>
      </c>
      <c r="M623" s="150" t="str">
        <f>VLOOKUP($F623,'Participating - full rosters'!$A:$Q,16,FALSE )</f>
        <v>12/202016</v>
      </c>
      <c r="N623" s="150">
        <v>42724</v>
      </c>
      <c r="Q623" s="47">
        <f>'Overall Data'!$C$34-N623</f>
        <v>325</v>
      </c>
      <c r="R623" s="132" t="str">
        <f>VLOOKUP($F623,'Participating - full rosters'!$A:$Q,17,FALSE )</f>
        <v>Day</v>
      </c>
      <c r="S623" s="132">
        <v>4</v>
      </c>
    </row>
    <row r="624" spans="1:19">
      <c r="A624" t="str">
        <f>VLOOKUP($F624,'Participating - full rosters'!$A:$Q,2,FALSE )</f>
        <v>Kaiser Permanente Sunnyside Medical Center</v>
      </c>
      <c r="B624" s="151">
        <v>0.21700524054157877</v>
      </c>
      <c r="C624" t="str">
        <f>VLOOKUP($F624,'Participating - full rosters'!$A:$Q,5,FALSE )</f>
        <v>1 North</v>
      </c>
      <c r="D624" s="1">
        <v>0.62267359343562168</v>
      </c>
      <c r="E624" t="str">
        <f>VLOOKUP($F624,'Participating - full rosters'!$A:$Q,10,FALSE )</f>
        <v>Allery, Kirstie</v>
      </c>
      <c r="F624" s="151">
        <v>0.59353147360782421</v>
      </c>
      <c r="G624">
        <f>VLOOKUP($F624,'Participating - full rosters'!$A:$Q,11,FALSE )</f>
        <v>302</v>
      </c>
      <c r="H624" s="132">
        <f>VLOOKUP($F624,'Participating - full rosters'!$A:$Q,12,FALSE )</f>
        <v>19</v>
      </c>
      <c r="I624" s="132">
        <f>VLOOKUP($F624,'Participating - full rosters'!$A:$Q,13,FALSE )</f>
        <v>2016</v>
      </c>
      <c r="J624" s="132" t="str">
        <f>VLOOKUP($F624,'Participating - full rosters'!$A:$Q,14,FALSE )</f>
        <v>Nongovt. (not-for-profit) - Other</v>
      </c>
      <c r="K624" s="132" t="str">
        <f>VLOOKUP($F624,'Participating - full rosters'!$A:$R,18,FALSE )</f>
        <v>Minor</v>
      </c>
      <c r="L624" s="132" t="str">
        <f>VLOOKUP($F624,'Participating - full rosters'!$A:$Q,15,FALSE )</f>
        <v>Staff Nurse</v>
      </c>
      <c r="M624" s="150">
        <f>VLOOKUP($F624,'Participating - full rosters'!$A:$Q,16,FALSE )</f>
        <v>42720</v>
      </c>
      <c r="N624" s="150">
        <f>VLOOKUP($F624,'Participating - full rosters'!$A:$Q,16,FALSE )</f>
        <v>42720</v>
      </c>
      <c r="O624" s="150"/>
      <c r="P624" s="150"/>
      <c r="Q624" s="47">
        <f>'Overall Data'!$C$34-N624</f>
        <v>329</v>
      </c>
      <c r="R624" s="132" t="str">
        <f>VLOOKUP($F624,'Participating - full rosters'!$A:$Q,17,FALSE )</f>
        <v>DAY</v>
      </c>
      <c r="S624" s="132">
        <v>4</v>
      </c>
    </row>
    <row r="625" spans="1:19">
      <c r="A625" t="str">
        <f>VLOOKUP($F625,'Participating - full rosters'!$A:$Q,2,FALSE )</f>
        <v>Kaiser Permanente Sunnyside Medical Center</v>
      </c>
      <c r="B625" s="151">
        <v>0.21700524054157877</v>
      </c>
      <c r="C625" t="str">
        <f>VLOOKUP($F625,'Participating - full rosters'!$A:$Q,5,FALSE )</f>
        <v>MS Progressive</v>
      </c>
      <c r="D625" s="1">
        <v>0.25596923097598645</v>
      </c>
      <c r="E625" t="str">
        <f>VLOOKUP($F625,'Participating - full rosters'!$A:$Q,10,FALSE )</f>
        <v>Fulbright, Jennifer</v>
      </c>
      <c r="F625" s="151">
        <v>0.41813624884950717</v>
      </c>
      <c r="G625">
        <f>VLOOKUP($F625,'Participating - full rosters'!$A:$Q,11,FALSE )</f>
        <v>302</v>
      </c>
      <c r="H625" s="132">
        <f>VLOOKUP($F625,'Participating - full rosters'!$A:$Q,12,FALSE )</f>
        <v>20</v>
      </c>
      <c r="I625" s="132">
        <f>VLOOKUP($F625,'Participating - full rosters'!$A:$Q,13,FALSE )</f>
        <v>2016</v>
      </c>
      <c r="J625" s="132" t="str">
        <f>VLOOKUP($F625,'Participating - full rosters'!$A:$Q,14,FALSE )</f>
        <v>Nongovt. (not-for-profit) - Other</v>
      </c>
      <c r="K625" s="132" t="str">
        <f>VLOOKUP($F625,'Participating - full rosters'!$A:$R,18,FALSE )</f>
        <v>Minor</v>
      </c>
      <c r="L625" s="132" t="str">
        <f>VLOOKUP($F625,'Participating - full rosters'!$A:$Q,15,FALSE )</f>
        <v>Staff Nurse</v>
      </c>
      <c r="M625" s="150">
        <f>VLOOKUP($F625,'Participating - full rosters'!$A:$Q,16,FALSE )</f>
        <v>42673</v>
      </c>
      <c r="N625" s="150">
        <f>VLOOKUP($F625,'Participating - full rosters'!$A:$Q,16,FALSE )</f>
        <v>42673</v>
      </c>
      <c r="O625" s="150"/>
      <c r="P625" s="150"/>
      <c r="Q625" s="47">
        <f>'Overall Data'!$C$34-N625</f>
        <v>376</v>
      </c>
      <c r="R625" s="132" t="str">
        <f>VLOOKUP($F625,'Participating - full rosters'!$A:$Q,17,FALSE )</f>
        <v>DAY</v>
      </c>
      <c r="S625" s="132">
        <v>4</v>
      </c>
    </row>
    <row r="626" spans="1:19">
      <c r="A626" t="str">
        <f>VLOOKUP($F626,'Participating - full rosters'!$A:$Q,2,FALSE )</f>
        <v>Geisinger Medical Center</v>
      </c>
      <c r="B626" s="151">
        <v>0.91611479193661671</v>
      </c>
      <c r="C626" t="str">
        <f>VLOOKUP($F626,'Participating - full rosters'!$A:$Q,5,FALSE )</f>
        <v>Hfam 6</v>
      </c>
      <c r="D626" s="1">
        <v>0.15946996297872063</v>
      </c>
      <c r="E626" t="str">
        <f>VLOOKUP($F626,'Participating - full rosters'!$A:$Q,10,FALSE )</f>
        <v>Fertig, Brenda</v>
      </c>
      <c r="F626" s="151">
        <v>0.79687581263232199</v>
      </c>
      <c r="G626">
        <f>VLOOKUP($F626,'Participating - full rosters'!$A:$Q,11,FALSE )</f>
        <v>547</v>
      </c>
      <c r="H626" s="132">
        <f>VLOOKUP($F626,'Participating - full rosters'!$A:$Q,12,FALSE )</f>
        <v>30</v>
      </c>
      <c r="I626" s="132">
        <f>VLOOKUP($F626,'Participating - full rosters'!$A:$Q,13,FALSE )</f>
        <v>2010</v>
      </c>
      <c r="J626" s="132" t="str">
        <f>VLOOKUP($F626,'Participating - full rosters'!$A:$Q,14,FALSE )</f>
        <v>Nongovt. (not-for-profit) - Other</v>
      </c>
      <c r="K626" s="132" t="str">
        <f>VLOOKUP($F626,'Participating - full rosters'!$A:$R,18,FALSE )</f>
        <v>Major</v>
      </c>
      <c r="L626" s="132" t="str">
        <f>VLOOKUP($F626,'Participating - full rosters'!$A:$Q,15,FALSE )</f>
        <v>Unlicensed staff</v>
      </c>
      <c r="M626" s="150">
        <f>VLOOKUP($F626,'Participating - full rosters'!$A:$Q,16,FALSE )</f>
        <v>42659</v>
      </c>
      <c r="N626" s="150">
        <f>VLOOKUP($F626,'Participating - full rosters'!$A:$Q,16,FALSE )</f>
        <v>42659</v>
      </c>
      <c r="O626" s="150"/>
      <c r="P626" s="150"/>
      <c r="Q626" s="47">
        <f>'Overall Data'!$C$34-N626</f>
        <v>390</v>
      </c>
      <c r="R626" s="132" t="str">
        <f>VLOOKUP($F626,'Participating - full rosters'!$A:$Q,17,FALSE )</f>
        <v>Day</v>
      </c>
      <c r="S626" s="132">
        <v>4</v>
      </c>
    </row>
    <row r="627" spans="1:19">
      <c r="A627" t="str">
        <f>VLOOKUP($F627,'Participating - full rosters'!$A:$Q,2,FALSE )</f>
        <v>The Miriam Hospital</v>
      </c>
      <c r="B627" s="151">
        <v>0.52550586196277127</v>
      </c>
      <c r="C627" t="str">
        <f>VLOOKUP($F627,'Participating - full rosters'!$A:$Q,5,FALSE )</f>
        <v>3N Orthopedic</v>
      </c>
      <c r="D627" s="99">
        <v>0.9910442883158086</v>
      </c>
      <c r="E627" t="str">
        <f>VLOOKUP($F627,'Participating - full rosters'!$A:$Q,10,FALSE )</f>
        <v>Colao, Gina L</v>
      </c>
      <c r="F627" s="151">
        <v>0.28535569438744501</v>
      </c>
      <c r="G627">
        <f>VLOOKUP($F627,'Participating - full rosters'!$A:$Q,11,FALSE )</f>
        <v>247</v>
      </c>
      <c r="H627" s="132">
        <f>VLOOKUP($F627,'Participating - full rosters'!$A:$Q,12,FALSE )</f>
        <v>36</v>
      </c>
      <c r="I627" s="132">
        <f>VLOOKUP($F627,'Participating - full rosters'!$A:$Q,13,FALSE )</f>
        <v>2004</v>
      </c>
      <c r="J627" s="132" t="str">
        <f>VLOOKUP($F627,'Participating - full rosters'!$A:$Q,14,FALSE )</f>
        <v>Nongovt. (not-for-profit) - Other</v>
      </c>
      <c r="K627" s="132" t="str">
        <f>VLOOKUP($F627,'Participating - full rosters'!$A:$R,18,FALSE )</f>
        <v>Major</v>
      </c>
      <c r="L627" s="132" t="str">
        <f>VLOOKUP($F627,'Participating - full rosters'!$A:$Q,15,FALSE )</f>
        <v>Unlicensed staff</v>
      </c>
      <c r="M627" s="150">
        <f>VLOOKUP($F627,'Participating - full rosters'!$A:$Q,16,FALSE )</f>
        <v>42659</v>
      </c>
      <c r="N627" s="150">
        <f>VLOOKUP($F627,'Participating - full rosters'!$A:$Q,16,FALSE )</f>
        <v>42659</v>
      </c>
      <c r="O627" s="150"/>
      <c r="P627" s="150"/>
      <c r="Q627" s="47">
        <f>'Overall Data'!$C$34-N627</f>
        <v>390</v>
      </c>
      <c r="R627" s="132" t="str">
        <f>VLOOKUP($F627,'Participating - full rosters'!$A:$Q,17,FALSE )</f>
        <v>Day</v>
      </c>
      <c r="S627" s="132">
        <v>4</v>
      </c>
    </row>
    <row r="628" spans="1:19">
      <c r="A628" t="str">
        <f>VLOOKUP($F628,'Participating - full rosters'!$A:$Q,2,FALSE )</f>
        <v xml:space="preserve">King's County </v>
      </c>
      <c r="B628" s="143">
        <v>0.23887557634757928</v>
      </c>
      <c r="C628" t="str">
        <f>VLOOKUP($F628,'Participating - full rosters'!$A:$Q,5,FALSE )</f>
        <v>D7 North</v>
      </c>
      <c r="D628" s="195">
        <v>0.18010557270315219</v>
      </c>
      <c r="E628" t="str">
        <f>VLOOKUP($F628,'Participating - full rosters'!$A:$Q,10,FALSE )</f>
        <v>Duncan, Debra</v>
      </c>
      <c r="F628" s="142">
        <v>0.21258720266142794</v>
      </c>
      <c r="G628">
        <f>VLOOKUP($F628,'Participating - full rosters'!$A:$Q,11,FALSE )</f>
        <v>599</v>
      </c>
      <c r="H628" s="132">
        <f>VLOOKUP($F628,'Participating - full rosters'!$A:$Q,12,FALSE )</f>
        <v>36</v>
      </c>
      <c r="I628" s="132">
        <f>VLOOKUP($F628,'Participating - full rosters'!$A:$Q,13,FALSE )</f>
        <v>2006</v>
      </c>
      <c r="J628" s="132" t="str">
        <f>VLOOKUP($F628,'Participating - full rosters'!$A:$Q,14,FALSE )</f>
        <v xml:space="preserve">Govt. (non federal) - City
</v>
      </c>
      <c r="K628" s="132" t="str">
        <f>VLOOKUP($F628,'Participating - full rosters'!$A:$R,18,FALSE )</f>
        <v>Minor</v>
      </c>
      <c r="L628" s="132" t="str">
        <f>VLOOKUP($F628,'Participating - full rosters'!$A:$Q,15,FALSE )</f>
        <v>Staff Nurse</v>
      </c>
      <c r="M628" s="150">
        <f>VLOOKUP($F628,'Participating - full rosters'!$A:$Q,16,FALSE )</f>
        <v>42655</v>
      </c>
      <c r="N628" s="150">
        <f>VLOOKUP($F628,'Participating - full rosters'!$A:$Q,16,FALSE )</f>
        <v>42655</v>
      </c>
      <c r="O628" s="150"/>
      <c r="P628" s="150"/>
      <c r="Q628" s="47">
        <f>'Overall Data'!$C$34-N628</f>
        <v>394</v>
      </c>
      <c r="R628" s="132" t="str">
        <f>VLOOKUP($F628,'Participating - full rosters'!$A:$Q,17,FALSE )</f>
        <v>Day</v>
      </c>
      <c r="S628" s="132">
        <v>4</v>
      </c>
    </row>
    <row r="629" spans="1:19">
      <c r="A629" t="str">
        <f>VLOOKUP($F629,'Participating - full rosters'!$A:$Q,2,FALSE )</f>
        <v xml:space="preserve">King's County </v>
      </c>
      <c r="B629" s="143">
        <v>0.23887557634757928</v>
      </c>
      <c r="C629" t="str">
        <f>VLOOKUP($F629,'Participating - full rosters'!$A:$Q,5,FALSE )</f>
        <v>D7 South</v>
      </c>
      <c r="D629" s="197">
        <v>0.32122333774177714</v>
      </c>
      <c r="E629" t="str">
        <f>VLOOKUP($F629,'Participating - full rosters'!$A:$Q,10,FALSE )</f>
        <v>Marchan, Helena</v>
      </c>
      <c r="F629" s="143">
        <v>0.93561259023936871</v>
      </c>
      <c r="G629">
        <f>VLOOKUP($F629,'Participating - full rosters'!$A:$Q,11,FALSE )</f>
        <v>599</v>
      </c>
      <c r="H629" s="132">
        <f>VLOOKUP($F629,'Participating - full rosters'!$A:$Q,12,FALSE )</f>
        <v>36</v>
      </c>
      <c r="I629" s="132">
        <f>VLOOKUP($F629,'Participating - full rosters'!$A:$Q,13,FALSE )</f>
        <v>2006</v>
      </c>
      <c r="J629" s="132" t="str">
        <f>VLOOKUP($F629,'Participating - full rosters'!$A:$Q,14,FALSE )</f>
        <v xml:space="preserve">Govt. (non federal) - City
</v>
      </c>
      <c r="K629" s="132" t="str">
        <f>VLOOKUP($F629,'Participating - full rosters'!$A:$R,18,FALSE )</f>
        <v>Minor</v>
      </c>
      <c r="L629" s="132" t="str">
        <f>VLOOKUP($F629,'Participating - full rosters'!$A:$Q,15,FALSE )</f>
        <v>Staff Nurse</v>
      </c>
      <c r="M629" s="150">
        <f>VLOOKUP($F629,'Participating - full rosters'!$A:$Q,16,FALSE )</f>
        <v>42655</v>
      </c>
      <c r="N629" s="150">
        <f>VLOOKUP($F629,'Participating - full rosters'!$A:$Q,16,FALSE )</f>
        <v>42655</v>
      </c>
      <c r="O629" s="150"/>
      <c r="P629" s="150"/>
      <c r="Q629" s="47">
        <f>'Overall Data'!$C$34-N629</f>
        <v>394</v>
      </c>
      <c r="R629" s="132" t="str">
        <f>VLOOKUP($F629,'Participating - full rosters'!$A:$Q,17,FALSE )</f>
        <v>Day</v>
      </c>
      <c r="S629" s="132">
        <v>4</v>
      </c>
    </row>
    <row r="630" spans="1:19">
      <c r="A630" t="str">
        <f>VLOOKUP($F630,'Participating - full rosters'!$A:$Q,2,FALSE )</f>
        <v>The Miriam Hospital</v>
      </c>
      <c r="B630" s="151">
        <v>0.52550586196277127</v>
      </c>
      <c r="C630" t="str">
        <f>VLOOKUP($F630,'Participating - full rosters'!$A:$Q,5,FALSE )</f>
        <v>3N Orthopedic</v>
      </c>
      <c r="D630" s="1">
        <v>0.9910442883158086</v>
      </c>
      <c r="E630" t="str">
        <f>VLOOKUP($F630,'Participating - full rosters'!$A:$Q,10,FALSE )</f>
        <v>Butler, Katherine</v>
      </c>
      <c r="F630" s="151">
        <v>0.27989493545422339</v>
      </c>
      <c r="G630">
        <f>VLOOKUP($F630,'Participating - full rosters'!$A:$Q,11,FALSE )</f>
        <v>247</v>
      </c>
      <c r="H630" s="132">
        <f>VLOOKUP($F630,'Participating - full rosters'!$A:$Q,12,FALSE )</f>
        <v>36</v>
      </c>
      <c r="I630" s="132">
        <f>VLOOKUP($F630,'Participating - full rosters'!$A:$Q,13,FALSE )</f>
        <v>2004</v>
      </c>
      <c r="J630" s="132" t="str">
        <f>VLOOKUP($F630,'Participating - full rosters'!$A:$Q,14,FALSE )</f>
        <v>Nongovt. (not-for-profit) - Other</v>
      </c>
      <c r="K630" s="132" t="str">
        <f>VLOOKUP($F630,'Participating - full rosters'!$A:$R,18,FALSE )</f>
        <v>Major</v>
      </c>
      <c r="L630" s="132" t="str">
        <f>VLOOKUP($F630,'Participating - full rosters'!$A:$Q,15,FALSE )</f>
        <v>Staff Nurse</v>
      </c>
      <c r="M630" s="150">
        <f>VLOOKUP($F630,'Participating - full rosters'!$A:$Q,16,FALSE )</f>
        <v>42655</v>
      </c>
      <c r="N630" s="150">
        <f>VLOOKUP($F630,'Participating - full rosters'!$A:$Q,16,FALSE )</f>
        <v>42655</v>
      </c>
      <c r="O630" s="150"/>
      <c r="P630" s="150"/>
      <c r="Q630" s="47">
        <f>'Overall Data'!$C$34-N630</f>
        <v>394</v>
      </c>
      <c r="R630" s="132" t="str">
        <f>VLOOKUP($F630,'Participating - full rosters'!$A:$Q,17,FALSE )</f>
        <v>Day</v>
      </c>
      <c r="S630" s="132">
        <v>4</v>
      </c>
    </row>
    <row r="631" spans="1:19">
      <c r="A631" t="str">
        <f>VLOOKUP($F631,'Participating - full rosters'!$A:$Q,2,FALSE )</f>
        <v>The Miriam Hospital</v>
      </c>
      <c r="B631" s="151">
        <v>0.52550586196277127</v>
      </c>
      <c r="C631" t="str">
        <f>VLOOKUP($F631,'Participating - full rosters'!$A:$Q,5,FALSE )</f>
        <v>4E Cardiac</v>
      </c>
      <c r="D631" s="1">
        <v>0.80277592639886974</v>
      </c>
      <c r="E631" t="str">
        <f>VLOOKUP($F631,'Participating - full rosters'!$A:$Q,10,FALSE )</f>
        <v>Amato, Alicia</v>
      </c>
      <c r="F631" s="151">
        <v>0.55576740180893835</v>
      </c>
      <c r="G631">
        <f>VLOOKUP($F631,'Participating - full rosters'!$A:$Q,11,FALSE )</f>
        <v>247</v>
      </c>
      <c r="H631" s="132">
        <f>VLOOKUP($F631,'Participating - full rosters'!$A:$Q,12,FALSE )</f>
        <v>30</v>
      </c>
      <c r="I631" s="132">
        <f>VLOOKUP($F631,'Participating - full rosters'!$A:$Q,13,FALSE )</f>
        <v>2004</v>
      </c>
      <c r="J631" s="132" t="str">
        <f>VLOOKUP($F631,'Participating - full rosters'!$A:$Q,14,FALSE )</f>
        <v>Nongovt. (not-for-profit) - Other</v>
      </c>
      <c r="K631" s="132" t="str">
        <f>VLOOKUP($F631,'Participating - full rosters'!$A:$R,18,FALSE )</f>
        <v>Major</v>
      </c>
      <c r="L631" s="132" t="str">
        <f>VLOOKUP($F631,'Participating - full rosters'!$A:$Q,15,FALSE )</f>
        <v>Staff Nurse</v>
      </c>
      <c r="M631" s="150">
        <f>VLOOKUP($F631,'Participating - full rosters'!$A:$Q,16,FALSE )</f>
        <v>42655</v>
      </c>
      <c r="N631" s="150">
        <f>VLOOKUP($F631,'Participating - full rosters'!$A:$Q,16,FALSE )</f>
        <v>42655</v>
      </c>
      <c r="O631" s="150"/>
      <c r="P631" s="150"/>
      <c r="Q631" s="47">
        <f>'Overall Data'!$C$34-N631</f>
        <v>394</v>
      </c>
      <c r="R631" s="132" t="str">
        <f>VLOOKUP($F631,'Participating - full rosters'!$A:$Q,17,FALSE )</f>
        <v>Day</v>
      </c>
      <c r="S631" s="132">
        <v>4</v>
      </c>
    </row>
    <row r="632" spans="1:19">
      <c r="A632" t="str">
        <f>VLOOKUP($F632,'Participating - full rosters'!$A:$Q,2,FALSE )</f>
        <v>Harlem Hospital Center</v>
      </c>
      <c r="B632" s="151">
        <v>0.14907095709371709</v>
      </c>
      <c r="C632" t="str">
        <f>VLOOKUP($F632,'Participating - full rosters'!$A:$Q,5,FALSE )</f>
        <v>13th Floor - Medicine</v>
      </c>
      <c r="D632" s="151">
        <v>0.67283544320657374</v>
      </c>
      <c r="E632" t="str">
        <f>VLOOKUP($F632,'Participating - full rosters'!$A:$Q,10,FALSE )</f>
        <v>Chin, Peter</v>
      </c>
      <c r="F632" s="151">
        <v>6.6890740641082136E-2</v>
      </c>
      <c r="G632">
        <f>VLOOKUP($F632,'Participating - full rosters'!$A:$Q,11,FALSE )</f>
        <v>257</v>
      </c>
      <c r="H632" s="132">
        <f>VLOOKUP($F632,'Participating - full rosters'!$A:$Q,12,FALSE )</f>
        <v>36</v>
      </c>
      <c r="I632" s="132">
        <f>VLOOKUP($F632,'Participating - full rosters'!$A:$Q,13,FALSE )</f>
        <v>2011</v>
      </c>
      <c r="J632" s="132" t="str">
        <f>VLOOKUP($F632,'Participating - full rosters'!$A:$Q,14,FALSE )</f>
        <v xml:space="preserve">Govt. (non federal) - City
</v>
      </c>
      <c r="K632" s="132" t="str">
        <f>VLOOKUP($F632,'Participating - full rosters'!$A:$R,18,FALSE )</f>
        <v>Minor</v>
      </c>
      <c r="L632" s="132" t="str">
        <f>VLOOKUP($F632,'Participating - full rosters'!$A:$Q,15,FALSE )</f>
        <v>RN</v>
      </c>
      <c r="M632" s="150">
        <f>VLOOKUP($F632,'Participating - full rosters'!$A:$Q,16,FALSE )</f>
        <v>42653</v>
      </c>
      <c r="N632" s="150">
        <f>VLOOKUP($F632,'Participating - full rosters'!$A:$Q,16,FALSE )</f>
        <v>42653</v>
      </c>
      <c r="O632" s="150"/>
      <c r="P632" s="150"/>
      <c r="Q632" s="47">
        <f>'Overall Data'!$C$34-N632</f>
        <v>396</v>
      </c>
      <c r="R632" s="132" t="str">
        <f>VLOOKUP($F632,'Participating - full rosters'!$A:$Q,17,FALSE )</f>
        <v>Day</v>
      </c>
      <c r="S632" s="132">
        <v>4</v>
      </c>
    </row>
    <row r="633" spans="1:19">
      <c r="A633" t="str">
        <f>VLOOKUP($F633,'Participating - full rosters'!$A:$Q,2,FALSE )</f>
        <v>Kaiser Permanente Sunnyside Medical Center</v>
      </c>
      <c r="B633" s="151">
        <v>0.21700524054157877</v>
      </c>
      <c r="C633" t="str">
        <f>VLOOKUP($F633,'Participating - full rosters'!$A:$Q,5,FALSE )</f>
        <v>MS Progressive</v>
      </c>
      <c r="D633" s="151">
        <v>0.25596923097598645</v>
      </c>
      <c r="E633" t="str">
        <f>VLOOKUP($F633,'Participating - full rosters'!$A:$Q,10,FALSE )</f>
        <v>Mason, Katie</v>
      </c>
      <c r="F633" s="151">
        <v>0.26776264474115452</v>
      </c>
      <c r="G633">
        <f>VLOOKUP($F633,'Participating - full rosters'!$A:$Q,11,FALSE )</f>
        <v>302</v>
      </c>
      <c r="H633" s="132">
        <f>VLOOKUP($F633,'Participating - full rosters'!$A:$Q,12,FALSE )</f>
        <v>20</v>
      </c>
      <c r="I633" s="132">
        <f>VLOOKUP($F633,'Participating - full rosters'!$A:$Q,13,FALSE )</f>
        <v>2016</v>
      </c>
      <c r="J633" s="132" t="str">
        <f>VLOOKUP($F633,'Participating - full rosters'!$A:$Q,14,FALSE )</f>
        <v>Nongovt. (not-for-profit) - Other</v>
      </c>
      <c r="K633" s="132" t="str">
        <f>VLOOKUP($F633,'Participating - full rosters'!$A:$R,18,FALSE )</f>
        <v>Minor</v>
      </c>
      <c r="L633" s="132" t="str">
        <f>VLOOKUP($F633,'Participating - full rosters'!$A:$Q,15,FALSE )</f>
        <v>Staff Nurse</v>
      </c>
      <c r="M633" s="150">
        <f>VLOOKUP($F633,'Participating - full rosters'!$A:$Q,16,FALSE )</f>
        <v>42650</v>
      </c>
      <c r="N633" s="150">
        <f>VLOOKUP($F633,'Participating - full rosters'!$A:$Q,16,FALSE )</f>
        <v>42650</v>
      </c>
      <c r="O633" s="150"/>
      <c r="P633" s="150"/>
      <c r="Q633" s="47">
        <f>'Overall Data'!$C$34-N633</f>
        <v>399</v>
      </c>
      <c r="R633" s="132" t="str">
        <f>VLOOKUP($F633,'Participating - full rosters'!$A:$Q,17,FALSE )</f>
        <v>DAY</v>
      </c>
      <c r="S633" s="132">
        <v>4</v>
      </c>
    </row>
    <row r="634" spans="1:19">
      <c r="A634" t="str">
        <f>VLOOKUP($F634,'Participating - full rosters'!$A:$Q,2,FALSE )</f>
        <v>The Miriam Hospital</v>
      </c>
      <c r="B634" s="151">
        <v>0.52550586196277127</v>
      </c>
      <c r="C634" t="str">
        <f>VLOOKUP($F634,'Participating - full rosters'!$A:$Q,5,FALSE )</f>
        <v>4E Cardiac</v>
      </c>
      <c r="D634" s="151">
        <v>0.80277592639886974</v>
      </c>
      <c r="E634" t="str">
        <f>VLOOKUP($F634,'Participating - full rosters'!$A:$Q,10,FALSE )</f>
        <v>Stanley, Kara A</v>
      </c>
      <c r="F634" s="151">
        <v>0.30016327693651734</v>
      </c>
      <c r="G634">
        <f>VLOOKUP($F634,'Participating - full rosters'!$A:$Q,11,FALSE )</f>
        <v>247</v>
      </c>
      <c r="H634" s="132">
        <f>VLOOKUP($F634,'Participating - full rosters'!$A:$Q,12,FALSE )</f>
        <v>30</v>
      </c>
      <c r="I634" s="132">
        <f>VLOOKUP($F634,'Participating - full rosters'!$A:$Q,13,FALSE )</f>
        <v>2004</v>
      </c>
      <c r="J634" s="132" t="str">
        <f>VLOOKUP($F634,'Participating - full rosters'!$A:$Q,14,FALSE )</f>
        <v>Nongovt. (not-for-profit) - Other</v>
      </c>
      <c r="K634" s="132" t="str">
        <f>VLOOKUP($F634,'Participating - full rosters'!$A:$R,18,FALSE )</f>
        <v>Major</v>
      </c>
      <c r="L634" s="132" t="str">
        <f>VLOOKUP($F634,'Participating - full rosters'!$A:$Q,15,FALSE )</f>
        <v>Staff Nurse</v>
      </c>
      <c r="M634" s="150">
        <f>VLOOKUP($F634,'Participating - full rosters'!$A:$Q,16,FALSE )</f>
        <v>42650</v>
      </c>
      <c r="N634" s="150">
        <f>VLOOKUP($F634,'Participating - full rosters'!$A:$Q,16,FALSE )</f>
        <v>42650</v>
      </c>
      <c r="O634" s="150"/>
      <c r="P634" s="150"/>
      <c r="Q634" s="47">
        <f>'Overall Data'!$C$34-N634</f>
        <v>399</v>
      </c>
      <c r="R634" s="132" t="str">
        <f>VLOOKUP($F634,'Participating - full rosters'!$A:$Q,17,FALSE )</f>
        <v>DAY</v>
      </c>
      <c r="S634" s="132">
        <v>4</v>
      </c>
    </row>
    <row r="635" spans="1:19">
      <c r="A635" t="str">
        <f>VLOOKUP($F635,'Participating - full rosters'!$A:$Q,2,FALSE )</f>
        <v xml:space="preserve">King's County </v>
      </c>
      <c r="B635" s="143">
        <v>0.23887557634757928</v>
      </c>
      <c r="C635" t="str">
        <f>VLOOKUP($F635,'Participating - full rosters'!$A:$Q,5,FALSE )</f>
        <v>D2 South</v>
      </c>
      <c r="D635" s="195">
        <v>0.27931802113721926</v>
      </c>
      <c r="E635" t="str">
        <f>VLOOKUP($F635,'Participating - full rosters'!$A:$Q,10,FALSE )</f>
        <v>Hyppolite, Hans</v>
      </c>
      <c r="F635" s="142">
        <v>9.8682397770421981E-2</v>
      </c>
      <c r="G635">
        <f>VLOOKUP($F635,'Participating - full rosters'!$A:$Q,11,FALSE )</f>
        <v>599</v>
      </c>
      <c r="H635" s="132">
        <f>VLOOKUP($F635,'Participating - full rosters'!$A:$Q,12,FALSE )</f>
        <v>36</v>
      </c>
      <c r="I635" s="132">
        <f>VLOOKUP($F635,'Participating - full rosters'!$A:$Q,13,FALSE )</f>
        <v>2006</v>
      </c>
      <c r="J635" s="132" t="str">
        <f>VLOOKUP($F635,'Participating - full rosters'!$A:$Q,14,FALSE )</f>
        <v xml:space="preserve">Govt. (non federal) - City
</v>
      </c>
      <c r="K635" s="132" t="str">
        <f>VLOOKUP($F635,'Participating - full rosters'!$A:$R,18,FALSE )</f>
        <v>Minor</v>
      </c>
      <c r="L635" s="132" t="str">
        <f>VLOOKUP($F635,'Participating - full rosters'!$A:$Q,15,FALSE )</f>
        <v>Staff Nurse</v>
      </c>
      <c r="M635" s="150">
        <f>VLOOKUP($F635,'Participating - full rosters'!$A:$Q,16,FALSE )</f>
        <v>42646</v>
      </c>
      <c r="N635" s="150">
        <f>VLOOKUP($F635,'Participating - full rosters'!$A:$Q,16,FALSE )</f>
        <v>42646</v>
      </c>
      <c r="O635" s="150"/>
      <c r="P635" s="150"/>
      <c r="Q635" s="47">
        <f>'Overall Data'!$C$34-N635</f>
        <v>403</v>
      </c>
      <c r="R635" s="132" t="str">
        <f>VLOOKUP($F635,'Participating - full rosters'!$A:$Q,17,FALSE )</f>
        <v>DAY</v>
      </c>
      <c r="S635" s="132">
        <v>4</v>
      </c>
    </row>
    <row r="636" spans="1:19">
      <c r="A636" t="str">
        <f>VLOOKUP($F636,'Participating - full rosters'!$A:$Q,2,FALSE )</f>
        <v>Geisinger Medical Center</v>
      </c>
      <c r="B636" s="151">
        <v>0.91611479193661671</v>
      </c>
      <c r="C636" t="str">
        <f>VLOOKUP($F636,'Participating - full rosters'!$A:$Q,5,FALSE )</f>
        <v>Hfam 6</v>
      </c>
      <c r="D636" s="151">
        <v>0.15946996297872063</v>
      </c>
      <c r="E636" t="str">
        <f>VLOOKUP($F636,'Participating - full rosters'!$A:$Q,10,FALSE )</f>
        <v>Watkins, Leann</v>
      </c>
      <c r="F636" s="151">
        <v>0.99459121418042562</v>
      </c>
      <c r="G636">
        <f>VLOOKUP($F636,'Participating - full rosters'!$A:$Q,11,FALSE )</f>
        <v>547</v>
      </c>
      <c r="H636" s="132">
        <f>VLOOKUP($F636,'Participating - full rosters'!$A:$Q,12,FALSE )</f>
        <v>30</v>
      </c>
      <c r="I636" s="132">
        <f>VLOOKUP($F636,'Participating - full rosters'!$A:$Q,13,FALSE )</f>
        <v>2010</v>
      </c>
      <c r="J636" s="132" t="str">
        <f>VLOOKUP($F636,'Participating - full rosters'!$A:$Q,14,FALSE )</f>
        <v>Nongovt. (not-for-profit) - Other</v>
      </c>
      <c r="K636" s="132" t="str">
        <f>VLOOKUP($F636,'Participating - full rosters'!$A:$R,18,FALSE )</f>
        <v>Major</v>
      </c>
      <c r="L636" s="132" t="str">
        <f>VLOOKUP($F636,'Participating - full rosters'!$A:$Q,15,FALSE )</f>
        <v>Staff Nurse</v>
      </c>
      <c r="M636" s="150">
        <f>VLOOKUP($F636,'Participating - full rosters'!$A:$Q,16,FALSE )</f>
        <v>42645</v>
      </c>
      <c r="N636" s="150">
        <f>VLOOKUP($F636,'Participating - full rosters'!$A:$Q,16,FALSE )</f>
        <v>42645</v>
      </c>
      <c r="O636" s="150"/>
      <c r="P636" s="150"/>
      <c r="Q636" s="47">
        <f>'Overall Data'!$C$34-N636</f>
        <v>404</v>
      </c>
      <c r="R636" s="132" t="str">
        <f>VLOOKUP($F636,'Participating - full rosters'!$A:$Q,17,FALSE )</f>
        <v>Day</v>
      </c>
      <c r="S636" s="132">
        <v>4</v>
      </c>
    </row>
    <row r="637" spans="1:19">
      <c r="A637" t="str">
        <f>VLOOKUP($F637,'Participating - full rosters'!$A:$Q,2,FALSE )</f>
        <v>The Miriam Hospital</v>
      </c>
      <c r="B637" s="151">
        <v>0.52550586196277105</v>
      </c>
      <c r="C637" t="str">
        <f>VLOOKUP($F637,'Participating - full rosters'!$A:$Q,5,FALSE )</f>
        <v>3E Stroke</v>
      </c>
      <c r="D637" s="151">
        <v>0.54565087362919495</v>
      </c>
      <c r="E637" t="str">
        <f>VLOOKUP($F637,'Participating - full rosters'!$A:$Q,10,FALSE )</f>
        <v>Darosa, Jessica A</v>
      </c>
      <c r="F637" s="151">
        <v>0.59604046544214517</v>
      </c>
      <c r="G637">
        <f>VLOOKUP($F637,'Participating - full rosters'!$A:$Q,11,FALSE )</f>
        <v>247</v>
      </c>
      <c r="H637" s="132">
        <f>VLOOKUP($F637,'Participating - full rosters'!$A:$Q,12,FALSE )</f>
        <v>32</v>
      </c>
      <c r="I637" s="132">
        <f>VLOOKUP($F637,'Participating - full rosters'!$A:$Q,13,FALSE )</f>
        <v>2004</v>
      </c>
      <c r="J637" s="132" t="str">
        <f>VLOOKUP($F637,'Participating - full rosters'!$A:$Q,14,FALSE )</f>
        <v>Nongovt. (not-for-profit) - Other</v>
      </c>
      <c r="K637" s="132" t="str">
        <f>VLOOKUP($F637,'Participating - full rosters'!$A:$R,18,FALSE )</f>
        <v>Major</v>
      </c>
      <c r="L637" s="132" t="str">
        <f>VLOOKUP($F637,'Participating - full rosters'!$A:$Q,15,FALSE )</f>
        <v>Staff Nurse</v>
      </c>
      <c r="M637" s="150">
        <f>VLOOKUP($F637,'Participating - full rosters'!$A:$Q,16,FALSE )</f>
        <v>42645</v>
      </c>
      <c r="N637" s="150">
        <f>VLOOKUP($F637,'Participating - full rosters'!$A:$Q,16,FALSE )</f>
        <v>42645</v>
      </c>
      <c r="O637" s="150"/>
      <c r="P637" s="150"/>
      <c r="Q637" s="47">
        <f>'Overall Data'!$C$34-N637</f>
        <v>404</v>
      </c>
      <c r="R637" s="132" t="str">
        <f>VLOOKUP($F637,'Participating - full rosters'!$A:$Q,17,FALSE )</f>
        <v>Day</v>
      </c>
      <c r="S637" s="132">
        <v>4</v>
      </c>
    </row>
    <row r="638" spans="1:19">
      <c r="A638" t="str">
        <f>VLOOKUP($F638,'Participating - full rosters'!$A:$Q,2,FALSE )</f>
        <v>Kaiser Permanente Sunnyside Medical Center</v>
      </c>
      <c r="B638" s="151">
        <v>0.21700524054157877</v>
      </c>
      <c r="C638" t="str">
        <f>VLOOKUP($F638,'Participating - full rosters'!$A:$Q,5,FALSE )</f>
        <v>CV</v>
      </c>
      <c r="D638" s="151">
        <v>0.28666575543119865</v>
      </c>
      <c r="E638" t="str">
        <f>VLOOKUP($F638,'Participating - full rosters'!$A:$Q,10,FALSE )</f>
        <v>Owens, Donell L.</v>
      </c>
      <c r="F638" s="151">
        <v>0.51227434073661604</v>
      </c>
      <c r="G638">
        <f>VLOOKUP($F638,'Participating - full rosters'!$A:$Q,11,FALSE )</f>
        <v>302</v>
      </c>
      <c r="H638" s="132">
        <f>VLOOKUP($F638,'Participating - full rosters'!$A:$Q,12,FALSE )</f>
        <v>18</v>
      </c>
      <c r="I638" s="132">
        <f>VLOOKUP($F638,'Participating - full rosters'!$A:$Q,13,FALSE )</f>
        <v>2016</v>
      </c>
      <c r="J638" s="132" t="str">
        <f>VLOOKUP($F638,'Participating - full rosters'!$A:$Q,14,FALSE )</f>
        <v>Nongovt. (not-for-profit) - Other</v>
      </c>
      <c r="K638" s="132" t="str">
        <f>VLOOKUP($F638,'Participating - full rosters'!$A:$R,18,FALSE )</f>
        <v>Minor</v>
      </c>
      <c r="L638" s="132" t="str">
        <f>VLOOKUP($F638,'Participating - full rosters'!$A:$Q,15,FALSE )</f>
        <v>Staff Nurse</v>
      </c>
      <c r="M638" s="150">
        <f>VLOOKUP($F638,'Participating - full rosters'!$A:$Q,16,FALSE )</f>
        <v>42632</v>
      </c>
      <c r="N638" s="150">
        <f>VLOOKUP($F638,'Participating - full rosters'!$A:$Q,16,FALSE )</f>
        <v>42632</v>
      </c>
      <c r="O638" s="150"/>
      <c r="P638" s="150"/>
      <c r="Q638" s="47">
        <f>'Overall Data'!$C$34-N638</f>
        <v>417</v>
      </c>
      <c r="R638" s="132" t="str">
        <f>VLOOKUP($F638,'Participating - full rosters'!$A:$Q,17,FALSE )</f>
        <v>DAY</v>
      </c>
      <c r="S638" s="132">
        <v>4</v>
      </c>
    </row>
    <row r="639" spans="1:19">
      <c r="A639" t="str">
        <f>VLOOKUP($F639,'Participating - full rosters'!$A:$Q,2,FALSE )</f>
        <v>Geisinger Medical Center</v>
      </c>
      <c r="B639" s="151">
        <v>0.91611479193661671</v>
      </c>
      <c r="C639" t="str">
        <f>VLOOKUP($F639,'Participating - full rosters'!$A:$Q,5,FALSE )</f>
        <v>Hfam 6</v>
      </c>
      <c r="D639" s="151">
        <v>0.15946996297872063</v>
      </c>
      <c r="E639" t="str">
        <f>VLOOKUP($F639,'Participating - full rosters'!$A:$Q,10,FALSE )</f>
        <v>Albertson, Jennifer</v>
      </c>
      <c r="F639" s="151">
        <v>8.2916744277721888E-2</v>
      </c>
      <c r="G639">
        <f>VLOOKUP($F639,'Participating - full rosters'!$A:$Q,11,FALSE )</f>
        <v>547</v>
      </c>
      <c r="H639" s="132">
        <f>VLOOKUP($F639,'Participating - full rosters'!$A:$Q,12,FALSE )</f>
        <v>30</v>
      </c>
      <c r="I639" s="132">
        <f>VLOOKUP($F639,'Participating - full rosters'!$A:$Q,13,FALSE )</f>
        <v>2010</v>
      </c>
      <c r="J639" s="132" t="str">
        <f>VLOOKUP($F639,'Participating - full rosters'!$A:$Q,14,FALSE )</f>
        <v>Nongovt. (not-for-profit) - Other</v>
      </c>
      <c r="K639" s="132" t="str">
        <f>VLOOKUP($F639,'Participating - full rosters'!$A:$R,18,FALSE )</f>
        <v>Major</v>
      </c>
      <c r="L639" s="132" t="str">
        <f>VLOOKUP($F639,'Participating - full rosters'!$A:$Q,15,FALSE )</f>
        <v>Staff Nurse</v>
      </c>
      <c r="M639" s="150">
        <f>VLOOKUP($F639,'Participating - full rosters'!$A:$Q,16,FALSE )</f>
        <v>42625</v>
      </c>
      <c r="N639" s="150">
        <f>VLOOKUP($F639,'Participating - full rosters'!$A:$Q,16,FALSE )</f>
        <v>42625</v>
      </c>
      <c r="O639" s="150"/>
      <c r="P639" s="150"/>
      <c r="Q639" s="47">
        <f>'Overall Data'!$C$34-N639</f>
        <v>424</v>
      </c>
      <c r="R639" s="132" t="str">
        <f>VLOOKUP($F639,'Participating - full rosters'!$A:$Q,17,FALSE )</f>
        <v>Day</v>
      </c>
      <c r="S639" s="132">
        <v>4</v>
      </c>
    </row>
    <row r="640" spans="1:19">
      <c r="A640" t="str">
        <f>VLOOKUP($F640,'Participating - full rosters'!$A:$Q,2,FALSE )</f>
        <v>Geisinger Medical Center</v>
      </c>
      <c r="B640" s="151">
        <v>0.91611479193661671</v>
      </c>
      <c r="C640" t="str">
        <f>VLOOKUP($F640,'Participating - full rosters'!$A:$Q,5,FALSE )</f>
        <v>Hfam 6</v>
      </c>
      <c r="D640" s="151">
        <v>0.15946996297872063</v>
      </c>
      <c r="E640" t="str">
        <f>VLOOKUP($F640,'Participating - full rosters'!$A:$Q,10,FALSE )</f>
        <v>Devine, Courtney</v>
      </c>
      <c r="F640" s="151">
        <v>0.4329159243145172</v>
      </c>
      <c r="G640">
        <f>VLOOKUP($F640,'Participating - full rosters'!$A:$Q,11,FALSE )</f>
        <v>547</v>
      </c>
      <c r="H640" s="132">
        <f>VLOOKUP($F640,'Participating - full rosters'!$A:$Q,12,FALSE )</f>
        <v>30</v>
      </c>
      <c r="I640" s="132">
        <f>VLOOKUP($F640,'Participating - full rosters'!$A:$Q,13,FALSE )</f>
        <v>2010</v>
      </c>
      <c r="J640" s="132" t="str">
        <f>VLOOKUP($F640,'Participating - full rosters'!$A:$Q,14,FALSE )</f>
        <v>Nongovt. (not-for-profit) - Other</v>
      </c>
      <c r="K640" s="132" t="str">
        <f>VLOOKUP($F640,'Participating - full rosters'!$A:$R,18,FALSE )</f>
        <v>Major</v>
      </c>
      <c r="L640" s="132" t="str">
        <f>VLOOKUP($F640,'Participating - full rosters'!$A:$Q,15,FALSE )</f>
        <v>Staff Nurse</v>
      </c>
      <c r="M640" s="150">
        <f>VLOOKUP($F640,'Participating - full rosters'!$A:$Q,16,FALSE )</f>
        <v>42625</v>
      </c>
      <c r="N640" s="150">
        <f>VLOOKUP($F640,'Participating - full rosters'!$A:$Q,16,FALSE )</f>
        <v>42625</v>
      </c>
      <c r="O640" s="150"/>
      <c r="P640" s="150"/>
      <c r="Q640" s="47">
        <f>'Overall Data'!$C$34-N640</f>
        <v>424</v>
      </c>
      <c r="R640" s="132" t="str">
        <f>VLOOKUP($F640,'Participating - full rosters'!$A:$Q,17,FALSE )</f>
        <v>Day</v>
      </c>
      <c r="S640" s="132">
        <v>4</v>
      </c>
    </row>
    <row r="641" spans="1:19">
      <c r="A641" t="str">
        <f>VLOOKUP($F641,'Participating - full rosters'!$A:$Q,2,FALSE )</f>
        <v xml:space="preserve">King's County </v>
      </c>
      <c r="B641" s="143">
        <v>0.23887557634757928</v>
      </c>
      <c r="C641" t="str">
        <f>VLOOKUP($F641,'Participating - full rosters'!$A:$Q,5,FALSE )</f>
        <v>D7 South</v>
      </c>
      <c r="D641" s="197">
        <v>0.32122333774177714</v>
      </c>
      <c r="E641" t="str">
        <f>VLOOKUP($F641,'Participating - full rosters'!$A:$Q,10,FALSE )</f>
        <v>Sinkler, Sharee</v>
      </c>
      <c r="F641" s="143">
        <v>0.21326596628298178</v>
      </c>
      <c r="G641">
        <f>VLOOKUP($F641,'Participating - full rosters'!$A:$Q,11,FALSE )</f>
        <v>599</v>
      </c>
      <c r="H641" s="132">
        <f>VLOOKUP($F641,'Participating - full rosters'!$A:$Q,12,FALSE )</f>
        <v>36</v>
      </c>
      <c r="I641" s="132">
        <f>VLOOKUP($F641,'Participating - full rosters'!$A:$Q,13,FALSE )</f>
        <v>2006</v>
      </c>
      <c r="J641" s="132" t="str">
        <f>VLOOKUP($F641,'Participating - full rosters'!$A:$Q,14,FALSE )</f>
        <v xml:space="preserve">Govt. (non federal) - City
</v>
      </c>
      <c r="K641" s="132" t="str">
        <f>VLOOKUP($F641,'Participating - full rosters'!$A:$R,18,FALSE )</f>
        <v>Minor</v>
      </c>
      <c r="L641" s="132" t="str">
        <f>VLOOKUP($F641,'Participating - full rosters'!$A:$Q,15,FALSE )</f>
        <v>Staff Nurse</v>
      </c>
      <c r="M641" s="150">
        <f>VLOOKUP($F641,'Participating - full rosters'!$A:$Q,16,FALSE )</f>
        <v>42625</v>
      </c>
      <c r="N641" s="150">
        <f>VLOOKUP($F641,'Participating - full rosters'!$A:$Q,16,FALSE )</f>
        <v>42625</v>
      </c>
      <c r="O641" s="150"/>
      <c r="P641" s="150"/>
      <c r="Q641" s="47">
        <f>'Overall Data'!$C$34-N641</f>
        <v>424</v>
      </c>
      <c r="R641" s="132" t="str">
        <f>VLOOKUP($F641,'Participating - full rosters'!$A:$Q,17,FALSE )</f>
        <v>Day</v>
      </c>
      <c r="S641" s="132">
        <v>4</v>
      </c>
    </row>
    <row r="642" spans="1:19">
      <c r="A642" t="str">
        <f>VLOOKUP($F642,'Participating - full rosters'!$A:$Q,2,FALSE )</f>
        <v>The Miriam Hospital</v>
      </c>
      <c r="B642" s="151">
        <v>0.52550586196277127</v>
      </c>
      <c r="C642" t="str">
        <f>VLOOKUP($F642,'Participating - full rosters'!$A:$Q,5,FALSE )</f>
        <v>3N Orthopedic</v>
      </c>
      <c r="D642" s="151">
        <v>0.9910442883158086</v>
      </c>
      <c r="E642" t="str">
        <f>VLOOKUP($F642,'Participating - full rosters'!$A:$Q,10,FALSE )</f>
        <v>Collins, Samuel P</v>
      </c>
      <c r="F642" s="151">
        <v>7.5115715495023161E-2</v>
      </c>
      <c r="G642">
        <f>VLOOKUP($F642,'Participating - full rosters'!$A:$Q,11,FALSE )</f>
        <v>247</v>
      </c>
      <c r="H642" s="132">
        <f>VLOOKUP($F642,'Participating - full rosters'!$A:$Q,12,FALSE )</f>
        <v>36</v>
      </c>
      <c r="I642" s="132">
        <f>VLOOKUP($F642,'Participating - full rosters'!$A:$Q,13,FALSE )</f>
        <v>2004</v>
      </c>
      <c r="J642" s="132" t="str">
        <f>VLOOKUP($F642,'Participating - full rosters'!$A:$Q,14,FALSE )</f>
        <v>Nongovt. (not-for-profit) - Other</v>
      </c>
      <c r="K642" s="132" t="str">
        <f>VLOOKUP($F642,'Participating - full rosters'!$A:$R,18,FALSE )</f>
        <v>Major</v>
      </c>
      <c r="L642" s="132" t="str">
        <f>VLOOKUP($F642,'Participating - full rosters'!$A:$Q,15,FALSE )</f>
        <v>Staff Nurse</v>
      </c>
      <c r="M642" s="150">
        <f>VLOOKUP($F642,'Participating - full rosters'!$A:$Q,16,FALSE )</f>
        <v>42625</v>
      </c>
      <c r="N642" s="150">
        <f>VLOOKUP($F642,'Participating - full rosters'!$A:$Q,16,FALSE )</f>
        <v>42625</v>
      </c>
      <c r="O642" s="150"/>
      <c r="P642" s="150"/>
      <c r="Q642" s="47">
        <f>'Overall Data'!$C$34-N642</f>
        <v>424</v>
      </c>
      <c r="R642" s="132" t="str">
        <f>VLOOKUP($F642,'Participating - full rosters'!$A:$Q,17,FALSE )</f>
        <v>Day</v>
      </c>
      <c r="S642" s="132">
        <v>4</v>
      </c>
    </row>
    <row r="643" spans="1:19">
      <c r="A643" t="str">
        <f>VLOOKUP($F643,'Participating - full rosters'!$A:$Q,2,FALSE )</f>
        <v>The Miriam Hospital</v>
      </c>
      <c r="B643" s="151">
        <v>0.52550586196277127</v>
      </c>
      <c r="C643" t="str">
        <f>VLOOKUP($F643,'Participating - full rosters'!$A:$Q,5,FALSE )</f>
        <v>4W Cardiac</v>
      </c>
      <c r="D643" s="151">
        <v>0.43561974961587346</v>
      </c>
      <c r="E643" t="str">
        <f>VLOOKUP($F643,'Participating - full rosters'!$A:$Q,10,FALSE )</f>
        <v>Charles, Eddie J</v>
      </c>
      <c r="F643" s="151">
        <v>0.33864459643889622</v>
      </c>
      <c r="G643">
        <f>VLOOKUP($F643,'Participating - full rosters'!$A:$Q,11,FALSE )</f>
        <v>247</v>
      </c>
      <c r="H643" s="132">
        <f>VLOOKUP($F643,'Participating - full rosters'!$A:$Q,12,FALSE )</f>
        <v>30</v>
      </c>
      <c r="I643" s="132">
        <f>VLOOKUP($F643,'Participating - full rosters'!$A:$Q,13,FALSE )</f>
        <v>2004</v>
      </c>
      <c r="J643" s="132" t="str">
        <f>VLOOKUP($F643,'Participating - full rosters'!$A:$Q,14,FALSE )</f>
        <v>Nongovt. (not-for-profit) - Other</v>
      </c>
      <c r="K643" s="132" t="str">
        <f>VLOOKUP($F643,'Participating - full rosters'!$A:$R,18,FALSE )</f>
        <v>Major</v>
      </c>
      <c r="L643" s="132" t="str">
        <f>VLOOKUP($F643,'Participating - full rosters'!$A:$Q,15,FALSE )</f>
        <v>Staff Nurse</v>
      </c>
      <c r="M643" s="150">
        <f>VLOOKUP($F643,'Participating - full rosters'!$A:$Q,16,FALSE )</f>
        <v>42625</v>
      </c>
      <c r="N643" s="150">
        <f>VLOOKUP($F643,'Participating - full rosters'!$A:$Q,16,FALSE )</f>
        <v>42625</v>
      </c>
      <c r="O643" s="150"/>
      <c r="P643" s="150"/>
      <c r="Q643" s="47">
        <f>'Overall Data'!$C$34-N643</f>
        <v>424</v>
      </c>
      <c r="R643" s="132" t="str">
        <f>VLOOKUP($F643,'Participating - full rosters'!$A:$Q,17,FALSE )</f>
        <v>Day</v>
      </c>
      <c r="S643" s="132">
        <v>4</v>
      </c>
    </row>
    <row r="644" spans="1:19">
      <c r="A644" t="str">
        <f>VLOOKUP($F644,'Participating - full rosters'!$A:$Q,2,FALSE )</f>
        <v>The Miriam Hospital</v>
      </c>
      <c r="B644" s="151">
        <v>0.52550586196277127</v>
      </c>
      <c r="C644" t="str">
        <f>VLOOKUP($F644,'Participating - full rosters'!$A:$Q,5,FALSE )</f>
        <v>4E Cardiac</v>
      </c>
      <c r="D644" s="151">
        <v>0.80277592639886974</v>
      </c>
      <c r="E644" t="str">
        <f>VLOOKUP($F644,'Participating - full rosters'!$A:$Q,10,FALSE )</f>
        <v>Costaviana, Anna M</v>
      </c>
      <c r="F644" s="151">
        <v>0.40175439892929066</v>
      </c>
      <c r="G644">
        <f>VLOOKUP($F644,'Participating - full rosters'!$A:$Q,11,FALSE )</f>
        <v>247</v>
      </c>
      <c r="H644" s="132">
        <f>VLOOKUP($F644,'Participating - full rosters'!$A:$Q,12,FALSE )</f>
        <v>30</v>
      </c>
      <c r="I644" s="132">
        <f>VLOOKUP($F644,'Participating - full rosters'!$A:$Q,13,FALSE )</f>
        <v>2004</v>
      </c>
      <c r="J644" s="132" t="str">
        <f>VLOOKUP($F644,'Participating - full rosters'!$A:$Q,14,FALSE )</f>
        <v>Nongovt. (not-for-profit) - Other</v>
      </c>
      <c r="K644" s="132" t="str">
        <f>VLOOKUP($F644,'Participating - full rosters'!$A:$R,18,FALSE )</f>
        <v>Major</v>
      </c>
      <c r="L644" s="132" t="str">
        <f>VLOOKUP($F644,'Participating - full rosters'!$A:$Q,15,FALSE )</f>
        <v>Staff Nurse</v>
      </c>
      <c r="M644" s="150">
        <f>VLOOKUP($F644,'Participating - full rosters'!$A:$Q,16,FALSE )</f>
        <v>42625</v>
      </c>
      <c r="N644" s="150">
        <f>VLOOKUP($F644,'Participating - full rosters'!$A:$Q,16,FALSE )</f>
        <v>42625</v>
      </c>
      <c r="O644" s="150"/>
      <c r="P644" s="150"/>
      <c r="Q644" s="47">
        <f>'Overall Data'!$C$34-N644</f>
        <v>424</v>
      </c>
      <c r="R644" s="132" t="str">
        <f>VLOOKUP($F644,'Participating - full rosters'!$A:$Q,17,FALSE )</f>
        <v>Day</v>
      </c>
      <c r="S644" s="132">
        <v>4</v>
      </c>
    </row>
    <row r="645" spans="1:19">
      <c r="A645" t="str">
        <f>VLOOKUP($F645,'Participating - full rosters'!$A:$Q,2,FALSE )</f>
        <v>Kaiser Permanente Sunnyside Medical Center</v>
      </c>
      <c r="B645" s="151">
        <v>0.21700524054157877</v>
      </c>
      <c r="C645" t="str">
        <f>VLOOKUP($F645,'Participating - full rosters'!$A:$Q,5,FALSE )</f>
        <v>3 South</v>
      </c>
      <c r="D645" s="151">
        <v>0.64084960040717354</v>
      </c>
      <c r="E645" t="str">
        <f>VLOOKUP($F645,'Participating - full rosters'!$A:$Q,10,FALSE )</f>
        <v>Richard, Rafols Jay</v>
      </c>
      <c r="F645" s="151">
        <v>0.21189627126174793</v>
      </c>
      <c r="G645">
        <f>VLOOKUP($F645,'Participating - full rosters'!$A:$Q,11,FALSE )</f>
        <v>302</v>
      </c>
      <c r="H645" s="132">
        <f>VLOOKUP($F645,'Participating - full rosters'!$A:$Q,12,FALSE )</f>
        <v>20</v>
      </c>
      <c r="I645" s="132">
        <f>VLOOKUP($F645,'Participating - full rosters'!$A:$Q,13,FALSE )</f>
        <v>2016</v>
      </c>
      <c r="J645" s="132" t="str">
        <f>VLOOKUP($F645,'Participating - full rosters'!$A:$Q,14,FALSE )</f>
        <v>Nongovt. (not-for-profit) - Other</v>
      </c>
      <c r="K645" s="132" t="str">
        <f>VLOOKUP($F645,'Participating - full rosters'!$A:$R,18,FALSE )</f>
        <v>Minor</v>
      </c>
      <c r="L645" s="132" t="str">
        <f>VLOOKUP($F645,'Participating - full rosters'!$A:$Q,15,FALSE )</f>
        <v>Staff Nurse</v>
      </c>
      <c r="M645" s="150">
        <f>VLOOKUP($F645,'Participating - full rosters'!$A:$Q,16,FALSE )</f>
        <v>42611</v>
      </c>
      <c r="N645" s="150">
        <f>VLOOKUP($F645,'Participating - full rosters'!$A:$Q,16,FALSE )</f>
        <v>42611</v>
      </c>
      <c r="O645" s="150"/>
      <c r="P645" s="150"/>
      <c r="Q645" s="47">
        <f>'Overall Data'!$C$34-N645</f>
        <v>438</v>
      </c>
      <c r="R645" s="132" t="str">
        <f>VLOOKUP($F645,'Participating - full rosters'!$A:$Q,17,FALSE )</f>
        <v>DAY</v>
      </c>
      <c r="S645" s="132">
        <v>4</v>
      </c>
    </row>
    <row r="646" spans="1:19">
      <c r="A646" t="str">
        <f>VLOOKUP($F646,'Participating - full rosters'!$A:$Q,2,FALSE )</f>
        <v>Kaiser Permanente Sunnyside Medical Center</v>
      </c>
      <c r="B646" s="151">
        <v>0.21700524054157877</v>
      </c>
      <c r="C646" t="str">
        <f>VLOOKUP($F646,'Participating - full rosters'!$A:$Q,5,FALSE )</f>
        <v>CV</v>
      </c>
      <c r="D646" s="151">
        <v>0.28666575543119865</v>
      </c>
      <c r="E646" t="str">
        <f>VLOOKUP($F646,'Participating - full rosters'!$A:$Q,10,FALSE )</f>
        <v>Stein, Jennifer</v>
      </c>
      <c r="F646" s="151">
        <v>0.77344953499106794</v>
      </c>
      <c r="G646">
        <f>VLOOKUP($F646,'Participating - full rosters'!$A:$Q,11,FALSE )</f>
        <v>302</v>
      </c>
      <c r="H646" s="132">
        <f>VLOOKUP($F646,'Participating - full rosters'!$A:$Q,12,FALSE )</f>
        <v>18</v>
      </c>
      <c r="I646" s="132">
        <f>VLOOKUP($F646,'Participating - full rosters'!$A:$Q,13,FALSE )</f>
        <v>2016</v>
      </c>
      <c r="J646" s="132" t="str">
        <f>VLOOKUP($F646,'Participating - full rosters'!$A:$Q,14,FALSE )</f>
        <v>Nongovt. (not-for-profit) - Other</v>
      </c>
      <c r="K646" s="132" t="str">
        <f>VLOOKUP($F646,'Participating - full rosters'!$A:$R,18,FALSE )</f>
        <v>Minor</v>
      </c>
      <c r="L646" s="132" t="str">
        <f>VLOOKUP($F646,'Participating - full rosters'!$A:$Q,15,FALSE )</f>
        <v>Staff Nurse</v>
      </c>
      <c r="M646" s="150">
        <f>VLOOKUP($F646,'Participating - full rosters'!$A:$Q,16,FALSE )</f>
        <v>42611</v>
      </c>
      <c r="N646" s="150">
        <f>VLOOKUP($F646,'Participating - full rosters'!$A:$Q,16,FALSE )</f>
        <v>42611</v>
      </c>
      <c r="O646" s="150"/>
      <c r="P646" s="150"/>
      <c r="Q646" s="47">
        <f>'Overall Data'!$C$34-N646</f>
        <v>438</v>
      </c>
      <c r="R646" s="132" t="str">
        <f>VLOOKUP($F646,'Participating - full rosters'!$A:$Q,17,FALSE )</f>
        <v>DAY</v>
      </c>
      <c r="S646" s="132">
        <v>4</v>
      </c>
    </row>
    <row r="647" spans="1:19">
      <c r="A647" t="str">
        <f>VLOOKUP($F647,'Participating - full rosters'!$A:$Q,2,FALSE )</f>
        <v>Community Memorial Hospital</v>
      </c>
      <c r="B647" s="151">
        <v>0.99258069907410573</v>
      </c>
      <c r="C647" t="str">
        <f>VLOOKUP($F647,'Participating - full rosters'!$A:$Q,5,FALSE )</f>
        <v>Medical ACE</v>
      </c>
      <c r="D647" s="1">
        <v>0.93104764500745685</v>
      </c>
      <c r="E647" t="str">
        <f>VLOOKUP($F647,'Participating - full rosters'!$A:$Q,10,FALSE )</f>
        <v>Reily, Paine,</v>
      </c>
      <c r="F647" s="151">
        <v>0.37583801441397846</v>
      </c>
      <c r="G647">
        <f>VLOOKUP($F647,'Participating - full rosters'!$A:$Q,11,FALSE )</f>
        <v>198</v>
      </c>
      <c r="H647" s="132">
        <f>VLOOKUP($F647,'Participating - full rosters'!$A:$Q,12,FALSE )</f>
        <v>29</v>
      </c>
      <c r="I647" s="132">
        <f>VLOOKUP($F647,'Participating - full rosters'!$A:$Q,13,FALSE )</f>
        <v>2008</v>
      </c>
      <c r="J647" s="132" t="str">
        <f>VLOOKUP($F647,'Participating - full rosters'!$A:$Q,14,FALSE )</f>
        <v>Nongovt. (not-for-profit) - Other</v>
      </c>
      <c r="K647" s="132" t="str">
        <f>VLOOKUP($F647,'Participating - full rosters'!$A:$R,18,FALSE )</f>
        <v>Minor</v>
      </c>
      <c r="L647" s="132" t="str">
        <f>VLOOKUP($F647,'Participating - full rosters'!$A:$Q,15,FALSE )</f>
        <v xml:space="preserve">C N A </v>
      </c>
      <c r="M647" s="150">
        <f>VLOOKUP($F647,'Participating - full rosters'!$A:$Q,16,FALSE )</f>
        <v>42604</v>
      </c>
      <c r="N647" s="150">
        <f>VLOOKUP($F647,'Participating - full rosters'!$A:$Q,16,FALSE )</f>
        <v>42604</v>
      </c>
      <c r="O647" s="150"/>
      <c r="P647" s="150"/>
      <c r="Q647" s="47">
        <f>'Overall Data'!$C$34-N647</f>
        <v>445</v>
      </c>
      <c r="R647" s="132" t="str">
        <f>VLOOKUP($F647,'Participating - full rosters'!$A:$Q,17,FALSE )</f>
        <v>Day</v>
      </c>
      <c r="S647" s="132">
        <v>4</v>
      </c>
    </row>
    <row r="648" spans="1:19">
      <c r="A648" t="str">
        <f>VLOOKUP($F648,'Participating - full rosters'!$A:$Q,2,FALSE )</f>
        <v>Geisinger Medical Center</v>
      </c>
      <c r="B648" s="151">
        <v>0.91611479193661671</v>
      </c>
      <c r="C648" t="str">
        <f>VLOOKUP($F648,'Participating - full rosters'!$A:$Q,5,FALSE )</f>
        <v xml:space="preserve">BP 7 </v>
      </c>
      <c r="D648" s="1">
        <v>0.86510378090424767</v>
      </c>
      <c r="E648" t="str">
        <f>VLOOKUP($F648,'Participating - full rosters'!$A:$Q,10,FALSE )</f>
        <v>Sewalk, Lesley</v>
      </c>
      <c r="F648" s="151">
        <v>0.45464870850721817</v>
      </c>
      <c r="G648">
        <f>VLOOKUP($F648,'Participating - full rosters'!$A:$Q,11,FALSE )</f>
        <v>547</v>
      </c>
      <c r="H648" s="132">
        <f>VLOOKUP($F648,'Participating - full rosters'!$A:$Q,12,FALSE )</f>
        <v>28</v>
      </c>
      <c r="I648" s="132">
        <f>VLOOKUP($F648,'Participating - full rosters'!$A:$Q,13,FALSE )</f>
        <v>2010</v>
      </c>
      <c r="J648" s="132" t="str">
        <f>VLOOKUP($F648,'Participating - full rosters'!$A:$Q,14,FALSE )</f>
        <v>Nongovt. (not-for-profit) - Other</v>
      </c>
      <c r="K648" s="132" t="str">
        <f>VLOOKUP($F648,'Participating - full rosters'!$A:$R,18,FALSE )</f>
        <v>Major</v>
      </c>
      <c r="L648" s="132" t="str">
        <f>VLOOKUP($F648,'Participating - full rosters'!$A:$Q,15,FALSE )</f>
        <v>Staff Nurse</v>
      </c>
      <c r="M648" s="150">
        <f>VLOOKUP($F648,'Participating - full rosters'!$A:$Q,16,FALSE )</f>
        <v>42604</v>
      </c>
      <c r="N648" s="150">
        <f>VLOOKUP($F648,'Participating - full rosters'!$A:$Q,16,FALSE )</f>
        <v>42604</v>
      </c>
      <c r="O648" s="150"/>
      <c r="P648" s="150"/>
      <c r="Q648" s="47">
        <f>'Overall Data'!$C$34-N648</f>
        <v>445</v>
      </c>
      <c r="R648" s="132" t="str">
        <f>VLOOKUP($F648,'Participating - full rosters'!$A:$Q,17,FALSE )</f>
        <v>Day</v>
      </c>
      <c r="S648" s="132">
        <v>4</v>
      </c>
    </row>
    <row r="649" spans="1:19">
      <c r="A649" t="str">
        <f>VLOOKUP($F649,'Participating - full rosters'!$A:$Q,2,FALSE )</f>
        <v>Geisinger Medical Center</v>
      </c>
      <c r="B649" s="151">
        <v>0.91611479193661671</v>
      </c>
      <c r="C649" t="str">
        <f>VLOOKUP($F649,'Participating - full rosters'!$A:$Q,5,FALSE )</f>
        <v>Hfam 6</v>
      </c>
      <c r="D649" s="1">
        <v>0.15946996297872063</v>
      </c>
      <c r="E649" t="str">
        <f>VLOOKUP($F649,'Participating - full rosters'!$A:$Q,10,FALSE )</f>
        <v>George, Angelica</v>
      </c>
      <c r="F649" s="151">
        <v>0.68590801923147349</v>
      </c>
      <c r="G649">
        <f>VLOOKUP($F649,'Participating - full rosters'!$A:$Q,11,FALSE )</f>
        <v>547</v>
      </c>
      <c r="H649" s="132">
        <f>VLOOKUP($F649,'Participating - full rosters'!$A:$Q,12,FALSE )</f>
        <v>30</v>
      </c>
      <c r="I649" s="132">
        <f>VLOOKUP($F649,'Participating - full rosters'!$A:$Q,13,FALSE )</f>
        <v>2010</v>
      </c>
      <c r="J649" s="132" t="str">
        <f>VLOOKUP($F649,'Participating - full rosters'!$A:$Q,14,FALSE )</f>
        <v>Nongovt. (not-for-profit) - Other</v>
      </c>
      <c r="K649" s="132" t="str">
        <f>VLOOKUP($F649,'Participating - full rosters'!$A:$R,18,FALSE )</f>
        <v>Major</v>
      </c>
      <c r="L649" s="132" t="str">
        <f>VLOOKUP($F649,'Participating - full rosters'!$A:$Q,15,FALSE )</f>
        <v>Staff Nurse</v>
      </c>
      <c r="M649" s="150">
        <f>VLOOKUP($F649,'Participating - full rosters'!$A:$Q,16,FALSE )</f>
        <v>42589</v>
      </c>
      <c r="N649" s="150">
        <f>VLOOKUP($F649,'Participating - full rosters'!$A:$Q,16,FALSE )</f>
        <v>42589</v>
      </c>
      <c r="O649" s="150"/>
      <c r="P649" s="150"/>
      <c r="Q649" s="47">
        <f>'Overall Data'!$C$34-N649</f>
        <v>460</v>
      </c>
      <c r="R649" s="132" t="str">
        <f>VLOOKUP($F649,'Participating - full rosters'!$A:$Q,17,FALSE )</f>
        <v>Day</v>
      </c>
      <c r="S649" s="132">
        <v>4</v>
      </c>
    </row>
    <row r="650" spans="1:19">
      <c r="A650" t="str">
        <f>VLOOKUP($F650,'Participating - full rosters'!$A:$Q,2,FALSE )</f>
        <v>The Miriam Hospital</v>
      </c>
      <c r="B650" s="151">
        <v>0.52550586196277127</v>
      </c>
      <c r="C650" t="str">
        <f>VLOOKUP($F650,'Participating - full rosters'!$A:$Q,5,FALSE )</f>
        <v>3W Med Surg</v>
      </c>
      <c r="D650" s="1">
        <v>0.25663933604106137</v>
      </c>
      <c r="E650" t="str">
        <f>VLOOKUP($F650,'Participating - full rosters'!$A:$Q,10,FALSE )</f>
        <v>Clemons, Sarah</v>
      </c>
      <c r="F650" s="151">
        <v>0.66517567021921531</v>
      </c>
      <c r="G650">
        <f>VLOOKUP($F650,'Participating - full rosters'!$A:$Q,11,FALSE )</f>
        <v>247</v>
      </c>
      <c r="H650" s="132">
        <f>VLOOKUP($F650,'Participating - full rosters'!$A:$Q,12,FALSE )</f>
        <v>36</v>
      </c>
      <c r="I650" s="132">
        <f>VLOOKUP($F650,'Participating - full rosters'!$A:$Q,13,FALSE )</f>
        <v>2004</v>
      </c>
      <c r="J650" s="132" t="str">
        <f>VLOOKUP($F650,'Participating - full rosters'!$A:$Q,14,FALSE )</f>
        <v>Nongovt. (not-for-profit) - Other</v>
      </c>
      <c r="K650" s="132" t="str">
        <f>VLOOKUP($F650,'Participating - full rosters'!$A:$R,18,FALSE )</f>
        <v>Major</v>
      </c>
      <c r="L650" s="132" t="str">
        <f>VLOOKUP($F650,'Participating - full rosters'!$A:$Q,15,FALSE )</f>
        <v>Staff Nurse</v>
      </c>
      <c r="M650" s="150">
        <f>VLOOKUP($F650,'Participating - full rosters'!$A:$Q,16,FALSE )</f>
        <v>42589</v>
      </c>
      <c r="N650" s="150">
        <f>VLOOKUP($F650,'Participating - full rosters'!$A:$Q,16,FALSE )</f>
        <v>42589</v>
      </c>
      <c r="O650" s="150"/>
      <c r="P650" s="150"/>
      <c r="Q650" s="47">
        <f>'Overall Data'!$C$34-N650</f>
        <v>460</v>
      </c>
      <c r="R650" s="132" t="str">
        <f>VLOOKUP($F650,'Participating - full rosters'!$A:$Q,17,FALSE )</f>
        <v>Day</v>
      </c>
      <c r="S650" s="132">
        <v>4</v>
      </c>
    </row>
    <row r="651" spans="1:19">
      <c r="A651" t="str">
        <f>VLOOKUP($F651,'Participating - full rosters'!$A:$Q,2,FALSE )</f>
        <v>UConn Health John Dempsey Hospital</v>
      </c>
      <c r="B651" s="151">
        <v>6.2812775230464357E-2</v>
      </c>
      <c r="C651" t="str">
        <f>VLOOKUP($F651,'Participating - full rosters'!$A:$Q,5,FALSE )</f>
        <v>Medicine 3 Unit</v>
      </c>
      <c r="D651" s="99">
        <v>5.9301050074087702E-2</v>
      </c>
      <c r="E651" t="str">
        <f>VLOOKUP($F651,'Participating - full rosters'!$A:$Q,10,FALSE )</f>
        <v>Riley, Alicia M.</v>
      </c>
      <c r="F651" s="151">
        <v>0.95138398737505159</v>
      </c>
      <c r="G651">
        <f>VLOOKUP($F651,'Participating - full rosters'!$A:$Q,11,FALSE )</f>
        <v>176</v>
      </c>
      <c r="H651" s="132">
        <f>VLOOKUP($F651,'Participating - full rosters'!$A:$Q,12,FALSE )</f>
        <v>28</v>
      </c>
      <c r="I651" s="132">
        <f>VLOOKUP($F651,'Participating - full rosters'!$A:$Q,13,FALSE )</f>
        <v>2017</v>
      </c>
      <c r="J651" s="132" t="str">
        <f>VLOOKUP($F651,'Participating - full rosters'!$A:$Q,14,FALSE )</f>
        <v xml:space="preserve">Govt. (non federal) - State
</v>
      </c>
      <c r="K651" s="132" t="str">
        <f>VLOOKUP($F651,'Participating - full rosters'!$A:$R,18,FALSE )</f>
        <v>Major</v>
      </c>
      <c r="L651" s="132" t="str">
        <f>VLOOKUP($F651,'Participating - full rosters'!$A:$Q,15,FALSE )</f>
        <v>Float Nurse</v>
      </c>
      <c r="M651" s="150">
        <f>VLOOKUP($F651,'Participating - full rosters'!$A:$Q,16,FALSE )</f>
        <v>42576</v>
      </c>
      <c r="N651" s="150">
        <f>VLOOKUP($F651,'Participating - full rosters'!$A:$Q,16,FALSE )</f>
        <v>42576</v>
      </c>
      <c r="O651" s="150"/>
      <c r="P651" s="150"/>
      <c r="Q651" s="47">
        <f>'Overall Data'!$C$34-N651</f>
        <v>473</v>
      </c>
      <c r="R651" s="132" t="str">
        <f>VLOOKUP($F651,'Participating - full rosters'!$A:$Q,17,FALSE )</f>
        <v>DAY</v>
      </c>
      <c r="S651" s="132">
        <v>4</v>
      </c>
    </row>
    <row r="652" spans="1:19">
      <c r="A652" t="str">
        <f>VLOOKUP($F652,'Participating - full rosters'!$A:$Q,2,FALSE )</f>
        <v>St. Elizabeth Hospital</v>
      </c>
      <c r="B652" s="106">
        <v>6.8237914781315995E-2</v>
      </c>
      <c r="C652" t="str">
        <f>VLOOKUP($F652,'Participating - full rosters'!$A:$Q,5,FALSE )</f>
        <v>Med</v>
      </c>
      <c r="D652" s="106">
        <v>0.10735205918816826</v>
      </c>
      <c r="E652" t="str">
        <f>VLOOKUP($F652,'Participating - full rosters'!$A:$Q,10,FALSE )</f>
        <v>Smith, Carly</v>
      </c>
      <c r="F652" s="151">
        <v>0.25470604129845065</v>
      </c>
      <c r="G652">
        <f>VLOOKUP($F652,'Participating - full rosters'!$A:$Q,11,FALSE )</f>
        <v>47</v>
      </c>
      <c r="H652" s="132">
        <f>VLOOKUP($F652,'Participating - full rosters'!$A:$Q,12,FALSE )</f>
        <v>16</v>
      </c>
      <c r="I652" s="132">
        <f>VLOOKUP($F652,'Participating - full rosters'!$A:$Q,13,FALSE )</f>
        <v>2012</v>
      </c>
      <c r="J652" s="132" t="str">
        <f>VLOOKUP($F652,'Participating - full rosters'!$A:$Q,14,FALSE )</f>
        <v xml:space="preserve">Nongovt. (not-for-profit) - Church Operated
</v>
      </c>
      <c r="K652" s="132" t="str">
        <f>VLOOKUP($F652,'Participating - full rosters'!$A:$R,18,FALSE )</f>
        <v>Non teaching</v>
      </c>
      <c r="L652" s="132" t="str">
        <f>VLOOKUP($F652,'Participating - full rosters'!$A:$Q,15,FALSE )</f>
        <v>Staff Nurse</v>
      </c>
      <c r="M652" s="150">
        <f>VLOOKUP($F652,'Participating - full rosters'!$A:$Q,16,FALSE )</f>
        <v>42569</v>
      </c>
      <c r="N652" s="150">
        <f>VLOOKUP($F652,'Participating - full rosters'!$A:$Q,16,FALSE )</f>
        <v>42569</v>
      </c>
      <c r="O652" s="150"/>
      <c r="P652" s="150"/>
      <c r="Q652" s="47">
        <f>'Overall Data'!$C$34-N652</f>
        <v>480</v>
      </c>
      <c r="R652" s="132" t="str">
        <f>VLOOKUP($F652,'Participating - full rosters'!$A:$Q,17,FALSE )</f>
        <v>Day</v>
      </c>
      <c r="S652" s="132">
        <v>4</v>
      </c>
    </row>
    <row r="653" spans="1:19">
      <c r="A653" t="str">
        <f>VLOOKUP($F653,'Participating - full rosters'!$A:$Q,2,FALSE )</f>
        <v>The Miriam Hospital</v>
      </c>
      <c r="B653" s="151">
        <v>0.52550586196277127</v>
      </c>
      <c r="C653" t="str">
        <f>VLOOKUP($F653,'Participating - full rosters'!$A:$Q,5,FALSE )</f>
        <v>4W Cardiac</v>
      </c>
      <c r="D653" s="151">
        <v>0.43561974961587346</v>
      </c>
      <c r="E653" t="str">
        <f>VLOOKUP($F653,'Participating - full rosters'!$A:$Q,10,FALSE )</f>
        <v>Gale, Jessica A</v>
      </c>
      <c r="F653" s="151">
        <v>0.16129203397251179</v>
      </c>
      <c r="G653">
        <f>VLOOKUP($F653,'Participating - full rosters'!$A:$Q,11,FALSE )</f>
        <v>247</v>
      </c>
      <c r="H653" s="132">
        <f>VLOOKUP($F653,'Participating - full rosters'!$A:$Q,12,FALSE )</f>
        <v>30</v>
      </c>
      <c r="I653" s="132">
        <f>VLOOKUP($F653,'Participating - full rosters'!$A:$Q,13,FALSE )</f>
        <v>2004</v>
      </c>
      <c r="J653" s="132" t="str">
        <f>VLOOKUP($F653,'Participating - full rosters'!$A:$Q,14,FALSE )</f>
        <v>Nongovt. (not-for-profit) - Other</v>
      </c>
      <c r="K653" s="132" t="str">
        <f>VLOOKUP($F653,'Participating - full rosters'!$A:$R,18,FALSE )</f>
        <v>Major</v>
      </c>
      <c r="L653" s="132" t="str">
        <f>VLOOKUP($F653,'Participating - full rosters'!$A:$Q,15,FALSE )</f>
        <v>Staff Nurse</v>
      </c>
      <c r="M653" s="150">
        <f>VLOOKUP($F653,'Participating - full rosters'!$A:$Q,16,FALSE )</f>
        <v>42569</v>
      </c>
      <c r="N653" s="150">
        <f>VLOOKUP($F653,'Participating - full rosters'!$A:$Q,16,FALSE )</f>
        <v>42569</v>
      </c>
      <c r="O653" s="150"/>
      <c r="P653" s="150"/>
      <c r="Q653" s="47">
        <f>'Overall Data'!$C$34-N653</f>
        <v>480</v>
      </c>
      <c r="R653" s="132" t="str">
        <f>VLOOKUP($F653,'Participating - full rosters'!$A:$Q,17,FALSE )</f>
        <v>Day</v>
      </c>
      <c r="S653" s="132">
        <v>4</v>
      </c>
    </row>
    <row r="654" spans="1:19">
      <c r="A654" t="str">
        <f>VLOOKUP($F654,'Participating - full rosters'!$A:$Q,2,FALSE )</f>
        <v>Geisinger Medical Center</v>
      </c>
      <c r="B654" s="151">
        <v>0.91611479193661671</v>
      </c>
      <c r="C654" t="str">
        <f>VLOOKUP($F654,'Participating - full rosters'!$A:$Q,5,FALSE )</f>
        <v xml:space="preserve">BP 7 </v>
      </c>
      <c r="D654" s="1">
        <v>0.86510378090424767</v>
      </c>
      <c r="E654" t="str">
        <f>VLOOKUP($F654,'Participating - full rosters'!$A:$Q,10,FALSE )</f>
        <v>Bower, Ann</v>
      </c>
      <c r="F654" s="151">
        <v>0.44060197417043445</v>
      </c>
      <c r="G654">
        <f>VLOOKUP($F654,'Participating - full rosters'!$A:$Q,11,FALSE )</f>
        <v>547</v>
      </c>
      <c r="H654" s="132">
        <f>VLOOKUP($F654,'Participating - full rosters'!$A:$Q,12,FALSE )</f>
        <v>28</v>
      </c>
      <c r="I654" s="132">
        <f>VLOOKUP($F654,'Participating - full rosters'!$A:$Q,13,FALSE )</f>
        <v>2010</v>
      </c>
      <c r="J654" s="132" t="str">
        <f>VLOOKUP($F654,'Participating - full rosters'!$A:$Q,14,FALSE )</f>
        <v>Nongovt. (not-for-profit) - Other</v>
      </c>
      <c r="K654" s="132" t="str">
        <f>VLOOKUP($F654,'Participating - full rosters'!$A:$R,18,FALSE )</f>
        <v>Major</v>
      </c>
      <c r="L654" s="132" t="str">
        <f>VLOOKUP($F654,'Participating - full rosters'!$A:$Q,15,FALSE )</f>
        <v>Staff Nurse</v>
      </c>
      <c r="M654" s="150">
        <f>VLOOKUP($F654,'Participating - full rosters'!$A:$Q,16,FALSE )</f>
        <v>42562</v>
      </c>
      <c r="N654" s="150">
        <f>VLOOKUP($F654,'Participating - full rosters'!$A:$Q,16,FALSE )</f>
        <v>42562</v>
      </c>
      <c r="O654" s="150"/>
      <c r="P654" s="150"/>
      <c r="Q654" s="47">
        <f>'Overall Data'!$C$34-N654</f>
        <v>487</v>
      </c>
      <c r="R654" s="132" t="str">
        <f>VLOOKUP($F654,'Participating - full rosters'!$A:$Q,17,FALSE )</f>
        <v>Day</v>
      </c>
      <c r="S654" s="132">
        <v>4</v>
      </c>
    </row>
    <row r="655" spans="1:19">
      <c r="A655" t="str">
        <f>VLOOKUP($F655,'Participating - full rosters'!$A:$Q,2,FALSE )</f>
        <v>Geisinger Medical Center</v>
      </c>
      <c r="B655" s="151">
        <v>0.91611479193661671</v>
      </c>
      <c r="C655" t="str">
        <f>VLOOKUP($F655,'Participating - full rosters'!$A:$Q,5,FALSE )</f>
        <v>Hfam 6</v>
      </c>
      <c r="D655" s="151">
        <v>0.15946996297872063</v>
      </c>
      <c r="E655" t="str">
        <f>VLOOKUP($F655,'Participating - full rosters'!$A:$Q,10,FALSE )</f>
        <v>Hardman, Jeannine</v>
      </c>
      <c r="F655" s="151">
        <v>0.25107258224910445</v>
      </c>
      <c r="G655">
        <f>VLOOKUP($F655,'Participating - full rosters'!$A:$Q,11,FALSE )</f>
        <v>547</v>
      </c>
      <c r="H655" s="132">
        <f>VLOOKUP($F655,'Participating - full rosters'!$A:$Q,12,FALSE )</f>
        <v>30</v>
      </c>
      <c r="I655" s="132">
        <f>VLOOKUP($F655,'Participating - full rosters'!$A:$Q,13,FALSE )</f>
        <v>2010</v>
      </c>
      <c r="J655" s="132" t="str">
        <f>VLOOKUP($F655,'Participating - full rosters'!$A:$Q,14,FALSE )</f>
        <v>Nongovt. (not-for-profit) - Other</v>
      </c>
      <c r="K655" s="132" t="str">
        <f>VLOOKUP($F655,'Participating - full rosters'!$A:$R,18,FALSE )</f>
        <v>Major</v>
      </c>
      <c r="L655" s="132" t="str">
        <f>VLOOKUP($F655,'Participating - full rosters'!$A:$Q,15,FALSE )</f>
        <v>Staff Nurse</v>
      </c>
      <c r="M655" s="150">
        <f>VLOOKUP($F655,'Participating - full rosters'!$A:$Q,16,FALSE )</f>
        <v>42547</v>
      </c>
      <c r="N655" s="150">
        <f>VLOOKUP($F655,'Participating - full rosters'!$A:$Q,16,FALSE )</f>
        <v>42547</v>
      </c>
      <c r="O655" s="150"/>
      <c r="P655" s="150"/>
      <c r="Q655" s="47">
        <f>'Overall Data'!$C$34-N655</f>
        <v>502</v>
      </c>
      <c r="R655" s="132" t="str">
        <f>VLOOKUP($F655,'Participating - full rosters'!$A:$Q,17,FALSE )</f>
        <v>Day</v>
      </c>
      <c r="S655" s="132">
        <v>4</v>
      </c>
    </row>
    <row r="656" spans="1:19">
      <c r="A656" t="str">
        <f>VLOOKUP($F656,'Participating - full rosters'!$A:$Q,2,FALSE )</f>
        <v>The Miriam Hospital</v>
      </c>
      <c r="B656" s="151">
        <v>0.52550586196277127</v>
      </c>
      <c r="C656" t="str">
        <f>VLOOKUP($F656,'Participating - full rosters'!$A:$Q,5,FALSE )</f>
        <v>4E Cardiac</v>
      </c>
      <c r="D656" s="1">
        <v>0.80277592639886974</v>
      </c>
      <c r="E656" t="str">
        <f>VLOOKUP($F656,'Participating - full rosters'!$A:$Q,10,FALSE )</f>
        <v>Costa, Margarida</v>
      </c>
      <c r="F656" s="151">
        <v>0.69227309995163</v>
      </c>
      <c r="G656">
        <f>VLOOKUP($F656,'Participating - full rosters'!$A:$Q,11,FALSE )</f>
        <v>247</v>
      </c>
      <c r="H656" s="132">
        <f>VLOOKUP($F656,'Participating - full rosters'!$A:$Q,12,FALSE )</f>
        <v>30</v>
      </c>
      <c r="I656" s="132">
        <f>VLOOKUP($F656,'Participating - full rosters'!$A:$Q,13,FALSE )</f>
        <v>2004</v>
      </c>
      <c r="J656" s="132" t="str">
        <f>VLOOKUP($F656,'Participating - full rosters'!$A:$Q,14,FALSE )</f>
        <v>Nongovt. (not-for-profit) - Other</v>
      </c>
      <c r="K656" s="132" t="str">
        <f>VLOOKUP($F656,'Participating - full rosters'!$A:$R,18,FALSE )</f>
        <v>Major</v>
      </c>
      <c r="L656" s="132" t="str">
        <f>VLOOKUP($F656,'Participating - full rosters'!$A:$Q,15,FALSE )</f>
        <v>Staff Nurse</v>
      </c>
      <c r="M656" s="150">
        <f>VLOOKUP($F656,'Participating - full rosters'!$A:$Q,16,FALSE )</f>
        <v>42547</v>
      </c>
      <c r="N656" s="150">
        <f>VLOOKUP($F656,'Participating - full rosters'!$A:$Q,16,FALSE )</f>
        <v>42547</v>
      </c>
      <c r="O656" s="150"/>
      <c r="P656" s="150"/>
      <c r="Q656" s="47">
        <f>'Overall Data'!$C$34-N656</f>
        <v>502</v>
      </c>
      <c r="R656" s="132" t="str">
        <f>VLOOKUP($F656,'Participating - full rosters'!$A:$Q,17,FALSE )</f>
        <v>Day</v>
      </c>
      <c r="S656" s="132">
        <v>4</v>
      </c>
    </row>
    <row r="657" spans="1:19">
      <c r="A657" t="str">
        <f>VLOOKUP($F657,'Participating - full rosters'!$A:$Q,2,FALSE )</f>
        <v>St. Elizabeth Hospital</v>
      </c>
      <c r="B657" s="106">
        <v>6.8237914781315995E-2</v>
      </c>
      <c r="C657" t="str">
        <f>VLOOKUP($F657,'Participating - full rosters'!$A:$Q,5,FALSE )</f>
        <v>Surgery</v>
      </c>
      <c r="D657" s="106">
        <v>0.26135224736058948</v>
      </c>
      <c r="E657" t="str">
        <f>VLOOKUP($F657,'Participating - full rosters'!$A:$Q,10,FALSE )</f>
        <v>Smith, Kevin</v>
      </c>
      <c r="F657" s="106">
        <v>0.22636040786932465</v>
      </c>
      <c r="G657">
        <f>VLOOKUP($F657,'Participating - full rosters'!$A:$Q,11,FALSE )</f>
        <v>47</v>
      </c>
      <c r="H657" s="132">
        <f>VLOOKUP($F657,'Participating - full rosters'!$A:$Q,12,FALSE )</f>
        <v>16</v>
      </c>
      <c r="I657" s="132">
        <f>VLOOKUP($F657,'Participating - full rosters'!$A:$Q,13,FALSE )</f>
        <v>2012</v>
      </c>
      <c r="J657" s="132" t="str">
        <f>VLOOKUP($F657,'Participating - full rosters'!$A:$Q,14,FALSE )</f>
        <v xml:space="preserve">Nongovt. (not-for-profit) - Church Operated
</v>
      </c>
      <c r="K657" s="132" t="str">
        <f>VLOOKUP($F657,'Participating - full rosters'!$A:$R,18,FALSE )</f>
        <v>Non teaching</v>
      </c>
      <c r="L657" s="132" t="str">
        <f>VLOOKUP($F657,'Participating - full rosters'!$A:$Q,15,FALSE )</f>
        <v>Staff Nurse</v>
      </c>
      <c r="M657" s="150">
        <f>VLOOKUP($F657,'Participating - full rosters'!$A:$Q,16,FALSE )</f>
        <v>42541</v>
      </c>
      <c r="N657" s="150">
        <f>VLOOKUP($F657,'Participating - full rosters'!$A:$Q,16,FALSE )</f>
        <v>42541</v>
      </c>
      <c r="O657" s="150"/>
      <c r="P657" s="150"/>
      <c r="Q657" s="47">
        <f>'Overall Data'!$C$34-N657</f>
        <v>508</v>
      </c>
      <c r="R657" s="132" t="str">
        <f>VLOOKUP($F657,'Participating - full rosters'!$A:$Q,17,FALSE )</f>
        <v>Day</v>
      </c>
      <c r="S657" s="132">
        <v>4</v>
      </c>
    </row>
    <row r="658" spans="1:19">
      <c r="A658" t="str">
        <f>VLOOKUP($F658,'Participating - full rosters'!$A:$Q,2,FALSE )</f>
        <v>Kaiser Permanente Sunnyside Medical Center</v>
      </c>
      <c r="B658" s="151">
        <v>0.21700524054157877</v>
      </c>
      <c r="C658" t="str">
        <f>VLOOKUP($F658,'Participating - full rosters'!$A:$Q,5,FALSE )</f>
        <v>1 North</v>
      </c>
      <c r="D658" s="151">
        <v>0.62267359343562168</v>
      </c>
      <c r="E658" t="str">
        <f>VLOOKUP($F658,'Participating - full rosters'!$A:$Q,10,FALSE )</f>
        <v>Pabona, Ivy</v>
      </c>
      <c r="F658" s="151">
        <v>0.28356995650562256</v>
      </c>
      <c r="G658">
        <f>VLOOKUP($F658,'Participating - full rosters'!$A:$Q,11,FALSE )</f>
        <v>302</v>
      </c>
      <c r="H658" s="132">
        <f>VLOOKUP($F658,'Participating - full rosters'!$A:$Q,12,FALSE )</f>
        <v>19</v>
      </c>
      <c r="I658" s="132">
        <f>VLOOKUP($F658,'Participating - full rosters'!$A:$Q,13,FALSE )</f>
        <v>2016</v>
      </c>
      <c r="J658" s="132" t="str">
        <f>VLOOKUP($F658,'Participating - full rosters'!$A:$Q,14,FALSE )</f>
        <v>Nongovt. (not-for-profit) - Other</v>
      </c>
      <c r="K658" s="132" t="str">
        <f>VLOOKUP($F658,'Participating - full rosters'!$A:$R,18,FALSE )</f>
        <v>Minor</v>
      </c>
      <c r="L658" s="132" t="str">
        <f>VLOOKUP($F658,'Participating - full rosters'!$A:$Q,15,FALSE )</f>
        <v>Staff Nurse</v>
      </c>
      <c r="M658" s="150">
        <f>VLOOKUP($F658,'Participating - full rosters'!$A:$Q,16,FALSE )</f>
        <v>42531</v>
      </c>
      <c r="N658" s="150">
        <f>VLOOKUP($F658,'Participating - full rosters'!$A:$Q,16,FALSE )</f>
        <v>42531</v>
      </c>
      <c r="O658" s="150"/>
      <c r="P658" s="150"/>
      <c r="Q658" s="47">
        <f>'Overall Data'!$C$34-N658</f>
        <v>518</v>
      </c>
      <c r="R658" s="132" t="str">
        <f>VLOOKUP($F658,'Participating - full rosters'!$A:$Q,17,FALSE )</f>
        <v>DAY</v>
      </c>
      <c r="S658" s="132">
        <v>4</v>
      </c>
    </row>
    <row r="659" spans="1:19">
      <c r="A659" t="str">
        <f>VLOOKUP($F659,'Participating - full rosters'!$A:$Q,2,FALSE )</f>
        <v>Geisinger Medical Center</v>
      </c>
      <c r="B659" s="151">
        <v>0.91611479193661671</v>
      </c>
      <c r="C659" t="str">
        <f>VLOOKUP($F659,'Participating - full rosters'!$A:$Q,5,FALSE )</f>
        <v xml:space="preserve">BP 7 </v>
      </c>
      <c r="D659" s="1">
        <v>0.86510378090424767</v>
      </c>
      <c r="E659" t="str">
        <f>VLOOKUP($F659,'Participating - full rosters'!$A:$Q,10,FALSE )</f>
        <v>Duceman, Kristen</v>
      </c>
      <c r="F659" s="151">
        <v>0.57464382038003059</v>
      </c>
      <c r="G659">
        <f>VLOOKUP($F659,'Participating - full rosters'!$A:$Q,11,FALSE )</f>
        <v>547</v>
      </c>
      <c r="H659" s="132">
        <f>VLOOKUP($F659,'Participating - full rosters'!$A:$Q,12,FALSE )</f>
        <v>28</v>
      </c>
      <c r="I659" s="132">
        <f>VLOOKUP($F659,'Participating - full rosters'!$A:$Q,13,FALSE )</f>
        <v>2010</v>
      </c>
      <c r="J659" s="132" t="str">
        <f>VLOOKUP($F659,'Participating - full rosters'!$A:$Q,14,FALSE )</f>
        <v>Nongovt. (not-for-profit) - Other</v>
      </c>
      <c r="K659" s="132" t="str">
        <f>VLOOKUP($F659,'Participating - full rosters'!$A:$R,18,FALSE )</f>
        <v>Major</v>
      </c>
      <c r="L659" s="132" t="str">
        <f>VLOOKUP($F659,'Participating - full rosters'!$A:$Q,15,FALSE )</f>
        <v>Staff Nurse</v>
      </c>
      <c r="M659" s="150">
        <f>VLOOKUP($F659,'Participating - full rosters'!$A:$Q,16,FALSE )</f>
        <v>42527</v>
      </c>
      <c r="N659" s="150">
        <f>VLOOKUP($F659,'Participating - full rosters'!$A:$Q,16,FALSE )</f>
        <v>42527</v>
      </c>
      <c r="O659" s="150"/>
      <c r="P659" s="150"/>
      <c r="Q659" s="47">
        <f>'Overall Data'!$C$34-N659</f>
        <v>522</v>
      </c>
      <c r="R659" s="132" t="str">
        <f>VLOOKUP($F659,'Participating - full rosters'!$A:$Q,17,FALSE )</f>
        <v>Day</v>
      </c>
      <c r="S659" s="132">
        <v>4</v>
      </c>
    </row>
    <row r="660" spans="1:19">
      <c r="A660" t="str">
        <f>VLOOKUP($F660,'Participating - full rosters'!$A:$Q,2,FALSE )</f>
        <v>Geisinger Medical Center</v>
      </c>
      <c r="B660" s="151">
        <v>0.91611479193661671</v>
      </c>
      <c r="C660" t="str">
        <f>VLOOKUP($F660,'Participating - full rosters'!$A:$Q,5,FALSE )</f>
        <v>Hfam 6</v>
      </c>
      <c r="D660" s="151">
        <v>0.15946996297872063</v>
      </c>
      <c r="E660" t="str">
        <f>VLOOKUP($F660,'Participating - full rosters'!$A:$Q,10,FALSE )</f>
        <v>Kimble, Nicole</v>
      </c>
      <c r="F660" s="151">
        <v>0.79516927530960146</v>
      </c>
      <c r="G660">
        <f>VLOOKUP($F660,'Participating - full rosters'!$A:$Q,11,FALSE )</f>
        <v>547</v>
      </c>
      <c r="H660" s="132">
        <f>VLOOKUP($F660,'Participating - full rosters'!$A:$Q,12,FALSE )</f>
        <v>30</v>
      </c>
      <c r="I660" s="132">
        <f>VLOOKUP($F660,'Participating - full rosters'!$A:$Q,13,FALSE )</f>
        <v>2010</v>
      </c>
      <c r="J660" s="132" t="str">
        <f>VLOOKUP($F660,'Participating - full rosters'!$A:$Q,14,FALSE )</f>
        <v>Nongovt. (not-for-profit) - Other</v>
      </c>
      <c r="K660" s="132" t="str">
        <f>VLOOKUP($F660,'Participating - full rosters'!$A:$R,18,FALSE )</f>
        <v>Major</v>
      </c>
      <c r="L660" s="132" t="str">
        <f>VLOOKUP($F660,'Participating - full rosters'!$A:$Q,15,FALSE )</f>
        <v>Unlicensed staff</v>
      </c>
      <c r="M660" s="150">
        <f>VLOOKUP($F660,'Participating - full rosters'!$A:$Q,16,FALSE )</f>
        <v>42527</v>
      </c>
      <c r="N660" s="150">
        <f>VLOOKUP($F660,'Participating - full rosters'!$A:$Q,16,FALSE )</f>
        <v>42527</v>
      </c>
      <c r="O660" s="150"/>
      <c r="P660" s="150"/>
      <c r="Q660" s="47">
        <f>'Overall Data'!$C$34-N660</f>
        <v>522</v>
      </c>
      <c r="R660" s="132" t="str">
        <f>VLOOKUP($F660,'Participating - full rosters'!$A:$Q,17,FALSE )</f>
        <v>Day</v>
      </c>
      <c r="S660" s="132">
        <v>4</v>
      </c>
    </row>
    <row r="661" spans="1:19">
      <c r="A661" t="str">
        <f>VLOOKUP($F661,'Participating - full rosters'!$A:$Q,2,FALSE )</f>
        <v>St. Elizabeth Hospital</v>
      </c>
      <c r="B661" s="106">
        <v>6.8237914781315995E-2</v>
      </c>
      <c r="C661" t="str">
        <f>VLOOKUP($F661,'Participating - full rosters'!$A:$Q,5,FALSE )</f>
        <v>Telemetry</v>
      </c>
      <c r="D661" s="106">
        <v>0.37457274951226172</v>
      </c>
      <c r="E661" t="str">
        <f>VLOOKUP($F661,'Participating - full rosters'!$A:$Q,10,FALSE )</f>
        <v>Carpenter, Ashley</v>
      </c>
      <c r="F661" s="106">
        <v>0.25446985830400892</v>
      </c>
      <c r="G661">
        <f>VLOOKUP($F661,'Participating - full rosters'!$A:$Q,11,FALSE )</f>
        <v>47</v>
      </c>
      <c r="H661" s="132">
        <f>VLOOKUP($F661,'Participating - full rosters'!$A:$Q,12,FALSE )</f>
        <v>17</v>
      </c>
      <c r="I661" s="132">
        <f>VLOOKUP($F661,'Participating - full rosters'!$A:$Q,13,FALSE )</f>
        <v>2012</v>
      </c>
      <c r="J661" s="132" t="str">
        <f>VLOOKUP($F661,'Participating - full rosters'!$A:$Q,14,FALSE )</f>
        <v xml:space="preserve">Nongovt. (not-for-profit) - Church Operated
</v>
      </c>
      <c r="K661" s="132" t="str">
        <f>VLOOKUP($F661,'Participating - full rosters'!$A:$R,18,FALSE )</f>
        <v>Non teaching</v>
      </c>
      <c r="L661" s="132" t="str">
        <f>VLOOKUP($F661,'Participating - full rosters'!$A:$Q,15,FALSE )</f>
        <v>Staff Nurse</v>
      </c>
      <c r="M661" s="150">
        <f>VLOOKUP($F661,'Participating - full rosters'!$A:$Q,16,FALSE )</f>
        <v>42527</v>
      </c>
      <c r="N661" s="150">
        <f>VLOOKUP($F661,'Participating - full rosters'!$A:$Q,16,FALSE )</f>
        <v>42527</v>
      </c>
      <c r="O661" s="150"/>
      <c r="P661" s="150"/>
      <c r="Q661" s="47">
        <f>'Overall Data'!$C$34-N661</f>
        <v>522</v>
      </c>
      <c r="R661" s="132" t="str">
        <f>VLOOKUP($F661,'Participating - full rosters'!$A:$Q,17,FALSE )</f>
        <v>Day</v>
      </c>
      <c r="S661" s="132">
        <v>4</v>
      </c>
    </row>
    <row r="662" spans="1:19">
      <c r="A662" t="str">
        <f>VLOOKUP($F662,'Participating - full rosters'!$A:$Q,2,FALSE )</f>
        <v>The Miriam Hospital</v>
      </c>
      <c r="B662" s="151">
        <v>0.52550586196277127</v>
      </c>
      <c r="C662" t="str">
        <f>VLOOKUP($F662,'Participating - full rosters'!$A:$Q,5,FALSE )</f>
        <v>3N Orthopedic</v>
      </c>
      <c r="D662" s="1">
        <v>0.9910442883158086</v>
      </c>
      <c r="E662" t="str">
        <f>VLOOKUP($F662,'Participating - full rosters'!$A:$Q,10,FALSE )</f>
        <v>Degnan, Nicole</v>
      </c>
      <c r="F662" s="151">
        <v>0.98590520690448913</v>
      </c>
      <c r="G662">
        <f>VLOOKUP($F662,'Participating - full rosters'!$A:$Q,11,FALSE )</f>
        <v>247</v>
      </c>
      <c r="H662" s="132">
        <f>VLOOKUP($F662,'Participating - full rosters'!$A:$Q,12,FALSE )</f>
        <v>36</v>
      </c>
      <c r="I662" s="132">
        <f>VLOOKUP($F662,'Participating - full rosters'!$A:$Q,13,FALSE )</f>
        <v>2004</v>
      </c>
      <c r="J662" s="132" t="str">
        <f>VLOOKUP($F662,'Participating - full rosters'!$A:$Q,14,FALSE )</f>
        <v>Nongovt. (not-for-profit) - Other</v>
      </c>
      <c r="K662" s="132" t="str">
        <f>VLOOKUP($F662,'Participating - full rosters'!$A:$R,18,FALSE )</f>
        <v>Major</v>
      </c>
      <c r="L662" s="132" t="str">
        <f>VLOOKUP($F662,'Participating - full rosters'!$A:$Q,15,FALSE )</f>
        <v>Unlicensed staff</v>
      </c>
      <c r="M662" s="150">
        <f>VLOOKUP($F662,'Participating - full rosters'!$A:$Q,16,FALSE )</f>
        <v>42527</v>
      </c>
      <c r="N662" s="150">
        <f>VLOOKUP($F662,'Participating - full rosters'!$A:$Q,16,FALSE )</f>
        <v>42527</v>
      </c>
      <c r="O662" s="150"/>
      <c r="P662" s="150"/>
      <c r="Q662" s="47">
        <f>'Overall Data'!$C$34-N662</f>
        <v>522</v>
      </c>
      <c r="R662" s="132" t="str">
        <f>VLOOKUP($F662,'Participating - full rosters'!$A:$Q,17,FALSE )</f>
        <v>Day</v>
      </c>
      <c r="S662" s="132">
        <v>4</v>
      </c>
    </row>
    <row r="663" spans="1:19">
      <c r="A663" t="str">
        <f>VLOOKUP($F663,'Participating - full rosters'!$A:$Q,2,FALSE )</f>
        <v>UConn Health John Dempsey Hospital</v>
      </c>
      <c r="B663" s="151">
        <v>6.2812775230464357E-2</v>
      </c>
      <c r="C663" t="str">
        <f>VLOOKUP($F663,'Participating - full rosters'!$A:$Q,5,FALSE )</f>
        <v>Medicine 3 Unit</v>
      </c>
      <c r="D663" s="151">
        <v>5.9301050074087702E-2</v>
      </c>
      <c r="E663" t="str">
        <f>VLOOKUP($F663,'Participating - full rosters'!$A:$Q,10,FALSE )</f>
        <v>Santos, Michelle E.</v>
      </c>
      <c r="F663" s="151">
        <v>0.74620912531901806</v>
      </c>
      <c r="G663">
        <f>VLOOKUP($F663,'Participating - full rosters'!$A:$Q,11,FALSE )</f>
        <v>176</v>
      </c>
      <c r="H663" s="132">
        <f>VLOOKUP($F663,'Participating - full rosters'!$A:$Q,12,FALSE )</f>
        <v>28</v>
      </c>
      <c r="I663" s="132">
        <f>VLOOKUP($F663,'Participating - full rosters'!$A:$Q,13,FALSE )</f>
        <v>2017</v>
      </c>
      <c r="J663" s="132" t="str">
        <f>VLOOKUP($F663,'Participating - full rosters'!$A:$Q,14,FALSE )</f>
        <v xml:space="preserve">Govt. (non federal) - State
</v>
      </c>
      <c r="K663" s="132" t="str">
        <f>VLOOKUP($F663,'Participating - full rosters'!$A:$R,18,FALSE )</f>
        <v>Major</v>
      </c>
      <c r="L663" s="132" t="str">
        <f>VLOOKUP($F663,'Participating - full rosters'!$A:$Q,15,FALSE )</f>
        <v>Nurse Assistant</v>
      </c>
      <c r="M663" s="150">
        <f>VLOOKUP($F663,'Participating - full rosters'!$A:$Q,16,FALSE )</f>
        <v>42527</v>
      </c>
      <c r="N663" s="150">
        <f>VLOOKUP($F663,'Participating - full rosters'!$A:$Q,16,FALSE )</f>
        <v>42527</v>
      </c>
      <c r="O663" s="150"/>
      <c r="P663" s="150"/>
      <c r="Q663" s="47">
        <f>'Overall Data'!$C$34-N663</f>
        <v>522</v>
      </c>
      <c r="R663" s="132" t="str">
        <f>VLOOKUP($F663,'Participating - full rosters'!$A:$Q,17,FALSE )</f>
        <v>DAY</v>
      </c>
      <c r="S663" s="132">
        <v>4</v>
      </c>
    </row>
    <row r="664" spans="1:19">
      <c r="A664" t="str">
        <f>VLOOKUP($F664,'Participating - full rosters'!$A:$Q,2,FALSE )</f>
        <v>Woodhull Hospital</v>
      </c>
      <c r="B664" s="151">
        <v>0.33754326083630637</v>
      </c>
      <c r="C664" t="str">
        <f>VLOOKUP($F664,'Participating - full rosters'!$A:$Q,5,FALSE )</f>
        <v>8-200 Medicine</v>
      </c>
      <c r="D664" s="151">
        <v>0.39015181399689147</v>
      </c>
      <c r="E664" t="str">
        <f>VLOOKUP($F664,'Participating - full rosters'!$A:$Q,10,FALSE )</f>
        <v>Lin, Min Yu</v>
      </c>
      <c r="F664" s="151">
        <v>0.57099999999999995</v>
      </c>
      <c r="G664">
        <f>VLOOKUP($F664,'Participating - full rosters'!$A:$Q,11,FALSE )</f>
        <v>305</v>
      </c>
      <c r="H664" s="132">
        <f>VLOOKUP($F664,'Participating - full rosters'!$A:$Q,12,FALSE )</f>
        <v>36</v>
      </c>
      <c r="I664" s="132">
        <f>VLOOKUP($F664,'Participating - full rosters'!$A:$Q,13,FALSE )</f>
        <v>2016</v>
      </c>
      <c r="J664" s="132" t="str">
        <f>VLOOKUP($F664,'Participating - full rosters'!$A:$Q,14,FALSE )</f>
        <v>Govt. (non federal) - City-county</v>
      </c>
      <c r="K664" s="132" t="str">
        <f>VLOOKUP($F664,'Participating - full rosters'!$A:$R,18,FALSE )</f>
        <v>Minor</v>
      </c>
      <c r="L664" s="132" t="str">
        <f>VLOOKUP($F664,'Participating - full rosters'!$A:$Q,15,FALSE )</f>
        <v>Staff Nurse</v>
      </c>
      <c r="M664" s="150">
        <f>VLOOKUP($F664,'Participating - full rosters'!$A:$Q,16,FALSE )</f>
        <v>42527</v>
      </c>
      <c r="N664" s="150">
        <f>VLOOKUP($F664,'Participating - full rosters'!$A:$Q,16,FALSE )</f>
        <v>42527</v>
      </c>
      <c r="O664" s="150"/>
      <c r="P664" s="150"/>
      <c r="Q664" s="47">
        <f>'Overall Data'!$C$34-N664</f>
        <v>522</v>
      </c>
      <c r="R664" s="132" t="str">
        <f>VLOOKUP($F664,'Participating - full rosters'!$A:$Q,17,FALSE )</f>
        <v>Day</v>
      </c>
      <c r="S664" s="132">
        <v>4</v>
      </c>
    </row>
    <row r="665" spans="1:19">
      <c r="A665" t="str">
        <f>VLOOKUP($F665,'Participating - full rosters'!$A:$Q,2,FALSE )</f>
        <v>Kaiser Permanente Sunnyside Medical Center</v>
      </c>
      <c r="B665" s="151">
        <v>0.21700524054157877</v>
      </c>
      <c r="C665" t="str">
        <f>VLOOKUP($F665,'Participating - full rosters'!$A:$Q,5,FALSE )</f>
        <v>Oncology</v>
      </c>
      <c r="D665" s="1">
        <v>0.38472962404098765</v>
      </c>
      <c r="E665" t="str">
        <f>VLOOKUP($F665,'Participating - full rosters'!$A:$Q,10,FALSE )</f>
        <v>Goddard, Lindsey</v>
      </c>
      <c r="F665" s="151">
        <v>0.95367583935828926</v>
      </c>
      <c r="G665">
        <f>VLOOKUP($F665,'Participating - full rosters'!$A:$Q,11,FALSE )</f>
        <v>302</v>
      </c>
      <c r="H665" s="132">
        <f>VLOOKUP($F665,'Participating - full rosters'!$A:$Q,12,FALSE )</f>
        <v>20</v>
      </c>
      <c r="I665" s="132">
        <f>VLOOKUP($F665,'Participating - full rosters'!$A:$Q,13,FALSE )</f>
        <v>2016</v>
      </c>
      <c r="J665" s="132" t="str">
        <f>VLOOKUP($F665,'Participating - full rosters'!$A:$Q,14,FALSE )</f>
        <v>Nongovt. (not-for-profit) - Other</v>
      </c>
      <c r="K665" s="132" t="str">
        <f>VLOOKUP($F665,'Participating - full rosters'!$A:$R,18,FALSE )</f>
        <v>Minor</v>
      </c>
      <c r="L665" s="132" t="str">
        <f>VLOOKUP($F665,'Participating - full rosters'!$A:$Q,15,FALSE )</f>
        <v>Staff Nurse</v>
      </c>
      <c r="M665" s="150">
        <f>VLOOKUP($F665,'Participating - full rosters'!$A:$Q,16,FALSE )</f>
        <v>42516</v>
      </c>
      <c r="N665" s="150">
        <f>VLOOKUP($F665,'Participating - full rosters'!$A:$Q,16,FALSE )</f>
        <v>42516</v>
      </c>
      <c r="O665" s="150"/>
      <c r="P665" s="150"/>
      <c r="Q665" s="47">
        <f>'Overall Data'!$C$34-N665</f>
        <v>533</v>
      </c>
      <c r="R665" s="132" t="str">
        <f>VLOOKUP($F665,'Participating - full rosters'!$A:$Q,17,FALSE )</f>
        <v>DAY</v>
      </c>
      <c r="S665" s="132">
        <v>4</v>
      </c>
    </row>
    <row r="666" spans="1:19">
      <c r="A666" t="str">
        <f>VLOOKUP($F666,'Participating - full rosters'!$A:$Q,2,FALSE )</f>
        <v>UConn Health John Dempsey Hospital</v>
      </c>
      <c r="B666" s="151">
        <v>6.2812775230464357E-2</v>
      </c>
      <c r="C666" t="str">
        <f>VLOOKUP($F666,'Participating - full rosters'!$A:$Q,5,FALSE )</f>
        <v>Medicine 3 Unit</v>
      </c>
      <c r="D666" s="1">
        <v>5.9301050074087702E-2</v>
      </c>
      <c r="E666" t="str">
        <f>VLOOKUP($F666,'Participating - full rosters'!$A:$Q,10,FALSE )</f>
        <v>Burnett, Althea N.</v>
      </c>
      <c r="F666" s="151">
        <v>0.13581639374357968</v>
      </c>
      <c r="G666">
        <f>VLOOKUP($F666,'Participating - full rosters'!$A:$Q,11,FALSE )</f>
        <v>176</v>
      </c>
      <c r="H666" s="132">
        <f>VLOOKUP($F666,'Participating - full rosters'!$A:$Q,12,FALSE )</f>
        <v>28</v>
      </c>
      <c r="I666" s="132">
        <f>VLOOKUP($F666,'Participating - full rosters'!$A:$Q,13,FALSE )</f>
        <v>2017</v>
      </c>
      <c r="J666" s="132" t="str">
        <f>VLOOKUP($F666,'Participating - full rosters'!$A:$Q,14,FALSE )</f>
        <v xml:space="preserve">Govt. (non federal) - State
</v>
      </c>
      <c r="K666" s="132" t="str">
        <f>VLOOKUP($F666,'Participating - full rosters'!$A:$R,18,FALSE )</f>
        <v>Major</v>
      </c>
      <c r="L666" s="132" t="str">
        <f>VLOOKUP($F666,'Participating - full rosters'!$A:$Q,15,FALSE )</f>
        <v>Staff Nurse</v>
      </c>
      <c r="M666" s="150">
        <f>VLOOKUP($F666,'Participating - full rosters'!$A:$Q,16,FALSE )</f>
        <v>42516</v>
      </c>
      <c r="N666" s="150">
        <f>VLOOKUP($F666,'Participating - full rosters'!$A:$Q,16,FALSE )</f>
        <v>42516</v>
      </c>
      <c r="O666" s="150"/>
      <c r="P666" s="150"/>
      <c r="Q666" s="47">
        <f>'Overall Data'!$C$34-N666</f>
        <v>533</v>
      </c>
      <c r="R666" s="132" t="str">
        <f>VLOOKUP($F666,'Participating - full rosters'!$A:$Q,17,FALSE )</f>
        <v>DAY</v>
      </c>
      <c r="S666" s="132">
        <v>4</v>
      </c>
    </row>
    <row r="667" spans="1:19">
      <c r="A667" t="str">
        <f>VLOOKUP($F667,'Participating - full rosters'!$A:$Q,2,FALSE )</f>
        <v>Community Memorial Hospital</v>
      </c>
      <c r="B667" s="151">
        <v>0.99258069907410573</v>
      </c>
      <c r="C667" t="str">
        <f>VLOOKUP($F667,'Participating - full rosters'!$A:$Q,5,FALSE )</f>
        <v>Medical ACE</v>
      </c>
      <c r="D667" s="99">
        <v>0.93104764500745685</v>
      </c>
      <c r="E667" t="str">
        <f>VLOOKUP($F667,'Participating - full rosters'!$A:$Q,10,FALSE )</f>
        <v>Carmyn, Smith-Washington,</v>
      </c>
      <c r="F667" s="151">
        <v>0.46135116562539824</v>
      </c>
      <c r="G667">
        <f>VLOOKUP($F667,'Participating - full rosters'!$A:$Q,11,FALSE )</f>
        <v>198</v>
      </c>
      <c r="H667" s="132">
        <f>VLOOKUP($F667,'Participating - full rosters'!$A:$Q,12,FALSE )</f>
        <v>29</v>
      </c>
      <c r="I667" s="132">
        <f>VLOOKUP($F667,'Participating - full rosters'!$A:$Q,13,FALSE )</f>
        <v>2008</v>
      </c>
      <c r="J667" s="132" t="str">
        <f>VLOOKUP($F667,'Participating - full rosters'!$A:$Q,14,FALSE )</f>
        <v>Nongovt. (not-for-profit) - Other</v>
      </c>
      <c r="K667" s="132" t="str">
        <f>VLOOKUP($F667,'Participating - full rosters'!$A:$R,18,FALSE )</f>
        <v>Minor</v>
      </c>
      <c r="L667" s="132" t="str">
        <f>VLOOKUP($F667,'Participating - full rosters'!$A:$Q,15,FALSE )</f>
        <v xml:space="preserve">C N A </v>
      </c>
      <c r="M667" s="150">
        <f>VLOOKUP($F667,'Participating - full rosters'!$A:$Q,16,FALSE )</f>
        <v>42506</v>
      </c>
      <c r="N667" s="150">
        <f>VLOOKUP($F667,'Participating - full rosters'!$A:$Q,16,FALSE )</f>
        <v>42506</v>
      </c>
      <c r="O667" s="150"/>
      <c r="P667" s="150"/>
      <c r="Q667" s="47">
        <f>'Overall Data'!$C$34-N667</f>
        <v>543</v>
      </c>
      <c r="R667" s="132" t="str">
        <f>VLOOKUP($F667,'Participating - full rosters'!$A:$Q,17,FALSE )</f>
        <v>Day</v>
      </c>
      <c r="S667" s="132">
        <v>4</v>
      </c>
    </row>
    <row r="668" spans="1:19">
      <c r="A668" t="str">
        <f>VLOOKUP($F668,'Participating - full rosters'!$A:$Q,2,FALSE )</f>
        <v>Community Memorial Hospital</v>
      </c>
      <c r="B668" s="151">
        <v>0.99258069907410573</v>
      </c>
      <c r="C668" t="str">
        <f>VLOOKUP($F668,'Participating - full rosters'!$A:$Q,5,FALSE )</f>
        <v>Medical ACE</v>
      </c>
      <c r="D668" s="151">
        <v>0.93104764500745685</v>
      </c>
      <c r="E668" t="str">
        <f>VLOOKUP($F668,'Participating - full rosters'!$A:$Q,10,FALSE )</f>
        <v>Patrice, Cross,</v>
      </c>
      <c r="F668" s="151">
        <v>0.68757159708303406</v>
      </c>
      <c r="G668">
        <f>VLOOKUP($F668,'Participating - full rosters'!$A:$Q,11,FALSE )</f>
        <v>198</v>
      </c>
      <c r="H668" s="132">
        <f>VLOOKUP($F668,'Participating - full rosters'!$A:$Q,12,FALSE )</f>
        <v>29</v>
      </c>
      <c r="I668" s="132">
        <f>VLOOKUP($F668,'Participating - full rosters'!$A:$Q,13,FALSE )</f>
        <v>2008</v>
      </c>
      <c r="J668" s="132" t="str">
        <f>VLOOKUP($F668,'Participating - full rosters'!$A:$Q,14,FALSE )</f>
        <v>Nongovt. (not-for-profit) - Other</v>
      </c>
      <c r="K668" s="132" t="str">
        <f>VLOOKUP($F668,'Participating - full rosters'!$A:$R,18,FALSE )</f>
        <v>Minor</v>
      </c>
      <c r="L668" s="132" t="str">
        <f>VLOOKUP($F668,'Participating - full rosters'!$A:$Q,15,FALSE )</f>
        <v xml:space="preserve">C N A </v>
      </c>
      <c r="M668" s="150">
        <f>VLOOKUP($F668,'Participating - full rosters'!$A:$Q,16,FALSE )</f>
        <v>42492</v>
      </c>
      <c r="N668" s="150">
        <f>VLOOKUP($F668,'Participating - full rosters'!$A:$Q,16,FALSE )</f>
        <v>42492</v>
      </c>
      <c r="O668" s="150"/>
      <c r="P668" s="150"/>
      <c r="Q668" s="47">
        <f>'Overall Data'!$C$34-N668</f>
        <v>557</v>
      </c>
      <c r="R668" s="132" t="str">
        <f>VLOOKUP($F668,'Participating - full rosters'!$A:$Q,17,FALSE )</f>
        <v>Day</v>
      </c>
      <c r="S668" s="132">
        <v>4</v>
      </c>
    </row>
    <row r="669" spans="1:19">
      <c r="A669" t="str">
        <f>VLOOKUP($F669,'Participating - full rosters'!$A:$Q,2,FALSE )</f>
        <v>UConn Health John Dempsey Hospital</v>
      </c>
      <c r="B669" s="151">
        <v>6.2812775230464357E-2</v>
      </c>
      <c r="C669" t="str">
        <f>VLOOKUP($F669,'Participating - full rosters'!$A:$Q,5,FALSE )</f>
        <v>Medicine 3 Unit</v>
      </c>
      <c r="D669" s="151">
        <v>5.9301050074087702E-2</v>
      </c>
      <c r="E669" t="str">
        <f>VLOOKUP($F669,'Participating - full rosters'!$A:$Q,10,FALSE )</f>
        <v>Massicotte, Ryan</v>
      </c>
      <c r="F669" s="151">
        <v>0.93532805558383392</v>
      </c>
      <c r="G669">
        <f>VLOOKUP($F669,'Participating - full rosters'!$A:$Q,11,FALSE )</f>
        <v>176</v>
      </c>
      <c r="H669" s="132">
        <f>VLOOKUP($F669,'Participating - full rosters'!$A:$Q,12,FALSE )</f>
        <v>28</v>
      </c>
      <c r="I669" s="132">
        <f>VLOOKUP($F669,'Participating - full rosters'!$A:$Q,13,FALSE )</f>
        <v>2017</v>
      </c>
      <c r="J669" s="132" t="str">
        <f>VLOOKUP($F669,'Participating - full rosters'!$A:$Q,14,FALSE )</f>
        <v xml:space="preserve">Govt. (non federal) - State
</v>
      </c>
      <c r="K669" s="132" t="str">
        <f>VLOOKUP($F669,'Participating - full rosters'!$A:$R,18,FALSE )</f>
        <v>Major</v>
      </c>
      <c r="L669" s="132" t="str">
        <f>VLOOKUP($F669,'Participating - full rosters'!$A:$Q,15,FALSE )</f>
        <v>Nurse Assistant</v>
      </c>
      <c r="M669" s="150">
        <f>VLOOKUP($F669,'Participating - full rosters'!$A:$Q,16,FALSE )</f>
        <v>42492</v>
      </c>
      <c r="N669" s="150">
        <f>VLOOKUP($F669,'Participating - full rosters'!$A:$Q,16,FALSE )</f>
        <v>42492</v>
      </c>
      <c r="O669" s="150"/>
      <c r="P669" s="150"/>
      <c r="Q669" s="47">
        <f>'Overall Data'!$C$34-N669</f>
        <v>557</v>
      </c>
      <c r="R669" s="132" t="str">
        <f>VLOOKUP($F669,'Participating - full rosters'!$A:$Q,17,FALSE )</f>
        <v>DAY</v>
      </c>
      <c r="S669" s="132">
        <v>4</v>
      </c>
    </row>
    <row r="670" spans="1:19">
      <c r="A670" t="str">
        <f>VLOOKUP($F670,'Participating - full rosters'!$A:$Q,2,FALSE )</f>
        <v>Kaiser Permanente Sunnyside Medical Center</v>
      </c>
      <c r="B670" s="151">
        <v>0.21700524054157877</v>
      </c>
      <c r="C670" t="str">
        <f>VLOOKUP($F670,'Participating - full rosters'!$A:$Q,5,FALSE )</f>
        <v>2 North</v>
      </c>
      <c r="D670" s="1">
        <v>0.16097999137792862</v>
      </c>
      <c r="E670" t="str">
        <f>VLOOKUP($F670,'Participating - full rosters'!$A:$Q,10,FALSE )</f>
        <v>Karic, Mirela</v>
      </c>
      <c r="F670" s="151">
        <v>0.46348726783136573</v>
      </c>
      <c r="G670">
        <f>VLOOKUP($F670,'Participating - full rosters'!$A:$Q,11,FALSE )</f>
        <v>302</v>
      </c>
      <c r="H670" s="132">
        <f>VLOOKUP($F670,'Participating - full rosters'!$A:$Q,12,FALSE )</f>
        <v>35</v>
      </c>
      <c r="I670" s="132">
        <f>VLOOKUP($F670,'Participating - full rosters'!$A:$Q,13,FALSE )</f>
        <v>2016</v>
      </c>
      <c r="J670" s="132" t="str">
        <f>VLOOKUP($F670,'Participating - full rosters'!$A:$Q,14,FALSE )</f>
        <v>Nongovt. (not-for-profit) - Other</v>
      </c>
      <c r="K670" s="132" t="str">
        <f>VLOOKUP($F670,'Participating - full rosters'!$A:$R,18,FALSE )</f>
        <v>Minor</v>
      </c>
      <c r="L670" s="132" t="str">
        <f>VLOOKUP($F670,'Participating - full rosters'!$A:$Q,15,FALSE )</f>
        <v>Staff Nurse</v>
      </c>
      <c r="M670" s="150">
        <f>VLOOKUP($F670,'Participating - full rosters'!$A:$Q,16,FALSE )</f>
        <v>42447</v>
      </c>
      <c r="N670" s="150">
        <f>VLOOKUP($F670,'Participating - full rosters'!$A:$Q,16,FALSE )</f>
        <v>42447</v>
      </c>
      <c r="O670" s="150"/>
      <c r="P670" s="150"/>
      <c r="Q670" s="47">
        <f>'Overall Data'!$C$34-N670</f>
        <v>602</v>
      </c>
      <c r="R670" s="132" t="str">
        <f>VLOOKUP($F670,'Participating - full rosters'!$A:$Q,17,FALSE )</f>
        <v>DAY</v>
      </c>
      <c r="S670" s="132">
        <v>4</v>
      </c>
    </row>
    <row r="671" spans="1:19">
      <c r="A671" t="str">
        <f>VLOOKUP($F671,'Participating - full rosters'!$A:$Q,2,FALSE )</f>
        <v>UConn Health John Dempsey Hospital</v>
      </c>
      <c r="B671" s="151">
        <v>6.2812775230464357E-2</v>
      </c>
      <c r="C671" t="str">
        <f>VLOOKUP($F671,'Participating - full rosters'!$A:$Q,5,FALSE )</f>
        <v>Medicine 3 Unit</v>
      </c>
      <c r="D671" s="1">
        <v>5.9301050074087702E-2</v>
      </c>
      <c r="E671" t="str">
        <f>VLOOKUP($F671,'Participating - full rosters'!$A:$Q,10,FALSE )</f>
        <v>Pena, Jessica M.</v>
      </c>
      <c r="F671" s="151">
        <v>8.3921257166463481E-2</v>
      </c>
      <c r="G671">
        <f>VLOOKUP($F671,'Participating - full rosters'!$A:$Q,11,FALSE )</f>
        <v>176</v>
      </c>
      <c r="H671" s="132">
        <f>VLOOKUP($F671,'Participating - full rosters'!$A:$Q,12,FALSE )</f>
        <v>28</v>
      </c>
      <c r="I671" s="132">
        <f>VLOOKUP($F671,'Participating - full rosters'!$A:$Q,13,FALSE )</f>
        <v>2017</v>
      </c>
      <c r="J671" s="132" t="str">
        <f>VLOOKUP($F671,'Participating - full rosters'!$A:$Q,14,FALSE )</f>
        <v xml:space="preserve">Govt. (non federal) - State
</v>
      </c>
      <c r="K671" s="132" t="str">
        <f>VLOOKUP($F671,'Participating - full rosters'!$A:$R,18,FALSE )</f>
        <v>Major</v>
      </c>
      <c r="L671" s="132" t="str">
        <f>VLOOKUP($F671,'Participating - full rosters'!$A:$Q,15,FALSE )</f>
        <v>Nurse Assistant</v>
      </c>
      <c r="M671" s="150">
        <f>VLOOKUP($F671,'Participating - full rosters'!$A:$Q,16,FALSE )</f>
        <v>42436</v>
      </c>
      <c r="N671" s="150">
        <f>VLOOKUP($F671,'Participating - full rosters'!$A:$Q,16,FALSE )</f>
        <v>42436</v>
      </c>
      <c r="O671" s="150"/>
      <c r="P671" s="150"/>
      <c r="Q671" s="47">
        <f>'Overall Data'!$C$34-N671</f>
        <v>613</v>
      </c>
      <c r="R671" s="132" t="str">
        <f>VLOOKUP($F671,'Participating - full rosters'!$A:$Q,17,FALSE )</f>
        <v>DAY</v>
      </c>
      <c r="S671" s="132">
        <v>4</v>
      </c>
    </row>
    <row r="672" spans="1:19">
      <c r="A672" t="str">
        <f>VLOOKUP($F672,'Participating - full rosters'!$A:$Q,2,FALSE )</f>
        <v>Geisinger Medical Center</v>
      </c>
      <c r="B672" s="151">
        <v>0.91611479193661671</v>
      </c>
      <c r="C672" t="str">
        <f>VLOOKUP($F672,'Participating - full rosters'!$A:$Q,5,FALSE )</f>
        <v>Hfam 6</v>
      </c>
      <c r="D672" s="1">
        <v>0.15946996297872063</v>
      </c>
      <c r="E672" t="str">
        <f>VLOOKUP($F672,'Participating - full rosters'!$A:$Q,10,FALSE )</f>
        <v>Toter, Rachel</v>
      </c>
      <c r="F672" s="151">
        <v>0.42575215645488418</v>
      </c>
      <c r="G672">
        <f>VLOOKUP($F672,'Participating - full rosters'!$A:$Q,11,FALSE )</f>
        <v>547</v>
      </c>
      <c r="H672" s="132">
        <f>VLOOKUP($F672,'Participating - full rosters'!$A:$Q,12,FALSE )</f>
        <v>30</v>
      </c>
      <c r="I672" s="132">
        <f>VLOOKUP($F672,'Participating - full rosters'!$A:$Q,13,FALSE )</f>
        <v>2010</v>
      </c>
      <c r="J672" s="132" t="str">
        <f>VLOOKUP($F672,'Participating - full rosters'!$A:$Q,14,FALSE )</f>
        <v>Nongovt. (not-for-profit) - Other</v>
      </c>
      <c r="K672" s="132" t="str">
        <f>VLOOKUP($F672,'Participating - full rosters'!$A:$R,18,FALSE )</f>
        <v>Major</v>
      </c>
      <c r="L672" s="132" t="str">
        <f>VLOOKUP($F672,'Participating - full rosters'!$A:$Q,15,FALSE )</f>
        <v>Staff Nurse</v>
      </c>
      <c r="M672" s="150">
        <f>VLOOKUP($F672,'Participating - full rosters'!$A:$Q,16,FALSE )</f>
        <v>42435</v>
      </c>
      <c r="N672" s="150">
        <f>VLOOKUP($F672,'Participating - full rosters'!$A:$Q,16,FALSE )</f>
        <v>42435</v>
      </c>
      <c r="O672" s="150"/>
      <c r="P672" s="150"/>
      <c r="Q672" s="47">
        <f>'Overall Data'!$C$34-N672</f>
        <v>614</v>
      </c>
      <c r="R672" s="132" t="str">
        <f>VLOOKUP($F672,'Participating - full rosters'!$A:$Q,17,FALSE )</f>
        <v>Day</v>
      </c>
      <c r="S672" s="132">
        <v>4</v>
      </c>
    </row>
    <row r="673" spans="1:19">
      <c r="A673" t="str">
        <f>VLOOKUP($F673,'Participating - full rosters'!$A:$Q,2,FALSE )</f>
        <v>Geisinger Medical Center</v>
      </c>
      <c r="B673" s="151">
        <v>0.91611479193661671</v>
      </c>
      <c r="C673" t="str">
        <f>VLOOKUP($F673,'Participating - full rosters'!$A:$Q,5,FALSE )</f>
        <v>Hfam 6</v>
      </c>
      <c r="D673" s="1">
        <v>0.15946996297872063</v>
      </c>
      <c r="E673" t="str">
        <f>VLOOKUP($F673,'Participating - full rosters'!$A:$Q,10,FALSE )</f>
        <v>Hoover, Jasmine</v>
      </c>
      <c r="F673" s="151">
        <v>0.39077366670199121</v>
      </c>
      <c r="G673">
        <f>VLOOKUP($F673,'Participating - full rosters'!$A:$Q,11,FALSE )</f>
        <v>547</v>
      </c>
      <c r="H673" s="132">
        <f>VLOOKUP($F673,'Participating - full rosters'!$A:$Q,12,FALSE )</f>
        <v>30</v>
      </c>
      <c r="I673" s="132">
        <f>VLOOKUP($F673,'Participating - full rosters'!$A:$Q,13,FALSE )</f>
        <v>2010</v>
      </c>
      <c r="J673" s="132" t="str">
        <f>VLOOKUP($F673,'Participating - full rosters'!$A:$Q,14,FALSE )</f>
        <v>Nongovt. (not-for-profit) - Other</v>
      </c>
      <c r="K673" s="132" t="str">
        <f>VLOOKUP($F673,'Participating - full rosters'!$A:$R,18,FALSE )</f>
        <v>Major</v>
      </c>
      <c r="L673" s="132" t="str">
        <f>VLOOKUP($F673,'Participating - full rosters'!$A:$Q,15,FALSE )</f>
        <v>Unlicensed staff</v>
      </c>
      <c r="M673" s="150">
        <f>VLOOKUP($F673,'Participating - full rosters'!$A:$Q,16,FALSE )</f>
        <v>42435</v>
      </c>
      <c r="N673" s="150">
        <f>VLOOKUP($F673,'Participating - full rosters'!$A:$Q,16,FALSE )</f>
        <v>42435</v>
      </c>
      <c r="O673" s="150"/>
      <c r="P673" s="150"/>
      <c r="Q673" s="47">
        <f>'Overall Data'!$C$34-N673</f>
        <v>614</v>
      </c>
      <c r="R673" s="132" t="str">
        <f>VLOOKUP($F673,'Participating - full rosters'!$A:$Q,17,FALSE )</f>
        <v>Day</v>
      </c>
      <c r="S673" s="132">
        <v>4</v>
      </c>
    </row>
    <row r="674" spans="1:19">
      <c r="A674" t="str">
        <f>VLOOKUP($F674,'Participating - full rosters'!$A:$Q,2,FALSE )</f>
        <v>The Miriam Hospital</v>
      </c>
      <c r="B674" s="151">
        <v>0.52550586196277127</v>
      </c>
      <c r="C674" t="str">
        <f>VLOOKUP($F674,'Participating - full rosters'!$A:$Q,5,FALSE )</f>
        <v>4B Oncology</v>
      </c>
      <c r="D674" s="1">
        <v>0.93622122789429929</v>
      </c>
      <c r="E674" t="str">
        <f>VLOOKUP($F674,'Participating - full rosters'!$A:$Q,10,FALSE )</f>
        <v>Delande, Ajah L</v>
      </c>
      <c r="F674" s="151">
        <v>0.50985504717965213</v>
      </c>
      <c r="G674">
        <f>VLOOKUP($F674,'Participating - full rosters'!$A:$Q,11,FALSE )</f>
        <v>247</v>
      </c>
      <c r="H674" s="132">
        <f>VLOOKUP($F674,'Participating - full rosters'!$A:$Q,12,FALSE )</f>
        <v>25</v>
      </c>
      <c r="I674" s="132">
        <f>VLOOKUP($F674,'Participating - full rosters'!$A:$Q,13,FALSE )</f>
        <v>2004</v>
      </c>
      <c r="J674" s="132" t="str">
        <f>VLOOKUP($F674,'Participating - full rosters'!$A:$Q,14,FALSE )</f>
        <v>Nongovt. (not-for-profit) - Other</v>
      </c>
      <c r="K674" s="132" t="str">
        <f>VLOOKUP($F674,'Participating - full rosters'!$A:$R,18,FALSE )</f>
        <v>Major</v>
      </c>
      <c r="L674" s="132" t="str">
        <f>VLOOKUP($F674,'Participating - full rosters'!$A:$Q,15,FALSE )</f>
        <v>Staff Nurse</v>
      </c>
      <c r="M674" s="150">
        <f>VLOOKUP($F674,'Participating - full rosters'!$A:$Q,16,FALSE )</f>
        <v>42435</v>
      </c>
      <c r="N674" s="150">
        <f>VLOOKUP($F674,'Participating - full rosters'!$A:$Q,16,FALSE )</f>
        <v>42435</v>
      </c>
      <c r="O674" s="150"/>
      <c r="P674" s="150"/>
      <c r="Q674" s="47">
        <f>'Overall Data'!$C$34-N674</f>
        <v>614</v>
      </c>
      <c r="R674" s="132" t="str">
        <f>VLOOKUP($F674,'Participating - full rosters'!$A:$Q,17,FALSE )</f>
        <v>Day</v>
      </c>
      <c r="S674" s="132">
        <v>4</v>
      </c>
    </row>
    <row r="675" spans="1:19">
      <c r="A675" t="str">
        <f>VLOOKUP($F675,'Participating - full rosters'!$A:$Q,2,FALSE )</f>
        <v>The Miriam Hospital</v>
      </c>
      <c r="B675" s="151">
        <v>0.52550586196277127</v>
      </c>
      <c r="C675" t="str">
        <f>VLOOKUP($F675,'Participating - full rosters'!$A:$Q,5,FALSE )</f>
        <v>4B Oncology</v>
      </c>
      <c r="D675" s="151">
        <v>0.93622122789429929</v>
      </c>
      <c r="E675" t="str">
        <f>VLOOKUP($F675,'Participating - full rosters'!$A:$Q,10,FALSE )</f>
        <v>Correia, Tiffany A</v>
      </c>
      <c r="F675" s="151">
        <v>0.2463595973299928</v>
      </c>
      <c r="G675">
        <f>VLOOKUP($F675,'Participating - full rosters'!$A:$Q,11,FALSE )</f>
        <v>247</v>
      </c>
      <c r="H675" s="132">
        <f>VLOOKUP($F675,'Participating - full rosters'!$A:$Q,12,FALSE )</f>
        <v>25</v>
      </c>
      <c r="I675" s="132">
        <f>VLOOKUP($F675,'Participating - full rosters'!$A:$Q,13,FALSE )</f>
        <v>2004</v>
      </c>
      <c r="J675" s="132" t="str">
        <f>VLOOKUP($F675,'Participating - full rosters'!$A:$Q,14,FALSE )</f>
        <v>Nongovt. (not-for-profit) - Other</v>
      </c>
      <c r="K675" s="132" t="str">
        <f>VLOOKUP($F675,'Participating - full rosters'!$A:$R,18,FALSE )</f>
        <v>Major</v>
      </c>
      <c r="L675" s="132" t="str">
        <f>VLOOKUP($F675,'Participating - full rosters'!$A:$Q,15,FALSE )</f>
        <v>Unlicensed staff</v>
      </c>
      <c r="M675" s="150">
        <f>VLOOKUP($F675,'Participating - full rosters'!$A:$Q,16,FALSE )</f>
        <v>42435</v>
      </c>
      <c r="N675" s="150">
        <f>VLOOKUP($F675,'Participating - full rosters'!$A:$Q,16,FALSE )</f>
        <v>42435</v>
      </c>
      <c r="O675" s="150"/>
      <c r="P675" s="150"/>
      <c r="Q675" s="47">
        <f>'Overall Data'!$C$34-N675</f>
        <v>614</v>
      </c>
      <c r="R675" s="132" t="str">
        <f>VLOOKUP($F675,'Participating - full rosters'!$A:$Q,17,FALSE )</f>
        <v>Day</v>
      </c>
      <c r="S675" s="132">
        <v>4</v>
      </c>
    </row>
    <row r="676" spans="1:19">
      <c r="A676" t="str">
        <f>VLOOKUP($F676,'Participating - full rosters'!$A:$Q,2,FALSE )</f>
        <v>St. John Hospital &amp; Medical Center</v>
      </c>
      <c r="B676" s="151">
        <v>0.43342485109506379</v>
      </c>
      <c r="C676" t="str">
        <f>VLOOKUP($F676,'Participating - full rosters'!$A:$Q,5,FALSE )</f>
        <v>4 East - ACE Unit</v>
      </c>
      <c r="D676" s="1">
        <v>0.9455541494267875</v>
      </c>
      <c r="E676" t="str">
        <f>VLOOKUP($F676,'Participating - full rosters'!$A:$Q,10,FALSE )</f>
        <v>Romanoski, Margaret</v>
      </c>
      <c r="F676" s="151">
        <v>0.6697087919317658</v>
      </c>
      <c r="G676">
        <f>VLOOKUP($F676,'Participating - full rosters'!$A:$Q,11,FALSE )</f>
        <v>586</v>
      </c>
      <c r="H676" s="132">
        <f>VLOOKUP($F676,'Participating - full rosters'!$A:$Q,12,FALSE )</f>
        <v>24</v>
      </c>
      <c r="I676" s="132">
        <f>VLOOKUP($F676,'Participating - full rosters'!$A:$Q,13,FALSE )</f>
        <v>2003</v>
      </c>
      <c r="J676" s="132" t="str">
        <f>VLOOKUP($F676,'Participating - full rosters'!$A:$Q,14,FALSE )</f>
        <v>Nongovt. (not-for-profit) - Church Operated</v>
      </c>
      <c r="K676" s="132" t="str">
        <f>VLOOKUP($F676,'Participating - full rosters'!$A:$R,18,FALSE )</f>
        <v>Major</v>
      </c>
      <c r="L676" s="132" t="str">
        <f>VLOOKUP($F676,'Participating - full rosters'!$A:$Q,15,FALSE )</f>
        <v>CNS - Gerontology</v>
      </c>
      <c r="M676" s="150">
        <f>VLOOKUP($F676,'Participating - full rosters'!$A:$Q,16,FALSE )</f>
        <v>42422</v>
      </c>
      <c r="N676" s="150">
        <f>VLOOKUP($F676,'Participating - full rosters'!$A:$Q,16,FALSE )</f>
        <v>42422</v>
      </c>
      <c r="O676" s="150"/>
      <c r="P676" s="150"/>
      <c r="Q676" s="47">
        <f>'Overall Data'!$C$34-N676</f>
        <v>627</v>
      </c>
      <c r="R676" s="132" t="str">
        <f>VLOOKUP($F676,'Participating - full rosters'!$A:$Q,17,FALSE )</f>
        <v>Day</v>
      </c>
      <c r="S676" s="132">
        <v>4</v>
      </c>
    </row>
    <row r="677" spans="1:19">
      <c r="A677" t="str">
        <f>VLOOKUP($F677,'Participating - full rosters'!$A:$Q,2,FALSE )</f>
        <v>UConn Health John Dempsey Hospital</v>
      </c>
      <c r="B677" s="151">
        <v>6.2812775230464357E-2</v>
      </c>
      <c r="C677" t="str">
        <f>VLOOKUP($F677,'Participating - full rosters'!$A:$Q,5,FALSE )</f>
        <v>Medicine 3 Unit</v>
      </c>
      <c r="D677" s="1">
        <v>5.9301050074087702E-2</v>
      </c>
      <c r="E677" t="str">
        <f>VLOOKUP($F677,'Participating - full rosters'!$A:$Q,10,FALSE )</f>
        <v>Limmer, Sara-Jayne</v>
      </c>
      <c r="F677" s="151">
        <v>0.49056714515156774</v>
      </c>
      <c r="G677">
        <f>VLOOKUP($F677,'Participating - full rosters'!$A:$Q,11,FALSE )</f>
        <v>176</v>
      </c>
      <c r="H677" s="132">
        <f>VLOOKUP($F677,'Participating - full rosters'!$A:$Q,12,FALSE )</f>
        <v>28</v>
      </c>
      <c r="I677" s="132">
        <f>VLOOKUP($F677,'Participating - full rosters'!$A:$Q,13,FALSE )</f>
        <v>2017</v>
      </c>
      <c r="J677" s="132" t="str">
        <f>VLOOKUP($F677,'Participating - full rosters'!$A:$Q,14,FALSE )</f>
        <v xml:space="preserve">Govt. (non federal) - State
</v>
      </c>
      <c r="K677" s="132" t="str">
        <f>VLOOKUP($F677,'Participating - full rosters'!$A:$R,18,FALSE )</f>
        <v>Major</v>
      </c>
      <c r="L677" s="132" t="str">
        <f>VLOOKUP($F677,'Participating - full rosters'!$A:$Q,15,FALSE )</f>
        <v>Float Nurse</v>
      </c>
      <c r="M677" s="150">
        <f>VLOOKUP($F677,'Participating - full rosters'!$A:$Q,16,FALSE )</f>
        <v>42401</v>
      </c>
      <c r="N677" s="150">
        <f>VLOOKUP($F677,'Participating - full rosters'!$A:$Q,16,FALSE )</f>
        <v>42401</v>
      </c>
      <c r="O677" s="150"/>
      <c r="P677" s="150"/>
      <c r="Q677" s="47">
        <f>'Overall Data'!$C$34-N677</f>
        <v>648</v>
      </c>
      <c r="R677" s="132" t="str">
        <f>VLOOKUP($F677,'Participating - full rosters'!$A:$Q,17,FALSE )</f>
        <v>DAY</v>
      </c>
      <c r="S677" s="132">
        <v>4</v>
      </c>
    </row>
    <row r="678" spans="1:19">
      <c r="A678" t="str">
        <f>VLOOKUP($F678,'Participating - full rosters'!$A:$Q,2,FALSE )</f>
        <v>Community Memorial Hospital</v>
      </c>
      <c r="B678" s="151">
        <v>0.99258069907410573</v>
      </c>
      <c r="C678" t="str">
        <f>VLOOKUP($F678,'Participating - full rosters'!$A:$Q,5,FALSE )</f>
        <v>Medical ACE</v>
      </c>
      <c r="D678" s="151">
        <v>0.93104764500745685</v>
      </c>
      <c r="E678" t="str">
        <f>VLOOKUP($F678,'Participating - full rosters'!$A:$Q,10,FALSE )</f>
        <v>Lohr, Kristen</v>
      </c>
      <c r="F678" s="151">
        <v>0.28573111959883324</v>
      </c>
      <c r="G678">
        <f>VLOOKUP($F678,'Participating - full rosters'!$A:$Q,11,FALSE )</f>
        <v>198</v>
      </c>
      <c r="H678" s="132">
        <f>VLOOKUP($F678,'Participating - full rosters'!$A:$Q,12,FALSE )</f>
        <v>29</v>
      </c>
      <c r="I678" s="132">
        <f>VLOOKUP($F678,'Participating - full rosters'!$A:$Q,13,FALSE )</f>
        <v>2008</v>
      </c>
      <c r="J678" s="132" t="str">
        <f>VLOOKUP($F678,'Participating - full rosters'!$A:$Q,14,FALSE )</f>
        <v>Nongovt. (not-for-profit) - Other</v>
      </c>
      <c r="K678" s="132" t="str">
        <f>VLOOKUP($F678,'Participating - full rosters'!$A:$R,18,FALSE )</f>
        <v>Minor</v>
      </c>
      <c r="L678" s="132" t="str">
        <f>VLOOKUP($F678,'Participating - full rosters'!$A:$Q,15,FALSE )</f>
        <v>RN</v>
      </c>
      <c r="M678" s="150">
        <f>VLOOKUP($F678,'Participating - full rosters'!$A:$Q,16,FALSE )</f>
        <v>42394</v>
      </c>
      <c r="N678" s="150">
        <f>VLOOKUP($F678,'Participating - full rosters'!$A:$Q,16,FALSE )</f>
        <v>42394</v>
      </c>
      <c r="O678" s="150"/>
      <c r="P678" s="150"/>
      <c r="Q678" s="47">
        <f>'Overall Data'!$C$34-N678</f>
        <v>655</v>
      </c>
      <c r="R678" s="132" t="str">
        <f>VLOOKUP($F678,'Participating - full rosters'!$A:$Q,17,FALSE )</f>
        <v>Day</v>
      </c>
      <c r="S678" s="132">
        <v>4</v>
      </c>
    </row>
    <row r="679" spans="1:19">
      <c r="A679" t="str">
        <f>VLOOKUP($F679,'Participating - full rosters'!$A:$Q,2,FALSE )</f>
        <v>St. Elizabeth Hospital</v>
      </c>
      <c r="B679" s="106">
        <v>6.8237914781316023E-2</v>
      </c>
      <c r="C679" t="str">
        <f>VLOOKUP($F679,'Participating - full rosters'!$A:$Q,5,FALSE )</f>
        <v>Surgery</v>
      </c>
      <c r="D679" s="106">
        <v>0.26135224736058948</v>
      </c>
      <c r="E679" t="str">
        <f>VLOOKUP($F679,'Participating - full rosters'!$A:$Q,10,FALSE )</f>
        <v>Poirrier, Sian</v>
      </c>
      <c r="F679" s="106">
        <v>0.55516761957374405</v>
      </c>
      <c r="G679">
        <f>VLOOKUP($F679,'Participating - full rosters'!$A:$Q,11,FALSE )</f>
        <v>47</v>
      </c>
      <c r="H679" s="132">
        <f>VLOOKUP($F679,'Participating - full rosters'!$A:$Q,12,FALSE )</f>
        <v>16</v>
      </c>
      <c r="I679" s="132">
        <f>VLOOKUP($F679,'Participating - full rosters'!$A:$Q,13,FALSE )</f>
        <v>2012</v>
      </c>
      <c r="J679" s="132" t="str">
        <f>VLOOKUP($F679,'Participating - full rosters'!$A:$Q,14,FALSE )</f>
        <v xml:space="preserve">Nongovt. (not-for-profit) - Church Operated
</v>
      </c>
      <c r="K679" s="132" t="str">
        <f>VLOOKUP($F679,'Participating - full rosters'!$A:$R,18,FALSE )</f>
        <v>Non teaching</v>
      </c>
      <c r="L679" s="132" t="str">
        <f>VLOOKUP($F679,'Participating - full rosters'!$A:$Q,15,FALSE )</f>
        <v>Staff Nurse</v>
      </c>
      <c r="M679" s="150">
        <f>VLOOKUP($F679,'Participating - full rosters'!$A:$Q,16,FALSE )</f>
        <v>42394</v>
      </c>
      <c r="N679" s="150">
        <f>VLOOKUP($F679,'Participating - full rosters'!$A:$Q,16,FALSE )</f>
        <v>42394</v>
      </c>
      <c r="O679" s="150"/>
      <c r="P679" s="150"/>
      <c r="Q679" s="47">
        <f>'Overall Data'!$C$34-N679</f>
        <v>655</v>
      </c>
      <c r="R679" s="132" t="str">
        <f>VLOOKUP($F679,'Participating - full rosters'!$A:$Q,17,FALSE )</f>
        <v>Day</v>
      </c>
      <c r="S679" s="132">
        <v>4</v>
      </c>
    </row>
    <row r="680" spans="1:19">
      <c r="A680" t="str">
        <f>VLOOKUP($F680,'Participating - full rosters'!$A:$Q,2,FALSE )</f>
        <v>The Miriam Hospital</v>
      </c>
      <c r="B680" s="151">
        <v>0.52550586196277127</v>
      </c>
      <c r="C680" t="str">
        <f>VLOOKUP($F680,'Participating - full rosters'!$A:$Q,5,FALSE )</f>
        <v>4W Cardiac</v>
      </c>
      <c r="D680" s="151">
        <v>0.43561974961587346</v>
      </c>
      <c r="E680" t="str">
        <f>VLOOKUP($F680,'Participating - full rosters'!$A:$Q,10,FALSE )</f>
        <v>Lemieux, Susan D</v>
      </c>
      <c r="F680" s="151">
        <v>0.32296474756855953</v>
      </c>
      <c r="G680">
        <f>VLOOKUP($F680,'Participating - full rosters'!$A:$Q,11,FALSE )</f>
        <v>247</v>
      </c>
      <c r="H680" s="132">
        <f>VLOOKUP($F680,'Participating - full rosters'!$A:$Q,12,FALSE )</f>
        <v>30</v>
      </c>
      <c r="I680" s="132">
        <f>VLOOKUP($F680,'Participating - full rosters'!$A:$Q,13,FALSE )</f>
        <v>2004</v>
      </c>
      <c r="J680" s="132" t="str">
        <f>VLOOKUP($F680,'Participating - full rosters'!$A:$Q,14,FALSE )</f>
        <v>Nongovt. (not-for-profit) - Other</v>
      </c>
      <c r="K680" s="132" t="str">
        <f>VLOOKUP($F680,'Participating - full rosters'!$A:$R,18,FALSE )</f>
        <v>Major</v>
      </c>
      <c r="L680" s="132" t="str">
        <f>VLOOKUP($F680,'Participating - full rosters'!$A:$Q,15,FALSE )</f>
        <v>RN</v>
      </c>
      <c r="M680" s="150">
        <f>VLOOKUP($F680,'Participating - full rosters'!$A:$Q,16,FALSE )</f>
        <v>42394</v>
      </c>
      <c r="N680" s="150">
        <f>VLOOKUP($F680,'Participating - full rosters'!$A:$Q,16,FALSE )</f>
        <v>42394</v>
      </c>
      <c r="O680" s="150"/>
      <c r="P680" s="150"/>
      <c r="Q680" s="47">
        <f>'Overall Data'!$C$34-N680</f>
        <v>655</v>
      </c>
      <c r="R680" s="132" t="str">
        <f>VLOOKUP($F680,'Participating - full rosters'!$A:$Q,17,FALSE )</f>
        <v>Day</v>
      </c>
      <c r="S680" s="132">
        <v>4</v>
      </c>
    </row>
    <row r="681" spans="1:19">
      <c r="A681" t="str">
        <f>VLOOKUP($F681,'Participating - full rosters'!$A:$Q,2,FALSE )</f>
        <v>Woodhull Hospital</v>
      </c>
      <c r="B681" s="151">
        <v>0.33754326083630637</v>
      </c>
      <c r="C681" t="str">
        <f>VLOOKUP($F681,'Participating - full rosters'!$A:$Q,5,FALSE )</f>
        <v>8-200 Medicine</v>
      </c>
      <c r="D681" s="1">
        <v>0.39015181399689147</v>
      </c>
      <c r="E681" t="str">
        <f>VLOOKUP($F681,'Participating - full rosters'!$A:$Q,10,FALSE )</f>
        <v>Babu, Lisy</v>
      </c>
      <c r="F681" s="151">
        <v>0.6976</v>
      </c>
      <c r="G681">
        <f>VLOOKUP($F681,'Participating - full rosters'!$A:$Q,11,FALSE )</f>
        <v>305</v>
      </c>
      <c r="H681" s="132">
        <f>VLOOKUP($F681,'Participating - full rosters'!$A:$Q,12,FALSE )</f>
        <v>36</v>
      </c>
      <c r="I681" s="132">
        <f>VLOOKUP($F681,'Participating - full rosters'!$A:$Q,13,FALSE )</f>
        <v>2016</v>
      </c>
      <c r="J681" s="132" t="str">
        <f>VLOOKUP($F681,'Participating - full rosters'!$A:$Q,14,FALSE )</f>
        <v>Govt. (non federal) - City-county</v>
      </c>
      <c r="K681" s="132" t="str">
        <f>VLOOKUP($F681,'Participating - full rosters'!$A:$R,18,FALSE )</f>
        <v>Minor</v>
      </c>
      <c r="L681" s="132" t="str">
        <f>VLOOKUP($F681,'Participating - full rosters'!$A:$Q,15,FALSE )</f>
        <v>Staff Nurse</v>
      </c>
      <c r="M681" s="150">
        <f>VLOOKUP($F681,'Participating - full rosters'!$A:$Q,16,FALSE )</f>
        <v>42394</v>
      </c>
      <c r="N681" s="150">
        <f>VLOOKUP($F681,'Participating - full rosters'!$A:$Q,16,FALSE )</f>
        <v>42394</v>
      </c>
      <c r="O681" s="150"/>
      <c r="P681" s="150"/>
      <c r="Q681" s="47">
        <f>'Overall Data'!$C$34-N681</f>
        <v>655</v>
      </c>
      <c r="R681" s="132" t="str">
        <f>VLOOKUP($F681,'Participating - full rosters'!$A:$Q,17,FALSE )</f>
        <v>Day</v>
      </c>
      <c r="S681" s="132">
        <v>4</v>
      </c>
    </row>
    <row r="682" spans="1:19">
      <c r="A682" t="str">
        <f>VLOOKUP($F682,'Participating - full rosters'!$A:$Q,2,FALSE )</f>
        <v>Kaiser Permanente Sunnyside Medical Center</v>
      </c>
      <c r="B682" s="151">
        <v>0.21700524054157877</v>
      </c>
      <c r="C682" t="str">
        <f>VLOOKUP($F682,'Participating - full rosters'!$A:$Q,5,FALSE )</f>
        <v>3 South</v>
      </c>
      <c r="D682" s="151">
        <v>0.64084960040717354</v>
      </c>
      <c r="E682" t="str">
        <f>VLOOKUP($F682,'Participating - full rosters'!$A:$Q,10,FALSE )</f>
        <v>Pattison, Amie</v>
      </c>
      <c r="F682" s="151">
        <v>0.60950130062556829</v>
      </c>
      <c r="G682">
        <f>VLOOKUP($F682,'Participating - full rosters'!$A:$Q,11,FALSE )</f>
        <v>302</v>
      </c>
      <c r="H682" s="132">
        <f>VLOOKUP($F682,'Participating - full rosters'!$A:$Q,12,FALSE )</f>
        <v>20</v>
      </c>
      <c r="I682" s="132">
        <f>VLOOKUP($F682,'Participating - full rosters'!$A:$Q,13,FALSE )</f>
        <v>2016</v>
      </c>
      <c r="J682" s="132" t="str">
        <f>VLOOKUP($F682,'Participating - full rosters'!$A:$Q,14,FALSE )</f>
        <v>Nongovt. (not-for-profit) - Other</v>
      </c>
      <c r="K682" s="132" t="str">
        <f>VLOOKUP($F682,'Participating - full rosters'!$A:$R,18,FALSE )</f>
        <v>Minor</v>
      </c>
      <c r="L682" s="132" t="str">
        <f>VLOOKUP($F682,'Participating - full rosters'!$A:$Q,15,FALSE )</f>
        <v>Staff Nurse</v>
      </c>
      <c r="M682" s="150">
        <f>VLOOKUP($F682,'Participating - full rosters'!$A:$Q,16,FALSE )</f>
        <v>42387</v>
      </c>
      <c r="N682" s="150">
        <f>VLOOKUP($F682,'Participating - full rosters'!$A:$Q,16,FALSE )</f>
        <v>42387</v>
      </c>
      <c r="O682" s="150"/>
      <c r="P682" s="150"/>
      <c r="Q682" s="47">
        <f>'Overall Data'!$C$34-N682</f>
        <v>662</v>
      </c>
      <c r="R682" s="132" t="str">
        <f>VLOOKUP($F682,'Participating - full rosters'!$A:$Q,17,FALSE )</f>
        <v>DAY</v>
      </c>
      <c r="S682" s="132">
        <v>4</v>
      </c>
    </row>
    <row r="683" spans="1:19">
      <c r="A683" t="str">
        <f>VLOOKUP($F683,'Participating - full rosters'!$A:$Q,2,FALSE )</f>
        <v>St. Elizabeth Hospital</v>
      </c>
      <c r="B683" s="106">
        <v>6.8237914781315995E-2</v>
      </c>
      <c r="C683" t="str">
        <f>VLOOKUP($F683,'Participating - full rosters'!$A:$Q,5,FALSE )</f>
        <v>Surgery</v>
      </c>
      <c r="D683" s="106">
        <v>0.26135224736058948</v>
      </c>
      <c r="E683" t="str">
        <f>VLOOKUP($F683,'Participating - full rosters'!$A:$Q,10,FALSE )</f>
        <v>Pikes, Bre-Shanae</v>
      </c>
      <c r="F683" s="106">
        <v>0.64165465858264792</v>
      </c>
      <c r="G683">
        <f>VLOOKUP($F683,'Participating - full rosters'!$A:$Q,11,FALSE )</f>
        <v>47</v>
      </c>
      <c r="H683" s="132">
        <f>VLOOKUP($F683,'Participating - full rosters'!$A:$Q,12,FALSE )</f>
        <v>16</v>
      </c>
      <c r="I683" s="132">
        <f>VLOOKUP($F683,'Participating - full rosters'!$A:$Q,13,FALSE )</f>
        <v>2012</v>
      </c>
      <c r="J683" s="132" t="str">
        <f>VLOOKUP($F683,'Participating - full rosters'!$A:$Q,14,FALSE )</f>
        <v xml:space="preserve">Nongovt. (not-for-profit) - Church Operated
</v>
      </c>
      <c r="K683" s="132" t="str">
        <f>VLOOKUP($F683,'Participating - full rosters'!$A:$R,18,FALSE )</f>
        <v>Non teaching</v>
      </c>
      <c r="L683" s="132" t="str">
        <f>VLOOKUP($F683,'Participating - full rosters'!$A:$Q,15,FALSE )</f>
        <v>C N A</v>
      </c>
      <c r="M683" s="150">
        <f>VLOOKUP($F683,'Participating - full rosters'!$A:$Q,16,FALSE )</f>
        <v>42387</v>
      </c>
      <c r="N683" s="150">
        <f>VLOOKUP($F683,'Participating - full rosters'!$A:$Q,16,FALSE )</f>
        <v>42387</v>
      </c>
      <c r="O683" s="150"/>
      <c r="P683" s="150"/>
      <c r="Q683" s="47">
        <f>'Overall Data'!$C$34-N683</f>
        <v>662</v>
      </c>
      <c r="R683" s="132" t="str">
        <f>VLOOKUP($F683,'Participating - full rosters'!$A:$Q,17,FALSE )</f>
        <v>Day</v>
      </c>
      <c r="S683" s="132">
        <v>4</v>
      </c>
    </row>
    <row r="684" spans="1:19">
      <c r="A684" t="str">
        <f>VLOOKUP($F684,'Participating - full rosters'!$A:$Q,2,FALSE )</f>
        <v>Community Memorial Hospital</v>
      </c>
      <c r="B684" s="151">
        <v>0.99258069907410573</v>
      </c>
      <c r="C684" t="str">
        <f>VLOOKUP($F684,'Participating - full rosters'!$A:$Q,5,FALSE )</f>
        <v>Medical ACE</v>
      </c>
      <c r="D684" s="99">
        <v>0.93104764500745685</v>
      </c>
      <c r="E684" t="str">
        <f>VLOOKUP($F684,'Participating - full rosters'!$A:$Q,10,FALSE )</f>
        <v>Ollinger.9, Roxanne</v>
      </c>
      <c r="F684" s="151">
        <v>0.53834270439367715</v>
      </c>
      <c r="G684">
        <f>VLOOKUP($F684,'Participating - full rosters'!$A:$Q,11,FALSE )</f>
        <v>198</v>
      </c>
      <c r="H684" s="132">
        <f>VLOOKUP($F684,'Participating - full rosters'!$A:$Q,12,FALSE )</f>
        <v>29</v>
      </c>
      <c r="I684" s="132">
        <f>VLOOKUP($F684,'Participating - full rosters'!$A:$Q,13,FALSE )</f>
        <v>2008</v>
      </c>
      <c r="J684" s="132" t="str">
        <f>VLOOKUP($F684,'Participating - full rosters'!$A:$Q,14,FALSE )</f>
        <v>Nongovt. (not-for-profit) - Other</v>
      </c>
      <c r="K684" s="132" t="str">
        <f>VLOOKUP($F684,'Participating - full rosters'!$A:$R,18,FALSE )</f>
        <v>Minor</v>
      </c>
      <c r="L684" s="132" t="str">
        <f>VLOOKUP($F684,'Participating - full rosters'!$A:$Q,15,FALSE )</f>
        <v>RN</v>
      </c>
      <c r="M684" s="150">
        <f>VLOOKUP($F684,'Participating - full rosters'!$A:$Q,16,FALSE )</f>
        <v>42380</v>
      </c>
      <c r="N684" s="150">
        <f>VLOOKUP($F684,'Participating - full rosters'!$A:$Q,16,FALSE )</f>
        <v>42380</v>
      </c>
      <c r="O684" s="150"/>
      <c r="P684" s="150"/>
      <c r="Q684" s="47">
        <f>'Overall Data'!$C$34-N684</f>
        <v>669</v>
      </c>
      <c r="R684" s="132" t="str">
        <f>VLOOKUP($F684,'Participating - full rosters'!$A:$Q,17,FALSE )</f>
        <v>Day</v>
      </c>
      <c r="S684" s="132">
        <v>4</v>
      </c>
    </row>
    <row r="685" spans="1:19">
      <c r="A685" t="str">
        <f>VLOOKUP($F685,'Participating - full rosters'!$A:$Q,2,FALSE )</f>
        <v>The Miriam Hospital</v>
      </c>
      <c r="B685" s="151">
        <v>0.52550586196277127</v>
      </c>
      <c r="C685" t="str">
        <f>VLOOKUP($F685,'Participating - full rosters'!$A:$Q,5,FALSE )</f>
        <v>4E Cardiac</v>
      </c>
      <c r="D685" s="151">
        <v>0.80277592639886974</v>
      </c>
      <c r="E685" t="str">
        <f>VLOOKUP($F685,'Participating - full rosters'!$A:$Q,10,FALSE )</f>
        <v>Lubera, Kaleigh</v>
      </c>
      <c r="F685" s="151">
        <v>2.5464164450754723E-3</v>
      </c>
      <c r="G685">
        <f>VLOOKUP($F685,'Participating - full rosters'!$A:$Q,11,FALSE )</f>
        <v>247</v>
      </c>
      <c r="H685" s="132">
        <f>VLOOKUP($F685,'Participating - full rosters'!$A:$Q,12,FALSE )</f>
        <v>30</v>
      </c>
      <c r="I685" s="132">
        <f>VLOOKUP($F685,'Participating - full rosters'!$A:$Q,13,FALSE )</f>
        <v>2004</v>
      </c>
      <c r="J685" s="132" t="str">
        <f>VLOOKUP($F685,'Participating - full rosters'!$A:$Q,14,FALSE )</f>
        <v>Nongovt. (not-for-profit) - Other</v>
      </c>
      <c r="K685" s="132" t="str">
        <f>VLOOKUP($F685,'Participating - full rosters'!$A:$R,18,FALSE )</f>
        <v>Major</v>
      </c>
      <c r="L685" s="132" t="str">
        <f>VLOOKUP($F685,'Participating - full rosters'!$A:$Q,15,FALSE )</f>
        <v>RN</v>
      </c>
      <c r="M685" s="150">
        <f>VLOOKUP($F685,'Participating - full rosters'!$A:$Q,16,FALSE )</f>
        <v>42380</v>
      </c>
      <c r="N685" s="150">
        <f>VLOOKUP($F685,'Participating - full rosters'!$A:$Q,16,FALSE )</f>
        <v>42380</v>
      </c>
      <c r="O685" s="150"/>
      <c r="P685" s="150"/>
      <c r="Q685" s="47">
        <f>'Overall Data'!$C$34-N685</f>
        <v>669</v>
      </c>
      <c r="R685" s="132" t="str">
        <f>VLOOKUP($F685,'Participating - full rosters'!$A:$Q,17,FALSE )</f>
        <v>Day</v>
      </c>
      <c r="S685" s="132">
        <v>4</v>
      </c>
    </row>
    <row r="686" spans="1:19">
      <c r="A686" t="str">
        <f>VLOOKUP($F686,'Participating - full rosters'!$A:$Q,2,FALSE )</f>
        <v>Kaiser Permanente Sunnyside Medical Center</v>
      </c>
      <c r="B686" s="151">
        <v>0.21700524054157877</v>
      </c>
      <c r="C686" t="str">
        <f>VLOOKUP($F686,'Participating - full rosters'!$A:$Q,5,FALSE )</f>
        <v>Oncology</v>
      </c>
      <c r="D686" s="151">
        <v>0.38472962404098765</v>
      </c>
      <c r="E686" t="str">
        <f>VLOOKUP($F686,'Participating - full rosters'!$A:$Q,10,FALSE )</f>
        <v>Sloan, Morgan</v>
      </c>
      <c r="F686" s="151">
        <v>4.4878801834086879E-2</v>
      </c>
      <c r="G686">
        <f>VLOOKUP($F686,'Participating - full rosters'!$A:$Q,11,FALSE )</f>
        <v>302</v>
      </c>
      <c r="H686" s="132">
        <f>VLOOKUP($F686,'Participating - full rosters'!$A:$Q,12,FALSE )</f>
        <v>20</v>
      </c>
      <c r="I686" s="132">
        <f>VLOOKUP($F686,'Participating - full rosters'!$A:$Q,13,FALSE )</f>
        <v>2016</v>
      </c>
      <c r="J686" s="132" t="str">
        <f>VLOOKUP($F686,'Participating - full rosters'!$A:$Q,14,FALSE )</f>
        <v>Nongovt. (not-for-profit) - Other</v>
      </c>
      <c r="K686" s="132" t="str">
        <f>VLOOKUP($F686,'Participating - full rosters'!$A:$R,18,FALSE )</f>
        <v>Minor</v>
      </c>
      <c r="L686" s="132" t="str">
        <f>VLOOKUP($F686,'Participating - full rosters'!$A:$Q,15,FALSE )</f>
        <v>Staff Nurse</v>
      </c>
      <c r="M686" s="150">
        <f>VLOOKUP($F686,'Participating - full rosters'!$A:$Q,16,FALSE )</f>
        <v>42370</v>
      </c>
      <c r="N686" s="150">
        <f>VLOOKUP($F686,'Participating - full rosters'!$A:$Q,16,FALSE )</f>
        <v>42370</v>
      </c>
      <c r="O686" s="150"/>
      <c r="P686" s="150"/>
      <c r="Q686" s="47">
        <f>'Overall Data'!$C$34-N686</f>
        <v>679</v>
      </c>
      <c r="R686" s="132" t="str">
        <f>VLOOKUP($F686,'Participating - full rosters'!$A:$Q,17,FALSE )</f>
        <v>DAY</v>
      </c>
      <c r="S686" s="132">
        <v>4</v>
      </c>
    </row>
    <row r="687" spans="1:19">
      <c r="A687" t="str">
        <f>VLOOKUP($F687,'Participating - full rosters'!$A:$Q,2,FALSE )</f>
        <v>UConn Health John Dempsey Hospital</v>
      </c>
      <c r="B687" s="151">
        <v>6.2812775230464357E-2</v>
      </c>
      <c r="C687" t="str">
        <f>VLOOKUP($F687,'Participating - full rosters'!$A:$Q,5,FALSE )</f>
        <v>Medicine 3 Unit</v>
      </c>
      <c r="D687" s="1">
        <v>5.9301050074087702E-2</v>
      </c>
      <c r="E687" t="str">
        <f>VLOOKUP($F687,'Participating - full rosters'!$A:$Q,10,FALSE )</f>
        <v>Donato, Dabady Sabine</v>
      </c>
      <c r="F687" s="151">
        <v>0.7589730810365265</v>
      </c>
      <c r="G687">
        <f>VLOOKUP($F687,'Participating - full rosters'!$A:$Q,11,FALSE )</f>
        <v>176</v>
      </c>
      <c r="H687" s="132">
        <f>VLOOKUP($F687,'Participating - full rosters'!$A:$Q,12,FALSE )</f>
        <v>28</v>
      </c>
      <c r="I687" s="132">
        <f>VLOOKUP($F687,'Participating - full rosters'!$A:$Q,13,FALSE )</f>
        <v>2017</v>
      </c>
      <c r="J687" s="132" t="str">
        <f>VLOOKUP($F687,'Participating - full rosters'!$A:$Q,14,FALSE )</f>
        <v xml:space="preserve">Govt. (non federal) - State
</v>
      </c>
      <c r="K687" s="132" t="str">
        <f>VLOOKUP($F687,'Participating - full rosters'!$A:$R,18,FALSE )</f>
        <v>Major</v>
      </c>
      <c r="L687" s="132" t="str">
        <f>VLOOKUP($F687,'Participating - full rosters'!$A:$Q,15,FALSE )</f>
        <v>Staff Nurse</v>
      </c>
      <c r="M687" s="150">
        <f>VLOOKUP($F687,'Participating - full rosters'!$A:$Q,16,FALSE )</f>
        <v>42370</v>
      </c>
      <c r="N687" s="150">
        <f>VLOOKUP($F687,'Participating - full rosters'!$A:$Q,16,FALSE )</f>
        <v>42370</v>
      </c>
      <c r="O687" s="150"/>
      <c r="P687" s="150"/>
      <c r="Q687" s="47">
        <f>'Overall Data'!$C$34-N687</f>
        <v>679</v>
      </c>
      <c r="R687" s="132" t="str">
        <f>VLOOKUP($F687,'Participating - full rosters'!$A:$Q,17,FALSE )</f>
        <v>DAY</v>
      </c>
      <c r="S687" s="132">
        <v>4</v>
      </c>
    </row>
    <row r="688" spans="1:19">
      <c r="A688" t="str">
        <f>VLOOKUP($F688,'Participating - full rosters'!$A:$Q,2,FALSE )</f>
        <v>Community Memorial Hospital</v>
      </c>
      <c r="B688" s="151">
        <v>0.99258069907410573</v>
      </c>
      <c r="C688" t="str">
        <f>VLOOKUP($F688,'Participating - full rosters'!$A:$Q,5,FALSE )</f>
        <v>Medical ACE</v>
      </c>
      <c r="D688" s="151">
        <v>0.93104764500745685</v>
      </c>
      <c r="E688" t="str">
        <f>VLOOKUP($F688,'Participating - full rosters'!$A:$Q,10,FALSE )</f>
        <v>Silkaitis, Claire</v>
      </c>
      <c r="F688" s="151">
        <v>0.64868537149839245</v>
      </c>
      <c r="G688">
        <f>VLOOKUP($F688,'Participating - full rosters'!$A:$Q,11,FALSE )</f>
        <v>198</v>
      </c>
      <c r="H688" s="132">
        <f>VLOOKUP($F688,'Participating - full rosters'!$A:$Q,12,FALSE )</f>
        <v>29</v>
      </c>
      <c r="I688" s="132">
        <f>VLOOKUP($F688,'Participating - full rosters'!$A:$Q,13,FALSE )</f>
        <v>2008</v>
      </c>
      <c r="J688" s="132" t="str">
        <f>VLOOKUP($F688,'Participating - full rosters'!$A:$Q,14,FALSE )</f>
        <v>Nongovt. (not-for-profit) - Other</v>
      </c>
      <c r="K688" s="132" t="str">
        <f>VLOOKUP($F688,'Participating - full rosters'!$A:$R,18,FALSE )</f>
        <v>Minor</v>
      </c>
      <c r="L688" s="132" t="str">
        <f>VLOOKUP($F688,'Participating - full rosters'!$A:$Q,15,FALSE )</f>
        <v>RN</v>
      </c>
      <c r="M688" s="150">
        <f>VLOOKUP($F688,'Participating - full rosters'!$A:$Q,16,FALSE )</f>
        <v>42363</v>
      </c>
      <c r="N688" s="150">
        <f>VLOOKUP($F688,'Participating - full rosters'!$A:$Q,16,FALSE )</f>
        <v>42363</v>
      </c>
      <c r="O688" s="150"/>
      <c r="P688" s="150"/>
      <c r="Q688" s="47">
        <f>'Overall Data'!$C$34-N688</f>
        <v>686</v>
      </c>
      <c r="R688" s="132" t="str">
        <f>VLOOKUP($F688,'Participating - full rosters'!$A:$Q,17,FALSE )</f>
        <v>Day</v>
      </c>
      <c r="S688" s="132">
        <v>4</v>
      </c>
    </row>
    <row r="689" spans="1:19">
      <c r="A689" t="str">
        <f>VLOOKUP($F689,'Participating - full rosters'!$A:$Q,2,FALSE )</f>
        <v>The Miriam Hospital</v>
      </c>
      <c r="B689" s="151">
        <v>0.52550586196277127</v>
      </c>
      <c r="C689" t="str">
        <f>VLOOKUP($F689,'Participating - full rosters'!$A:$Q,5,FALSE )</f>
        <v>4B Oncology</v>
      </c>
      <c r="D689" s="1">
        <v>0.93622122789429929</v>
      </c>
      <c r="E689" t="str">
        <f>VLOOKUP($F689,'Participating - full rosters'!$A:$Q,10,FALSE )</f>
        <v>Hurteau, Jacqueline M</v>
      </c>
      <c r="F689" s="151">
        <v>0.77315646792353154</v>
      </c>
      <c r="G689">
        <f>VLOOKUP($F689,'Participating - full rosters'!$A:$Q,11,FALSE )</f>
        <v>247</v>
      </c>
      <c r="H689" s="132">
        <f>VLOOKUP($F689,'Participating - full rosters'!$A:$Q,12,FALSE )</f>
        <v>25</v>
      </c>
      <c r="I689" s="132">
        <f>VLOOKUP($F689,'Participating - full rosters'!$A:$Q,13,FALSE )</f>
        <v>2004</v>
      </c>
      <c r="J689" s="132" t="str">
        <f>VLOOKUP($F689,'Participating - full rosters'!$A:$Q,14,FALSE )</f>
        <v>Nongovt. (not-for-profit) - Other</v>
      </c>
      <c r="K689" s="132" t="str">
        <f>VLOOKUP($F689,'Participating - full rosters'!$A:$R,18,FALSE )</f>
        <v>Major</v>
      </c>
      <c r="L689" s="132" t="str">
        <f>VLOOKUP($F689,'Participating - full rosters'!$A:$Q,15,FALSE )</f>
        <v>RN</v>
      </c>
      <c r="M689" s="150">
        <f>VLOOKUP($F689,'Participating - full rosters'!$A:$Q,16,FALSE )</f>
        <v>42363</v>
      </c>
      <c r="N689" s="150">
        <f>VLOOKUP($F689,'Participating - full rosters'!$A:$Q,16,FALSE )</f>
        <v>42363</v>
      </c>
      <c r="O689" s="150"/>
      <c r="P689" s="150"/>
      <c r="Q689" s="47">
        <f>'Overall Data'!$C$34-N689</f>
        <v>686</v>
      </c>
      <c r="R689" s="132" t="str">
        <f>VLOOKUP($F689,'Participating - full rosters'!$A:$Q,17,FALSE )</f>
        <v>Day</v>
      </c>
      <c r="S689" s="132">
        <v>4</v>
      </c>
    </row>
    <row r="690" spans="1:19">
      <c r="A690" t="str">
        <f>VLOOKUP($F690,'Participating - full rosters'!$A:$Q,2,FALSE )</f>
        <v>University Hospitals Portage  Medical Center</v>
      </c>
      <c r="B690" s="151">
        <v>0.77700540353316994</v>
      </c>
      <c r="C690" t="str">
        <f>VLOOKUP($F690,'Participating - full rosters'!$A:$Q,5,FALSE )</f>
        <v>POR Routine Nursing Unit-25530</v>
      </c>
      <c r="D690" s="1">
        <v>0.60617956690598407</v>
      </c>
      <c r="E690" t="str">
        <f>VLOOKUP($F690,'Participating - full rosters'!$A:$Q,10,FALSE )</f>
        <v>Hensley, Ashley A</v>
      </c>
      <c r="F690" s="151">
        <v>0.89085917270693415</v>
      </c>
      <c r="G690">
        <f>VLOOKUP($F690,'Participating - full rosters'!$A:$Q,11,FALSE )</f>
        <v>117</v>
      </c>
      <c r="H690" s="132">
        <f>VLOOKUP($F690,'Participating - full rosters'!$A:$Q,12,FALSE )</f>
        <v>33</v>
      </c>
      <c r="I690" s="132">
        <f>VLOOKUP($F690,'Participating - full rosters'!$A:$Q,13,FALSE )</f>
        <v>2017</v>
      </c>
      <c r="J690" s="132" t="str">
        <f>VLOOKUP($F690,'Participating - full rosters'!$A:$Q,14,FALSE )</f>
        <v>Nongovt. (not-for-profit) - Other</v>
      </c>
      <c r="K690" s="132" t="str">
        <f>VLOOKUP($F690,'Participating - full rosters'!$A:$R,18,FALSE )</f>
        <v>Minor</v>
      </c>
      <c r="L690" s="132" t="str">
        <f>VLOOKUP($F690,'Participating - full rosters'!$A:$Q,15,FALSE )</f>
        <v>RN</v>
      </c>
      <c r="M690" s="150" t="str">
        <f>VLOOKUP($F690,'Participating - full rosters'!$A:$Q,16,FALSE )</f>
        <v>1 Years 11 Months</v>
      </c>
      <c r="N690" s="150" t="str">
        <f>VLOOKUP($F690,'Participating - full rosters'!$A:$Q,16,FALSE )</f>
        <v>1 Years 11 Months</v>
      </c>
      <c r="O690" s="47">
        <v>1</v>
      </c>
      <c r="P690" s="47">
        <v>11</v>
      </c>
      <c r="Q690" s="47">
        <f>365*O690+P690*30</f>
        <v>695</v>
      </c>
      <c r="R690" s="132" t="str">
        <f>VLOOKUP($F690,'Participating - full rosters'!$A:$Q,17,FALSE )</f>
        <v>7a-730p</v>
      </c>
      <c r="S690" s="132">
        <v>4</v>
      </c>
    </row>
    <row r="691" spans="1:19">
      <c r="A691" t="str">
        <f>VLOOKUP($F691,'Participating - full rosters'!$A:$Q,2,FALSE )</f>
        <v>University Hospitals Portage  Medical Center</v>
      </c>
      <c r="B691" s="151">
        <v>0.77700540353316994</v>
      </c>
      <c r="C691" t="str">
        <f>VLOOKUP($F691,'Participating - full rosters'!$A:$Q,5,FALSE )</f>
        <v>POR Routine Nursing Unit-25530</v>
      </c>
      <c r="D691" s="1">
        <v>0.60617956690598407</v>
      </c>
      <c r="E691" t="str">
        <f>VLOOKUP($F691,'Participating - full rosters'!$A:$Q,10,FALSE )</f>
        <v>Marsh, Kelly M</v>
      </c>
      <c r="F691" s="151">
        <v>0.93142973967881848</v>
      </c>
      <c r="G691">
        <f>VLOOKUP($F691,'Participating - full rosters'!$A:$Q,11,FALSE )</f>
        <v>117</v>
      </c>
      <c r="H691" s="132">
        <f>VLOOKUP($F691,'Participating - full rosters'!$A:$Q,12,FALSE )</f>
        <v>33</v>
      </c>
      <c r="I691" s="132">
        <f>VLOOKUP($F691,'Participating - full rosters'!$A:$Q,13,FALSE )</f>
        <v>2017</v>
      </c>
      <c r="J691" s="132" t="str">
        <f>VLOOKUP($F691,'Participating - full rosters'!$A:$Q,14,FALSE )</f>
        <v>Nongovt. (not-for-profit) - Other</v>
      </c>
      <c r="K691" s="132" t="str">
        <f>VLOOKUP($F691,'Participating - full rosters'!$A:$R,18,FALSE )</f>
        <v>Minor</v>
      </c>
      <c r="L691" s="132" t="str">
        <f>VLOOKUP($F691,'Participating - full rosters'!$A:$Q,15,FALSE )</f>
        <v>RN</v>
      </c>
      <c r="M691" s="150" t="str">
        <f>VLOOKUP($F691,'Participating - full rosters'!$A:$Q,16,FALSE )</f>
        <v>1 Years 11 Months</v>
      </c>
      <c r="N691" s="150" t="str">
        <f>VLOOKUP($F691,'Participating - full rosters'!$A:$Q,16,FALSE )</f>
        <v>1 Years 11 Months</v>
      </c>
      <c r="O691" s="47">
        <v>1</v>
      </c>
      <c r="P691" s="47">
        <v>11</v>
      </c>
      <c r="Q691" s="47">
        <f>365*O691+P691*30</f>
        <v>695</v>
      </c>
      <c r="R691" s="132" t="str">
        <f>VLOOKUP($F691,'Participating - full rosters'!$A:$Q,17,FALSE )</f>
        <v>7p-730a</v>
      </c>
      <c r="S691" s="132">
        <v>4</v>
      </c>
    </row>
    <row r="692" spans="1:19">
      <c r="A692" t="str">
        <f>VLOOKUP($F692,'Participating - full rosters'!$A:$Q,2,FALSE )</f>
        <v>NY Presbyterian - Lawrence</v>
      </c>
      <c r="B692" s="151">
        <v>9.2891976238658858E-2</v>
      </c>
      <c r="C692" t="str">
        <f>VLOOKUP($F692,'Participating - full rosters'!$A:$Q,5,FALSE )</f>
        <v>3N</v>
      </c>
      <c r="D692" s="1">
        <v>0.32799101029205158</v>
      </c>
      <c r="E692" t="str">
        <f>VLOOKUP($F692,'Participating - full rosters'!$A:$Q,10,FALSE )</f>
        <v>Lumsden, Tamika M.</v>
      </c>
      <c r="F692" s="151">
        <v>0.56685008420474525</v>
      </c>
      <c r="G692">
        <f>VLOOKUP($F692,'Participating - full rosters'!$A:$Q,11,FALSE )</f>
        <v>208</v>
      </c>
      <c r="H692" s="132">
        <f>VLOOKUP($F692,'Participating - full rosters'!$A:$Q,12,FALSE )</f>
        <v>31</v>
      </c>
      <c r="I692" s="132">
        <f>VLOOKUP($F692,'Participating - full rosters'!$A:$Q,13,FALSE )</f>
        <v>2016</v>
      </c>
      <c r="J692" s="132" t="str">
        <f>VLOOKUP($F692,'Participating - full rosters'!$A:$Q,14,FALSE )</f>
        <v>Nongovt. (not-for-profit) - Other</v>
      </c>
      <c r="K692" s="132" t="str">
        <f>VLOOKUP($F692,'Participating - full rosters'!$A:$R,18,FALSE )</f>
        <v>Minor</v>
      </c>
      <c r="L692" s="132" t="str">
        <f>VLOOKUP($F692,'Participating - full rosters'!$A:$Q,15,FALSE )</f>
        <v>STAFF NURSE</v>
      </c>
      <c r="M692" s="150">
        <f>VLOOKUP($F692,'Participating - full rosters'!$A:$Q,16,FALSE )</f>
        <v>42345</v>
      </c>
      <c r="N692" s="150">
        <f>VLOOKUP($F692,'Participating - full rosters'!$A:$Q,16,FALSE )</f>
        <v>42345</v>
      </c>
      <c r="O692" s="150"/>
      <c r="P692" s="150"/>
      <c r="Q692" s="47">
        <f>'Overall Data'!$C$34-N692</f>
        <v>704</v>
      </c>
      <c r="R692" s="132" t="str">
        <f>VLOOKUP($F692,'Participating - full rosters'!$A:$Q,17,FALSE )</f>
        <v>FT Days</v>
      </c>
      <c r="S692" s="132">
        <v>4</v>
      </c>
    </row>
    <row r="693" spans="1:19">
      <c r="A693" t="str">
        <f>VLOOKUP($F693,'Participating - full rosters'!$A:$Q,2,FALSE )</f>
        <v>St. Joseph Mercy Oakland</v>
      </c>
      <c r="B693" s="151">
        <v>0.10179897754127254</v>
      </c>
      <c r="C693" t="str">
        <f>VLOOKUP($F693,'Participating - full rosters'!$A:$Q,5,FALSE )</f>
        <v>4S - Med/Surg</v>
      </c>
      <c r="D693" s="1">
        <v>0.30940463213849057</v>
      </c>
      <c r="E693" t="str">
        <f>VLOOKUP($F693,'Participating - full rosters'!$A:$Q,10,FALSE )</f>
        <v>Johnson, Brooke A.</v>
      </c>
      <c r="F693" s="151">
        <v>0.73765758013332416</v>
      </c>
      <c r="G693">
        <f>VLOOKUP($F693,'Participating - full rosters'!$A:$Q,11,FALSE )</f>
        <v>422</v>
      </c>
      <c r="H693" s="132">
        <f>VLOOKUP($F693,'Participating - full rosters'!$A:$Q,12,FALSE )</f>
        <v>36</v>
      </c>
      <c r="I693" s="132">
        <f>VLOOKUP($F693,'Participating - full rosters'!$A:$Q,13,FALSE )</f>
        <v>2011</v>
      </c>
      <c r="J693" s="132" t="str">
        <f>VLOOKUP($F693,'Participating - full rosters'!$A:$Q,14,FALSE )</f>
        <v>Nongovt. (not-for-profit) - Church Operated</v>
      </c>
      <c r="K693" s="132" t="str">
        <f>VLOOKUP($F693,'Participating - full rosters'!$A:$R,18,FALSE )</f>
        <v>Minor</v>
      </c>
      <c r="L693" s="132" t="str">
        <f>VLOOKUP($F693,'Participating - full rosters'!$A:$Q,15,FALSE )</f>
        <v>NURSE PRACTITIONER</v>
      </c>
      <c r="M693" s="150">
        <f>VLOOKUP($F693,'Participating - full rosters'!$A:$Q,16,FALSE )</f>
        <v>42345</v>
      </c>
      <c r="N693" s="150">
        <f>VLOOKUP($F693,'Participating - full rosters'!$A:$Q,16,FALSE )</f>
        <v>42345</v>
      </c>
      <c r="O693" s="150"/>
      <c r="P693" s="150"/>
      <c r="Q693" s="47">
        <f>'Overall Data'!$C$34-N693</f>
        <v>704</v>
      </c>
      <c r="R693" s="132" t="str">
        <f>VLOOKUP($F693,'Participating - full rosters'!$A:$Q,17,FALSE )</f>
        <v>DAY</v>
      </c>
      <c r="S693" s="132">
        <v>4</v>
      </c>
    </row>
    <row r="694" spans="1:19">
      <c r="A694" t="str">
        <f>VLOOKUP($F694,'Participating - full rosters'!$A:$Q,2,FALSE )</f>
        <v>Kaiser Permanente Sunnyside Medical Center</v>
      </c>
      <c r="B694" s="151">
        <v>0.21700524054157877</v>
      </c>
      <c r="C694" t="str">
        <f>VLOOKUP($F694,'Participating - full rosters'!$A:$Q,5,FALSE )</f>
        <v>MS Progressive</v>
      </c>
      <c r="D694" s="1">
        <v>0.25596923097598645</v>
      </c>
      <c r="E694" t="str">
        <f>VLOOKUP($F694,'Participating - full rosters'!$A:$Q,10,FALSE )</f>
        <v>Kinjo, Christine</v>
      </c>
      <c r="F694" s="151">
        <v>0.97706785469205093</v>
      </c>
      <c r="G694">
        <f>VLOOKUP($F694,'Participating - full rosters'!$A:$Q,11,FALSE )</f>
        <v>302</v>
      </c>
      <c r="H694" s="132">
        <f>VLOOKUP($F694,'Participating - full rosters'!$A:$Q,12,FALSE )</f>
        <v>20</v>
      </c>
      <c r="I694" s="132">
        <f>VLOOKUP($F694,'Participating - full rosters'!$A:$Q,13,FALSE )</f>
        <v>2016</v>
      </c>
      <c r="J694" s="132" t="str">
        <f>VLOOKUP($F694,'Participating - full rosters'!$A:$Q,14,FALSE )</f>
        <v>Nongovt. (not-for-profit) - Other</v>
      </c>
      <c r="K694" s="132" t="str">
        <f>VLOOKUP($F694,'Participating - full rosters'!$A:$R,18,FALSE )</f>
        <v>Minor</v>
      </c>
      <c r="L694" s="132" t="str">
        <f>VLOOKUP($F694,'Participating - full rosters'!$A:$Q,15,FALSE )</f>
        <v>Staff Nurse</v>
      </c>
      <c r="M694" s="150">
        <f>VLOOKUP($F694,'Participating - full rosters'!$A:$Q,16,FALSE )</f>
        <v>42324</v>
      </c>
      <c r="N694" s="150">
        <f>VLOOKUP($F694,'Participating - full rosters'!$A:$Q,16,FALSE )</f>
        <v>42324</v>
      </c>
      <c r="O694" s="150"/>
      <c r="P694" s="150"/>
      <c r="Q694" s="47">
        <f>'Overall Data'!$C$34-N694</f>
        <v>725</v>
      </c>
      <c r="R694" s="132" t="str">
        <f>VLOOKUP($F694,'Participating - full rosters'!$A:$Q,17,FALSE )</f>
        <v>DAY</v>
      </c>
      <c r="S694" s="132">
        <v>4</v>
      </c>
    </row>
    <row r="695" spans="1:19">
      <c r="A695" t="str">
        <f>VLOOKUP($F695,'Participating - full rosters'!$A:$Q,2,FALSE )</f>
        <v>The Miriam Hospital</v>
      </c>
      <c r="B695" s="151">
        <v>0.52550586196277127</v>
      </c>
      <c r="C695" t="str">
        <f>VLOOKUP($F695,'Participating - full rosters'!$A:$Q,5,FALSE )</f>
        <v>3B Colorectal</v>
      </c>
      <c r="D695" s="1">
        <v>0.88784051520757767</v>
      </c>
      <c r="E695" t="str">
        <f>VLOOKUP($F695,'Participating - full rosters'!$A:$Q,10,FALSE )</f>
        <v>Sanchez, Jessenia</v>
      </c>
      <c r="F695" s="151">
        <v>0.68020023459029322</v>
      </c>
      <c r="G695">
        <f>VLOOKUP($F695,'Participating - full rosters'!$A:$Q,11,FALSE )</f>
        <v>247</v>
      </c>
      <c r="H695" s="132">
        <f>VLOOKUP($F695,'Participating - full rosters'!$A:$Q,12,FALSE )</f>
        <v>13</v>
      </c>
      <c r="I695" s="132">
        <f>VLOOKUP($F695,'Participating - full rosters'!$A:$Q,13,FALSE )</f>
        <v>2004</v>
      </c>
      <c r="J695" s="132" t="str">
        <f>VLOOKUP($F695,'Participating - full rosters'!$A:$Q,14,FALSE )</f>
        <v>Nongovt. (not-for-profit) - Other</v>
      </c>
      <c r="K695" s="132" t="str">
        <f>VLOOKUP($F695,'Participating - full rosters'!$A:$R,18,FALSE )</f>
        <v>Major</v>
      </c>
      <c r="L695" s="132" t="str">
        <f>VLOOKUP($F695,'Participating - full rosters'!$A:$Q,15,FALSE )</f>
        <v>Staff Nurse</v>
      </c>
      <c r="M695" s="150">
        <f>VLOOKUP($F695,'Participating - full rosters'!$A:$Q,16,FALSE )</f>
        <v>42324</v>
      </c>
      <c r="N695" s="150">
        <f>VLOOKUP($F695,'Participating - full rosters'!$A:$Q,16,FALSE )</f>
        <v>42324</v>
      </c>
      <c r="O695" s="150"/>
      <c r="P695" s="150"/>
      <c r="Q695" s="47">
        <f>'Overall Data'!$C$34-N695</f>
        <v>725</v>
      </c>
      <c r="R695" s="132" t="str">
        <f>VLOOKUP($F695,'Participating - full rosters'!$A:$Q,17,FALSE )</f>
        <v>DAY</v>
      </c>
      <c r="S695" s="132">
        <v>4</v>
      </c>
    </row>
    <row r="696" spans="1:19">
      <c r="A696" t="str">
        <f>VLOOKUP($F696,'Participating - full rosters'!$A:$Q,2,FALSE )</f>
        <v>St. Elizabeth Hospital</v>
      </c>
      <c r="B696" s="106">
        <v>6.8237914781315995E-2</v>
      </c>
      <c r="C696" t="str">
        <f>VLOOKUP($F696,'Participating - full rosters'!$A:$Q,5,FALSE )</f>
        <v>Med</v>
      </c>
      <c r="D696" s="106">
        <v>0.10735205918816826</v>
      </c>
      <c r="E696" t="str">
        <f>VLOOKUP($F696,'Participating - full rosters'!$A:$Q,10,FALSE )</f>
        <v>Clayton, Tasia</v>
      </c>
      <c r="F696" s="1">
        <v>0.81687783591316276</v>
      </c>
      <c r="G696">
        <f>VLOOKUP($F696,'Participating - full rosters'!$A:$Q,11,FALSE )</f>
        <v>47</v>
      </c>
      <c r="H696" s="132">
        <f>VLOOKUP($F696,'Participating - full rosters'!$A:$Q,12,FALSE )</f>
        <v>16</v>
      </c>
      <c r="I696" s="132">
        <f>VLOOKUP($F696,'Participating - full rosters'!$A:$Q,13,FALSE )</f>
        <v>2012</v>
      </c>
      <c r="J696" s="132" t="str">
        <f>VLOOKUP($F696,'Participating - full rosters'!$A:$Q,14,FALSE )</f>
        <v xml:space="preserve">Nongovt. (not-for-profit) - Church Operated
</v>
      </c>
      <c r="K696" s="132" t="str">
        <f>VLOOKUP($F696,'Participating - full rosters'!$A:$R,18,FALSE )</f>
        <v>Non teaching</v>
      </c>
      <c r="L696" s="132" t="str">
        <f>VLOOKUP($F696,'Participating - full rosters'!$A:$Q,15,FALSE )</f>
        <v>Staff Nurse</v>
      </c>
      <c r="M696" s="150">
        <f>VLOOKUP($F696,'Participating - full rosters'!$A:$Q,16,FALSE )</f>
        <v>42317</v>
      </c>
      <c r="N696" s="150">
        <f>VLOOKUP($F696,'Participating - full rosters'!$A:$Q,16,FALSE )</f>
        <v>42317</v>
      </c>
      <c r="O696" s="150"/>
      <c r="P696" s="150"/>
      <c r="Q696" s="47">
        <f>'Overall Data'!$C$34-N696</f>
        <v>732</v>
      </c>
      <c r="R696" s="132" t="str">
        <f>VLOOKUP($F696,'Participating - full rosters'!$A:$Q,17,FALSE )</f>
        <v>Day</v>
      </c>
      <c r="S696" s="132">
        <v>4</v>
      </c>
    </row>
    <row r="697" spans="1:19">
      <c r="A697" t="str">
        <f>VLOOKUP($F697,'Participating - full rosters'!$A:$Q,2,FALSE )</f>
        <v>The Miriam Hospital</v>
      </c>
      <c r="B697" s="1">
        <v>0.52550586196277127</v>
      </c>
      <c r="C697" t="str">
        <f>VLOOKUP($F697,'Participating - full rosters'!$A:$Q,5,FALSE )</f>
        <v>4W Cardiac</v>
      </c>
      <c r="D697" s="1">
        <v>0.43561974961587346</v>
      </c>
      <c r="E697" t="str">
        <f>VLOOKUP($F697,'Participating - full rosters'!$A:$Q,10,FALSE )</f>
        <v>Gonnelli, Dawn C</v>
      </c>
      <c r="F697" s="1">
        <v>0.69943016837132388</v>
      </c>
      <c r="G697">
        <f>VLOOKUP($F697,'Participating - full rosters'!$A:$Q,11,FALSE )</f>
        <v>247</v>
      </c>
      <c r="H697" s="132">
        <f>VLOOKUP($F697,'Participating - full rosters'!$A:$Q,12,FALSE )</f>
        <v>30</v>
      </c>
      <c r="I697" s="132">
        <f>VLOOKUP($F697,'Participating - full rosters'!$A:$Q,13,FALSE )</f>
        <v>2004</v>
      </c>
      <c r="J697" s="132" t="str">
        <f>VLOOKUP($F697,'Participating - full rosters'!$A:$Q,14,FALSE )</f>
        <v>Nongovt. (not-for-profit) - Other</v>
      </c>
      <c r="K697" s="132" t="str">
        <f>VLOOKUP($F697,'Participating - full rosters'!$A:$R,18,FALSE )</f>
        <v>Major</v>
      </c>
      <c r="L697" s="132" t="str">
        <f>VLOOKUP($F697,'Participating - full rosters'!$A:$Q,15,FALSE )</f>
        <v>Staff Nurse</v>
      </c>
      <c r="M697" s="150">
        <f>VLOOKUP($F697,'Participating - full rosters'!$A:$Q,16,FALSE )</f>
        <v>42317</v>
      </c>
      <c r="N697" s="150">
        <f>VLOOKUP($F697,'Participating - full rosters'!$A:$Q,16,FALSE )</f>
        <v>42317</v>
      </c>
      <c r="O697" s="150"/>
      <c r="P697" s="150"/>
      <c r="Q697" s="47">
        <f>'Overall Data'!$C$34-N697</f>
        <v>732</v>
      </c>
      <c r="R697" s="132" t="str">
        <f>VLOOKUP($F697,'Participating - full rosters'!$A:$Q,17,FALSE )</f>
        <v>Day</v>
      </c>
      <c r="S697" s="132">
        <v>4</v>
      </c>
    </row>
    <row r="698" spans="1:19">
      <c r="A698" t="str">
        <f>VLOOKUP($F698,'Participating - full rosters'!$A:$Q,2,FALSE )</f>
        <v xml:space="preserve">King's County </v>
      </c>
      <c r="B698" s="142">
        <v>0.23887557634757928</v>
      </c>
      <c r="C698" t="str">
        <f>VLOOKUP($F698,'Participating - full rosters'!$A:$Q,5,FALSE )</f>
        <v>D2 South</v>
      </c>
      <c r="D698" s="195">
        <v>0.27931802113721926</v>
      </c>
      <c r="E698" t="str">
        <f>VLOOKUP($F698,'Participating - full rosters'!$A:$Q,10,FALSE )</f>
        <v>Francois, Kathleen</v>
      </c>
      <c r="F698" s="142">
        <v>1.0011726323862269E-2</v>
      </c>
      <c r="G698">
        <f>VLOOKUP($F698,'Participating - full rosters'!$A:$Q,11,FALSE )</f>
        <v>599</v>
      </c>
      <c r="H698" s="132">
        <f>VLOOKUP($F698,'Participating - full rosters'!$A:$Q,12,FALSE )</f>
        <v>36</v>
      </c>
      <c r="I698" s="132">
        <f>VLOOKUP($F698,'Participating - full rosters'!$A:$Q,13,FALSE )</f>
        <v>2006</v>
      </c>
      <c r="J698" s="132" t="str">
        <f>VLOOKUP($F698,'Participating - full rosters'!$A:$Q,14,FALSE )</f>
        <v xml:space="preserve">Govt. (non federal) - City
</v>
      </c>
      <c r="K698" s="132" t="str">
        <f>VLOOKUP($F698,'Participating - full rosters'!$A:$R,18,FALSE )</f>
        <v>Minor</v>
      </c>
      <c r="L698" s="132" t="str">
        <f>VLOOKUP($F698,'Participating - full rosters'!$A:$Q,15,FALSE )</f>
        <v>Staff Nurse</v>
      </c>
      <c r="M698" s="150">
        <f>VLOOKUP($F698,'Participating - full rosters'!$A:$Q,16,FALSE )</f>
        <v>42303</v>
      </c>
      <c r="N698" s="150">
        <f>VLOOKUP($F698,'Participating - full rosters'!$A:$Q,16,FALSE )</f>
        <v>42303</v>
      </c>
      <c r="O698" s="150"/>
      <c r="P698" s="150"/>
      <c r="Q698" s="47">
        <f>'Overall Data'!$C$34-N698</f>
        <v>746</v>
      </c>
      <c r="R698" s="132" t="str">
        <f>VLOOKUP($F698,'Participating - full rosters'!$A:$Q,17,FALSE )</f>
        <v>DAY</v>
      </c>
      <c r="S698" s="132">
        <v>4</v>
      </c>
    </row>
    <row r="699" spans="1:19">
      <c r="A699" t="str">
        <f>VLOOKUP($F699,'Participating - full rosters'!$A:$Q,2,FALSE )</f>
        <v xml:space="preserve">King's County </v>
      </c>
      <c r="B699" s="143">
        <v>0.23887557634757928</v>
      </c>
      <c r="C699" t="str">
        <f>VLOOKUP($F699,'Participating - full rosters'!$A:$Q,5,FALSE )</f>
        <v>D2 South</v>
      </c>
      <c r="D699" s="195">
        <v>0.27931802113721926</v>
      </c>
      <c r="E699" t="str">
        <f>VLOOKUP($F699,'Participating - full rosters'!$A:$Q,10,FALSE )</f>
        <v>Minhas, Nabiha</v>
      </c>
      <c r="F699" s="142">
        <v>0.42544221820541961</v>
      </c>
      <c r="G699">
        <f>VLOOKUP($F699,'Participating - full rosters'!$A:$Q,11,FALSE )</f>
        <v>599</v>
      </c>
      <c r="H699" s="132">
        <f>VLOOKUP($F699,'Participating - full rosters'!$A:$Q,12,FALSE )</f>
        <v>36</v>
      </c>
      <c r="I699" s="132">
        <f>VLOOKUP($F699,'Participating - full rosters'!$A:$Q,13,FALSE )</f>
        <v>2006</v>
      </c>
      <c r="J699" s="132" t="str">
        <f>VLOOKUP($F699,'Participating - full rosters'!$A:$Q,14,FALSE )</f>
        <v xml:space="preserve">Govt. (non federal) - City
</v>
      </c>
      <c r="K699" s="132" t="str">
        <f>VLOOKUP($F699,'Participating - full rosters'!$A:$R,18,FALSE )</f>
        <v>Minor</v>
      </c>
      <c r="L699" s="132" t="str">
        <f>VLOOKUP($F699,'Participating - full rosters'!$A:$Q,15,FALSE )</f>
        <v>Staff Nurse</v>
      </c>
      <c r="M699" s="150">
        <f>VLOOKUP($F699,'Participating - full rosters'!$A:$Q,16,FALSE )</f>
        <v>42303</v>
      </c>
      <c r="N699" s="150">
        <f>VLOOKUP($F699,'Participating - full rosters'!$A:$Q,16,FALSE )</f>
        <v>42303</v>
      </c>
      <c r="O699" s="150"/>
      <c r="P699" s="150"/>
      <c r="Q699" s="47">
        <f>'Overall Data'!$C$34-N699</f>
        <v>746</v>
      </c>
      <c r="R699" s="132" t="str">
        <f>VLOOKUP($F699,'Participating - full rosters'!$A:$Q,17,FALSE )</f>
        <v>DAY</v>
      </c>
      <c r="S699" s="132">
        <v>4</v>
      </c>
    </row>
    <row r="700" spans="1:19">
      <c r="A700" t="str">
        <f>VLOOKUP($F700,'Participating - full rosters'!$A:$Q,2,FALSE )</f>
        <v>Geisinger Medical Center</v>
      </c>
      <c r="B700" s="1">
        <v>0.91611479193661671</v>
      </c>
      <c r="C700" t="str">
        <f>VLOOKUP($F700,'Participating - full rosters'!$A:$Q,5,FALSE )</f>
        <v>Hfam 6</v>
      </c>
      <c r="D700" s="1">
        <v>0.15946996297872063</v>
      </c>
      <c r="E700" t="str">
        <f>VLOOKUP($F700,'Participating - full rosters'!$A:$Q,10,FALSE )</f>
        <v>Hans, Gabrielle</v>
      </c>
      <c r="F700" s="1">
        <v>0.84386689316906704</v>
      </c>
      <c r="G700">
        <f>VLOOKUP($F700,'Participating - full rosters'!$A:$Q,11,FALSE )</f>
        <v>547</v>
      </c>
      <c r="H700" s="132">
        <f>VLOOKUP($F700,'Participating - full rosters'!$A:$Q,12,FALSE )</f>
        <v>30</v>
      </c>
      <c r="I700" s="132">
        <f>VLOOKUP($F700,'Participating - full rosters'!$A:$Q,13,FALSE )</f>
        <v>2010</v>
      </c>
      <c r="J700" s="132" t="str">
        <f>VLOOKUP($F700,'Participating - full rosters'!$A:$Q,14,FALSE )</f>
        <v>Nongovt. (not-for-profit) - Other</v>
      </c>
      <c r="K700" s="132" t="str">
        <f>VLOOKUP($F700,'Participating - full rosters'!$A:$R,18,FALSE )</f>
        <v>Major</v>
      </c>
      <c r="L700" s="132" t="str">
        <f>VLOOKUP($F700,'Participating - full rosters'!$A:$Q,15,FALSE )</f>
        <v>Unlicensed staff</v>
      </c>
      <c r="M700" s="150">
        <f>VLOOKUP($F700,'Participating - full rosters'!$A:$Q,16,FALSE )</f>
        <v>42296</v>
      </c>
      <c r="N700" s="150">
        <f>VLOOKUP($F700,'Participating - full rosters'!$A:$Q,16,FALSE )</f>
        <v>42296</v>
      </c>
      <c r="O700" s="150"/>
      <c r="P700" s="150"/>
      <c r="Q700" s="47">
        <f>'Overall Data'!$C$34-N700</f>
        <v>753</v>
      </c>
      <c r="R700" s="132" t="str">
        <f>VLOOKUP($F700,'Participating - full rosters'!$A:$Q,17,FALSE )</f>
        <v>Day</v>
      </c>
      <c r="S700" s="132">
        <v>4</v>
      </c>
    </row>
    <row r="701" spans="1:19">
      <c r="A701" t="str">
        <f>VLOOKUP($F701,'Participating - full rosters'!$A:$Q,2,FALSE )</f>
        <v>The Miriam Hospital</v>
      </c>
      <c r="B701" s="1">
        <v>0.52550586196277127</v>
      </c>
      <c r="C701" t="str">
        <f>VLOOKUP($F701,'Participating - full rosters'!$A:$Q,5,FALSE )</f>
        <v>4B Oncology</v>
      </c>
      <c r="D701" s="1">
        <v>0.93622122789429929</v>
      </c>
      <c r="E701" t="str">
        <f>VLOOKUP($F701,'Participating - full rosters'!$A:$Q,10,FALSE )</f>
        <v>Correia, Carmen H</v>
      </c>
      <c r="F701" s="1">
        <v>0.69878980581714589</v>
      </c>
      <c r="G701">
        <f>VLOOKUP($F701,'Participating - full rosters'!$A:$Q,11,FALSE )</f>
        <v>247</v>
      </c>
      <c r="H701" s="132">
        <f>VLOOKUP($F701,'Participating - full rosters'!$A:$Q,12,FALSE )</f>
        <v>25</v>
      </c>
      <c r="I701" s="132">
        <f>VLOOKUP($F701,'Participating - full rosters'!$A:$Q,13,FALSE )</f>
        <v>2004</v>
      </c>
      <c r="J701" s="132" t="str">
        <f>VLOOKUP($F701,'Participating - full rosters'!$A:$Q,14,FALSE )</f>
        <v>Nongovt. (not-for-profit) - Other</v>
      </c>
      <c r="K701" s="132" t="str">
        <f>VLOOKUP($F701,'Participating - full rosters'!$A:$R,18,FALSE )</f>
        <v>Major</v>
      </c>
      <c r="L701" s="132" t="str">
        <f>VLOOKUP($F701,'Participating - full rosters'!$A:$Q,15,FALSE )</f>
        <v>Unlicensed staff</v>
      </c>
      <c r="M701" s="150">
        <f>VLOOKUP($F701,'Participating - full rosters'!$A:$Q,16,FALSE )</f>
        <v>42296</v>
      </c>
      <c r="N701" s="150">
        <f>VLOOKUP($F701,'Participating - full rosters'!$A:$Q,16,FALSE )</f>
        <v>42296</v>
      </c>
      <c r="O701" s="150"/>
      <c r="P701" s="150"/>
      <c r="Q701" s="47">
        <f>'Overall Data'!$C$34-N701</f>
        <v>753</v>
      </c>
      <c r="R701" s="132" t="str">
        <f>VLOOKUP($F701,'Participating - full rosters'!$A:$Q,17,FALSE )</f>
        <v>Day</v>
      </c>
      <c r="S701" s="132">
        <v>4</v>
      </c>
    </row>
    <row r="702" spans="1:19">
      <c r="A702" t="str">
        <f>VLOOKUP($F702,'Participating - full rosters'!$A:$Q,2,FALSE )</f>
        <v>The Miriam Hospital</v>
      </c>
      <c r="B702" s="1">
        <v>0.52550586196277127</v>
      </c>
      <c r="C702" t="str">
        <f>VLOOKUP($F702,'Participating - full rosters'!$A:$Q,5,FALSE )</f>
        <v>4W Cardiac</v>
      </c>
      <c r="D702" s="1">
        <v>0.43561974961587346</v>
      </c>
      <c r="E702" t="str">
        <f>VLOOKUP($F702,'Participating - full rosters'!$A:$Q,10,FALSE )</f>
        <v>Nelson, Jennifer M</v>
      </c>
      <c r="F702" s="1">
        <v>0.61255980169379209</v>
      </c>
      <c r="G702">
        <f>VLOOKUP($F702,'Participating - full rosters'!$A:$Q,11,FALSE )</f>
        <v>247</v>
      </c>
      <c r="H702" s="132">
        <f>VLOOKUP($F702,'Participating - full rosters'!$A:$Q,12,FALSE )</f>
        <v>30</v>
      </c>
      <c r="I702" s="132">
        <f>VLOOKUP($F702,'Participating - full rosters'!$A:$Q,13,FALSE )</f>
        <v>2004</v>
      </c>
      <c r="J702" s="132" t="str">
        <f>VLOOKUP($F702,'Participating - full rosters'!$A:$Q,14,FALSE )</f>
        <v>Nongovt. (not-for-profit) - Other</v>
      </c>
      <c r="K702" s="132" t="str">
        <f>VLOOKUP($F702,'Participating - full rosters'!$A:$R,18,FALSE )</f>
        <v>Major</v>
      </c>
      <c r="L702" s="132" t="str">
        <f>VLOOKUP($F702,'Participating - full rosters'!$A:$Q,15,FALSE )</f>
        <v>Staff Nurse CN2</v>
      </c>
      <c r="M702" s="150">
        <f>VLOOKUP($F702,'Participating - full rosters'!$A:$Q,16,FALSE )</f>
        <v>42293</v>
      </c>
      <c r="N702" s="150">
        <f>VLOOKUP($F702,'Participating - full rosters'!$A:$Q,16,FALSE )</f>
        <v>42293</v>
      </c>
      <c r="O702" s="150"/>
      <c r="P702" s="150"/>
      <c r="Q702" s="47">
        <f>'Overall Data'!$C$34-N702</f>
        <v>756</v>
      </c>
      <c r="R702" s="132" t="str">
        <f>VLOOKUP($F702,'Participating - full rosters'!$A:$Q,17,FALSE )</f>
        <v>Day</v>
      </c>
      <c r="S702" s="132">
        <v>4</v>
      </c>
    </row>
    <row r="703" spans="1:19">
      <c r="A703" t="str">
        <f>VLOOKUP($F703,'Participating - full rosters'!$A:$Q,2,FALSE )</f>
        <v>Geisinger Medical Center</v>
      </c>
      <c r="B703" s="1">
        <v>0.91611479193661671</v>
      </c>
      <c r="C703" t="str">
        <f>VLOOKUP($F703,'Participating - full rosters'!$A:$Q,5,FALSE )</f>
        <v>Hfam 6</v>
      </c>
      <c r="D703" s="151">
        <v>0.15946996297872063</v>
      </c>
      <c r="E703" t="str">
        <f>VLOOKUP($F703,'Participating - full rosters'!$A:$Q,10,FALSE )</f>
        <v>Cataldo, Erin</v>
      </c>
      <c r="F703" s="1">
        <v>0.89656862461877407</v>
      </c>
      <c r="G703">
        <f>VLOOKUP($F703,'Participating - full rosters'!$A:$Q,11,FALSE )</f>
        <v>547</v>
      </c>
      <c r="H703" s="132">
        <f>VLOOKUP($F703,'Participating - full rosters'!$A:$Q,12,FALSE )</f>
        <v>30</v>
      </c>
      <c r="I703" s="132">
        <f>VLOOKUP($F703,'Participating - full rosters'!$A:$Q,13,FALSE )</f>
        <v>2010</v>
      </c>
      <c r="J703" s="132" t="str">
        <f>VLOOKUP($F703,'Participating - full rosters'!$A:$Q,14,FALSE )</f>
        <v>Nongovt. (not-for-profit) - Other</v>
      </c>
      <c r="K703" s="132" t="str">
        <f>VLOOKUP($F703,'Participating - full rosters'!$A:$R,18,FALSE )</f>
        <v>Major</v>
      </c>
      <c r="L703" s="132" t="str">
        <f>VLOOKUP($F703,'Participating - full rosters'!$A:$Q,15,FALSE )</f>
        <v>Staff Nurse</v>
      </c>
      <c r="M703" s="150">
        <f>VLOOKUP($F703,'Participating - full rosters'!$A:$Q,16,FALSE )</f>
        <v>42282</v>
      </c>
      <c r="N703" s="150">
        <f>VLOOKUP($F703,'Participating - full rosters'!$A:$Q,16,FALSE )</f>
        <v>42282</v>
      </c>
      <c r="O703" s="150"/>
      <c r="P703" s="150"/>
      <c r="Q703" s="47">
        <f>'Overall Data'!$C$34-N703</f>
        <v>767</v>
      </c>
      <c r="R703" s="132" t="str">
        <f>VLOOKUP($F703,'Participating - full rosters'!$A:$Q,17,FALSE )</f>
        <v>Day</v>
      </c>
      <c r="S703" s="132">
        <v>4</v>
      </c>
    </row>
    <row r="704" spans="1:19">
      <c r="A704" t="str">
        <f>VLOOKUP($F704,'Participating - full rosters'!$A:$Q,2,FALSE )</f>
        <v>The Miriam Hospital</v>
      </c>
      <c r="B704" s="1">
        <v>0.52550586196277105</v>
      </c>
      <c r="C704" t="str">
        <f>VLOOKUP($F704,'Participating - full rosters'!$A:$Q,5,FALSE )</f>
        <v>3E Stroke</v>
      </c>
      <c r="D704" s="1">
        <v>0.54565087362919495</v>
      </c>
      <c r="E704" t="str">
        <f>VLOOKUP($F704,'Participating - full rosters'!$A:$Q,10,FALSE )</f>
        <v>Connolly, Emily</v>
      </c>
      <c r="F704" s="1">
        <v>0.14044999076889486</v>
      </c>
      <c r="G704">
        <f>VLOOKUP($F704,'Participating - full rosters'!$A:$Q,11,FALSE )</f>
        <v>247</v>
      </c>
      <c r="H704" s="132">
        <f>VLOOKUP($F704,'Participating - full rosters'!$A:$Q,12,FALSE )</f>
        <v>32</v>
      </c>
      <c r="I704" s="132">
        <f>VLOOKUP($F704,'Participating - full rosters'!$A:$Q,13,FALSE )</f>
        <v>2004</v>
      </c>
      <c r="J704" s="132" t="str">
        <f>VLOOKUP($F704,'Participating - full rosters'!$A:$Q,14,FALSE )</f>
        <v>Nongovt. (not-for-profit) - Other</v>
      </c>
      <c r="K704" s="132" t="str">
        <f>VLOOKUP($F704,'Participating - full rosters'!$A:$R,18,FALSE )</f>
        <v>Major</v>
      </c>
      <c r="L704" s="132" t="str">
        <f>VLOOKUP($F704,'Participating - full rosters'!$A:$Q,15,FALSE )</f>
        <v>Staff Nurse</v>
      </c>
      <c r="M704" s="150">
        <f>VLOOKUP($F704,'Participating - full rosters'!$A:$Q,16,FALSE )</f>
        <v>42282</v>
      </c>
      <c r="N704" s="150">
        <f>VLOOKUP($F704,'Participating - full rosters'!$A:$Q,16,FALSE )</f>
        <v>42282</v>
      </c>
      <c r="O704" s="150"/>
      <c r="P704" s="150"/>
      <c r="Q704" s="47">
        <f>'Overall Data'!$C$34-N704</f>
        <v>767</v>
      </c>
      <c r="R704" s="132" t="str">
        <f>VLOOKUP($F704,'Participating - full rosters'!$A:$Q,17,FALSE )</f>
        <v>Day</v>
      </c>
      <c r="S704" s="132">
        <v>4</v>
      </c>
    </row>
    <row r="705" spans="1:19">
      <c r="A705" t="str">
        <f>VLOOKUP($F705,'Participating - full rosters'!$A:$Q,2,FALSE )</f>
        <v>Metropolitan Hospital</v>
      </c>
      <c r="B705" s="1">
        <v>0.25150632982301702</v>
      </c>
      <c r="C705" t="str">
        <f>VLOOKUP($F705,'Participating - full rosters'!$A:$Q,5,FALSE )</f>
        <v>6B Telemetry</v>
      </c>
      <c r="D705" s="1">
        <v>0.93953970736413928</v>
      </c>
      <c r="E705" t="str">
        <f>VLOOKUP($F705,'Participating - full rosters'!$A:$Q,10,FALSE )</f>
        <v>Bonfante, Ivonne</v>
      </c>
      <c r="F705" s="1">
        <v>0.35423336996799337</v>
      </c>
      <c r="G705">
        <f>VLOOKUP($F705,'Participating - full rosters'!$A:$Q,11,FALSE )</f>
        <v>317</v>
      </c>
      <c r="H705" s="132">
        <f>VLOOKUP($F705,'Participating - full rosters'!$A:$Q,12,FALSE )</f>
        <v>21</v>
      </c>
      <c r="I705" s="132">
        <f>VLOOKUP($F705,'Participating - full rosters'!$A:$Q,13,FALSE )</f>
        <v>2016</v>
      </c>
      <c r="J705" s="132" t="str">
        <f>VLOOKUP($F705,'Participating - full rosters'!$A:$Q,14,FALSE )</f>
        <v xml:space="preserve">Govt. (non federal) - City
</v>
      </c>
      <c r="K705" s="132" t="str">
        <f>VLOOKUP($F705,'Participating - full rosters'!$A:$R,18,FALSE )</f>
        <v>Minor</v>
      </c>
      <c r="L705" s="132" t="str">
        <f>VLOOKUP($F705,'Participating - full rosters'!$A:$Q,15,FALSE )</f>
        <v>Staff Nurse</v>
      </c>
      <c r="M705" s="150">
        <f>VLOOKUP($F705,'Participating - full rosters'!$A:$Q,16,FALSE )</f>
        <v>42278</v>
      </c>
      <c r="N705" s="150">
        <f>VLOOKUP($F705,'Participating - full rosters'!$A:$Q,16,FALSE )</f>
        <v>42278</v>
      </c>
      <c r="O705" s="150"/>
      <c r="P705" s="150"/>
      <c r="Q705" s="47">
        <f>'Overall Data'!$C$34-N705</f>
        <v>771</v>
      </c>
      <c r="R705" s="132" t="str">
        <f>VLOOKUP($F705,'Participating - full rosters'!$A:$Q,17,FALSE )</f>
        <v>Days</v>
      </c>
      <c r="S705" s="132">
        <v>4</v>
      </c>
    </row>
    <row r="706" spans="1:19">
      <c r="A706" t="str">
        <f>VLOOKUP($F706,'Participating - full rosters'!$A:$Q,2,FALSE )</f>
        <v>St. Elizabeth Hospital</v>
      </c>
      <c r="B706" s="106">
        <v>6.8237914781315995E-2</v>
      </c>
      <c r="C706" t="str">
        <f>VLOOKUP($F706,'Participating - full rosters'!$A:$Q,5,FALSE )</f>
        <v>Telemetry</v>
      </c>
      <c r="D706" s="106">
        <v>0.37457274951226172</v>
      </c>
      <c r="E706" t="str">
        <f>VLOOKUP($F706,'Participating - full rosters'!$A:$Q,10,FALSE )</f>
        <v>Mallory, Clinton</v>
      </c>
      <c r="F706" s="106">
        <v>0.32981233706309177</v>
      </c>
      <c r="G706">
        <f>VLOOKUP($F706,'Participating - full rosters'!$A:$Q,11,FALSE )</f>
        <v>47</v>
      </c>
      <c r="H706" s="132">
        <f>VLOOKUP($F706,'Participating - full rosters'!$A:$Q,12,FALSE )</f>
        <v>17</v>
      </c>
      <c r="I706" s="132">
        <f>VLOOKUP($F706,'Participating - full rosters'!$A:$Q,13,FALSE )</f>
        <v>2012</v>
      </c>
      <c r="J706" s="132" t="str">
        <f>VLOOKUP($F706,'Participating - full rosters'!$A:$Q,14,FALSE )</f>
        <v xml:space="preserve">Nongovt. (not-for-profit) - Church Operated
</v>
      </c>
      <c r="K706" s="132" t="str">
        <f>VLOOKUP($F706,'Participating - full rosters'!$A:$R,18,FALSE )</f>
        <v>Non teaching</v>
      </c>
      <c r="L706" s="132" t="str">
        <f>VLOOKUP($F706,'Participating - full rosters'!$A:$Q,15,FALSE )</f>
        <v>Staff Nurse</v>
      </c>
      <c r="M706" s="150">
        <f>VLOOKUP($F706,'Participating - full rosters'!$A:$Q,16,FALSE )</f>
        <v>42261</v>
      </c>
      <c r="N706" s="150">
        <f>VLOOKUP($F706,'Participating - full rosters'!$A:$Q,16,FALSE )</f>
        <v>42261</v>
      </c>
      <c r="O706" s="150"/>
      <c r="P706" s="150"/>
      <c r="Q706" s="47">
        <f>'Overall Data'!$C$34-N706</f>
        <v>788</v>
      </c>
      <c r="R706" s="132" t="str">
        <f>VLOOKUP($F706,'Participating - full rosters'!$A:$Q,17,FALSE )</f>
        <v>Day</v>
      </c>
      <c r="S706" s="132">
        <v>4</v>
      </c>
    </row>
    <row r="707" spans="1:19">
      <c r="A707" t="str">
        <f>VLOOKUP($F707,'Participating - full rosters'!$A:$Q,2,FALSE )</f>
        <v>Woodhull Hospital</v>
      </c>
      <c r="B707" s="1">
        <v>0.33754326083630637</v>
      </c>
      <c r="C707" t="str">
        <f>VLOOKUP($F707,'Participating - full rosters'!$A:$Q,5,FALSE )</f>
        <v>8-200 Medicine</v>
      </c>
      <c r="D707" s="1">
        <v>0.39015181399689147</v>
      </c>
      <c r="E707" t="str">
        <f>VLOOKUP($F707,'Participating - full rosters'!$A:$Q,10,FALSE )</f>
        <v>Lapoterie, Natalie</v>
      </c>
      <c r="F707" s="1">
        <v>0.4022</v>
      </c>
      <c r="G707">
        <f>VLOOKUP($F707,'Participating - full rosters'!$A:$Q,11,FALSE )</f>
        <v>305</v>
      </c>
      <c r="H707" s="132">
        <f>VLOOKUP($F707,'Participating - full rosters'!$A:$Q,12,FALSE )</f>
        <v>36</v>
      </c>
      <c r="I707" s="132">
        <f>VLOOKUP($F707,'Participating - full rosters'!$A:$Q,13,FALSE )</f>
        <v>2016</v>
      </c>
      <c r="J707" s="132" t="str">
        <f>VLOOKUP($F707,'Participating - full rosters'!$A:$Q,14,FALSE )</f>
        <v>Govt. (non federal) - City-county</v>
      </c>
      <c r="K707" s="132" t="str">
        <f>VLOOKUP($F707,'Participating - full rosters'!$A:$R,18,FALSE )</f>
        <v>Minor</v>
      </c>
      <c r="L707" s="132" t="str">
        <f>VLOOKUP($F707,'Participating - full rosters'!$A:$Q,15,FALSE )</f>
        <v>Staff Nurse</v>
      </c>
      <c r="M707" s="150">
        <f>VLOOKUP($F707,'Participating - full rosters'!$A:$Q,16,FALSE )</f>
        <v>42261</v>
      </c>
      <c r="N707" s="150">
        <f>VLOOKUP($F707,'Participating - full rosters'!$A:$Q,16,FALSE )</f>
        <v>42261</v>
      </c>
      <c r="O707" s="150"/>
      <c r="P707" s="150"/>
      <c r="Q707" s="47">
        <f>'Overall Data'!$C$34-N707</f>
        <v>788</v>
      </c>
      <c r="R707" s="132" t="str">
        <f>VLOOKUP($F707,'Participating - full rosters'!$A:$Q,17,FALSE )</f>
        <v>Day</v>
      </c>
      <c r="S707" s="132">
        <v>4</v>
      </c>
    </row>
    <row r="708" spans="1:19">
      <c r="A708" t="str">
        <f>VLOOKUP($F708,'Participating - full rosters'!$A:$Q,2,FALSE )</f>
        <v>Kaiser Permanente Sunnyside Medical Center</v>
      </c>
      <c r="B708" s="1">
        <v>0.21700524054157877</v>
      </c>
      <c r="C708" t="str">
        <f>VLOOKUP($F708,'Participating - full rosters'!$A:$Q,5,FALSE )</f>
        <v>2 South</v>
      </c>
      <c r="D708" s="100">
        <v>0.88298628694913495</v>
      </c>
      <c r="E708" t="str">
        <f>VLOOKUP($F708,'Participating - full rosters'!$A:$Q,10,FALSE )</f>
        <v>Ives, Christian</v>
      </c>
      <c r="F708" s="1">
        <v>0.88177836706111479</v>
      </c>
      <c r="G708">
        <f>VLOOKUP($F708,'Participating - full rosters'!$A:$Q,11,FALSE )</f>
        <v>302</v>
      </c>
      <c r="H708" s="132">
        <f>VLOOKUP($F708,'Participating - full rosters'!$A:$Q,12,FALSE )</f>
        <v>20</v>
      </c>
      <c r="I708" s="132">
        <f>VLOOKUP($F708,'Participating - full rosters'!$A:$Q,13,FALSE )</f>
        <v>2016</v>
      </c>
      <c r="J708" s="132" t="str">
        <f>VLOOKUP($F708,'Participating - full rosters'!$A:$Q,14,FALSE )</f>
        <v>Nongovt. (not-for-profit) - Other</v>
      </c>
      <c r="K708" s="132" t="str">
        <f>VLOOKUP($F708,'Participating - full rosters'!$A:$R,18,FALSE )</f>
        <v>Minor</v>
      </c>
      <c r="L708" s="132" t="str">
        <f>VLOOKUP($F708,'Participating - full rosters'!$A:$Q,15,FALSE )</f>
        <v>Staff Nurse</v>
      </c>
      <c r="M708" s="150">
        <f>VLOOKUP($F708,'Participating - full rosters'!$A:$Q,16,FALSE )</f>
        <v>42237</v>
      </c>
      <c r="N708" s="150">
        <f>VLOOKUP($F708,'Participating - full rosters'!$A:$Q,16,FALSE )</f>
        <v>42237</v>
      </c>
      <c r="O708" s="150"/>
      <c r="P708" s="150"/>
      <c r="Q708" s="47">
        <f>'Overall Data'!$C$34-N708</f>
        <v>812</v>
      </c>
      <c r="R708" s="132" t="str">
        <f>VLOOKUP($F708,'Participating - full rosters'!$A:$Q,17,FALSE )</f>
        <v>DAY</v>
      </c>
      <c r="S708" s="132">
        <v>4</v>
      </c>
    </row>
    <row r="709" spans="1:19">
      <c r="A709" t="str">
        <f>VLOOKUP($F709,'Participating - full rosters'!$A:$Q,2,FALSE )</f>
        <v>O'Connor Hospital</v>
      </c>
      <c r="B709" s="1">
        <v>0.55461445603717285</v>
      </c>
      <c r="C709" t="str">
        <f>VLOOKUP($F709,'Participating - full rosters'!$A:$Q,5,FALSE )</f>
        <v>Inpatient</v>
      </c>
      <c r="D709" s="1">
        <v>0.36927518772477186</v>
      </c>
      <c r="E709" t="str">
        <f>VLOOKUP($F709,'Participating - full rosters'!$A:$Q,10,FALSE )</f>
        <v>Moodley, Audra</v>
      </c>
      <c r="F709" s="1">
        <v>0.86004777421014256</v>
      </c>
      <c r="G709">
        <f>VLOOKUP($F709,'Participating - full rosters'!$A:$Q,11,FALSE )</f>
        <v>16</v>
      </c>
      <c r="H709" s="132">
        <f>VLOOKUP($F709,'Participating - full rosters'!$A:$Q,12,FALSE )</f>
        <v>0</v>
      </c>
      <c r="I709" s="132">
        <f>VLOOKUP($F709,'Participating - full rosters'!$A:$Q,13,FALSE )</f>
        <v>2011</v>
      </c>
      <c r="J709" s="132" t="str">
        <f>VLOOKUP($F709,'Participating - full rosters'!$A:$Q,14,FALSE )</f>
        <v>Nongovt. (not-for-profit) - Other</v>
      </c>
      <c r="K709" s="132" t="str">
        <f>VLOOKUP($F709,'Participating - full rosters'!$A:$R,18,FALSE )</f>
        <v>Non teaching</v>
      </c>
      <c r="L709" s="132" t="str">
        <f>VLOOKUP($F709,'Participating - full rosters'!$A:$Q,15,FALSE )</f>
        <v>Staff Nurse</v>
      </c>
      <c r="M709" s="150">
        <f>VLOOKUP($F709,'Participating - full rosters'!$A:$Q,16,FALSE )</f>
        <v>42222</v>
      </c>
      <c r="N709" s="150">
        <f>VLOOKUP($F709,'Participating - full rosters'!$A:$Q,16,FALSE )</f>
        <v>42222</v>
      </c>
      <c r="O709" s="150"/>
      <c r="P709" s="150"/>
      <c r="Q709" s="47">
        <f>'Overall Data'!$C$34-N709</f>
        <v>827</v>
      </c>
      <c r="R709" s="132" t="str">
        <f>VLOOKUP($F709,'Participating - full rosters'!$A:$Q,17,FALSE )</f>
        <v>day</v>
      </c>
      <c r="S709" s="132">
        <v>4</v>
      </c>
    </row>
    <row r="710" spans="1:19">
      <c r="A710" t="str">
        <f>VLOOKUP($F710,'Participating - full rosters'!$A:$Q,2,FALSE )</f>
        <v>The Miriam Hospital</v>
      </c>
      <c r="B710" s="1">
        <v>0.52550586196277127</v>
      </c>
      <c r="C710" t="str">
        <f>VLOOKUP($F710,'Participating - full rosters'!$A:$Q,5,FALSE )</f>
        <v>3W Med Surg</v>
      </c>
      <c r="D710" s="1">
        <v>0.25663933604106137</v>
      </c>
      <c r="E710" t="str">
        <f>VLOOKUP($F710,'Participating - full rosters'!$A:$Q,10,FALSE )</f>
        <v>Dzialo, Stephanie</v>
      </c>
      <c r="F710" s="1">
        <v>0.10209303825913152</v>
      </c>
      <c r="G710">
        <f>VLOOKUP($F710,'Participating - full rosters'!$A:$Q,11,FALSE )</f>
        <v>247</v>
      </c>
      <c r="H710" s="132">
        <f>VLOOKUP($F710,'Participating - full rosters'!$A:$Q,12,FALSE )</f>
        <v>36</v>
      </c>
      <c r="I710" s="132">
        <f>VLOOKUP($F710,'Participating - full rosters'!$A:$Q,13,FALSE )</f>
        <v>2004</v>
      </c>
      <c r="J710" s="132" t="str">
        <f>VLOOKUP($F710,'Participating - full rosters'!$A:$Q,14,FALSE )</f>
        <v>Nongovt. (not-for-profit) - Other</v>
      </c>
      <c r="K710" s="132" t="str">
        <f>VLOOKUP($F710,'Participating - full rosters'!$A:$R,18,FALSE )</f>
        <v>Major</v>
      </c>
      <c r="L710" s="132" t="str">
        <f>VLOOKUP($F710,'Participating - full rosters'!$A:$Q,15,FALSE )</f>
        <v>Staff Nurse</v>
      </c>
      <c r="M710" s="150">
        <f>VLOOKUP($F710,'Participating - full rosters'!$A:$Q,16,FALSE )</f>
        <v>42222</v>
      </c>
      <c r="N710" s="150">
        <f>VLOOKUP($F710,'Participating - full rosters'!$A:$Q,16,FALSE )</f>
        <v>42222</v>
      </c>
      <c r="O710" s="150"/>
      <c r="P710" s="150"/>
      <c r="Q710" s="47">
        <f>'Overall Data'!$C$34-N710</f>
        <v>827</v>
      </c>
      <c r="R710" s="132" t="str">
        <f>VLOOKUP($F710,'Participating - full rosters'!$A:$Q,17,FALSE )</f>
        <v>day</v>
      </c>
      <c r="S710" s="132">
        <v>4</v>
      </c>
    </row>
    <row r="711" spans="1:19">
      <c r="A711" t="str">
        <f>VLOOKUP($F711,'Participating - full rosters'!$A:$Q,2,FALSE )</f>
        <v xml:space="preserve">King's County </v>
      </c>
      <c r="B711" s="143">
        <v>0.23887557634757928</v>
      </c>
      <c r="C711" t="str">
        <f>VLOOKUP($F711,'Participating - full rosters'!$A:$Q,5,FALSE )</f>
        <v>D7 South</v>
      </c>
      <c r="D711" s="197">
        <v>0.32122333774177714</v>
      </c>
      <c r="E711" t="str">
        <f>VLOOKUP($F711,'Participating - full rosters'!$A:$Q,10,FALSE )</f>
        <v>Jose, Veena</v>
      </c>
      <c r="F711" s="143">
        <v>0.57985914796771953</v>
      </c>
      <c r="G711">
        <f>VLOOKUP($F711,'Participating - full rosters'!$A:$Q,11,FALSE )</f>
        <v>599</v>
      </c>
      <c r="H711" s="132">
        <f>VLOOKUP($F711,'Participating - full rosters'!$A:$Q,12,FALSE )</f>
        <v>36</v>
      </c>
      <c r="I711" s="132">
        <f>VLOOKUP($F711,'Participating - full rosters'!$A:$Q,13,FALSE )</f>
        <v>2006</v>
      </c>
      <c r="J711" s="132" t="str">
        <f>VLOOKUP($F711,'Participating - full rosters'!$A:$Q,14,FALSE )</f>
        <v xml:space="preserve">Govt. (non federal) - City
</v>
      </c>
      <c r="K711" s="132" t="str">
        <f>VLOOKUP($F711,'Participating - full rosters'!$A:$R,18,FALSE )</f>
        <v>Minor</v>
      </c>
      <c r="L711" s="132" t="str">
        <f>VLOOKUP($F711,'Participating - full rosters'!$A:$Q,15,FALSE )</f>
        <v>Staff Nurse</v>
      </c>
      <c r="M711" s="150">
        <f>VLOOKUP($F711,'Participating - full rosters'!$A:$Q,16,FALSE )</f>
        <v>42219</v>
      </c>
      <c r="N711" s="150">
        <f>VLOOKUP($F711,'Participating - full rosters'!$A:$Q,16,FALSE )</f>
        <v>42219</v>
      </c>
      <c r="O711" s="150"/>
      <c r="P711" s="150"/>
      <c r="Q711" s="47">
        <f>'Overall Data'!$C$34-N711</f>
        <v>830</v>
      </c>
      <c r="R711" s="132" t="str">
        <f>VLOOKUP($F711,'Participating - full rosters'!$A:$Q,17,FALSE )</f>
        <v>Day</v>
      </c>
      <c r="S711" s="132">
        <v>4</v>
      </c>
    </row>
    <row r="712" spans="1:19">
      <c r="A712" t="str">
        <f>VLOOKUP($F712,'Participating - full rosters'!$A:$Q,2,FALSE )</f>
        <v>NY Presbyterian - Lawrence</v>
      </c>
      <c r="B712" s="99">
        <v>9.2891976238658858E-2</v>
      </c>
      <c r="C712" t="str">
        <f>VLOOKUP($F712,'Participating - full rosters'!$A:$Q,5,FALSE )</f>
        <v>3N</v>
      </c>
      <c r="D712" s="99">
        <v>0.32799101029205158</v>
      </c>
      <c r="E712" t="str">
        <f>VLOOKUP($F712,'Participating - full rosters'!$A:$Q,10,FALSE )</f>
        <v>Naccarato, Lauren</v>
      </c>
      <c r="F712" s="1">
        <v>0.45879307184244844</v>
      </c>
      <c r="G712">
        <f>VLOOKUP($F712,'Participating - full rosters'!$A:$Q,11,FALSE )</f>
        <v>208</v>
      </c>
      <c r="H712" s="132">
        <f>VLOOKUP($F712,'Participating - full rosters'!$A:$Q,12,FALSE )</f>
        <v>31</v>
      </c>
      <c r="I712" s="132">
        <f>VLOOKUP($F712,'Participating - full rosters'!$A:$Q,13,FALSE )</f>
        <v>2016</v>
      </c>
      <c r="J712" s="132" t="str">
        <f>VLOOKUP($F712,'Participating - full rosters'!$A:$Q,14,FALSE )</f>
        <v>Nongovt. (not-for-profit) - Other</v>
      </c>
      <c r="K712" s="132" t="str">
        <f>VLOOKUP($F712,'Participating - full rosters'!$A:$R,18,FALSE )</f>
        <v>Minor</v>
      </c>
      <c r="L712" s="132" t="str">
        <f>VLOOKUP($F712,'Participating - full rosters'!$A:$Q,15,FALSE )</f>
        <v>STAFF NURSE</v>
      </c>
      <c r="M712" s="150">
        <f>VLOOKUP($F712,'Participating - full rosters'!$A:$Q,16,FALSE )</f>
        <v>42219</v>
      </c>
      <c r="N712" s="150">
        <f>VLOOKUP($F712,'Participating - full rosters'!$A:$Q,16,FALSE )</f>
        <v>42219</v>
      </c>
      <c r="O712" s="150"/>
      <c r="P712" s="150"/>
      <c r="Q712" s="47">
        <f>'Overall Data'!$C$34-N712</f>
        <v>830</v>
      </c>
      <c r="R712" s="132" t="str">
        <f>VLOOKUP($F712,'Participating - full rosters'!$A:$Q,17,FALSE )</f>
        <v>FT Days</v>
      </c>
      <c r="S712" s="132">
        <v>4</v>
      </c>
    </row>
    <row r="713" spans="1:19">
      <c r="A713" t="str">
        <f>VLOOKUP($F713,'Participating - full rosters'!$A:$Q,2,FALSE )</f>
        <v>The Miriam Hospital</v>
      </c>
      <c r="B713" s="1">
        <v>0.52550586196277127</v>
      </c>
      <c r="C713" t="str">
        <f>VLOOKUP($F713,'Participating - full rosters'!$A:$Q,5,FALSE )</f>
        <v>3N Orthopedic</v>
      </c>
      <c r="D713" s="1">
        <v>0.9910442883158086</v>
      </c>
      <c r="E713" t="str">
        <f>VLOOKUP($F713,'Participating - full rosters'!$A:$Q,10,FALSE )</f>
        <v>Burgess, Sherri L</v>
      </c>
      <c r="F713" s="1">
        <v>0.68426215192307094</v>
      </c>
      <c r="G713">
        <f>VLOOKUP($F713,'Participating - full rosters'!$A:$Q,11,FALSE )</f>
        <v>247</v>
      </c>
      <c r="H713" s="132">
        <f>VLOOKUP($F713,'Participating - full rosters'!$A:$Q,12,FALSE )</f>
        <v>36</v>
      </c>
      <c r="I713" s="132">
        <f>VLOOKUP($F713,'Participating - full rosters'!$A:$Q,13,FALSE )</f>
        <v>2004</v>
      </c>
      <c r="J713" s="132" t="str">
        <f>VLOOKUP($F713,'Participating - full rosters'!$A:$Q,14,FALSE )</f>
        <v>Nongovt. (not-for-profit) - Other</v>
      </c>
      <c r="K713" s="132" t="str">
        <f>VLOOKUP($F713,'Participating - full rosters'!$A:$R,18,FALSE )</f>
        <v>Major</v>
      </c>
      <c r="L713" s="132" t="str">
        <f>VLOOKUP($F713,'Participating - full rosters'!$A:$Q,15,FALSE )</f>
        <v>Staff Nurse</v>
      </c>
      <c r="M713" s="150">
        <f>VLOOKUP($F713,'Participating - full rosters'!$A:$Q,16,FALSE )</f>
        <v>42219</v>
      </c>
      <c r="N713" s="150">
        <f>VLOOKUP($F713,'Participating - full rosters'!$A:$Q,16,FALSE )</f>
        <v>42219</v>
      </c>
      <c r="O713" s="150"/>
      <c r="P713" s="150"/>
      <c r="Q713" s="47">
        <f>'Overall Data'!$C$34-N713</f>
        <v>830</v>
      </c>
      <c r="R713" s="132" t="str">
        <f>VLOOKUP($F713,'Participating - full rosters'!$A:$Q,17,FALSE )</f>
        <v>Day</v>
      </c>
      <c r="S713" s="132">
        <v>4</v>
      </c>
    </row>
    <row r="714" spans="1:19">
      <c r="A714" t="str">
        <f>VLOOKUP($F714,'Participating - full rosters'!$A:$Q,2,FALSE )</f>
        <v>Kaiser Permanente Sunnyside Medical Center</v>
      </c>
      <c r="B714" s="1">
        <v>0.21700524054157877</v>
      </c>
      <c r="C714" t="str">
        <f>VLOOKUP($F714,'Participating - full rosters'!$A:$Q,5,FALSE )</f>
        <v>2 South</v>
      </c>
      <c r="D714" s="100">
        <v>0.88298628694913495</v>
      </c>
      <c r="E714" t="str">
        <f>VLOOKUP($F714,'Participating - full rosters'!$A:$Q,10,FALSE )</f>
        <v>Leason, Jeanne</v>
      </c>
      <c r="F714" s="1">
        <v>0.59103027094517302</v>
      </c>
      <c r="G714">
        <f>VLOOKUP($F714,'Participating - full rosters'!$A:$Q,11,FALSE )</f>
        <v>302</v>
      </c>
      <c r="H714" s="132">
        <f>VLOOKUP($F714,'Participating - full rosters'!$A:$Q,12,FALSE )</f>
        <v>20</v>
      </c>
      <c r="I714" s="132">
        <f>VLOOKUP($F714,'Participating - full rosters'!$A:$Q,13,FALSE )</f>
        <v>2016</v>
      </c>
      <c r="J714" s="132" t="str">
        <f>VLOOKUP($F714,'Participating - full rosters'!$A:$Q,14,FALSE )</f>
        <v>Nongovt. (not-for-profit) - Other</v>
      </c>
      <c r="K714" s="132" t="str">
        <f>VLOOKUP($F714,'Participating - full rosters'!$A:$R,18,FALSE )</f>
        <v>Minor</v>
      </c>
      <c r="L714" s="132" t="str">
        <f>VLOOKUP($F714,'Participating - full rosters'!$A:$Q,15,FALSE )</f>
        <v>Staff Nurse</v>
      </c>
      <c r="M714" s="150">
        <f>VLOOKUP($F714,'Participating - full rosters'!$A:$Q,16,FALSE )</f>
        <v>42209</v>
      </c>
      <c r="N714" s="150">
        <f>VLOOKUP($F714,'Participating - full rosters'!$A:$Q,16,FALSE )</f>
        <v>42209</v>
      </c>
      <c r="O714" s="150"/>
      <c r="P714" s="150"/>
      <c r="Q714" s="47">
        <f>'Overall Data'!$C$34-N714</f>
        <v>840</v>
      </c>
      <c r="R714" s="132" t="str">
        <f>VLOOKUP($F714,'Participating - full rosters'!$A:$Q,17,FALSE )</f>
        <v>DAY</v>
      </c>
      <c r="S714" s="132">
        <v>4</v>
      </c>
    </row>
    <row r="715" spans="1:19">
      <c r="A715" t="str">
        <f>VLOOKUP($F715,'Participating - full rosters'!$A:$Q,2,FALSE )</f>
        <v>The Miriam Hospital</v>
      </c>
      <c r="B715" s="1">
        <v>0.52550586196277127</v>
      </c>
      <c r="C715" t="str">
        <f>VLOOKUP($F715,'Participating - full rosters'!$A:$Q,5,FALSE )</f>
        <v>4B Oncology</v>
      </c>
      <c r="D715" s="1">
        <v>0.93622122789429929</v>
      </c>
      <c r="E715" t="str">
        <f>VLOOKUP($F715,'Participating - full rosters'!$A:$Q,10,FALSE )</f>
        <v>Normand, Samantha</v>
      </c>
      <c r="F715" s="1">
        <v>0.50479308475244633</v>
      </c>
      <c r="G715">
        <f>VLOOKUP($F715,'Participating - full rosters'!$A:$Q,11,FALSE )</f>
        <v>247</v>
      </c>
      <c r="H715" s="132">
        <f>VLOOKUP($F715,'Participating - full rosters'!$A:$Q,12,FALSE )</f>
        <v>25</v>
      </c>
      <c r="I715" s="132">
        <f>VLOOKUP($F715,'Participating - full rosters'!$A:$Q,13,FALSE )</f>
        <v>2004</v>
      </c>
      <c r="J715" s="132" t="str">
        <f>VLOOKUP($F715,'Participating - full rosters'!$A:$Q,14,FALSE )</f>
        <v>Nongovt. (not-for-profit) - Other</v>
      </c>
      <c r="K715" s="132" t="str">
        <f>VLOOKUP($F715,'Participating - full rosters'!$A:$R,18,FALSE )</f>
        <v>Major</v>
      </c>
      <c r="L715" s="132" t="str">
        <f>VLOOKUP($F715,'Participating - full rosters'!$A:$Q,15,FALSE )</f>
        <v>Staff Nurse CN2</v>
      </c>
      <c r="M715" s="150">
        <f>VLOOKUP($F715,'Participating - full rosters'!$A:$Q,16,FALSE )</f>
        <v>42209</v>
      </c>
      <c r="N715" s="150">
        <f>VLOOKUP($F715,'Participating - full rosters'!$A:$Q,16,FALSE )</f>
        <v>42209</v>
      </c>
      <c r="O715" s="150"/>
      <c r="P715" s="150"/>
      <c r="Q715" s="47">
        <f>'Overall Data'!$C$34-N715</f>
        <v>840</v>
      </c>
      <c r="R715" s="132" t="str">
        <f>VLOOKUP($F715,'Participating - full rosters'!$A:$Q,17,FALSE )</f>
        <v>Day</v>
      </c>
      <c r="S715" s="132">
        <v>4</v>
      </c>
    </row>
    <row r="716" spans="1:19">
      <c r="A716" t="str">
        <f>VLOOKUP($F716,'Participating - full rosters'!$A:$Q,2,FALSE )</f>
        <v>St. Elizabeth Hospital</v>
      </c>
      <c r="B716" s="106">
        <v>6.8237914781315995E-2</v>
      </c>
      <c r="C716" t="str">
        <f>VLOOKUP($F716,'Participating - full rosters'!$A:$Q,5,FALSE )</f>
        <v>Telemetry</v>
      </c>
      <c r="D716" s="106">
        <v>0.37457274951226172</v>
      </c>
      <c r="E716" t="str">
        <f>VLOOKUP($F716,'Participating - full rosters'!$A:$Q,10,FALSE )</f>
        <v>Delatte, Samantha</v>
      </c>
      <c r="F716" s="106">
        <v>0.76972546105389372</v>
      </c>
      <c r="G716">
        <f>VLOOKUP($F716,'Participating - full rosters'!$A:$Q,11,FALSE )</f>
        <v>47</v>
      </c>
      <c r="H716" s="132">
        <f>VLOOKUP($F716,'Participating - full rosters'!$A:$Q,12,FALSE )</f>
        <v>17</v>
      </c>
      <c r="I716" s="132">
        <f>VLOOKUP($F716,'Participating - full rosters'!$A:$Q,13,FALSE )</f>
        <v>2012</v>
      </c>
      <c r="J716" s="132" t="str">
        <f>VLOOKUP($F716,'Participating - full rosters'!$A:$Q,14,FALSE )</f>
        <v xml:space="preserve">Nongovt. (not-for-profit) - Church Operated
</v>
      </c>
      <c r="K716" s="132" t="str">
        <f>VLOOKUP($F716,'Participating - full rosters'!$A:$R,18,FALSE )</f>
        <v>Non teaching</v>
      </c>
      <c r="L716" s="132" t="str">
        <f>VLOOKUP($F716,'Participating - full rosters'!$A:$Q,15,FALSE )</f>
        <v>Staff Nurse</v>
      </c>
      <c r="M716" s="150">
        <f>VLOOKUP($F716,'Participating - full rosters'!$A:$Q,16,FALSE )</f>
        <v>42205</v>
      </c>
      <c r="N716" s="150">
        <f>VLOOKUP($F716,'Participating - full rosters'!$A:$Q,16,FALSE )</f>
        <v>42205</v>
      </c>
      <c r="O716" s="150"/>
      <c r="P716" s="150"/>
      <c r="Q716" s="47">
        <f>'Overall Data'!$C$34-N716</f>
        <v>844</v>
      </c>
      <c r="R716" s="132" t="str">
        <f>VLOOKUP($F716,'Participating - full rosters'!$A:$Q,17,FALSE )</f>
        <v>Day</v>
      </c>
      <c r="S716" s="132">
        <v>4</v>
      </c>
    </row>
    <row r="717" spans="1:19">
      <c r="A717" t="str">
        <f>VLOOKUP($F717,'Participating - full rosters'!$A:$Q,2,FALSE )</f>
        <v>Community Memorial Hospital</v>
      </c>
      <c r="B717" s="1">
        <v>0.99258069907410573</v>
      </c>
      <c r="C717" t="str">
        <f>VLOOKUP($F717,'Participating - full rosters'!$A:$Q,5,FALSE )</f>
        <v>Medical ACE</v>
      </c>
      <c r="D717" s="151">
        <v>0.93104764500745685</v>
      </c>
      <c r="E717" t="str">
        <f>VLOOKUP($F717,'Participating - full rosters'!$A:$Q,10,FALSE )</f>
        <v>Lord, Amra</v>
      </c>
      <c r="F717" s="1">
        <v>0.71653115262715339</v>
      </c>
      <c r="G717">
        <f>VLOOKUP($F717,'Participating - full rosters'!$A:$Q,11,FALSE )</f>
        <v>198</v>
      </c>
      <c r="H717" s="132">
        <f>VLOOKUP($F717,'Participating - full rosters'!$A:$Q,12,FALSE )</f>
        <v>29</v>
      </c>
      <c r="I717" s="132">
        <f>VLOOKUP($F717,'Participating - full rosters'!$A:$Q,13,FALSE )</f>
        <v>2008</v>
      </c>
      <c r="J717" s="132" t="str">
        <f>VLOOKUP($F717,'Participating - full rosters'!$A:$Q,14,FALSE )</f>
        <v>Nongovt. (not-for-profit) - Other</v>
      </c>
      <c r="K717" s="132" t="str">
        <f>VLOOKUP($F717,'Participating - full rosters'!$A:$R,18,FALSE )</f>
        <v>Minor</v>
      </c>
      <c r="L717" s="132" t="str">
        <f>VLOOKUP($F717,'Participating - full rosters'!$A:$Q,15,FALSE )</f>
        <v>RN</v>
      </c>
      <c r="M717" s="150">
        <f>VLOOKUP($F717,'Participating - full rosters'!$A:$Q,16,FALSE )</f>
        <v>42198</v>
      </c>
      <c r="N717" s="150">
        <f>VLOOKUP($F717,'Participating - full rosters'!$A:$Q,16,FALSE )</f>
        <v>42198</v>
      </c>
      <c r="O717" s="150"/>
      <c r="P717" s="150"/>
      <c r="Q717" s="47">
        <f>'Overall Data'!$C$34-N717</f>
        <v>851</v>
      </c>
      <c r="R717" s="132" t="str">
        <f>VLOOKUP($F717,'Participating - full rosters'!$A:$Q,17,FALSE )</f>
        <v>Day</v>
      </c>
      <c r="S717" s="132">
        <v>4</v>
      </c>
    </row>
    <row r="718" spans="1:19">
      <c r="A718" t="str">
        <f>VLOOKUP($F718,'Participating - full rosters'!$A:$Q,2,FALSE )</f>
        <v>The Miriam Hospital</v>
      </c>
      <c r="B718" s="1">
        <v>0.52550586196277127</v>
      </c>
      <c r="C718" t="str">
        <f>VLOOKUP($F718,'Participating - full rosters'!$A:$Q,5,FALSE )</f>
        <v>3N Orthopedic</v>
      </c>
      <c r="D718" s="1">
        <v>0.9910442883158086</v>
      </c>
      <c r="E718" t="str">
        <f>VLOOKUP($F718,'Participating - full rosters'!$A:$Q,10,FALSE )</f>
        <v>Hearn, Hannah</v>
      </c>
      <c r="F718" s="1">
        <v>0.80808924118403791</v>
      </c>
      <c r="G718">
        <f>VLOOKUP($F718,'Participating - full rosters'!$A:$Q,11,FALSE )</f>
        <v>247</v>
      </c>
      <c r="H718" s="132">
        <f>VLOOKUP($F718,'Participating - full rosters'!$A:$Q,12,FALSE )</f>
        <v>36</v>
      </c>
      <c r="I718" s="132">
        <f>VLOOKUP($F718,'Participating - full rosters'!$A:$Q,13,FALSE )</f>
        <v>2004</v>
      </c>
      <c r="J718" s="132" t="str">
        <f>VLOOKUP($F718,'Participating - full rosters'!$A:$Q,14,FALSE )</f>
        <v>Nongovt. (not-for-profit) - Other</v>
      </c>
      <c r="K718" s="132" t="str">
        <f>VLOOKUP($F718,'Participating - full rosters'!$A:$R,18,FALSE )</f>
        <v>Major</v>
      </c>
      <c r="L718" s="132" t="str">
        <f>VLOOKUP($F718,'Participating - full rosters'!$A:$Q,15,FALSE )</f>
        <v>RN</v>
      </c>
      <c r="M718" s="150">
        <f>VLOOKUP($F718,'Participating - full rosters'!$A:$Q,16,FALSE )</f>
        <v>42198</v>
      </c>
      <c r="N718" s="150">
        <f>VLOOKUP($F718,'Participating - full rosters'!$A:$Q,16,FALSE )</f>
        <v>42198</v>
      </c>
      <c r="O718" s="150"/>
      <c r="P718" s="150"/>
      <c r="Q718" s="47">
        <f>'Overall Data'!$C$34-N718</f>
        <v>851</v>
      </c>
      <c r="R718" s="132" t="str">
        <f>VLOOKUP($F718,'Participating - full rosters'!$A:$Q,17,FALSE )</f>
        <v>Day</v>
      </c>
      <c r="S718" s="132">
        <v>4</v>
      </c>
    </row>
    <row r="719" spans="1:19">
      <c r="A719" t="str">
        <f>VLOOKUP($F719,'Participating - full rosters'!$A:$Q,2,FALSE )</f>
        <v>Community Memorial Hospital</v>
      </c>
      <c r="B719" s="151">
        <v>0.99258069907410573</v>
      </c>
      <c r="C719" t="str">
        <f>VLOOKUP($F719,'Participating - full rosters'!$A:$Q,5,FALSE )</f>
        <v>Medical ACE</v>
      </c>
      <c r="D719" s="151">
        <v>0.93104764500745685</v>
      </c>
      <c r="E719" t="str">
        <f>VLOOKUP($F719,'Participating - full rosters'!$A:$Q,10,FALSE )</f>
        <v>Fritz, Kayla</v>
      </c>
      <c r="F719" s="151">
        <v>0.73029672284862812</v>
      </c>
      <c r="G719">
        <f>VLOOKUP($F719,'Participating - full rosters'!$A:$Q,11,FALSE )</f>
        <v>198</v>
      </c>
      <c r="H719" s="132">
        <f>VLOOKUP($F719,'Participating - full rosters'!$A:$Q,12,FALSE )</f>
        <v>29</v>
      </c>
      <c r="I719" s="132">
        <f>VLOOKUP($F719,'Participating - full rosters'!$A:$Q,13,FALSE )</f>
        <v>2008</v>
      </c>
      <c r="J719" s="132" t="str">
        <f>VLOOKUP($F719,'Participating - full rosters'!$A:$Q,14,FALSE )</f>
        <v>Nongovt. (not-for-profit) - Other</v>
      </c>
      <c r="K719" s="132" t="str">
        <f>VLOOKUP($F719,'Participating - full rosters'!$A:$R,18,FALSE )</f>
        <v>Minor</v>
      </c>
      <c r="L719" s="132" t="str">
        <f>VLOOKUP($F719,'Participating - full rosters'!$A:$Q,15,FALSE )</f>
        <v>RN</v>
      </c>
      <c r="M719" s="150">
        <f>VLOOKUP($F719,'Participating - full rosters'!$A:$Q,16,FALSE )</f>
        <v>42193</v>
      </c>
      <c r="N719" s="150">
        <f>VLOOKUP($F719,'Participating - full rosters'!$A:$Q,16,FALSE )</f>
        <v>42193</v>
      </c>
      <c r="O719" s="150"/>
      <c r="P719" s="150"/>
      <c r="Q719" s="47">
        <f>'Overall Data'!$C$34-N719</f>
        <v>856</v>
      </c>
      <c r="R719" s="132" t="str">
        <f>VLOOKUP($F719,'Participating - full rosters'!$A:$Q,17,FALSE )</f>
        <v>Day</v>
      </c>
      <c r="S719" s="132">
        <v>4</v>
      </c>
    </row>
    <row r="720" spans="1:19">
      <c r="A720" t="str">
        <f>VLOOKUP($F720,'Participating - full rosters'!$A:$Q,2,FALSE )</f>
        <v>The Miriam Hospital</v>
      </c>
      <c r="B720" s="1">
        <v>0.52550586196277127</v>
      </c>
      <c r="C720" t="str">
        <f>VLOOKUP($F720,'Participating - full rosters'!$A:$Q,5,FALSE )</f>
        <v>4E Cardiac</v>
      </c>
      <c r="D720" s="1">
        <v>0.80277592639886974</v>
      </c>
      <c r="E720" t="str">
        <f>VLOOKUP($F720,'Participating - full rosters'!$A:$Q,10,FALSE )</f>
        <v>Laplume, Heather M</v>
      </c>
      <c r="F720" s="1">
        <v>0.98115184478205064</v>
      </c>
      <c r="G720">
        <f>VLOOKUP($F720,'Participating - full rosters'!$A:$Q,11,FALSE )</f>
        <v>247</v>
      </c>
      <c r="H720" s="132">
        <f>VLOOKUP($F720,'Participating - full rosters'!$A:$Q,12,FALSE )</f>
        <v>30</v>
      </c>
      <c r="I720" s="132">
        <f>VLOOKUP($F720,'Participating - full rosters'!$A:$Q,13,FALSE )</f>
        <v>2004</v>
      </c>
      <c r="J720" s="132" t="str">
        <f>VLOOKUP($F720,'Participating - full rosters'!$A:$Q,14,FALSE )</f>
        <v>Nongovt. (not-for-profit) - Other</v>
      </c>
      <c r="K720" s="132" t="str">
        <f>VLOOKUP($F720,'Participating - full rosters'!$A:$R,18,FALSE )</f>
        <v>Major</v>
      </c>
      <c r="L720" s="132" t="str">
        <f>VLOOKUP($F720,'Participating - full rosters'!$A:$Q,15,FALSE )</f>
        <v>RN</v>
      </c>
      <c r="M720" s="150">
        <f>VLOOKUP($F720,'Participating - full rosters'!$A:$Q,16,FALSE )</f>
        <v>42193</v>
      </c>
      <c r="N720" s="150">
        <f>VLOOKUP($F720,'Participating - full rosters'!$A:$Q,16,FALSE )</f>
        <v>42193</v>
      </c>
      <c r="O720" s="150"/>
      <c r="P720" s="150"/>
      <c r="Q720" s="47">
        <f>'Overall Data'!$C$34-N720</f>
        <v>856</v>
      </c>
      <c r="R720" s="132" t="str">
        <f>VLOOKUP($F720,'Participating - full rosters'!$A:$Q,17,FALSE )</f>
        <v>Day</v>
      </c>
      <c r="S720" s="132">
        <v>4</v>
      </c>
    </row>
    <row r="721" spans="1:19">
      <c r="A721" t="str">
        <f>VLOOKUP($F721,'Participating - full rosters'!$A:$Q,2,FALSE )</f>
        <v>Kaiser Permanente Sunnyside Medical Center</v>
      </c>
      <c r="B721" s="1">
        <v>0.21700524054157877</v>
      </c>
      <c r="C721" t="str">
        <f>VLOOKUP($F721,'Participating - full rosters'!$A:$Q,5,FALSE )</f>
        <v>1 South</v>
      </c>
      <c r="D721" s="1">
        <v>0.84297455888567396</v>
      </c>
      <c r="E721" t="str">
        <f>VLOOKUP($F721,'Participating - full rosters'!$A:$Q,10,FALSE )</f>
        <v>Wilks, Stephen</v>
      </c>
      <c r="F721" s="1">
        <v>8.6625876760255349E-2</v>
      </c>
      <c r="G721">
        <f>VLOOKUP($F721,'Participating - full rosters'!$A:$Q,11,FALSE )</f>
        <v>302</v>
      </c>
      <c r="H721" s="132">
        <f>VLOOKUP($F721,'Participating - full rosters'!$A:$Q,12,FALSE )</f>
        <v>19</v>
      </c>
      <c r="I721" s="132">
        <f>VLOOKUP($F721,'Participating - full rosters'!$A:$Q,13,FALSE )</f>
        <v>2016</v>
      </c>
      <c r="J721" s="132" t="str">
        <f>VLOOKUP($F721,'Participating - full rosters'!$A:$Q,14,FALSE )</f>
        <v>Nongovt. (not-for-profit) - Other</v>
      </c>
      <c r="K721" s="132" t="str">
        <f>VLOOKUP($F721,'Participating - full rosters'!$A:$R,18,FALSE )</f>
        <v>Minor</v>
      </c>
      <c r="L721" s="132" t="str">
        <f>VLOOKUP($F721,'Participating - full rosters'!$A:$Q,15,FALSE )</f>
        <v>Staff Nurse</v>
      </c>
      <c r="M721" s="150">
        <f>VLOOKUP($F721,'Participating - full rosters'!$A:$Q,16,FALSE )</f>
        <v>42192</v>
      </c>
      <c r="N721" s="150">
        <f>VLOOKUP($F721,'Participating - full rosters'!$A:$Q,16,FALSE )</f>
        <v>42192</v>
      </c>
      <c r="O721" s="150"/>
      <c r="P721" s="150"/>
      <c r="Q721" s="47">
        <f>'Overall Data'!$C$34-N721</f>
        <v>857</v>
      </c>
      <c r="R721" s="132" t="str">
        <f>VLOOKUP($F721,'Participating - full rosters'!$A:$Q,17,FALSE )</f>
        <v>DAY</v>
      </c>
      <c r="S721" s="132">
        <v>4</v>
      </c>
    </row>
    <row r="722" spans="1:19">
      <c r="A722" t="str">
        <f>VLOOKUP($F722,'Participating - full rosters'!$A:$Q,2,FALSE )</f>
        <v xml:space="preserve">King's County </v>
      </c>
      <c r="B722" s="143">
        <v>0.23887557634757928</v>
      </c>
      <c r="C722" t="str">
        <f>VLOOKUP($F722,'Participating - full rosters'!$A:$Q,5,FALSE )</f>
        <v>D7 South</v>
      </c>
      <c r="D722" s="197">
        <v>0.32122333774177714</v>
      </c>
      <c r="E722" t="str">
        <f>VLOOKUP($F722,'Participating - full rosters'!$A:$Q,10,FALSE )</f>
        <v>Marcellus, Cassandra</v>
      </c>
      <c r="F722" s="143">
        <v>0.34910331528134608</v>
      </c>
      <c r="G722">
        <f>VLOOKUP($F722,'Participating - full rosters'!$A:$Q,11,FALSE )</f>
        <v>599</v>
      </c>
      <c r="H722" s="132">
        <f>VLOOKUP($F722,'Participating - full rosters'!$A:$Q,12,FALSE )</f>
        <v>36</v>
      </c>
      <c r="I722" s="132">
        <f>VLOOKUP($F722,'Participating - full rosters'!$A:$Q,13,FALSE )</f>
        <v>2006</v>
      </c>
      <c r="J722" s="132" t="str">
        <f>VLOOKUP($F722,'Participating - full rosters'!$A:$Q,14,FALSE )</f>
        <v xml:space="preserve">Govt. (non federal) - City
</v>
      </c>
      <c r="K722" s="132" t="str">
        <f>VLOOKUP($F722,'Participating - full rosters'!$A:$R,18,FALSE )</f>
        <v>Minor</v>
      </c>
      <c r="L722" s="132" t="str">
        <f>VLOOKUP($F722,'Participating - full rosters'!$A:$Q,15,FALSE )</f>
        <v>Staff Nurse</v>
      </c>
      <c r="M722" s="150">
        <f>VLOOKUP($F722,'Participating - full rosters'!$A:$Q,16,FALSE )</f>
        <v>42191</v>
      </c>
      <c r="N722" s="150">
        <f>VLOOKUP($F722,'Participating - full rosters'!$A:$Q,16,FALSE )</f>
        <v>42191</v>
      </c>
      <c r="O722" s="150"/>
      <c r="P722" s="150"/>
      <c r="Q722" s="47">
        <f>'Overall Data'!$C$34-N722</f>
        <v>858</v>
      </c>
      <c r="R722" s="132" t="str">
        <f>VLOOKUP($F722,'Participating - full rosters'!$A:$Q,17,FALSE )</f>
        <v>Day</v>
      </c>
      <c r="S722" s="132">
        <v>4</v>
      </c>
    </row>
    <row r="723" spans="1:19">
      <c r="A723" t="str">
        <f>VLOOKUP($F723,'Participating - full rosters'!$A:$Q,2,FALSE )</f>
        <v>The Miriam Hospital</v>
      </c>
      <c r="B723" s="1">
        <v>0.52550586196277127</v>
      </c>
      <c r="C723" t="str">
        <f>VLOOKUP($F723,'Participating - full rosters'!$A:$Q,5,FALSE )</f>
        <v>4B Oncology</v>
      </c>
      <c r="D723" s="1">
        <v>0.93622122789429929</v>
      </c>
      <c r="E723" t="str">
        <f>VLOOKUP($F723,'Participating - full rosters'!$A:$Q,10,FALSE )</f>
        <v>Butler, Karen</v>
      </c>
      <c r="F723" s="1">
        <v>0.80025335587968394</v>
      </c>
      <c r="G723">
        <f>VLOOKUP($F723,'Participating - full rosters'!$A:$Q,11,FALSE )</f>
        <v>247</v>
      </c>
      <c r="H723" s="132">
        <f>VLOOKUP($F723,'Participating - full rosters'!$A:$Q,12,FALSE )</f>
        <v>25</v>
      </c>
      <c r="I723" s="132">
        <f>VLOOKUP($F723,'Participating - full rosters'!$A:$Q,13,FALSE )</f>
        <v>2004</v>
      </c>
      <c r="J723" s="132" t="str">
        <f>VLOOKUP($F723,'Participating - full rosters'!$A:$Q,14,FALSE )</f>
        <v>Nongovt. (not-for-profit) - Other</v>
      </c>
      <c r="K723" s="132" t="str">
        <f>VLOOKUP($F723,'Participating - full rosters'!$A:$R,18,FALSE )</f>
        <v>Major</v>
      </c>
      <c r="L723" s="132" t="str">
        <f>VLOOKUP($F723,'Participating - full rosters'!$A:$Q,15,FALSE )</f>
        <v>Staff Nurse</v>
      </c>
      <c r="M723" s="150">
        <f>VLOOKUP($F723,'Participating - full rosters'!$A:$Q,16,FALSE )</f>
        <v>42191</v>
      </c>
      <c r="N723" s="150">
        <f>VLOOKUP($F723,'Participating - full rosters'!$A:$Q,16,FALSE )</f>
        <v>42191</v>
      </c>
      <c r="O723" s="150"/>
      <c r="P723" s="150"/>
      <c r="Q723" s="47">
        <f>'Overall Data'!$C$34-N723</f>
        <v>858</v>
      </c>
      <c r="R723" s="132" t="str">
        <f>VLOOKUP($F723,'Participating - full rosters'!$A:$Q,17,FALSE )</f>
        <v>Day</v>
      </c>
      <c r="S723" s="132">
        <v>4</v>
      </c>
    </row>
    <row r="724" spans="1:19">
      <c r="A724" t="str">
        <f>VLOOKUP($F724,'Participating - full rosters'!$A:$Q,2,FALSE )</f>
        <v>University Hospitals Portage  Medical Center</v>
      </c>
      <c r="B724" s="1">
        <v>0.77700540353316994</v>
      </c>
      <c r="C724" t="str">
        <f>VLOOKUP($F724,'Participating - full rosters'!$A:$Q,5,FALSE )</f>
        <v>POR Routine Nursing Unit-25530</v>
      </c>
      <c r="D724" s="151">
        <v>0.60617956690598407</v>
      </c>
      <c r="E724" t="str">
        <f>VLOOKUP($F724,'Participating - full rosters'!$A:$Q,10,FALSE )</f>
        <v>Cate, Anna M</v>
      </c>
      <c r="F724" s="1">
        <v>0.36818703034511668</v>
      </c>
      <c r="G724">
        <f>VLOOKUP($F724,'Participating - full rosters'!$A:$Q,11,FALSE )</f>
        <v>117</v>
      </c>
      <c r="H724" s="132">
        <f>VLOOKUP($F724,'Participating - full rosters'!$A:$Q,12,FALSE )</f>
        <v>33</v>
      </c>
      <c r="I724" s="132">
        <f>VLOOKUP($F724,'Participating - full rosters'!$A:$Q,13,FALSE )</f>
        <v>2017</v>
      </c>
      <c r="J724" s="132" t="str">
        <f>VLOOKUP($F724,'Participating - full rosters'!$A:$Q,14,FALSE )</f>
        <v>Nongovt. (not-for-profit) - Other</v>
      </c>
      <c r="K724" s="132" t="str">
        <f>VLOOKUP($F724,'Participating - full rosters'!$A:$R,18,FALSE )</f>
        <v>Minor</v>
      </c>
      <c r="L724" s="132" t="str">
        <f>VLOOKUP($F724,'Participating - full rosters'!$A:$Q,15,FALSE )</f>
        <v>RN</v>
      </c>
      <c r="M724" s="150" t="str">
        <f>VLOOKUP($F724,'Participating - full rosters'!$A:$Q,16,FALSE )</f>
        <v>2 Years 5 Months</v>
      </c>
      <c r="N724" s="150" t="str">
        <f>VLOOKUP($F724,'Participating - full rosters'!$A:$Q,16,FALSE )</f>
        <v>2 Years 5 Months</v>
      </c>
      <c r="O724" s="47">
        <v>2</v>
      </c>
      <c r="P724" s="47">
        <v>5</v>
      </c>
      <c r="Q724" s="47">
        <f>365*O724+P724*30</f>
        <v>880</v>
      </c>
      <c r="R724" s="132" t="str">
        <f>VLOOKUP($F724,'Participating - full rosters'!$A:$Q,17,FALSE )</f>
        <v>7a-730p</v>
      </c>
      <c r="S724" s="132">
        <v>4</v>
      </c>
    </row>
    <row r="725" spans="1:19">
      <c r="A725" t="str">
        <f>VLOOKUP($F725,'Participating - full rosters'!$A:$Q,2,FALSE )</f>
        <v>St. Elizabeth Hospital</v>
      </c>
      <c r="B725" s="106">
        <v>6.8237914781315995E-2</v>
      </c>
      <c r="C725" t="str">
        <f>VLOOKUP($F725,'Participating - full rosters'!$A:$Q,5,FALSE )</f>
        <v>Surgery</v>
      </c>
      <c r="D725" s="106">
        <v>0.26135224736058948</v>
      </c>
      <c r="E725" t="str">
        <f>VLOOKUP($F725,'Participating - full rosters'!$A:$Q,10,FALSE )</f>
        <v>Bodi, Anna</v>
      </c>
      <c r="F725" s="106">
        <v>0.66757225743354087</v>
      </c>
      <c r="G725">
        <f>VLOOKUP($F725,'Participating - full rosters'!$A:$Q,11,FALSE )</f>
        <v>47</v>
      </c>
      <c r="H725" s="132">
        <f>VLOOKUP($F725,'Participating - full rosters'!$A:$Q,12,FALSE )</f>
        <v>16</v>
      </c>
      <c r="I725" s="132">
        <f>VLOOKUP($F725,'Participating - full rosters'!$A:$Q,13,FALSE )</f>
        <v>2012</v>
      </c>
      <c r="J725" s="132" t="str">
        <f>VLOOKUP($F725,'Participating - full rosters'!$A:$Q,14,FALSE )</f>
        <v xml:space="preserve">Nongovt. (not-for-profit) - Church Operated
</v>
      </c>
      <c r="K725" s="132" t="str">
        <f>VLOOKUP($F725,'Participating - full rosters'!$A:$R,18,FALSE )</f>
        <v>Non teaching</v>
      </c>
      <c r="L725" s="132" t="str">
        <f>VLOOKUP($F725,'Participating - full rosters'!$A:$Q,15,FALSE )</f>
        <v>Staff Nurse</v>
      </c>
      <c r="M725" s="150">
        <f>VLOOKUP($F725,'Participating - full rosters'!$A:$Q,16,FALSE )</f>
        <v>42163</v>
      </c>
      <c r="N725" s="150">
        <f>VLOOKUP($F725,'Participating - full rosters'!$A:$Q,16,FALSE )</f>
        <v>42163</v>
      </c>
      <c r="O725" s="150"/>
      <c r="P725" s="150"/>
      <c r="Q725" s="47">
        <f>'Overall Data'!$C$34-N725</f>
        <v>886</v>
      </c>
      <c r="R725" s="132" t="str">
        <f>VLOOKUP($F725,'Participating - full rosters'!$A:$Q,17,FALSE )</f>
        <v>Day</v>
      </c>
      <c r="S725" s="132">
        <v>4</v>
      </c>
    </row>
    <row r="726" spans="1:19">
      <c r="A726" t="str">
        <f>VLOOKUP($F726,'Participating - full rosters'!$A:$Q,2,FALSE )</f>
        <v>St. John Hospital &amp; Medical Center</v>
      </c>
      <c r="B726" s="1">
        <v>0.43342485109506379</v>
      </c>
      <c r="C726" t="str">
        <f>VLOOKUP($F726,'Participating - full rosters'!$A:$Q,5,FALSE )</f>
        <v>4 East - ACE Unit</v>
      </c>
      <c r="D726" s="1">
        <v>0.9455541494267875</v>
      </c>
      <c r="E726" t="str">
        <f>VLOOKUP($F726,'Participating - full rosters'!$A:$Q,10,FALSE )</f>
        <v>Escutia, Rocio</v>
      </c>
      <c r="F726" s="1">
        <v>0.74271657436861038</v>
      </c>
      <c r="G726">
        <f>VLOOKUP($F726,'Participating - full rosters'!$A:$Q,11,FALSE )</f>
        <v>586</v>
      </c>
      <c r="H726" s="132">
        <f>VLOOKUP($F726,'Participating - full rosters'!$A:$Q,12,FALSE )</f>
        <v>24</v>
      </c>
      <c r="I726" s="132">
        <f>VLOOKUP($F726,'Participating - full rosters'!$A:$Q,13,FALSE )</f>
        <v>2003</v>
      </c>
      <c r="J726" s="132" t="str">
        <f>VLOOKUP($F726,'Participating - full rosters'!$A:$Q,14,FALSE )</f>
        <v>Nongovt. (not-for-profit) - Church Operated</v>
      </c>
      <c r="K726" s="132" t="str">
        <f>VLOOKUP($F726,'Participating - full rosters'!$A:$R,18,FALSE )</f>
        <v>Major</v>
      </c>
      <c r="L726" s="132" t="str">
        <f>VLOOKUP($F726,'Participating - full rosters'!$A:$Q,15,FALSE )</f>
        <v>Staff Nurse</v>
      </c>
      <c r="M726" s="150">
        <f>VLOOKUP($F726,'Participating - full rosters'!$A:$Q,16,FALSE )</f>
        <v>42163</v>
      </c>
      <c r="N726" s="150">
        <f>VLOOKUP($F726,'Participating - full rosters'!$A:$Q,16,FALSE )</f>
        <v>42163</v>
      </c>
      <c r="O726" s="150"/>
      <c r="P726" s="150"/>
      <c r="Q726" s="47">
        <f>'Overall Data'!$C$34-N726</f>
        <v>886</v>
      </c>
      <c r="R726" s="132" t="str">
        <f>VLOOKUP($F726,'Participating - full rosters'!$A:$Q,17,FALSE )</f>
        <v>Day</v>
      </c>
      <c r="S726" s="132">
        <v>4</v>
      </c>
    </row>
    <row r="727" spans="1:19">
      <c r="A727" t="str">
        <f>VLOOKUP($F727,'Participating - full rosters'!$A:$Q,2,FALSE )</f>
        <v>St. John Hospital &amp; Medical Center</v>
      </c>
      <c r="B727" s="151">
        <v>0.43342485109506379</v>
      </c>
      <c r="C727" t="str">
        <f>VLOOKUP($F727,'Participating - full rosters'!$A:$Q,5,FALSE )</f>
        <v>4 East - ACE Unit</v>
      </c>
      <c r="D727" s="1">
        <v>0.9455541494267875</v>
      </c>
      <c r="E727" t="str">
        <f>VLOOKUP($F727,'Participating - full rosters'!$A:$Q,10,FALSE )</f>
        <v>Meyers, Samantha</v>
      </c>
      <c r="F727" s="151">
        <v>0.84671690874726435</v>
      </c>
      <c r="G727">
        <f>VLOOKUP($F727,'Participating - full rosters'!$A:$Q,11,FALSE )</f>
        <v>586</v>
      </c>
      <c r="H727" s="132">
        <f>VLOOKUP($F727,'Participating - full rosters'!$A:$Q,12,FALSE )</f>
        <v>24</v>
      </c>
      <c r="I727" s="132">
        <f>VLOOKUP($F727,'Participating - full rosters'!$A:$Q,13,FALSE )</f>
        <v>2003</v>
      </c>
      <c r="J727" s="132" t="str">
        <f>VLOOKUP($F727,'Participating - full rosters'!$A:$Q,14,FALSE )</f>
        <v>Nongovt. (not-for-profit) - Church Operated</v>
      </c>
      <c r="K727" s="132" t="str">
        <f>VLOOKUP($F727,'Participating - full rosters'!$A:$R,18,FALSE )</f>
        <v>Major</v>
      </c>
      <c r="L727" s="132" t="str">
        <f>VLOOKUP($F727,'Participating - full rosters'!$A:$Q,15,FALSE )</f>
        <v>Staff Nurse</v>
      </c>
      <c r="M727" s="150">
        <f>VLOOKUP($F727,'Participating - full rosters'!$A:$Q,16,FALSE )</f>
        <v>42163</v>
      </c>
      <c r="N727" s="150">
        <f>VLOOKUP($F727,'Participating - full rosters'!$A:$Q,16,FALSE )</f>
        <v>42163</v>
      </c>
      <c r="O727" s="150"/>
      <c r="P727" s="150"/>
      <c r="Q727" s="47">
        <f>'Overall Data'!$C$34-N727</f>
        <v>886</v>
      </c>
      <c r="R727" s="132" t="str">
        <f>VLOOKUP($F727,'Participating - full rosters'!$A:$Q,17,FALSE )</f>
        <v>Day</v>
      </c>
      <c r="S727" s="132">
        <v>4</v>
      </c>
    </row>
    <row r="728" spans="1:19">
      <c r="A728" t="str">
        <f>VLOOKUP($F728,'Participating - full rosters'!$A:$Q,2,FALSE )</f>
        <v>Woodhull Hospital</v>
      </c>
      <c r="B728" s="151">
        <v>0.33754326083630637</v>
      </c>
      <c r="C728" t="str">
        <f>VLOOKUP($F728,'Participating - full rosters'!$A:$Q,5,FALSE )</f>
        <v>8-200 Medicine</v>
      </c>
      <c r="D728" s="151">
        <v>0.39015181399689147</v>
      </c>
      <c r="E728" t="str">
        <f>VLOOKUP($F728,'Participating - full rosters'!$A:$Q,10,FALSE )</f>
        <v>Cristobal, Alder</v>
      </c>
      <c r="F728" s="151">
        <v>0.4551</v>
      </c>
      <c r="G728">
        <f>VLOOKUP($F728,'Participating - full rosters'!$A:$Q,11,FALSE )</f>
        <v>305</v>
      </c>
      <c r="H728" s="132">
        <f>VLOOKUP($F728,'Participating - full rosters'!$A:$Q,12,FALSE )</f>
        <v>36</v>
      </c>
      <c r="I728" s="132">
        <f>VLOOKUP($F728,'Participating - full rosters'!$A:$Q,13,FALSE )</f>
        <v>2016</v>
      </c>
      <c r="J728" s="132" t="str">
        <f>VLOOKUP($F728,'Participating - full rosters'!$A:$Q,14,FALSE )</f>
        <v>Govt. (non federal) - City-county</v>
      </c>
      <c r="K728" s="132" t="str">
        <f>VLOOKUP($F728,'Participating - full rosters'!$A:$R,18,FALSE )</f>
        <v>Minor</v>
      </c>
      <c r="L728" s="132" t="str">
        <f>VLOOKUP($F728,'Participating - full rosters'!$A:$Q,15,FALSE )</f>
        <v>Staff Nurse</v>
      </c>
      <c r="M728" s="150">
        <f>VLOOKUP($F728,'Participating - full rosters'!$A:$Q,16,FALSE )</f>
        <v>42163</v>
      </c>
      <c r="N728" s="150">
        <f>VLOOKUP($F728,'Participating - full rosters'!$A:$Q,16,FALSE )</f>
        <v>42163</v>
      </c>
      <c r="O728" s="150"/>
      <c r="P728" s="150"/>
      <c r="Q728" s="47">
        <f>'Overall Data'!$C$34-N728</f>
        <v>886</v>
      </c>
      <c r="R728" s="132" t="str">
        <f>VLOOKUP($F728,'Participating - full rosters'!$A:$Q,17,FALSE )</f>
        <v>Day</v>
      </c>
      <c r="S728" s="132">
        <v>4</v>
      </c>
    </row>
    <row r="729" spans="1:19">
      <c r="A729" t="str">
        <f>VLOOKUP($F729,'Participating - full rosters'!$A:$Q,2,FALSE )</f>
        <v>St. Elizabeth Hospital</v>
      </c>
      <c r="B729" s="106">
        <v>6.8237914781315995E-2</v>
      </c>
      <c r="C729" t="str">
        <f>VLOOKUP($F729,'Participating - full rosters'!$A:$Q,5,FALSE )</f>
        <v>ICU</v>
      </c>
      <c r="D729" s="106">
        <v>0.80914576343562938</v>
      </c>
      <c r="E729" t="str">
        <f>VLOOKUP($F729,'Participating - full rosters'!$A:$Q,10,FALSE )</f>
        <v>Authement, Angela</v>
      </c>
      <c r="F729" s="1">
        <v>0.69533376410377068</v>
      </c>
      <c r="G729">
        <f>VLOOKUP($F729,'Participating - full rosters'!$A:$Q,11,FALSE )</f>
        <v>47</v>
      </c>
      <c r="H729" s="132">
        <f>VLOOKUP($F729,'Participating - full rosters'!$A:$Q,12,FALSE )</f>
        <v>7</v>
      </c>
      <c r="I729" s="132">
        <f>VLOOKUP($F729,'Participating - full rosters'!$A:$Q,13,FALSE )</f>
        <v>2012</v>
      </c>
      <c r="J729" s="132" t="str">
        <f>VLOOKUP($F729,'Participating - full rosters'!$A:$Q,14,FALSE )</f>
        <v xml:space="preserve">Nongovt. (not-for-profit) - Church Operated
</v>
      </c>
      <c r="K729" s="132" t="str">
        <f>VLOOKUP($F729,'Participating - full rosters'!$A:$R,18,FALSE )</f>
        <v>Non teaching</v>
      </c>
      <c r="L729" s="132" t="str">
        <f>VLOOKUP($F729,'Participating - full rosters'!$A:$Q,15,FALSE )</f>
        <v>Staff Nurse</v>
      </c>
      <c r="M729" s="150">
        <f>VLOOKUP($F729,'Participating - full rosters'!$A:$Q,16,FALSE )</f>
        <v>42155</v>
      </c>
      <c r="N729" s="150">
        <f>VLOOKUP($F729,'Participating - full rosters'!$A:$Q,16,FALSE )</f>
        <v>42155</v>
      </c>
      <c r="O729" s="150"/>
      <c r="P729" s="150"/>
      <c r="Q729" s="47">
        <f>'Overall Data'!$C$34-N729</f>
        <v>894</v>
      </c>
      <c r="R729" s="132" t="str">
        <f>VLOOKUP($F729,'Participating - full rosters'!$A:$Q,17,FALSE )</f>
        <v>Day</v>
      </c>
      <c r="S729" s="132">
        <v>4</v>
      </c>
    </row>
    <row r="730" spans="1:19">
      <c r="A730" t="str">
        <f>VLOOKUP($F730,'Participating - full rosters'!$A:$Q,2,FALSE )</f>
        <v>The Miriam Hospital</v>
      </c>
      <c r="B730" s="1">
        <v>0.52550586196277127</v>
      </c>
      <c r="C730" t="str">
        <f>VLOOKUP($F730,'Participating - full rosters'!$A:$Q,5,FALSE )</f>
        <v>3N Orthopedic</v>
      </c>
      <c r="D730" s="151">
        <v>0.9910442883158086</v>
      </c>
      <c r="E730" t="str">
        <f>VLOOKUP($F730,'Participating - full rosters'!$A:$Q,10,FALSE )</f>
        <v>Desousa, Lisa M</v>
      </c>
      <c r="F730" s="1">
        <v>7.297509705425409E-2</v>
      </c>
      <c r="G730">
        <f>VLOOKUP($F730,'Participating - full rosters'!$A:$Q,11,FALSE )</f>
        <v>247</v>
      </c>
      <c r="H730" s="132">
        <f>VLOOKUP($F730,'Participating - full rosters'!$A:$Q,12,FALSE )</f>
        <v>36</v>
      </c>
      <c r="I730" s="132">
        <f>VLOOKUP($F730,'Participating - full rosters'!$A:$Q,13,FALSE )</f>
        <v>2004</v>
      </c>
      <c r="J730" s="132" t="str">
        <f>VLOOKUP($F730,'Participating - full rosters'!$A:$Q,14,FALSE )</f>
        <v>Nongovt. (not-for-profit) - Other</v>
      </c>
      <c r="K730" s="132" t="str">
        <f>VLOOKUP($F730,'Participating - full rosters'!$A:$R,18,FALSE )</f>
        <v>Major</v>
      </c>
      <c r="L730" s="132" t="str">
        <f>VLOOKUP($F730,'Participating - full rosters'!$A:$Q,15,FALSE )</f>
        <v>Staff Nurse</v>
      </c>
      <c r="M730" s="150">
        <f>VLOOKUP($F730,'Participating - full rosters'!$A:$Q,16,FALSE )</f>
        <v>42155</v>
      </c>
      <c r="N730" s="150">
        <f>VLOOKUP($F730,'Participating - full rosters'!$A:$Q,16,FALSE )</f>
        <v>42155</v>
      </c>
      <c r="O730" s="150"/>
      <c r="P730" s="150"/>
      <c r="Q730" s="47">
        <f>'Overall Data'!$C$34-N730</f>
        <v>894</v>
      </c>
      <c r="R730" s="132" t="str">
        <f>VLOOKUP($F730,'Participating - full rosters'!$A:$Q,17,FALSE )</f>
        <v>Day</v>
      </c>
      <c r="S730" s="132">
        <v>4</v>
      </c>
    </row>
    <row r="731" spans="1:19">
      <c r="A731" t="str">
        <f>VLOOKUP($F731,'Participating - full rosters'!$A:$Q,2,FALSE )</f>
        <v>Kaiser Permanente Sunnyside Medical Center</v>
      </c>
      <c r="B731" s="1">
        <v>0.21700524054157877</v>
      </c>
      <c r="C731" t="str">
        <f>VLOOKUP($F731,'Participating - full rosters'!$A:$Q,5,FALSE )</f>
        <v>2 North</v>
      </c>
      <c r="D731" s="151">
        <v>0.16097999137792862</v>
      </c>
      <c r="E731" t="str">
        <f>VLOOKUP($F731,'Participating - full rosters'!$A:$Q,10,FALSE )</f>
        <v>Levin, Chelsea</v>
      </c>
      <c r="F731" s="1">
        <v>0.51339215886669576</v>
      </c>
      <c r="G731">
        <f>VLOOKUP($F731,'Participating - full rosters'!$A:$Q,11,FALSE )</f>
        <v>302</v>
      </c>
      <c r="H731" s="132">
        <f>VLOOKUP($F731,'Participating - full rosters'!$A:$Q,12,FALSE )</f>
        <v>35</v>
      </c>
      <c r="I731" s="132">
        <f>VLOOKUP($F731,'Participating - full rosters'!$A:$Q,13,FALSE )</f>
        <v>2016</v>
      </c>
      <c r="J731" s="132" t="str">
        <f>VLOOKUP($F731,'Participating - full rosters'!$A:$Q,14,FALSE )</f>
        <v>Nongovt. (not-for-profit) - Other</v>
      </c>
      <c r="K731" s="132" t="str">
        <f>VLOOKUP($F731,'Participating - full rosters'!$A:$R,18,FALSE )</f>
        <v>Minor</v>
      </c>
      <c r="L731" s="132" t="str">
        <f>VLOOKUP($F731,'Participating - full rosters'!$A:$Q,15,FALSE )</f>
        <v>Staff Nurse</v>
      </c>
      <c r="M731" s="150">
        <f>VLOOKUP($F731,'Participating - full rosters'!$A:$Q,16,FALSE )</f>
        <v>42152</v>
      </c>
      <c r="N731" s="150">
        <f>VLOOKUP($F731,'Participating - full rosters'!$A:$Q,16,FALSE )</f>
        <v>42152</v>
      </c>
      <c r="O731" s="150"/>
      <c r="P731" s="150"/>
      <c r="Q731" s="47">
        <f>'Overall Data'!$C$34-N731</f>
        <v>897</v>
      </c>
      <c r="R731" s="132" t="str">
        <f>VLOOKUP($F731,'Participating - full rosters'!$A:$Q,17,FALSE )</f>
        <v>DAY</v>
      </c>
      <c r="S731" s="132">
        <v>4</v>
      </c>
    </row>
    <row r="732" spans="1:19">
      <c r="A732" t="str">
        <f>VLOOKUP($F732,'Participating - full rosters'!$A:$Q,2,FALSE )</f>
        <v>Kaiser Permanente Sunnyside Medical Center</v>
      </c>
      <c r="B732" s="1">
        <v>0.21700524054157877</v>
      </c>
      <c r="C732" t="str">
        <f>VLOOKUP($F732,'Participating - full rosters'!$A:$Q,5,FALSE )</f>
        <v>1 North</v>
      </c>
      <c r="D732" s="151">
        <v>0.62267359343562201</v>
      </c>
      <c r="E732" t="str">
        <f>VLOOKUP($F732,'Participating - full rosters'!$A:$Q,10,FALSE )</f>
        <v>Zapanta, Melvi</v>
      </c>
      <c r="F732" s="1">
        <v>0.84446162935807501</v>
      </c>
      <c r="G732">
        <f>VLOOKUP($F732,'Participating - full rosters'!$A:$Q,11,FALSE )</f>
        <v>302</v>
      </c>
      <c r="H732" s="132">
        <f>VLOOKUP($F732,'Participating - full rosters'!$A:$Q,12,FALSE )</f>
        <v>19</v>
      </c>
      <c r="I732" s="132">
        <f>VLOOKUP($F732,'Participating - full rosters'!$A:$Q,13,FALSE )</f>
        <v>2016</v>
      </c>
      <c r="J732" s="132" t="str">
        <f>VLOOKUP($F732,'Participating - full rosters'!$A:$Q,14,FALSE )</f>
        <v>Nongovt. (not-for-profit) - Other</v>
      </c>
      <c r="K732" s="132" t="str">
        <f>VLOOKUP($F732,'Participating - full rosters'!$A:$R,18,FALSE )</f>
        <v>Minor</v>
      </c>
      <c r="L732" s="132" t="str">
        <f>VLOOKUP($F732,'Participating - full rosters'!$A:$Q,15,FALSE )</f>
        <v>Staff Nurse</v>
      </c>
      <c r="M732" s="150">
        <f>VLOOKUP($F732,'Participating - full rosters'!$A:$Q,16,FALSE )</f>
        <v>42152</v>
      </c>
      <c r="N732" s="150">
        <f>VLOOKUP($F732,'Participating - full rosters'!$A:$Q,16,FALSE )</f>
        <v>42152</v>
      </c>
      <c r="O732" s="150"/>
      <c r="P732" s="150"/>
      <c r="Q732" s="47">
        <f>'Overall Data'!$C$34-N732</f>
        <v>897</v>
      </c>
      <c r="R732" s="132" t="str">
        <f>VLOOKUP($F732,'Participating - full rosters'!$A:$Q,17,FALSE )</f>
        <v>DAY</v>
      </c>
      <c r="S732" s="132">
        <v>4</v>
      </c>
    </row>
    <row r="733" spans="1:19">
      <c r="A733" t="str">
        <f>VLOOKUP($F733,'Participating - full rosters'!$A:$Q,2,FALSE )</f>
        <v>St. John Hospital &amp; Medical Center</v>
      </c>
      <c r="B733" s="1">
        <v>0.43342485109506379</v>
      </c>
      <c r="C733" t="str">
        <f>VLOOKUP($F733,'Participating - full rosters'!$A:$Q,5,FALSE )</f>
        <v>4 East - ACE Unit</v>
      </c>
      <c r="D733" s="1">
        <v>0.9455541494267875</v>
      </c>
      <c r="E733" t="str">
        <f>VLOOKUP($F733,'Participating - full rosters'!$A:$Q,10,FALSE )</f>
        <v>Bekris, Cristina</v>
      </c>
      <c r="F733" s="1">
        <v>0.37442702717911203</v>
      </c>
      <c r="G733">
        <f>VLOOKUP($F733,'Participating - full rosters'!$A:$Q,11,FALSE )</f>
        <v>586</v>
      </c>
      <c r="H733" s="132">
        <f>VLOOKUP($F733,'Participating - full rosters'!$A:$Q,12,FALSE )</f>
        <v>24</v>
      </c>
      <c r="I733" s="132">
        <f>VLOOKUP($F733,'Participating - full rosters'!$A:$Q,13,FALSE )</f>
        <v>2003</v>
      </c>
      <c r="J733" s="132" t="str">
        <f>VLOOKUP($F733,'Participating - full rosters'!$A:$Q,14,FALSE )</f>
        <v>Nongovt. (not-for-profit) - Church Operated</v>
      </c>
      <c r="K733" s="132" t="str">
        <f>VLOOKUP($F733,'Participating - full rosters'!$A:$R,18,FALSE )</f>
        <v>Major</v>
      </c>
      <c r="L733" s="132" t="str">
        <f>VLOOKUP($F733,'Participating - full rosters'!$A:$Q,15,FALSE )</f>
        <v>Staff Nurse</v>
      </c>
      <c r="M733" s="150">
        <f>VLOOKUP($F733,'Participating - full rosters'!$A:$Q,16,FALSE )</f>
        <v>42150</v>
      </c>
      <c r="N733" s="150">
        <f>VLOOKUP($F733,'Participating - full rosters'!$A:$Q,16,FALSE )</f>
        <v>42150</v>
      </c>
      <c r="O733" s="150"/>
      <c r="P733" s="150"/>
      <c r="Q733" s="47">
        <f>'Overall Data'!$C$34-N733</f>
        <v>899</v>
      </c>
      <c r="R733" s="132" t="str">
        <f>VLOOKUP($F733,'Participating - full rosters'!$A:$Q,17,FALSE )</f>
        <v>Day</v>
      </c>
      <c r="S733" s="132">
        <v>4</v>
      </c>
    </row>
    <row r="734" spans="1:19">
      <c r="A734" t="str">
        <f>VLOOKUP($F734,'Participating - full rosters'!$A:$Q,2,FALSE )</f>
        <v>Kaiser Permanente Sunnyside Medical Center</v>
      </c>
      <c r="B734" s="151">
        <v>0.21700524054157877</v>
      </c>
      <c r="C734" t="str">
        <f>VLOOKUP($F734,'Participating - full rosters'!$A:$Q,5,FALSE )</f>
        <v>Oncology</v>
      </c>
      <c r="D734" s="151">
        <v>0.38472962404098765</v>
      </c>
      <c r="E734" t="str">
        <f>VLOOKUP($F734,'Participating - full rosters'!$A:$Q,10,FALSE )</f>
        <v>Flynn, Lisa</v>
      </c>
      <c r="F734" s="151">
        <v>0.94255406074867942</v>
      </c>
      <c r="G734">
        <f>VLOOKUP($F734,'Participating - full rosters'!$A:$Q,11,FALSE )</f>
        <v>302</v>
      </c>
      <c r="H734" s="132">
        <f>VLOOKUP($F734,'Participating - full rosters'!$A:$Q,12,FALSE )</f>
        <v>20</v>
      </c>
      <c r="I734" s="132">
        <f>VLOOKUP($F734,'Participating - full rosters'!$A:$Q,13,FALSE )</f>
        <v>2016</v>
      </c>
      <c r="J734" s="132" t="str">
        <f>VLOOKUP($F734,'Participating - full rosters'!$A:$Q,14,FALSE )</f>
        <v>Nongovt. (not-for-profit) - Other</v>
      </c>
      <c r="K734" s="132" t="str">
        <f>VLOOKUP($F734,'Participating - full rosters'!$A:$R,18,FALSE )</f>
        <v>Minor</v>
      </c>
      <c r="L734" s="132" t="str">
        <f>VLOOKUP($F734,'Participating - full rosters'!$A:$Q,15,FALSE )</f>
        <v>Staff Nurse</v>
      </c>
      <c r="M734" s="150">
        <f>VLOOKUP($F734,'Participating - full rosters'!$A:$Q,16,FALSE )</f>
        <v>42146</v>
      </c>
      <c r="N734" s="150">
        <f>VLOOKUP($F734,'Participating - full rosters'!$A:$Q,16,FALSE )</f>
        <v>42146</v>
      </c>
      <c r="O734" s="150"/>
      <c r="P734" s="150"/>
      <c r="Q734" s="47">
        <f>'Overall Data'!$C$34-N734</f>
        <v>903</v>
      </c>
      <c r="R734" s="132" t="str">
        <f>VLOOKUP($F734,'Participating - full rosters'!$A:$Q,17,FALSE )</f>
        <v>DAY</v>
      </c>
      <c r="S734" s="132">
        <v>4</v>
      </c>
    </row>
    <row r="735" spans="1:19">
      <c r="A735" t="str">
        <f>VLOOKUP($F735,'Participating - full rosters'!$A:$Q,2,FALSE )</f>
        <v>O'Connor Hospital</v>
      </c>
      <c r="B735" s="1">
        <v>0.55461445603717285</v>
      </c>
      <c r="C735" t="str">
        <f>VLOOKUP($F735,'Participating - full rosters'!$A:$Q,5,FALSE )</f>
        <v>Inpatient</v>
      </c>
      <c r="D735" s="151">
        <v>0.36927518772477186</v>
      </c>
      <c r="E735" t="str">
        <f>VLOOKUP($F735,'Participating - full rosters'!$A:$Q,10,FALSE )</f>
        <v>Jetter, Antonia</v>
      </c>
      <c r="F735" s="1">
        <v>0.69486517902016542</v>
      </c>
      <c r="G735">
        <f>VLOOKUP($F735,'Participating - full rosters'!$A:$Q,11,FALSE )</f>
        <v>16</v>
      </c>
      <c r="H735" s="132">
        <f>VLOOKUP($F735,'Participating - full rosters'!$A:$Q,12,FALSE )</f>
        <v>0</v>
      </c>
      <c r="I735" s="132">
        <f>VLOOKUP($F735,'Participating - full rosters'!$A:$Q,13,FALSE )</f>
        <v>2011</v>
      </c>
      <c r="J735" s="132" t="str">
        <f>VLOOKUP($F735,'Participating - full rosters'!$A:$Q,14,FALSE )</f>
        <v>Nongovt. (not-for-profit) - Other</v>
      </c>
      <c r="K735" s="132" t="str">
        <f>VLOOKUP($F735,'Participating - full rosters'!$A:$R,18,FALSE )</f>
        <v>Non teaching</v>
      </c>
      <c r="L735" s="132" t="str">
        <f>VLOOKUP($F735,'Participating - full rosters'!$A:$Q,15,FALSE )</f>
        <v>Staff Nurse</v>
      </c>
      <c r="M735" s="150">
        <f>VLOOKUP($F735,'Participating - full rosters'!$A:$Q,16,FALSE )</f>
        <v>42146</v>
      </c>
      <c r="N735" s="150">
        <f>VLOOKUP($F735,'Participating - full rosters'!$A:$Q,16,FALSE )</f>
        <v>42146</v>
      </c>
      <c r="O735" s="150"/>
      <c r="P735" s="150"/>
      <c r="Q735" s="47">
        <f>'Overall Data'!$C$34-N735</f>
        <v>903</v>
      </c>
      <c r="R735" s="132" t="str">
        <f>VLOOKUP($F735,'Participating - full rosters'!$A:$Q,17,FALSE )</f>
        <v>day</v>
      </c>
      <c r="S735" s="132">
        <v>4</v>
      </c>
    </row>
    <row r="736" spans="1:19">
      <c r="A736" t="str">
        <f>VLOOKUP($F736,'Participating - full rosters'!$A:$Q,2,FALSE )</f>
        <v>The Miriam Hospital</v>
      </c>
      <c r="B736" s="1">
        <v>0.52550586196277127</v>
      </c>
      <c r="C736" t="str">
        <f>VLOOKUP($F736,'Participating - full rosters'!$A:$Q,5,FALSE )</f>
        <v>4B Oncology</v>
      </c>
      <c r="D736" s="1">
        <v>0.93622122789429929</v>
      </c>
      <c r="E736" t="str">
        <f>VLOOKUP($F736,'Participating - full rosters'!$A:$Q,10,FALSE )</f>
        <v>Durand, Tanya J</v>
      </c>
      <c r="F736" s="1">
        <v>0.22339748930872094</v>
      </c>
      <c r="G736">
        <f>VLOOKUP($F736,'Participating - full rosters'!$A:$Q,11,FALSE )</f>
        <v>247</v>
      </c>
      <c r="H736" s="132">
        <f>VLOOKUP($F736,'Participating - full rosters'!$A:$Q,12,FALSE )</f>
        <v>25</v>
      </c>
      <c r="I736" s="132">
        <f>VLOOKUP($F736,'Participating - full rosters'!$A:$Q,13,FALSE )</f>
        <v>2004</v>
      </c>
      <c r="J736" s="132" t="str">
        <f>VLOOKUP($F736,'Participating - full rosters'!$A:$Q,14,FALSE )</f>
        <v>Nongovt. (not-for-profit) - Other</v>
      </c>
      <c r="K736" s="132" t="str">
        <f>VLOOKUP($F736,'Participating - full rosters'!$A:$R,18,FALSE )</f>
        <v>Major</v>
      </c>
      <c r="L736" s="132" t="str">
        <f>VLOOKUP($F736,'Participating - full rosters'!$A:$Q,15,FALSE )</f>
        <v>Staff Nurse</v>
      </c>
      <c r="M736" s="150">
        <f>VLOOKUP($F736,'Participating - full rosters'!$A:$Q,16,FALSE )</f>
        <v>42146</v>
      </c>
      <c r="N736" s="150">
        <f>VLOOKUP($F736,'Participating - full rosters'!$A:$Q,16,FALSE )</f>
        <v>42146</v>
      </c>
      <c r="O736" s="150"/>
      <c r="P736" s="150"/>
      <c r="Q736" s="47">
        <f>'Overall Data'!$C$34-N736</f>
        <v>903</v>
      </c>
      <c r="R736" s="132" t="str">
        <f>VLOOKUP($F736,'Participating - full rosters'!$A:$Q,17,FALSE )</f>
        <v>day</v>
      </c>
      <c r="S736" s="132">
        <v>4</v>
      </c>
    </row>
    <row r="737" spans="1:19">
      <c r="A737" t="str">
        <f>VLOOKUP($F737,'Participating - full rosters'!$A:$Q,2,FALSE )</f>
        <v>UConn Health John Dempsey Hospital</v>
      </c>
      <c r="B737" s="151">
        <v>6.2812775230464357E-2</v>
      </c>
      <c r="C737" t="str">
        <f>VLOOKUP($F737,'Participating - full rosters'!$A:$Q,5,FALSE )</f>
        <v>Medicine 3 Unit</v>
      </c>
      <c r="D737" s="1">
        <v>5.9301050074087702E-2</v>
      </c>
      <c r="E737" t="str">
        <f>VLOOKUP($F737,'Participating - full rosters'!$A:$Q,10,FALSE )</f>
        <v>Candido, Doreen L.</v>
      </c>
      <c r="F737" s="151">
        <v>0.99056770226946655</v>
      </c>
      <c r="G737">
        <f>VLOOKUP($F737,'Participating - full rosters'!$A:$Q,11,FALSE )</f>
        <v>176</v>
      </c>
      <c r="H737" s="132">
        <f>VLOOKUP($F737,'Participating - full rosters'!$A:$Q,12,FALSE )</f>
        <v>28</v>
      </c>
      <c r="I737" s="132">
        <f>VLOOKUP($F737,'Participating - full rosters'!$A:$Q,13,FALSE )</f>
        <v>2017</v>
      </c>
      <c r="J737" s="132" t="str">
        <f>VLOOKUP($F737,'Participating - full rosters'!$A:$Q,14,FALSE )</f>
        <v xml:space="preserve">Govt. (non federal) - State
</v>
      </c>
      <c r="K737" s="132" t="str">
        <f>VLOOKUP($F737,'Participating - full rosters'!$A:$R,18,FALSE )</f>
        <v>Major</v>
      </c>
      <c r="L737" s="132" t="str">
        <f>VLOOKUP($F737,'Participating - full rosters'!$A:$Q,15,FALSE )</f>
        <v>Staff Nurse</v>
      </c>
      <c r="M737" s="150">
        <f>VLOOKUP($F737,'Participating - full rosters'!$A:$Q,16,FALSE )</f>
        <v>42146</v>
      </c>
      <c r="N737" s="150">
        <f>VLOOKUP($F737,'Participating - full rosters'!$A:$Q,16,FALSE )</f>
        <v>42146</v>
      </c>
      <c r="O737" s="150"/>
      <c r="P737" s="150"/>
      <c r="Q737" s="47">
        <f>'Overall Data'!$C$34-N737</f>
        <v>903</v>
      </c>
      <c r="R737" s="132" t="str">
        <f>VLOOKUP($F737,'Participating - full rosters'!$A:$Q,17,FALSE )</f>
        <v>DAY</v>
      </c>
      <c r="S737" s="132">
        <v>4</v>
      </c>
    </row>
    <row r="738" spans="1:19">
      <c r="A738" t="str">
        <f>VLOOKUP($F738,'Participating - full rosters'!$A:$Q,2,FALSE )</f>
        <v>St. Elizabeth Hospital</v>
      </c>
      <c r="B738" s="106">
        <v>6.8237914781316023E-2</v>
      </c>
      <c r="C738" t="str">
        <f>VLOOKUP($F738,'Participating - full rosters'!$A:$Q,5,FALSE )</f>
        <v>Surgery</v>
      </c>
      <c r="D738" s="106">
        <v>0.26135224736058948</v>
      </c>
      <c r="E738" t="str">
        <f>VLOOKUP($F738,'Participating - full rosters'!$A:$Q,10,FALSE )</f>
        <v>Woods, Wynette</v>
      </c>
      <c r="F738" s="106">
        <v>0.80064638778202279</v>
      </c>
      <c r="G738">
        <f>VLOOKUP($F738,'Participating - full rosters'!$A:$Q,11,FALSE )</f>
        <v>47</v>
      </c>
      <c r="H738" s="132">
        <f>VLOOKUP($F738,'Participating - full rosters'!$A:$Q,12,FALSE )</f>
        <v>16</v>
      </c>
      <c r="I738" s="132">
        <f>VLOOKUP($F738,'Participating - full rosters'!$A:$Q,13,FALSE )</f>
        <v>2012</v>
      </c>
      <c r="J738" s="132" t="str">
        <f>VLOOKUP($F738,'Participating - full rosters'!$A:$Q,14,FALSE )</f>
        <v xml:space="preserve">Nongovt. (not-for-profit) - Church Operated
</v>
      </c>
      <c r="K738" s="132" t="str">
        <f>VLOOKUP($F738,'Participating - full rosters'!$A:$R,18,FALSE )</f>
        <v>Non teaching</v>
      </c>
      <c r="L738" s="132" t="str">
        <f>VLOOKUP($F738,'Participating - full rosters'!$A:$Q,15,FALSE )</f>
        <v>C N A</v>
      </c>
      <c r="M738" s="150">
        <f>VLOOKUP($F738,'Participating - full rosters'!$A:$Q,16,FALSE )</f>
        <v>42135</v>
      </c>
      <c r="N738" s="150">
        <f>VLOOKUP($F738,'Participating - full rosters'!$A:$Q,16,FALSE )</f>
        <v>42135</v>
      </c>
      <c r="O738" s="150"/>
      <c r="P738" s="150"/>
      <c r="Q738" s="47">
        <f>'Overall Data'!$C$34-N738</f>
        <v>914</v>
      </c>
      <c r="R738" s="132" t="str">
        <f>VLOOKUP($F738,'Participating - full rosters'!$A:$Q,17,FALSE )</f>
        <v>Day</v>
      </c>
      <c r="S738" s="132">
        <v>4</v>
      </c>
    </row>
    <row r="739" spans="1:19">
      <c r="A739" t="str">
        <f>VLOOKUP($F739,'Participating - full rosters'!$A:$Q,2,FALSE )</f>
        <v>Woodhull Hospital</v>
      </c>
      <c r="B739" s="1">
        <v>0.33754326083630637</v>
      </c>
      <c r="C739" t="str">
        <f>VLOOKUP($F739,'Participating - full rosters'!$A:$Q,5,FALSE )</f>
        <v>8-200 Medicine</v>
      </c>
      <c r="D739" s="1">
        <v>0.39015181399689147</v>
      </c>
      <c r="E739" t="str">
        <f>VLOOKUP($F739,'Participating - full rosters'!$A:$Q,10,FALSE )</f>
        <v>Joseph, Marie</v>
      </c>
      <c r="F739" s="1">
        <v>0.43120000000000003</v>
      </c>
      <c r="G739">
        <f>VLOOKUP($F739,'Participating - full rosters'!$A:$Q,11,FALSE )</f>
        <v>305</v>
      </c>
      <c r="H739" s="132">
        <f>VLOOKUP($F739,'Participating - full rosters'!$A:$Q,12,FALSE )</f>
        <v>36</v>
      </c>
      <c r="I739" s="132">
        <f>VLOOKUP($F739,'Participating - full rosters'!$A:$Q,13,FALSE )</f>
        <v>2016</v>
      </c>
      <c r="J739" s="132" t="str">
        <f>VLOOKUP($F739,'Participating - full rosters'!$A:$Q,14,FALSE )</f>
        <v>Govt. (non federal) - City-county</v>
      </c>
      <c r="K739" s="132" t="str">
        <f>VLOOKUP($F739,'Participating - full rosters'!$A:$R,18,FALSE )</f>
        <v>Minor</v>
      </c>
      <c r="L739" s="132" t="str">
        <f>VLOOKUP($F739,'Participating - full rosters'!$A:$Q,15,FALSE )</f>
        <v>C N A</v>
      </c>
      <c r="M739" s="150">
        <f>VLOOKUP($F739,'Participating - full rosters'!$A:$Q,16,FALSE )</f>
        <v>42135</v>
      </c>
      <c r="N739" s="150">
        <f>VLOOKUP($F739,'Participating - full rosters'!$A:$Q,16,FALSE )</f>
        <v>42135</v>
      </c>
      <c r="O739" s="150"/>
      <c r="P739" s="150"/>
      <c r="Q739" s="47">
        <f>'Overall Data'!$C$34-N739</f>
        <v>914</v>
      </c>
      <c r="R739" s="132" t="str">
        <f>VLOOKUP($F739,'Participating - full rosters'!$A:$Q,17,FALSE )</f>
        <v>Day</v>
      </c>
      <c r="S739" s="132">
        <v>4</v>
      </c>
    </row>
    <row r="740" spans="1:19">
      <c r="A740" t="str">
        <f>VLOOKUP($F740,'Participating - full rosters'!$A:$Q,2,FALSE )</f>
        <v>NY Presbyterian - Lawrence</v>
      </c>
      <c r="B740" s="99">
        <v>9.2891976238658858E-2</v>
      </c>
      <c r="C740" t="str">
        <f>VLOOKUP($F740,'Participating - full rosters'!$A:$Q,5,FALSE )</f>
        <v>3N</v>
      </c>
      <c r="D740" s="99">
        <v>0.32799101029205158</v>
      </c>
      <c r="E740" t="str">
        <f>VLOOKUP($F740,'Participating - full rosters'!$A:$Q,10,FALSE )</f>
        <v>Forbes, Ava</v>
      </c>
      <c r="F740" s="99">
        <v>0.26031994057127683</v>
      </c>
      <c r="G740">
        <f>VLOOKUP($F740,'Participating - full rosters'!$A:$Q,11,FALSE )</f>
        <v>208</v>
      </c>
      <c r="H740" s="132">
        <f>VLOOKUP($F740,'Participating - full rosters'!$A:$Q,12,FALSE )</f>
        <v>31</v>
      </c>
      <c r="I740" s="132">
        <f>VLOOKUP($F740,'Participating - full rosters'!$A:$Q,13,FALSE )</f>
        <v>2016</v>
      </c>
      <c r="J740" s="132" t="str">
        <f>VLOOKUP($F740,'Participating - full rosters'!$A:$Q,14,FALSE )</f>
        <v>Nongovt. (not-for-profit) - Other</v>
      </c>
      <c r="K740" s="132" t="str">
        <f>VLOOKUP($F740,'Participating - full rosters'!$A:$R,18,FALSE )</f>
        <v>Minor</v>
      </c>
      <c r="L740" s="132" t="str">
        <f>VLOOKUP($F740,'Participating - full rosters'!$A:$Q,15,FALSE )</f>
        <v>STAFF NURSE</v>
      </c>
      <c r="M740" s="150">
        <f>VLOOKUP($F740,'Participating - full rosters'!$A:$Q,16,FALSE )</f>
        <v>42128</v>
      </c>
      <c r="N740" s="150">
        <f>VLOOKUP($F740,'Participating - full rosters'!$A:$Q,16,FALSE )</f>
        <v>42128</v>
      </c>
      <c r="O740" s="150"/>
      <c r="P740" s="150"/>
      <c r="Q740" s="47">
        <f>'Overall Data'!$C$34-N740</f>
        <v>921</v>
      </c>
      <c r="R740" s="132" t="str">
        <f>VLOOKUP($F740,'Participating - full rosters'!$A:$Q,17,FALSE )</f>
        <v>FT Days</v>
      </c>
      <c r="S740" s="132">
        <v>4</v>
      </c>
    </row>
    <row r="741" spans="1:19">
      <c r="A741" t="str">
        <f>VLOOKUP($F741,'Participating - full rosters'!$A:$Q,2,FALSE )</f>
        <v>University Hospitals Portage  Medical Center</v>
      </c>
      <c r="B741" s="1">
        <v>0.77700540353316994</v>
      </c>
      <c r="C741" t="str">
        <f>VLOOKUP($F741,'Participating - full rosters'!$A:$Q,5,FALSE )</f>
        <v>POR Routine Nursing Unit-25530</v>
      </c>
      <c r="D741" s="1">
        <v>0.60617956690598407</v>
      </c>
      <c r="E741" t="str">
        <f>VLOOKUP($F741,'Participating - full rosters'!$A:$Q,10,FALSE )</f>
        <v>Lewis, Lauren R</v>
      </c>
      <c r="F741" s="1">
        <v>0.41616772902645516</v>
      </c>
      <c r="G741">
        <f>VLOOKUP($F741,'Participating - full rosters'!$A:$Q,11,FALSE )</f>
        <v>117</v>
      </c>
      <c r="H741" s="132">
        <f>VLOOKUP($F741,'Participating - full rosters'!$A:$Q,12,FALSE )</f>
        <v>33</v>
      </c>
      <c r="I741" s="132">
        <f>VLOOKUP($F741,'Participating - full rosters'!$A:$Q,13,FALSE )</f>
        <v>2017</v>
      </c>
      <c r="J741" s="132" t="str">
        <f>VLOOKUP($F741,'Participating - full rosters'!$A:$Q,14,FALSE )</f>
        <v>Nongovt. (not-for-profit) - Other</v>
      </c>
      <c r="K741" s="132" t="str">
        <f>VLOOKUP($F741,'Participating - full rosters'!$A:$R,18,FALSE )</f>
        <v>Minor</v>
      </c>
      <c r="L741" s="132" t="str">
        <f>VLOOKUP($F741,'Participating - full rosters'!$A:$Q,15,FALSE )</f>
        <v>RN</v>
      </c>
      <c r="M741" s="150" t="str">
        <f>VLOOKUP($F741,'Participating - full rosters'!$A:$Q,16,FALSE )</f>
        <v>2 Years 7 Months</v>
      </c>
      <c r="N741" s="150" t="str">
        <f>VLOOKUP($F741,'Participating - full rosters'!$A:$Q,16,FALSE )</f>
        <v>2 Years 7 Months</v>
      </c>
      <c r="O741" s="47">
        <v>2</v>
      </c>
      <c r="P741" s="47">
        <v>7</v>
      </c>
      <c r="Q741" s="47">
        <f>365*O741+P741*30</f>
        <v>940</v>
      </c>
      <c r="R741" s="132" t="str">
        <f>VLOOKUP($F741,'Participating - full rosters'!$A:$Q,17,FALSE )</f>
        <v>7a-730p</v>
      </c>
      <c r="S741" s="132">
        <v>4</v>
      </c>
    </row>
    <row r="742" spans="1:19">
      <c r="A742" t="str">
        <f>VLOOKUP($F742,'Participating - full rosters'!$A:$Q,2,FALSE )</f>
        <v>Geisinger Medical Center</v>
      </c>
      <c r="B742" s="1">
        <v>0.91611479193661671</v>
      </c>
      <c r="C742" t="str">
        <f>VLOOKUP($F742,'Participating - full rosters'!$A:$Q,5,FALSE )</f>
        <v xml:space="preserve">BP 7 </v>
      </c>
      <c r="D742" s="1">
        <v>0.86510378090424767</v>
      </c>
      <c r="E742" t="str">
        <f>VLOOKUP($F742,'Participating - full rosters'!$A:$Q,10,FALSE )</f>
        <v>Wagner, Sarah</v>
      </c>
      <c r="F742" s="1">
        <v>0.42605489355144299</v>
      </c>
      <c r="G742">
        <f>VLOOKUP($F742,'Participating - full rosters'!$A:$Q,11,FALSE )</f>
        <v>547</v>
      </c>
      <c r="H742" s="132">
        <f>VLOOKUP($F742,'Participating - full rosters'!$A:$Q,12,FALSE )</f>
        <v>28</v>
      </c>
      <c r="I742" s="132">
        <f>VLOOKUP($F742,'Participating - full rosters'!$A:$Q,13,FALSE )</f>
        <v>2010</v>
      </c>
      <c r="J742" s="132" t="str">
        <f>VLOOKUP($F742,'Participating - full rosters'!$A:$Q,14,FALSE )</f>
        <v>Nongovt. (not-for-profit) - Other</v>
      </c>
      <c r="K742" s="132" t="str">
        <f>VLOOKUP($F742,'Participating - full rosters'!$A:$R,18,FALSE )</f>
        <v>Major</v>
      </c>
      <c r="L742" s="132" t="str">
        <f>VLOOKUP($F742,'Participating - full rosters'!$A:$Q,15,FALSE )</f>
        <v>Staff Nurse</v>
      </c>
      <c r="M742" s="150">
        <f>VLOOKUP($F742,'Participating - full rosters'!$A:$Q,16,FALSE )</f>
        <v>42106</v>
      </c>
      <c r="N742" s="150">
        <f>VLOOKUP($F742,'Participating - full rosters'!$A:$Q,16,FALSE )</f>
        <v>42106</v>
      </c>
      <c r="O742" s="150"/>
      <c r="P742" s="150"/>
      <c r="Q742" s="47">
        <f>'Overall Data'!$C$34-N742</f>
        <v>943</v>
      </c>
      <c r="R742" s="132" t="str">
        <f>VLOOKUP($F742,'Participating - full rosters'!$A:$Q,17,FALSE )</f>
        <v>Day</v>
      </c>
      <c r="S742" s="132">
        <v>4</v>
      </c>
    </row>
    <row r="743" spans="1:19">
      <c r="A743" t="str">
        <f>VLOOKUP($F743,'Participating - full rosters'!$A:$Q,2,FALSE )</f>
        <v>NY Presbyterian - Lawrence</v>
      </c>
      <c r="B743" s="1">
        <v>9.2891976238658858E-2</v>
      </c>
      <c r="C743" t="str">
        <f>VLOOKUP($F743,'Participating - full rosters'!$A:$Q,5,FALSE )</f>
        <v>3N</v>
      </c>
      <c r="D743" s="151">
        <v>0.32799101029205158</v>
      </c>
      <c r="E743" t="str">
        <f>VLOOKUP($F743,'Participating - full rosters'!$A:$Q,10,FALSE )</f>
        <v>Mangaoil, Stacy</v>
      </c>
      <c r="F743" s="1">
        <v>0.28650510961288289</v>
      </c>
      <c r="G743">
        <f>VLOOKUP($F743,'Participating - full rosters'!$A:$Q,11,FALSE )</f>
        <v>208</v>
      </c>
      <c r="H743" s="132">
        <f>VLOOKUP($F743,'Participating - full rosters'!$A:$Q,12,FALSE )</f>
        <v>31</v>
      </c>
      <c r="I743" s="132">
        <f>VLOOKUP($F743,'Participating - full rosters'!$A:$Q,13,FALSE )</f>
        <v>2016</v>
      </c>
      <c r="J743" s="132" t="str">
        <f>VLOOKUP($F743,'Participating - full rosters'!$A:$Q,14,FALSE )</f>
        <v>Nongovt. (not-for-profit) - Other</v>
      </c>
      <c r="K743" s="132" t="str">
        <f>VLOOKUP($F743,'Participating - full rosters'!$A:$R,18,FALSE )</f>
        <v>Minor</v>
      </c>
      <c r="L743" s="132" t="str">
        <f>VLOOKUP($F743,'Participating - full rosters'!$A:$Q,15,FALSE )</f>
        <v>STAFF NURSE</v>
      </c>
      <c r="M743" s="150">
        <f>VLOOKUP($F743,'Participating - full rosters'!$A:$Q,16,FALSE )</f>
        <v>42100</v>
      </c>
      <c r="N743" s="150">
        <f>VLOOKUP($F743,'Participating - full rosters'!$A:$Q,16,FALSE )</f>
        <v>42100</v>
      </c>
      <c r="O743" s="150"/>
      <c r="P743" s="150"/>
      <c r="Q743" s="47">
        <f>'Overall Data'!$C$34-N743</f>
        <v>949</v>
      </c>
      <c r="R743" s="132" t="str">
        <f>VLOOKUP($F743,'Participating - full rosters'!$A:$Q,17,FALSE )</f>
        <v>FT Days</v>
      </c>
      <c r="S743" s="132">
        <v>4</v>
      </c>
    </row>
    <row r="744" spans="1:19">
      <c r="A744" t="str">
        <f>VLOOKUP($F744,'Participating - full rosters'!$A:$Q,2,FALSE )</f>
        <v>Geisinger Medical Center</v>
      </c>
      <c r="B744" s="99">
        <v>0.91611479193661671</v>
      </c>
      <c r="C744" t="str">
        <f>VLOOKUP($F744,'Participating - full rosters'!$A:$Q,5,FALSE )</f>
        <v xml:space="preserve">BP 7 </v>
      </c>
      <c r="D744" s="151">
        <v>0.86510378090424767</v>
      </c>
      <c r="E744" t="str">
        <f>VLOOKUP($F744,'Participating - full rosters'!$A:$Q,10,FALSE )</f>
        <v>Mathias, Kassandra</v>
      </c>
      <c r="F744" s="99">
        <v>0.96057439214525842</v>
      </c>
      <c r="G744">
        <f>VLOOKUP($F744,'Participating - full rosters'!$A:$Q,11,FALSE )</f>
        <v>547</v>
      </c>
      <c r="H744" s="132">
        <f>VLOOKUP($F744,'Participating - full rosters'!$A:$Q,12,FALSE )</f>
        <v>28</v>
      </c>
      <c r="I744" s="132">
        <f>VLOOKUP($F744,'Participating - full rosters'!$A:$Q,13,FALSE )</f>
        <v>2010</v>
      </c>
      <c r="J744" s="132" t="str">
        <f>VLOOKUP($F744,'Participating - full rosters'!$A:$Q,14,FALSE )</f>
        <v>Nongovt. (not-for-profit) - Other</v>
      </c>
      <c r="K744" s="132" t="str">
        <f>VLOOKUP($F744,'Participating - full rosters'!$A:$R,18,FALSE )</f>
        <v>Major</v>
      </c>
      <c r="L744" s="132" t="str">
        <f>VLOOKUP($F744,'Participating - full rosters'!$A:$Q,15,FALSE )</f>
        <v>Unlicensed staff</v>
      </c>
      <c r="M744" s="150">
        <f>VLOOKUP($F744,'Participating - full rosters'!$A:$Q,16,FALSE )</f>
        <v>42096</v>
      </c>
      <c r="N744" s="150">
        <f>VLOOKUP($F744,'Participating - full rosters'!$A:$Q,16,FALSE )</f>
        <v>42096</v>
      </c>
      <c r="O744" s="150"/>
      <c r="P744" s="150"/>
      <c r="Q744" s="47">
        <f>'Overall Data'!$C$34-N744</f>
        <v>953</v>
      </c>
      <c r="R744" s="132" t="str">
        <f>VLOOKUP($F744,'Participating - full rosters'!$A:$Q,17,FALSE )</f>
        <v>Day</v>
      </c>
      <c r="S744" s="132">
        <v>4</v>
      </c>
    </row>
    <row r="745" spans="1:19">
      <c r="A745" t="str">
        <f>VLOOKUP($F745,'Participating - full rosters'!$A:$Q,2,FALSE )</f>
        <v>Kaiser Permanente Sunnyside Medical Center</v>
      </c>
      <c r="B745" s="151">
        <v>0.21700524054157877</v>
      </c>
      <c r="C745" t="str">
        <f>VLOOKUP($F745,'Participating - full rosters'!$A:$Q,5,FALSE )</f>
        <v>1 North</v>
      </c>
      <c r="D745" s="151">
        <v>0.62267359343562168</v>
      </c>
      <c r="E745" t="str">
        <f>VLOOKUP($F745,'Participating - full rosters'!$A:$Q,10,FALSE )</f>
        <v>Sotaridona, Jo Anne</v>
      </c>
      <c r="F745" s="1">
        <v>0.19662916690993637</v>
      </c>
      <c r="G745">
        <f>VLOOKUP($F745,'Participating - full rosters'!$A:$Q,11,FALSE )</f>
        <v>302</v>
      </c>
      <c r="H745" s="132">
        <f>VLOOKUP($F745,'Participating - full rosters'!$A:$Q,12,FALSE )</f>
        <v>19</v>
      </c>
      <c r="I745" s="132">
        <f>VLOOKUP($F745,'Participating - full rosters'!$A:$Q,13,FALSE )</f>
        <v>2016</v>
      </c>
      <c r="J745" s="132" t="str">
        <f>VLOOKUP($F745,'Participating - full rosters'!$A:$Q,14,FALSE )</f>
        <v>Nongovt. (not-for-profit) - Other</v>
      </c>
      <c r="K745" s="132" t="str">
        <f>VLOOKUP($F745,'Participating - full rosters'!$A:$R,18,FALSE )</f>
        <v>Minor</v>
      </c>
      <c r="L745" s="132" t="str">
        <f>VLOOKUP($F745,'Participating - full rosters'!$A:$Q,15,FALSE )</f>
        <v>Staff Nurse</v>
      </c>
      <c r="M745" s="150">
        <f>VLOOKUP($F745,'Participating - full rosters'!$A:$Q,16,FALSE )</f>
        <v>42090</v>
      </c>
      <c r="N745" s="150">
        <f>VLOOKUP($F745,'Participating - full rosters'!$A:$Q,16,FALSE )</f>
        <v>42090</v>
      </c>
      <c r="O745" s="150"/>
      <c r="P745" s="150"/>
      <c r="Q745" s="47">
        <f>'Overall Data'!$C$34-N745</f>
        <v>959</v>
      </c>
      <c r="R745" s="132" t="str">
        <f>VLOOKUP($F745,'Participating - full rosters'!$A:$Q,17,FALSE )</f>
        <v>DAY</v>
      </c>
      <c r="S745" s="132">
        <v>4</v>
      </c>
    </row>
    <row r="746" spans="1:19">
      <c r="A746" t="str">
        <f>VLOOKUP($F746,'Participating - full rosters'!$A:$Q,2,FALSE )</f>
        <v>Geisinger Medical Center</v>
      </c>
      <c r="B746" s="151">
        <v>0.91611479193661671</v>
      </c>
      <c r="C746" t="str">
        <f>VLOOKUP($F746,'Participating - full rosters'!$A:$Q,5,FALSE )</f>
        <v xml:space="preserve">BP 7 </v>
      </c>
      <c r="D746" s="151">
        <v>0.86510378090424767</v>
      </c>
      <c r="E746" t="str">
        <f>VLOOKUP($F746,'Participating - full rosters'!$A:$Q,10,FALSE )</f>
        <v>Garcia, Matthew</v>
      </c>
      <c r="F746" s="151">
        <v>0.39051879316103633</v>
      </c>
      <c r="G746">
        <f>VLOOKUP($F746,'Participating - full rosters'!$A:$Q,11,FALSE )</f>
        <v>547</v>
      </c>
      <c r="H746" s="132">
        <f>VLOOKUP($F746,'Participating - full rosters'!$A:$Q,12,FALSE )</f>
        <v>28</v>
      </c>
      <c r="I746" s="132">
        <f>VLOOKUP($F746,'Participating - full rosters'!$A:$Q,13,FALSE )</f>
        <v>2010</v>
      </c>
      <c r="J746" s="132" t="str">
        <f>VLOOKUP($F746,'Participating - full rosters'!$A:$Q,14,FALSE )</f>
        <v>Nongovt. (not-for-profit) - Other</v>
      </c>
      <c r="K746" s="132" t="str">
        <f>VLOOKUP($F746,'Participating - full rosters'!$A:$R,18,FALSE )</f>
        <v>Major</v>
      </c>
      <c r="L746" s="132" t="str">
        <f>VLOOKUP($F746,'Participating - full rosters'!$A:$Q,15,FALSE )</f>
        <v>Staff Nurse</v>
      </c>
      <c r="M746" s="150">
        <f>VLOOKUP($F746,'Participating - full rosters'!$A:$Q,16,FALSE )</f>
        <v>42079</v>
      </c>
      <c r="N746" s="150">
        <f>VLOOKUP($F746,'Participating - full rosters'!$A:$Q,16,FALSE )</f>
        <v>42079</v>
      </c>
      <c r="O746" s="150"/>
      <c r="P746" s="150"/>
      <c r="Q746" s="47">
        <f>'Overall Data'!$C$34-N746</f>
        <v>970</v>
      </c>
      <c r="R746" s="132" t="str">
        <f>VLOOKUP($F746,'Participating - full rosters'!$A:$Q,17,FALSE )</f>
        <v>Day</v>
      </c>
      <c r="S746" s="132">
        <v>4</v>
      </c>
    </row>
    <row r="747" spans="1:19">
      <c r="A747" t="str">
        <f>VLOOKUP($F747,'Participating - full rosters'!$A:$Q,2,FALSE )</f>
        <v>Kaiser Permanente Sunnyside Medical Center</v>
      </c>
      <c r="B747" s="1">
        <v>0.21700524054157877</v>
      </c>
      <c r="C747" t="str">
        <f>VLOOKUP($F747,'Participating - full rosters'!$A:$Q,5,FALSE )</f>
        <v>3 South</v>
      </c>
      <c r="D747" s="1">
        <v>0.64084960040717354</v>
      </c>
      <c r="E747" t="str">
        <f>VLOOKUP($F747,'Participating - full rosters'!$A:$Q,10,FALSE )</f>
        <v>Condit, Brooke</v>
      </c>
      <c r="F747" s="1">
        <v>0.97804473882529841</v>
      </c>
      <c r="G747">
        <f>VLOOKUP($F747,'Participating - full rosters'!$A:$Q,11,FALSE )</f>
        <v>302</v>
      </c>
      <c r="H747" s="132">
        <f>VLOOKUP($F747,'Participating - full rosters'!$A:$Q,12,FALSE )</f>
        <v>20</v>
      </c>
      <c r="I747" s="132">
        <f>VLOOKUP($F747,'Participating - full rosters'!$A:$Q,13,FALSE )</f>
        <v>2016</v>
      </c>
      <c r="J747" s="132" t="str">
        <f>VLOOKUP($F747,'Participating - full rosters'!$A:$Q,14,FALSE )</f>
        <v>Nongovt. (not-for-profit) - Other</v>
      </c>
      <c r="K747" s="132" t="str">
        <f>VLOOKUP($F747,'Participating - full rosters'!$A:$R,18,FALSE )</f>
        <v>Minor</v>
      </c>
      <c r="L747" s="132" t="str">
        <f>VLOOKUP($F747,'Participating - full rosters'!$A:$Q,15,FALSE )</f>
        <v>Staff Nurse</v>
      </c>
      <c r="M747" s="150">
        <f>VLOOKUP($F747,'Participating - full rosters'!$A:$Q,16,FALSE )</f>
        <v>42074</v>
      </c>
      <c r="N747" s="150">
        <f>VLOOKUP($F747,'Participating - full rosters'!$A:$Q,16,FALSE )</f>
        <v>42074</v>
      </c>
      <c r="O747" s="150"/>
      <c r="P747" s="150"/>
      <c r="Q747" s="47">
        <f>'Overall Data'!$C$34-N747</f>
        <v>975</v>
      </c>
      <c r="R747" s="132" t="str">
        <f>VLOOKUP($F747,'Participating - full rosters'!$A:$Q,17,FALSE )</f>
        <v>DAY</v>
      </c>
      <c r="S747" s="132">
        <v>4</v>
      </c>
    </row>
    <row r="748" spans="1:19">
      <c r="A748" t="str">
        <f>VLOOKUP($F748,'Participating - full rosters'!$A:$Q,2,FALSE )</f>
        <v>Kaiser Permanente Sunnyside Medical Center</v>
      </c>
      <c r="B748" s="1">
        <v>0.21700524054157877</v>
      </c>
      <c r="C748" t="str">
        <f>VLOOKUP($F748,'Participating - full rosters'!$A:$Q,5,FALSE )</f>
        <v>2 North</v>
      </c>
      <c r="D748" s="1">
        <v>0.16097999137792862</v>
      </c>
      <c r="E748" t="str">
        <f>VLOOKUP($F748,'Participating - full rosters'!$A:$Q,10,FALSE )</f>
        <v>Leonard, Brenda</v>
      </c>
      <c r="F748" s="1">
        <v>0.98558882758184851</v>
      </c>
      <c r="G748">
        <f>VLOOKUP($F748,'Participating - full rosters'!$A:$Q,11,FALSE )</f>
        <v>302</v>
      </c>
      <c r="H748" s="132">
        <f>VLOOKUP($F748,'Participating - full rosters'!$A:$Q,12,FALSE )</f>
        <v>35</v>
      </c>
      <c r="I748" s="132">
        <f>VLOOKUP($F748,'Participating - full rosters'!$A:$Q,13,FALSE )</f>
        <v>2016</v>
      </c>
      <c r="J748" s="132" t="str">
        <f>VLOOKUP($F748,'Participating - full rosters'!$A:$Q,14,FALSE )</f>
        <v>Nongovt. (not-for-profit) - Other</v>
      </c>
      <c r="K748" s="132" t="str">
        <f>VLOOKUP($F748,'Participating - full rosters'!$A:$R,18,FALSE )</f>
        <v>Minor</v>
      </c>
      <c r="L748" s="132" t="str">
        <f>VLOOKUP($F748,'Participating - full rosters'!$A:$Q,15,FALSE )</f>
        <v>Staff Nurse</v>
      </c>
      <c r="M748" s="150">
        <f>VLOOKUP($F748,'Participating - full rosters'!$A:$Q,16,FALSE )</f>
        <v>42068</v>
      </c>
      <c r="N748" s="150">
        <f>VLOOKUP($F748,'Participating - full rosters'!$A:$Q,16,FALSE )</f>
        <v>42068</v>
      </c>
      <c r="O748" s="150"/>
      <c r="P748" s="150"/>
      <c r="Q748" s="47">
        <f>'Overall Data'!$C$34-N748</f>
        <v>981</v>
      </c>
      <c r="R748" s="132" t="str">
        <f>VLOOKUP($F748,'Participating - full rosters'!$A:$Q,17,FALSE )</f>
        <v>DAY</v>
      </c>
      <c r="S748" s="132">
        <v>4</v>
      </c>
    </row>
    <row r="749" spans="1:19">
      <c r="A749" t="str">
        <f>VLOOKUP($F749,'Participating - full rosters'!$A:$Q,2,FALSE )</f>
        <v>St. Elizabeth Hospital</v>
      </c>
      <c r="B749" s="106">
        <v>6.8237914781315995E-2</v>
      </c>
      <c r="C749" t="str">
        <f>VLOOKUP($F749,'Participating - full rosters'!$A:$Q,5,FALSE )</f>
        <v>Med</v>
      </c>
      <c r="D749" s="106">
        <v>0.10735205918816826</v>
      </c>
      <c r="E749" t="str">
        <f>VLOOKUP($F749,'Participating - full rosters'!$A:$Q,10,FALSE )</f>
        <v>Olivas, Deisy</v>
      </c>
      <c r="F749" s="1">
        <v>0.35043190691137149</v>
      </c>
      <c r="G749">
        <f>VLOOKUP($F749,'Participating - full rosters'!$A:$Q,11,FALSE )</f>
        <v>47</v>
      </c>
      <c r="H749" s="132">
        <f>VLOOKUP($F749,'Participating - full rosters'!$A:$Q,12,FALSE )</f>
        <v>16</v>
      </c>
      <c r="I749" s="132">
        <f>VLOOKUP($F749,'Participating - full rosters'!$A:$Q,13,FALSE )</f>
        <v>2012</v>
      </c>
      <c r="J749" s="132" t="str">
        <f>VLOOKUP($F749,'Participating - full rosters'!$A:$Q,14,FALSE )</f>
        <v xml:space="preserve">Nongovt. (not-for-profit) - Church Operated
</v>
      </c>
      <c r="K749" s="132" t="str">
        <f>VLOOKUP($F749,'Participating - full rosters'!$A:$R,18,FALSE )</f>
        <v>Non teaching</v>
      </c>
      <c r="L749" s="132" t="str">
        <f>VLOOKUP($F749,'Participating - full rosters'!$A:$Q,15,FALSE )</f>
        <v>Staff Nurse</v>
      </c>
      <c r="M749" s="150">
        <f>VLOOKUP($F749,'Participating - full rosters'!$A:$Q,16,FALSE )</f>
        <v>42030</v>
      </c>
      <c r="N749" s="150">
        <f>VLOOKUP($F749,'Participating - full rosters'!$A:$Q,16,FALSE )</f>
        <v>42030</v>
      </c>
      <c r="O749" s="150"/>
      <c r="P749" s="150"/>
      <c r="Q749" s="47">
        <f>'Overall Data'!$C$34-N749</f>
        <v>1019</v>
      </c>
      <c r="R749" s="132" t="str">
        <f>VLOOKUP($F749,'Participating - full rosters'!$A:$Q,17,FALSE )</f>
        <v>Day</v>
      </c>
      <c r="S749" s="132">
        <v>4</v>
      </c>
    </row>
    <row r="750" spans="1:19">
      <c r="A750" t="str">
        <f>VLOOKUP($F750,'Participating - full rosters'!$A:$Q,2,FALSE )</f>
        <v>The Miriam Hospital</v>
      </c>
      <c r="B750" s="1">
        <v>0.52550586196277127</v>
      </c>
      <c r="C750" t="str">
        <f>VLOOKUP($F750,'Participating - full rosters'!$A:$Q,5,FALSE )</f>
        <v>4E Cardiac</v>
      </c>
      <c r="D750" s="151">
        <v>0.80277592639886974</v>
      </c>
      <c r="E750" t="str">
        <f>VLOOKUP($F750,'Participating - full rosters'!$A:$Q,10,FALSE )</f>
        <v>Gamache, Sarah</v>
      </c>
      <c r="F750" s="1">
        <v>0.22720806584041087</v>
      </c>
      <c r="G750">
        <f>VLOOKUP($F750,'Participating - full rosters'!$A:$Q,11,FALSE )</f>
        <v>247</v>
      </c>
      <c r="H750" s="132">
        <f>VLOOKUP($F750,'Participating - full rosters'!$A:$Q,12,FALSE )</f>
        <v>30</v>
      </c>
      <c r="I750" s="132">
        <f>VLOOKUP($F750,'Participating - full rosters'!$A:$Q,13,FALSE )</f>
        <v>2004</v>
      </c>
      <c r="J750" s="132" t="str">
        <f>VLOOKUP($F750,'Participating - full rosters'!$A:$Q,14,FALSE )</f>
        <v>Nongovt. (not-for-profit) - Other</v>
      </c>
      <c r="K750" s="132" t="str">
        <f>VLOOKUP($F750,'Participating - full rosters'!$A:$R,18,FALSE )</f>
        <v>Major</v>
      </c>
      <c r="L750" s="132" t="str">
        <f>VLOOKUP($F750,'Participating - full rosters'!$A:$Q,15,FALSE )</f>
        <v>Staff Nurse</v>
      </c>
      <c r="M750" s="150">
        <f>VLOOKUP($F750,'Participating - full rosters'!$A:$Q,16,FALSE )</f>
        <v>42030</v>
      </c>
      <c r="N750" s="150">
        <f>VLOOKUP($F750,'Participating - full rosters'!$A:$Q,16,FALSE )</f>
        <v>42030</v>
      </c>
      <c r="O750" s="150"/>
      <c r="P750" s="150"/>
      <c r="Q750" s="47">
        <f>'Overall Data'!$C$34-N750</f>
        <v>1019</v>
      </c>
      <c r="R750" s="132" t="str">
        <f>VLOOKUP($F750,'Participating - full rosters'!$A:$Q,17,FALSE )</f>
        <v>Day</v>
      </c>
      <c r="S750" s="132">
        <v>4</v>
      </c>
    </row>
    <row r="751" spans="1:19">
      <c r="A751" t="str">
        <f>VLOOKUP($F751,'Participating - full rosters'!$A:$Q,2,FALSE )</f>
        <v>St. Elizabeth Hospital</v>
      </c>
      <c r="B751" s="106">
        <v>6.8237914781316023E-2</v>
      </c>
      <c r="C751" t="str">
        <f>VLOOKUP($F751,'Participating - full rosters'!$A:$Q,5,FALSE )</f>
        <v>ICU</v>
      </c>
      <c r="D751" s="106">
        <v>0.80914576343562938</v>
      </c>
      <c r="E751" t="str">
        <f>VLOOKUP($F751,'Participating - full rosters'!$A:$Q,10,FALSE )</f>
        <v>Petite, Kahn</v>
      </c>
      <c r="F751" s="1">
        <v>0.47106431006371241</v>
      </c>
      <c r="G751">
        <f>VLOOKUP($F751,'Participating - full rosters'!$A:$Q,11,FALSE )</f>
        <v>47</v>
      </c>
      <c r="H751" s="132">
        <f>VLOOKUP($F751,'Participating - full rosters'!$A:$Q,12,FALSE )</f>
        <v>7</v>
      </c>
      <c r="I751" s="132">
        <f>VLOOKUP($F751,'Participating - full rosters'!$A:$Q,13,FALSE )</f>
        <v>2012</v>
      </c>
      <c r="J751" s="132" t="str">
        <f>VLOOKUP($F751,'Participating - full rosters'!$A:$Q,14,FALSE )</f>
        <v xml:space="preserve">Nongovt. (not-for-profit) - Church Operated
</v>
      </c>
      <c r="K751" s="132" t="str">
        <f>VLOOKUP($F751,'Participating - full rosters'!$A:$R,18,FALSE )</f>
        <v>Non teaching</v>
      </c>
      <c r="L751" s="132" t="str">
        <f>VLOOKUP($F751,'Participating - full rosters'!$A:$Q,15,FALSE )</f>
        <v>Staff Nurse</v>
      </c>
      <c r="M751" s="150">
        <f>VLOOKUP($F751,'Participating - full rosters'!$A:$Q,16,FALSE )</f>
        <v>42023</v>
      </c>
      <c r="N751" s="150">
        <f>VLOOKUP($F751,'Participating - full rosters'!$A:$Q,16,FALSE )</f>
        <v>42023</v>
      </c>
      <c r="O751" s="150"/>
      <c r="P751" s="150"/>
      <c r="Q751" s="47">
        <f>'Overall Data'!$C$34-N751</f>
        <v>1026</v>
      </c>
      <c r="R751" s="132" t="str">
        <f>VLOOKUP($F751,'Participating - full rosters'!$A:$Q,17,FALSE )</f>
        <v>Day</v>
      </c>
      <c r="S751" s="132">
        <v>4</v>
      </c>
    </row>
    <row r="752" spans="1:19">
      <c r="A752" t="str">
        <f>VLOOKUP($F752,'Participating - full rosters'!$A:$Q,2,FALSE )</f>
        <v>St. Elizabeth Hospital</v>
      </c>
      <c r="B752" s="106">
        <v>6.8237914781315995E-2</v>
      </c>
      <c r="C752" t="str">
        <f>VLOOKUP($F752,'Participating - full rosters'!$A:$Q,5,FALSE )</f>
        <v>Surgery</v>
      </c>
      <c r="D752" s="106">
        <v>0.26135224736058948</v>
      </c>
      <c r="E752" t="str">
        <f>VLOOKUP($F752,'Participating - full rosters'!$A:$Q,10,FALSE )</f>
        <v>Cannon, Kayla</v>
      </c>
      <c r="F752" s="106">
        <v>0.60033438306331666</v>
      </c>
      <c r="G752">
        <f>VLOOKUP($F752,'Participating - full rosters'!$A:$Q,11,FALSE )</f>
        <v>47</v>
      </c>
      <c r="H752" s="132">
        <f>VLOOKUP($F752,'Participating - full rosters'!$A:$Q,12,FALSE )</f>
        <v>16</v>
      </c>
      <c r="I752" s="132">
        <f>VLOOKUP($F752,'Participating - full rosters'!$A:$Q,13,FALSE )</f>
        <v>2012</v>
      </c>
      <c r="J752" s="132" t="str">
        <f>VLOOKUP($F752,'Participating - full rosters'!$A:$Q,14,FALSE )</f>
        <v xml:space="preserve">Nongovt. (not-for-profit) - Church Operated
</v>
      </c>
      <c r="K752" s="132" t="str">
        <f>VLOOKUP($F752,'Participating - full rosters'!$A:$R,18,FALSE )</f>
        <v>Non teaching</v>
      </c>
      <c r="L752" s="132" t="str">
        <f>VLOOKUP($F752,'Participating - full rosters'!$A:$Q,15,FALSE )</f>
        <v>Staff Nurse</v>
      </c>
      <c r="M752" s="150">
        <f>VLOOKUP($F752,'Participating - full rosters'!$A:$Q,16,FALSE )</f>
        <v>42023</v>
      </c>
      <c r="N752" s="150">
        <f>VLOOKUP($F752,'Participating - full rosters'!$A:$Q,16,FALSE )</f>
        <v>42023</v>
      </c>
      <c r="O752" s="150"/>
      <c r="P752" s="150"/>
      <c r="Q752" s="47">
        <f>'Overall Data'!$C$34-N752</f>
        <v>1026</v>
      </c>
      <c r="R752" s="132" t="str">
        <f>VLOOKUP($F752,'Participating - full rosters'!$A:$Q,17,FALSE )</f>
        <v>Day</v>
      </c>
      <c r="S752" s="132">
        <v>4</v>
      </c>
    </row>
    <row r="753" spans="1:19">
      <c r="A753" t="str">
        <f>VLOOKUP($F753,'Participating - full rosters'!$A:$Q,2,FALSE )</f>
        <v>The Miriam Hospital</v>
      </c>
      <c r="B753" s="1">
        <v>0.52550586196277127</v>
      </c>
      <c r="C753" t="str">
        <f>VLOOKUP($F753,'Participating - full rosters'!$A:$Q,5,FALSE )</f>
        <v>4B Oncology</v>
      </c>
      <c r="D753" s="1">
        <v>0.93622122789429929</v>
      </c>
      <c r="E753" t="str">
        <f>VLOOKUP($F753,'Participating - full rosters'!$A:$Q,10,FALSE )</f>
        <v>Dossantos, Jacquelina</v>
      </c>
      <c r="F753" s="1">
        <v>0.31556789355059878</v>
      </c>
      <c r="G753">
        <f>VLOOKUP($F753,'Participating - full rosters'!$A:$Q,11,FALSE )</f>
        <v>247</v>
      </c>
      <c r="H753" s="132">
        <f>VLOOKUP($F753,'Participating - full rosters'!$A:$Q,12,FALSE )</f>
        <v>25</v>
      </c>
      <c r="I753" s="132">
        <f>VLOOKUP($F753,'Participating - full rosters'!$A:$Q,13,FALSE )</f>
        <v>2004</v>
      </c>
      <c r="J753" s="132" t="str">
        <f>VLOOKUP($F753,'Participating - full rosters'!$A:$Q,14,FALSE )</f>
        <v>Nongovt. (not-for-profit) - Other</v>
      </c>
      <c r="K753" s="132" t="str">
        <f>VLOOKUP($F753,'Participating - full rosters'!$A:$R,18,FALSE )</f>
        <v>Major</v>
      </c>
      <c r="L753" s="132" t="str">
        <f>VLOOKUP($F753,'Participating - full rosters'!$A:$Q,15,FALSE )</f>
        <v>Staff Nurse</v>
      </c>
      <c r="M753" s="150">
        <f>VLOOKUP($F753,'Participating - full rosters'!$A:$Q,16,FALSE )</f>
        <v>42023</v>
      </c>
      <c r="N753" s="150">
        <f>VLOOKUP($F753,'Participating - full rosters'!$A:$Q,16,FALSE )</f>
        <v>42023</v>
      </c>
      <c r="O753" s="150"/>
      <c r="P753" s="150"/>
      <c r="Q753" s="47">
        <f>'Overall Data'!$C$34-N753</f>
        <v>1026</v>
      </c>
      <c r="R753" s="132" t="str">
        <f>VLOOKUP($F753,'Participating - full rosters'!$A:$Q,17,FALSE )</f>
        <v>Day</v>
      </c>
      <c r="S753" s="132">
        <v>4</v>
      </c>
    </row>
    <row r="754" spans="1:19">
      <c r="A754" t="str">
        <f>VLOOKUP($F754,'Participating - full rosters'!$A:$Q,2,FALSE )</f>
        <v>University Hospitals Portage  Medical Center</v>
      </c>
      <c r="B754" s="151">
        <v>0.77700540353316994</v>
      </c>
      <c r="C754" t="str">
        <f>VLOOKUP($F754,'Participating - full rosters'!$A:$Q,5,FALSE )</f>
        <v>POR Routine Nursing Unit-25530</v>
      </c>
      <c r="D754" s="151">
        <v>0.60617956690598407</v>
      </c>
      <c r="E754" t="str">
        <f>VLOOKUP($F754,'Participating - full rosters'!$A:$Q,10,FALSE )</f>
        <v>Pereces, Clarissa S</v>
      </c>
      <c r="F754" s="151">
        <v>0.44801070868769532</v>
      </c>
      <c r="G754">
        <f>VLOOKUP($F754,'Participating - full rosters'!$A:$Q,11,FALSE )</f>
        <v>117</v>
      </c>
      <c r="H754" s="132">
        <f>VLOOKUP($F754,'Participating - full rosters'!$A:$Q,12,FALSE )</f>
        <v>33</v>
      </c>
      <c r="I754" s="132">
        <f>VLOOKUP($F754,'Participating - full rosters'!$A:$Q,13,FALSE )</f>
        <v>2017</v>
      </c>
      <c r="J754" s="132" t="str">
        <f>VLOOKUP($F754,'Participating - full rosters'!$A:$Q,14,FALSE )</f>
        <v>Nongovt. (not-for-profit) - Other</v>
      </c>
      <c r="K754" s="132" t="str">
        <f>VLOOKUP($F754,'Participating - full rosters'!$A:$R,18,FALSE )</f>
        <v>Minor</v>
      </c>
      <c r="L754" s="132" t="str">
        <f>VLOOKUP($F754,'Participating - full rosters'!$A:$Q,15,FALSE )</f>
        <v>RN</v>
      </c>
      <c r="M754" s="150" t="str">
        <f>VLOOKUP($F754,'Participating - full rosters'!$A:$Q,16,FALSE )</f>
        <v>2 Years 10 Months</v>
      </c>
      <c r="N754" s="150" t="str">
        <f>VLOOKUP($F754,'Participating - full rosters'!$A:$Q,16,FALSE )</f>
        <v>2 Years 10 Months</v>
      </c>
      <c r="O754" s="47">
        <v>2</v>
      </c>
      <c r="P754" s="47">
        <v>10</v>
      </c>
      <c r="Q754" s="47">
        <f>365*O754+P754*30</f>
        <v>1030</v>
      </c>
      <c r="R754" s="132" t="str">
        <f>VLOOKUP($F754,'Participating - full rosters'!$A:$Q,17,FALSE )</f>
        <v>7p-730a</v>
      </c>
      <c r="S754" s="132">
        <v>4</v>
      </c>
    </row>
    <row r="755" spans="1:19">
      <c r="A755" t="str">
        <f>VLOOKUP($F755,'Participating - full rosters'!$A:$Q,2,FALSE )</f>
        <v xml:space="preserve">King's County </v>
      </c>
      <c r="B755" s="143">
        <v>0.23887557634757928</v>
      </c>
      <c r="C755" t="str">
        <f>VLOOKUP($F755,'Participating - full rosters'!$A:$Q,5,FALSE )</f>
        <v>D6 South</v>
      </c>
      <c r="D755" s="145">
        <v>0.54890272696977305</v>
      </c>
      <c r="E755" t="str">
        <f>VLOOKUP($F755,'Participating - full rosters'!$A:$Q,10,FALSE )</f>
        <v>Jean, Rosette</v>
      </c>
      <c r="F755" s="145">
        <v>0.64906594956140207</v>
      </c>
      <c r="G755">
        <f>VLOOKUP($F755,'Participating - full rosters'!$A:$Q,11,FALSE )</f>
        <v>599</v>
      </c>
      <c r="H755" s="132">
        <f>VLOOKUP($F755,'Participating - full rosters'!$A:$Q,12,FALSE )</f>
        <v>36</v>
      </c>
      <c r="I755" s="132">
        <f>VLOOKUP($F755,'Participating - full rosters'!$A:$Q,13,FALSE )</f>
        <v>2006</v>
      </c>
      <c r="J755" s="132" t="str">
        <f>VLOOKUP($F755,'Participating - full rosters'!$A:$Q,14,FALSE )</f>
        <v xml:space="preserve">Govt. (non federal) - City
</v>
      </c>
      <c r="K755" s="132" t="str">
        <f>VLOOKUP($F755,'Participating - full rosters'!$A:$R,18,FALSE )</f>
        <v>Minor</v>
      </c>
      <c r="L755" s="132" t="str">
        <f>VLOOKUP($F755,'Participating - full rosters'!$A:$Q,15,FALSE )</f>
        <v>LPN</v>
      </c>
      <c r="M755" s="150">
        <f>VLOOKUP($F755,'Participating - full rosters'!$A:$Q,16,FALSE )</f>
        <v>42009</v>
      </c>
      <c r="N755" s="150">
        <f>VLOOKUP($F755,'Participating - full rosters'!$A:$Q,16,FALSE )</f>
        <v>42009</v>
      </c>
      <c r="O755" s="150"/>
      <c r="P755" s="150"/>
      <c r="Q755" s="47">
        <f>'Overall Data'!$C$34-N755</f>
        <v>1040</v>
      </c>
      <c r="R755" s="132" t="str">
        <f>VLOOKUP($F755,'Participating - full rosters'!$A:$Q,17,FALSE )</f>
        <v>DAY</v>
      </c>
      <c r="S755" s="132">
        <v>4</v>
      </c>
    </row>
    <row r="756" spans="1:19">
      <c r="A756" t="str">
        <f>VLOOKUP($F756,'Participating - full rosters'!$A:$Q,2,FALSE )</f>
        <v xml:space="preserve">King's County </v>
      </c>
      <c r="B756" s="143">
        <v>0.23887557634757928</v>
      </c>
      <c r="C756" t="str">
        <f>VLOOKUP($F756,'Participating - full rosters'!$A:$Q,5,FALSE )</f>
        <v>D6 South</v>
      </c>
      <c r="D756" s="145">
        <v>0.54890272696977305</v>
      </c>
      <c r="E756" t="str">
        <f>VLOOKUP($F756,'Participating - full rosters'!$A:$Q,10,FALSE )</f>
        <v>Gooden, Andriene B.</v>
      </c>
      <c r="F756" s="145">
        <v>0.26964500056897367</v>
      </c>
      <c r="G756">
        <f>VLOOKUP($F756,'Participating - full rosters'!$A:$Q,11,FALSE )</f>
        <v>599</v>
      </c>
      <c r="H756" s="132">
        <f>VLOOKUP($F756,'Participating - full rosters'!$A:$Q,12,FALSE )</f>
        <v>36</v>
      </c>
      <c r="I756" s="132">
        <f>VLOOKUP($F756,'Participating - full rosters'!$A:$Q,13,FALSE )</f>
        <v>2006</v>
      </c>
      <c r="J756" s="132" t="str">
        <f>VLOOKUP($F756,'Participating - full rosters'!$A:$Q,14,FALSE )</f>
        <v xml:space="preserve">Govt. (non federal) - City
</v>
      </c>
      <c r="K756" s="132" t="str">
        <f>VLOOKUP($F756,'Participating - full rosters'!$A:$R,18,FALSE )</f>
        <v>Minor</v>
      </c>
      <c r="L756" s="132" t="str">
        <f>VLOOKUP($F756,'Participating - full rosters'!$A:$Q,15,FALSE )</f>
        <v>STAFF NURSE</v>
      </c>
      <c r="M756" s="150">
        <f>VLOOKUP($F756,'Participating - full rosters'!$A:$Q,16,FALSE )</f>
        <v>42009</v>
      </c>
      <c r="N756" s="150">
        <f>VLOOKUP($F756,'Participating - full rosters'!$A:$Q,16,FALSE )</f>
        <v>42009</v>
      </c>
      <c r="O756" s="150"/>
      <c r="P756" s="150"/>
      <c r="Q756" s="47">
        <f>'Overall Data'!$C$34-N756</f>
        <v>1040</v>
      </c>
      <c r="R756" s="132" t="str">
        <f>VLOOKUP($F756,'Participating - full rosters'!$A:$Q,17,FALSE )</f>
        <v>DAY</v>
      </c>
      <c r="S756" s="132">
        <v>4</v>
      </c>
    </row>
    <row r="757" spans="1:19">
      <c r="A757" t="str">
        <f>VLOOKUP($F757,'Participating - full rosters'!$A:$Q,2,FALSE )</f>
        <v xml:space="preserve">King's County </v>
      </c>
      <c r="B757" s="143">
        <v>0.23887557634757928</v>
      </c>
      <c r="C757" t="str">
        <f>VLOOKUP($F757,'Participating - full rosters'!$A:$Q,5,FALSE )</f>
        <v>D2 North</v>
      </c>
      <c r="D757" s="195">
        <v>0.46618641324138299</v>
      </c>
      <c r="E757" t="str">
        <f>VLOOKUP($F757,'Participating - full rosters'!$A:$Q,10,FALSE )</f>
        <v>Joga, Melony J</v>
      </c>
      <c r="F757" s="142">
        <v>0.82351911358530006</v>
      </c>
      <c r="G757">
        <f>VLOOKUP($F757,'Participating - full rosters'!$A:$Q,11,FALSE )</f>
        <v>599</v>
      </c>
      <c r="H757" s="132">
        <f>VLOOKUP($F757,'Participating - full rosters'!$A:$Q,12,FALSE )</f>
        <v>24</v>
      </c>
      <c r="I757" s="132">
        <f>VLOOKUP($F757,'Participating - full rosters'!$A:$Q,13,FALSE )</f>
        <v>2006</v>
      </c>
      <c r="J757" s="132" t="str">
        <f>VLOOKUP($F757,'Participating - full rosters'!$A:$Q,14,FALSE )</f>
        <v xml:space="preserve">Govt. (non federal) - City
</v>
      </c>
      <c r="K757" s="132" t="str">
        <f>VLOOKUP($F757,'Participating - full rosters'!$A:$R,18,FALSE )</f>
        <v>Minor</v>
      </c>
      <c r="L757" s="132" t="str">
        <f>VLOOKUP($F757,'Participating - full rosters'!$A:$Q,15,FALSE )</f>
        <v>Staff Nurse</v>
      </c>
      <c r="M757" s="150">
        <f>VLOOKUP($F757,'Participating - full rosters'!$A:$Q,16,FALSE )</f>
        <v>42009</v>
      </c>
      <c r="N757" s="150">
        <f>VLOOKUP($F757,'Participating - full rosters'!$A:$Q,16,FALSE )</f>
        <v>42009</v>
      </c>
      <c r="O757" s="150"/>
      <c r="P757" s="150"/>
      <c r="Q757" s="47">
        <f>'Overall Data'!$C$34-N757</f>
        <v>1040</v>
      </c>
      <c r="R757" s="132" t="str">
        <f>VLOOKUP($F757,'Participating - full rosters'!$A:$Q,17,FALSE )</f>
        <v>DAY</v>
      </c>
      <c r="S757" s="132">
        <v>4</v>
      </c>
    </row>
    <row r="758" spans="1:19">
      <c r="A758" t="str">
        <f>VLOOKUP($F758,'Participating - full rosters'!$A:$Q,2,FALSE )</f>
        <v>Stanford Hospital</v>
      </c>
      <c r="B758" s="1">
        <v>0.7705177108775364</v>
      </c>
      <c r="C758" t="str">
        <f>VLOOKUP($F758,'Participating - full rosters'!$A:$Q,5,FALSE )</f>
        <v>C2 - Trauma/Surgery</v>
      </c>
      <c r="D758" s="1">
        <v>0.13460555484819647</v>
      </c>
      <c r="E758" t="str">
        <f>VLOOKUP($F758,'Participating - full rosters'!$A:$Q,10,FALSE )</f>
        <v>Gerlach, Maryann</v>
      </c>
      <c r="F758" s="1">
        <v>0.87280195486004075</v>
      </c>
      <c r="G758">
        <f>VLOOKUP($F758,'Participating - full rosters'!$A:$Q,11,FALSE )</f>
        <v>491</v>
      </c>
      <c r="H758" s="132">
        <f>VLOOKUP($F758,'Participating - full rosters'!$A:$Q,12,FALSE )</f>
        <v>23</v>
      </c>
      <c r="I758" s="132">
        <f>VLOOKUP($F758,'Participating - full rosters'!$A:$Q,13,FALSE )</f>
        <v>2011</v>
      </c>
      <c r="J758" s="132" t="str">
        <f>VLOOKUP($F758,'Participating - full rosters'!$A:$Q,14,FALSE )</f>
        <v>Nongovt. (not-for-profit) - Other</v>
      </c>
      <c r="K758" s="132" t="str">
        <f>VLOOKUP($F758,'Participating - full rosters'!$A:$R,18,FALSE )</f>
        <v>Major</v>
      </c>
      <c r="L758" s="132" t="str">
        <f>VLOOKUP($F758,'Participating - full rosters'!$A:$Q,15,FALSE )</f>
        <v>LPN</v>
      </c>
      <c r="M758" s="150">
        <f>VLOOKUP($F758,'Participating - full rosters'!$A:$Q,16,FALSE )</f>
        <v>42009</v>
      </c>
      <c r="N758" s="150">
        <f>VLOOKUP($F758,'Participating - full rosters'!$A:$Q,16,FALSE )</f>
        <v>42009</v>
      </c>
      <c r="O758" s="150"/>
      <c r="P758" s="150"/>
      <c r="Q758" s="47">
        <f>'Overall Data'!$C$34-N758</f>
        <v>1040</v>
      </c>
      <c r="R758" s="132" t="str">
        <f>VLOOKUP($F758,'Participating - full rosters'!$A:$Q,17,FALSE )</f>
        <v>DAY</v>
      </c>
      <c r="S758" s="132">
        <v>4</v>
      </c>
    </row>
    <row r="759" spans="1:19">
      <c r="A759" t="str">
        <f>VLOOKUP($F759,'Participating - full rosters'!$A:$Q,2,FALSE )</f>
        <v>Stanford Hospital</v>
      </c>
      <c r="B759" s="151">
        <v>0.7705177108775364</v>
      </c>
      <c r="C759" t="str">
        <f>VLOOKUP($F759,'Participating - full rosters'!$A:$Q,5,FALSE )</f>
        <v>C2 - Trauma/Surgery</v>
      </c>
      <c r="D759" s="151">
        <v>0.13460555484819647</v>
      </c>
      <c r="E759" t="str">
        <f>VLOOKUP($F759,'Participating - full rosters'!$A:$Q,10,FALSE )</f>
        <v>Saavedra, Maria</v>
      </c>
      <c r="F759" s="151">
        <v>0.3520314137380921</v>
      </c>
      <c r="G759">
        <f>VLOOKUP($F759,'Participating - full rosters'!$A:$Q,11,FALSE )</f>
        <v>491</v>
      </c>
      <c r="H759" s="132">
        <f>VLOOKUP($F759,'Participating - full rosters'!$A:$Q,12,FALSE )</f>
        <v>23</v>
      </c>
      <c r="I759" s="132">
        <f>VLOOKUP($F759,'Participating - full rosters'!$A:$Q,13,FALSE )</f>
        <v>2011</v>
      </c>
      <c r="J759" s="132" t="str">
        <f>VLOOKUP($F759,'Participating - full rosters'!$A:$Q,14,FALSE )</f>
        <v>Nongovt. (not-for-profit) - Other</v>
      </c>
      <c r="K759" s="132" t="str">
        <f>VLOOKUP($F759,'Participating - full rosters'!$A:$R,18,FALSE )</f>
        <v>Major</v>
      </c>
      <c r="L759" s="132" t="str">
        <f>VLOOKUP($F759,'Participating - full rosters'!$A:$Q,15,FALSE )</f>
        <v>STAFF NURSE</v>
      </c>
      <c r="M759" s="150">
        <f>VLOOKUP($F759,'Participating - full rosters'!$A:$Q,16,FALSE )</f>
        <v>42009</v>
      </c>
      <c r="N759" s="150">
        <f>VLOOKUP($F759,'Participating - full rosters'!$A:$Q,16,FALSE )</f>
        <v>42009</v>
      </c>
      <c r="O759" s="150"/>
      <c r="P759" s="150"/>
      <c r="Q759" s="47">
        <f>'Overall Data'!$C$34-N759</f>
        <v>1040</v>
      </c>
      <c r="R759" s="132" t="str">
        <f>VLOOKUP($F759,'Participating - full rosters'!$A:$Q,17,FALSE )</f>
        <v>DAY</v>
      </c>
      <c r="S759" s="132">
        <v>4</v>
      </c>
    </row>
    <row r="760" spans="1:19">
      <c r="A760" t="str">
        <f>VLOOKUP($F760,'Participating - full rosters'!$A:$Q,2,FALSE )</f>
        <v>Kaiser Permanente Sunnyside Medical Center</v>
      </c>
      <c r="B760" s="1">
        <v>0.21700524054157877</v>
      </c>
      <c r="C760" t="str">
        <f>VLOOKUP($F760,'Participating - full rosters'!$A:$Q,5,FALSE )</f>
        <v>3 North</v>
      </c>
      <c r="D760" s="1">
        <v>0.25340820192356961</v>
      </c>
      <c r="E760" t="str">
        <f>VLOOKUP($F760,'Participating - full rosters'!$A:$Q,10,FALSE )</f>
        <v>Moroshan, Cristina</v>
      </c>
      <c r="F760" s="1">
        <v>0.33674450217851237</v>
      </c>
      <c r="G760">
        <f>VLOOKUP($F760,'Participating - full rosters'!$A:$Q,11,FALSE )</f>
        <v>302</v>
      </c>
      <c r="H760" s="132">
        <f>VLOOKUP($F760,'Participating - full rosters'!$A:$Q,12,FALSE )</f>
        <v>37</v>
      </c>
      <c r="I760" s="132">
        <f>VLOOKUP($F760,'Participating - full rosters'!$A:$Q,13,FALSE )</f>
        <v>2016</v>
      </c>
      <c r="J760" s="132" t="str">
        <f>VLOOKUP($F760,'Participating - full rosters'!$A:$Q,14,FALSE )</f>
        <v>Nongovt. (not-for-profit) - Other</v>
      </c>
      <c r="K760" s="132" t="str">
        <f>VLOOKUP($F760,'Participating - full rosters'!$A:$R,18,FALSE )</f>
        <v>Minor</v>
      </c>
      <c r="L760" s="132" t="str">
        <f>VLOOKUP($F760,'Participating - full rosters'!$A:$Q,15,FALSE )</f>
        <v>Staff Nurse</v>
      </c>
      <c r="M760" s="150">
        <f>VLOOKUP($F760,'Participating - full rosters'!$A:$Q,16,FALSE )</f>
        <v>41969</v>
      </c>
      <c r="N760" s="150">
        <f>VLOOKUP($F760,'Participating - full rosters'!$A:$Q,16,FALSE )</f>
        <v>41969</v>
      </c>
      <c r="O760" s="150"/>
      <c r="P760" s="150"/>
      <c r="Q760" s="47">
        <f>'Overall Data'!$C$34-N760</f>
        <v>1080</v>
      </c>
      <c r="R760" s="132" t="str">
        <f>VLOOKUP($F760,'Participating - full rosters'!$A:$Q,17,FALSE )</f>
        <v>DAY</v>
      </c>
      <c r="S760" s="132">
        <v>4</v>
      </c>
    </row>
    <row r="761" spans="1:19">
      <c r="A761" t="str">
        <f>VLOOKUP($F761,'Participating - full rosters'!$A:$Q,2,FALSE )</f>
        <v>Kaiser Permanente Sunnyside Medical Center</v>
      </c>
      <c r="B761" s="1">
        <v>0.21700524054157877</v>
      </c>
      <c r="C761" t="str">
        <f>VLOOKUP($F761,'Participating - full rosters'!$A:$Q,5,FALSE )</f>
        <v>2 North</v>
      </c>
      <c r="D761" s="1">
        <v>0.16097999137792862</v>
      </c>
      <c r="E761" t="str">
        <f>VLOOKUP($F761,'Participating - full rosters'!$A:$Q,10,FALSE )</f>
        <v>Cox, Steve</v>
      </c>
      <c r="F761" s="1">
        <v>2.3954566985864068E-2</v>
      </c>
      <c r="G761">
        <f>VLOOKUP($F761,'Participating - full rosters'!$A:$Q,11,FALSE )</f>
        <v>302</v>
      </c>
      <c r="H761" s="132">
        <f>VLOOKUP($F761,'Participating - full rosters'!$A:$Q,12,FALSE )</f>
        <v>35</v>
      </c>
      <c r="I761" s="132">
        <f>VLOOKUP($F761,'Participating - full rosters'!$A:$Q,13,FALSE )</f>
        <v>2016</v>
      </c>
      <c r="J761" s="132" t="str">
        <f>VLOOKUP($F761,'Participating - full rosters'!$A:$Q,14,FALSE )</f>
        <v>Nongovt. (not-for-profit) - Other</v>
      </c>
      <c r="K761" s="132" t="str">
        <f>VLOOKUP($F761,'Participating - full rosters'!$A:$R,18,FALSE )</f>
        <v>Minor</v>
      </c>
      <c r="L761" s="132" t="str">
        <f>VLOOKUP($F761,'Participating - full rosters'!$A:$Q,15,FALSE )</f>
        <v>Staff Nurse</v>
      </c>
      <c r="M761" s="150">
        <f>VLOOKUP($F761,'Participating - full rosters'!$A:$Q,16,FALSE )</f>
        <v>41960</v>
      </c>
      <c r="N761" s="150">
        <f>VLOOKUP($F761,'Participating - full rosters'!$A:$Q,16,FALSE )</f>
        <v>41960</v>
      </c>
      <c r="O761" s="150"/>
      <c r="P761" s="150"/>
      <c r="Q761" s="47">
        <f>'Overall Data'!$C$34-N761</f>
        <v>1089</v>
      </c>
      <c r="R761" s="132" t="str">
        <f>VLOOKUP($F761,'Participating - full rosters'!$A:$Q,17,FALSE )</f>
        <v>DAY</v>
      </c>
      <c r="S761" s="132">
        <v>4</v>
      </c>
    </row>
    <row r="762" spans="1:19">
      <c r="A762" t="str">
        <f>VLOOKUP($F762,'Participating - full rosters'!$A:$Q,2,FALSE )</f>
        <v>The Miriam Hospital</v>
      </c>
      <c r="B762" s="1">
        <v>0.52550586196277127</v>
      </c>
      <c r="C762" t="str">
        <f>VLOOKUP($F762,'Participating - full rosters'!$A:$Q,5,FALSE )</f>
        <v>3W Med Surg</v>
      </c>
      <c r="D762" s="1">
        <v>0.25663933604106137</v>
      </c>
      <c r="E762" t="str">
        <f>VLOOKUP($F762,'Participating - full rosters'!$A:$Q,10,FALSE )</f>
        <v>Saccoccio, Brittany M</v>
      </c>
      <c r="F762" s="1">
        <v>0.21022206682362587</v>
      </c>
      <c r="G762">
        <f>VLOOKUP($F762,'Participating - full rosters'!$A:$Q,11,FALSE )</f>
        <v>247</v>
      </c>
      <c r="H762" s="132">
        <f>VLOOKUP($F762,'Participating - full rosters'!$A:$Q,12,FALSE )</f>
        <v>36</v>
      </c>
      <c r="I762" s="132">
        <f>VLOOKUP($F762,'Participating - full rosters'!$A:$Q,13,FALSE )</f>
        <v>2004</v>
      </c>
      <c r="J762" s="132" t="str">
        <f>VLOOKUP($F762,'Participating - full rosters'!$A:$Q,14,FALSE )</f>
        <v>Nongovt. (not-for-profit) - Other</v>
      </c>
      <c r="K762" s="132" t="str">
        <f>VLOOKUP($F762,'Participating - full rosters'!$A:$R,18,FALSE )</f>
        <v>Major</v>
      </c>
      <c r="L762" s="132" t="str">
        <f>VLOOKUP($F762,'Participating - full rosters'!$A:$Q,15,FALSE )</f>
        <v>Staff Nurse</v>
      </c>
      <c r="M762" s="150">
        <f>VLOOKUP($F762,'Participating - full rosters'!$A:$Q,16,FALSE )</f>
        <v>41960</v>
      </c>
      <c r="N762" s="150">
        <f>VLOOKUP($F762,'Participating - full rosters'!$A:$Q,16,FALSE )</f>
        <v>41960</v>
      </c>
      <c r="O762" s="150"/>
      <c r="P762" s="150"/>
      <c r="Q762" s="47">
        <f>'Overall Data'!$C$34-N762</f>
        <v>1089</v>
      </c>
      <c r="R762" s="132" t="str">
        <f>VLOOKUP($F762,'Participating - full rosters'!$A:$Q,17,FALSE )</f>
        <v>DAY</v>
      </c>
      <c r="S762" s="132">
        <v>4</v>
      </c>
    </row>
    <row r="763" spans="1:19">
      <c r="A763" t="str">
        <f>VLOOKUP($F763,'Participating - full rosters'!$A:$Q,2,FALSE )</f>
        <v>Kaiser Permanente Sunnyside Medical Center</v>
      </c>
      <c r="B763" s="1">
        <v>0.21700524054157877</v>
      </c>
      <c r="C763" t="str">
        <f>VLOOKUP($F763,'Participating - full rosters'!$A:$Q,5,FALSE )</f>
        <v>1 North</v>
      </c>
      <c r="D763" s="151">
        <v>0.62267359343562168</v>
      </c>
      <c r="E763" t="str">
        <f>VLOOKUP($F763,'Participating - full rosters'!$A:$Q,10,FALSE )</f>
        <v>Garcia De Guia, Concepcion</v>
      </c>
      <c r="F763" s="1">
        <v>0.64907646382173656</v>
      </c>
      <c r="G763">
        <f>VLOOKUP($F763,'Participating - full rosters'!$A:$Q,11,FALSE )</f>
        <v>302</v>
      </c>
      <c r="H763" s="132">
        <f>VLOOKUP($F763,'Participating - full rosters'!$A:$Q,12,FALSE )</f>
        <v>19</v>
      </c>
      <c r="I763" s="132">
        <f>VLOOKUP($F763,'Participating - full rosters'!$A:$Q,13,FALSE )</f>
        <v>2016</v>
      </c>
      <c r="J763" s="132" t="str">
        <f>VLOOKUP($F763,'Participating - full rosters'!$A:$Q,14,FALSE )</f>
        <v>Nongovt. (not-for-profit) - Other</v>
      </c>
      <c r="K763" s="132" t="str">
        <f>VLOOKUP($F763,'Participating - full rosters'!$A:$R,18,FALSE )</f>
        <v>Minor</v>
      </c>
      <c r="L763" s="132" t="str">
        <f>VLOOKUP($F763,'Participating - full rosters'!$A:$Q,15,FALSE )</f>
        <v>Staff Nurse</v>
      </c>
      <c r="M763" s="150">
        <f>VLOOKUP($F763,'Participating - full rosters'!$A:$Q,16,FALSE )</f>
        <v>41956</v>
      </c>
      <c r="N763" s="150">
        <f>VLOOKUP($F763,'Participating - full rosters'!$A:$Q,16,FALSE )</f>
        <v>41956</v>
      </c>
      <c r="O763" s="150"/>
      <c r="P763" s="150"/>
      <c r="Q763" s="47">
        <f>'Overall Data'!$C$34-N763</f>
        <v>1093</v>
      </c>
      <c r="R763" s="132" t="str">
        <f>VLOOKUP($F763,'Participating - full rosters'!$A:$Q,17,FALSE )</f>
        <v>DAY</v>
      </c>
      <c r="S763" s="132">
        <v>4</v>
      </c>
    </row>
    <row r="764" spans="1:19">
      <c r="A764" t="str">
        <f>VLOOKUP($F764,'Participating - full rosters'!$A:$Q,2,FALSE )</f>
        <v>Kaiser Permanente Sunnyside Medical Center</v>
      </c>
      <c r="B764" s="1">
        <v>0.21700524054157877</v>
      </c>
      <c r="C764" t="str">
        <f>VLOOKUP($F764,'Participating - full rosters'!$A:$Q,5,FALSE )</f>
        <v>2 North</v>
      </c>
      <c r="D764" s="1">
        <v>0.16097999137792862</v>
      </c>
      <c r="E764" t="str">
        <f>VLOOKUP($F764,'Participating - full rosters'!$A:$Q,10,FALSE )</f>
        <v>Fray, Michelle</v>
      </c>
      <c r="F764" s="1">
        <v>0.22872514349001727</v>
      </c>
      <c r="G764">
        <f>VLOOKUP($F764,'Participating - full rosters'!$A:$Q,11,FALSE )</f>
        <v>302</v>
      </c>
      <c r="H764" s="132">
        <f>VLOOKUP($F764,'Participating - full rosters'!$A:$Q,12,FALSE )</f>
        <v>35</v>
      </c>
      <c r="I764" s="132">
        <f>VLOOKUP($F764,'Participating - full rosters'!$A:$Q,13,FALSE )</f>
        <v>2016</v>
      </c>
      <c r="J764" s="132" t="str">
        <f>VLOOKUP($F764,'Participating - full rosters'!$A:$Q,14,FALSE )</f>
        <v>Nongovt. (not-for-profit) - Other</v>
      </c>
      <c r="K764" s="132" t="str">
        <f>VLOOKUP($F764,'Participating - full rosters'!$A:$R,18,FALSE )</f>
        <v>Minor</v>
      </c>
      <c r="L764" s="132" t="str">
        <f>VLOOKUP($F764,'Participating - full rosters'!$A:$Q,15,FALSE )</f>
        <v>Staff Nurse</v>
      </c>
      <c r="M764" s="150">
        <f>VLOOKUP($F764,'Participating - full rosters'!$A:$Q,16,FALSE )</f>
        <v>41953</v>
      </c>
      <c r="N764" s="150">
        <f>VLOOKUP($F764,'Participating - full rosters'!$A:$Q,16,FALSE )</f>
        <v>41953</v>
      </c>
      <c r="O764" s="150"/>
      <c r="P764" s="150"/>
      <c r="Q764" s="47">
        <f>'Overall Data'!$C$34-N764</f>
        <v>1096</v>
      </c>
      <c r="R764" s="132" t="str">
        <f>VLOOKUP($F764,'Participating - full rosters'!$A:$Q,17,FALSE )</f>
        <v>DAY</v>
      </c>
      <c r="S764" s="132">
        <v>4</v>
      </c>
    </row>
    <row r="765" spans="1:19">
      <c r="A765" t="str">
        <f>VLOOKUP($F765,'Participating - full rosters'!$A:$Q,2,FALSE )</f>
        <v>Kaiser Permanente Sunnyside Medical Center</v>
      </c>
      <c r="B765" s="1">
        <v>0.21700524054157877</v>
      </c>
      <c r="C765" t="str">
        <f>VLOOKUP($F765,'Participating - full rosters'!$A:$Q,5,FALSE )</f>
        <v>2 North</v>
      </c>
      <c r="D765" s="151">
        <v>0.16097999137792862</v>
      </c>
      <c r="E765" t="str">
        <f>VLOOKUP($F765,'Participating - full rosters'!$A:$Q,10,FALSE )</f>
        <v>Johnson, Jennie</v>
      </c>
      <c r="F765" s="1">
        <v>0.57891827650489025</v>
      </c>
      <c r="G765">
        <f>VLOOKUP($F765,'Participating - full rosters'!$A:$Q,11,FALSE )</f>
        <v>302</v>
      </c>
      <c r="H765" s="132">
        <f>VLOOKUP($F765,'Participating - full rosters'!$A:$Q,12,FALSE )</f>
        <v>35</v>
      </c>
      <c r="I765" s="132">
        <f>VLOOKUP($F765,'Participating - full rosters'!$A:$Q,13,FALSE )</f>
        <v>2016</v>
      </c>
      <c r="J765" s="132" t="str">
        <f>VLOOKUP($F765,'Participating - full rosters'!$A:$Q,14,FALSE )</f>
        <v>Nongovt. (not-for-profit) - Other</v>
      </c>
      <c r="K765" s="132" t="str">
        <f>VLOOKUP($F765,'Participating - full rosters'!$A:$R,18,FALSE )</f>
        <v>Minor</v>
      </c>
      <c r="L765" s="132" t="str">
        <f>VLOOKUP($F765,'Participating - full rosters'!$A:$Q,15,FALSE )</f>
        <v>Staff Nurse</v>
      </c>
      <c r="M765" s="150">
        <f>VLOOKUP($F765,'Participating - full rosters'!$A:$Q,16,FALSE )</f>
        <v>41953</v>
      </c>
      <c r="N765" s="150">
        <f>VLOOKUP($F765,'Participating - full rosters'!$A:$Q,16,FALSE )</f>
        <v>41953</v>
      </c>
      <c r="O765" s="150"/>
      <c r="P765" s="150"/>
      <c r="Q765" s="47">
        <f>'Overall Data'!$C$34-N765</f>
        <v>1096</v>
      </c>
      <c r="R765" s="132" t="str">
        <f>VLOOKUP($F765,'Participating - full rosters'!$A:$Q,17,FALSE )</f>
        <v>DAY</v>
      </c>
      <c r="S765" s="132">
        <v>4</v>
      </c>
    </row>
    <row r="766" spans="1:19">
      <c r="A766" t="str">
        <f>VLOOKUP($F766,'Participating - full rosters'!$A:$Q,2,FALSE )</f>
        <v>Kaiser Permanente Sunnyside Medical Center</v>
      </c>
      <c r="B766" s="151">
        <v>0.21700524054157877</v>
      </c>
      <c r="C766" t="str">
        <f>VLOOKUP($F766,'Participating - full rosters'!$A:$Q,5,FALSE )</f>
        <v>3 North</v>
      </c>
      <c r="D766" s="1">
        <v>0.25340820192356961</v>
      </c>
      <c r="E766" t="str">
        <f>VLOOKUP($F766,'Participating - full rosters'!$A:$Q,10,FALSE )</f>
        <v>Hinton, Karen M.</v>
      </c>
      <c r="F766" s="151">
        <v>0.86051259873434982</v>
      </c>
      <c r="G766">
        <f>VLOOKUP($F766,'Participating - full rosters'!$A:$Q,11,FALSE )</f>
        <v>302</v>
      </c>
      <c r="H766" s="132">
        <f>VLOOKUP($F766,'Participating - full rosters'!$A:$Q,12,FALSE )</f>
        <v>37</v>
      </c>
      <c r="I766" s="132">
        <f>VLOOKUP($F766,'Participating - full rosters'!$A:$Q,13,FALSE )</f>
        <v>2016</v>
      </c>
      <c r="J766" s="132" t="str">
        <f>VLOOKUP($F766,'Participating - full rosters'!$A:$Q,14,FALSE )</f>
        <v>Nongovt. (not-for-profit) - Other</v>
      </c>
      <c r="K766" s="132" t="str">
        <f>VLOOKUP($F766,'Participating - full rosters'!$A:$R,18,FALSE )</f>
        <v>Minor</v>
      </c>
      <c r="L766" s="132" t="str">
        <f>VLOOKUP($F766,'Participating - full rosters'!$A:$Q,15,FALSE )</f>
        <v>Staff Nurse</v>
      </c>
      <c r="M766" s="150">
        <f>VLOOKUP($F766,'Participating - full rosters'!$A:$Q,16,FALSE )</f>
        <v>41953</v>
      </c>
      <c r="N766" s="150">
        <f>VLOOKUP($F766,'Participating - full rosters'!$A:$Q,16,FALSE )</f>
        <v>41953</v>
      </c>
      <c r="O766" s="150"/>
      <c r="P766" s="150"/>
      <c r="Q766" s="47">
        <f>'Overall Data'!$C$34-N766</f>
        <v>1096</v>
      </c>
      <c r="R766" s="132" t="str">
        <f>VLOOKUP($F766,'Participating - full rosters'!$A:$Q,17,FALSE )</f>
        <v>DAY</v>
      </c>
      <c r="S766" s="132">
        <v>4</v>
      </c>
    </row>
    <row r="767" spans="1:19">
      <c r="A767" t="str">
        <f>VLOOKUP($F767,'Participating - full rosters'!$A:$Q,2,FALSE )</f>
        <v>Kaiser Permanente Sunnyside Medical Center</v>
      </c>
      <c r="B767" s="151">
        <v>0.21700524054157877</v>
      </c>
      <c r="C767" t="str">
        <f>VLOOKUP($F767,'Participating - full rosters'!$A:$Q,5,FALSE )</f>
        <v>CV</v>
      </c>
      <c r="D767" s="1">
        <v>0.28666575543119865</v>
      </c>
      <c r="E767" t="str">
        <f>VLOOKUP($F767,'Participating - full rosters'!$A:$Q,10,FALSE )</f>
        <v>Brodsky, David</v>
      </c>
      <c r="F767" s="151">
        <v>0.99699335301099012</v>
      </c>
      <c r="G767">
        <f>VLOOKUP($F767,'Participating - full rosters'!$A:$Q,11,FALSE )</f>
        <v>302</v>
      </c>
      <c r="H767" s="132">
        <f>VLOOKUP($F767,'Participating - full rosters'!$A:$Q,12,FALSE )</f>
        <v>18</v>
      </c>
      <c r="I767" s="132">
        <f>VLOOKUP($F767,'Participating - full rosters'!$A:$Q,13,FALSE )</f>
        <v>2016</v>
      </c>
      <c r="J767" s="132" t="str">
        <f>VLOOKUP($F767,'Participating - full rosters'!$A:$Q,14,FALSE )</f>
        <v>Nongovt. (not-for-profit) - Other</v>
      </c>
      <c r="K767" s="132" t="str">
        <f>VLOOKUP($F767,'Participating - full rosters'!$A:$R,18,FALSE )</f>
        <v>Minor</v>
      </c>
      <c r="L767" s="132" t="str">
        <f>VLOOKUP($F767,'Participating - full rosters'!$A:$Q,15,FALSE )</f>
        <v>Staff Nurse</v>
      </c>
      <c r="M767" s="150">
        <f>VLOOKUP($F767,'Participating - full rosters'!$A:$Q,16,FALSE )</f>
        <v>41946</v>
      </c>
      <c r="N767" s="150">
        <f>VLOOKUP($F767,'Participating - full rosters'!$A:$Q,16,FALSE )</f>
        <v>41946</v>
      </c>
      <c r="O767" s="150"/>
      <c r="P767" s="150"/>
      <c r="Q767" s="47">
        <f>'Overall Data'!$C$34-N767</f>
        <v>1103</v>
      </c>
      <c r="R767" s="132" t="str">
        <f>VLOOKUP($F767,'Participating - full rosters'!$A:$Q,17,FALSE )</f>
        <v>DAY</v>
      </c>
      <c r="S767" s="132">
        <v>4</v>
      </c>
    </row>
    <row r="768" spans="1:19">
      <c r="A768" t="str">
        <f>VLOOKUP($F768,'Participating - full rosters'!$A:$Q,2,FALSE )</f>
        <v xml:space="preserve">King's County </v>
      </c>
      <c r="B768" s="143">
        <v>0.23887557634757928</v>
      </c>
      <c r="C768" t="str">
        <f>VLOOKUP($F768,'Participating - full rosters'!$A:$Q,5,FALSE )</f>
        <v>D4 South</v>
      </c>
      <c r="D768" s="196">
        <v>0.56827903572544458</v>
      </c>
      <c r="E768" t="str">
        <f>VLOOKUP($F768,'Participating - full rosters'!$A:$Q,10,FALSE )</f>
        <v>Mukta, Mukta</v>
      </c>
      <c r="F768" s="144">
        <v>0.53789485930130831</v>
      </c>
      <c r="G768">
        <f>VLOOKUP($F768,'Participating - full rosters'!$A:$Q,11,FALSE )</f>
        <v>599</v>
      </c>
      <c r="H768" s="132">
        <f>VLOOKUP($F768,'Participating - full rosters'!$A:$Q,12,FALSE )</f>
        <v>36</v>
      </c>
      <c r="I768" s="132">
        <f>VLOOKUP($F768,'Participating - full rosters'!$A:$Q,13,FALSE )</f>
        <v>2006</v>
      </c>
      <c r="J768" s="132" t="str">
        <f>VLOOKUP($F768,'Participating - full rosters'!$A:$Q,14,FALSE )</f>
        <v xml:space="preserve">Govt. (non federal) - City
</v>
      </c>
      <c r="K768" s="132" t="str">
        <f>VLOOKUP($F768,'Participating - full rosters'!$A:$R,18,FALSE )</f>
        <v>Minor</v>
      </c>
      <c r="L768" s="132" t="str">
        <f>VLOOKUP($F768,'Participating - full rosters'!$A:$Q,15,FALSE )</f>
        <v>STAFF NURSE</v>
      </c>
      <c r="M768" s="150">
        <f>VLOOKUP($F768,'Participating - full rosters'!$A:$Q,16,FALSE )</f>
        <v>41939</v>
      </c>
      <c r="N768" s="150">
        <f>VLOOKUP($F768,'Participating - full rosters'!$A:$Q,16,FALSE )</f>
        <v>41939</v>
      </c>
      <c r="O768" s="150"/>
      <c r="P768" s="150"/>
      <c r="Q768" s="47">
        <f>'Overall Data'!$C$34-N768</f>
        <v>1110</v>
      </c>
      <c r="R768" s="132" t="str">
        <f>VLOOKUP($F768,'Participating - full rosters'!$A:$Q,17,FALSE )</f>
        <v>DAY</v>
      </c>
      <c r="S768" s="132">
        <v>4</v>
      </c>
    </row>
    <row r="769" spans="1:19">
      <c r="A769" t="str">
        <f>VLOOKUP($F769,'Participating - full rosters'!$A:$Q,2,FALSE )</f>
        <v>Stanford Hospital</v>
      </c>
      <c r="B769" s="151">
        <v>0.7705177108775364</v>
      </c>
      <c r="C769" t="str">
        <f>VLOOKUP($F769,'Participating - full rosters'!$A:$Q,5,FALSE )</f>
        <v>C2 - Trauma/Surgery</v>
      </c>
      <c r="D769" s="1">
        <v>0.13460555484819647</v>
      </c>
      <c r="E769" t="str">
        <f>VLOOKUP($F769,'Participating - full rosters'!$A:$Q,10,FALSE )</f>
        <v>Pedretti, Kennedy</v>
      </c>
      <c r="F769" s="151">
        <v>0.90954628304666119</v>
      </c>
      <c r="G769">
        <f>VLOOKUP($F769,'Participating - full rosters'!$A:$Q,11,FALSE )</f>
        <v>491</v>
      </c>
      <c r="H769" s="132">
        <f>VLOOKUP($F769,'Participating - full rosters'!$A:$Q,12,FALSE )</f>
        <v>23</v>
      </c>
      <c r="I769" s="132">
        <f>VLOOKUP($F769,'Participating - full rosters'!$A:$Q,13,FALSE )</f>
        <v>2011</v>
      </c>
      <c r="J769" s="132" t="str">
        <f>VLOOKUP($F769,'Participating - full rosters'!$A:$Q,14,FALSE )</f>
        <v>Nongovt. (not-for-profit) - Other</v>
      </c>
      <c r="K769" s="132" t="str">
        <f>VLOOKUP($F769,'Participating - full rosters'!$A:$R,18,FALSE )</f>
        <v>Major</v>
      </c>
      <c r="L769" s="132" t="str">
        <f>VLOOKUP($F769,'Participating - full rosters'!$A:$Q,15,FALSE )</f>
        <v>STAFF NURSE</v>
      </c>
      <c r="M769" s="150">
        <f>VLOOKUP($F769,'Participating - full rosters'!$A:$Q,16,FALSE )</f>
        <v>41939</v>
      </c>
      <c r="N769" s="150">
        <f>VLOOKUP($F769,'Participating - full rosters'!$A:$Q,16,FALSE )</f>
        <v>41939</v>
      </c>
      <c r="O769" s="150"/>
      <c r="P769" s="150"/>
      <c r="Q769" s="47">
        <f>'Overall Data'!$C$34-N769</f>
        <v>1110</v>
      </c>
      <c r="R769" s="132" t="str">
        <f>VLOOKUP($F769,'Participating - full rosters'!$A:$Q,17,FALSE )</f>
        <v>DAY</v>
      </c>
      <c r="S769" s="132">
        <v>4</v>
      </c>
    </row>
    <row r="770" spans="1:19">
      <c r="A770" t="str">
        <f>VLOOKUP($F770,'Participating - full rosters'!$A:$Q,2,FALSE )</f>
        <v>Kaiser Permanente Sunnyside Medical Center</v>
      </c>
      <c r="B770" s="151">
        <v>0.21700524054157877</v>
      </c>
      <c r="C770" t="str">
        <f>VLOOKUP($F770,'Participating - full rosters'!$A:$Q,5,FALSE )</f>
        <v>1 South</v>
      </c>
      <c r="D770" s="1">
        <v>0.84297455888567407</v>
      </c>
      <c r="E770" t="str">
        <f>VLOOKUP($F770,'Participating - full rosters'!$A:$Q,10,FALSE )</f>
        <v>Fray, Tessa</v>
      </c>
      <c r="F770" s="151">
        <v>8.5642790620201747E-3</v>
      </c>
      <c r="G770">
        <f>VLOOKUP($F770,'Participating - full rosters'!$A:$Q,11,FALSE )</f>
        <v>302</v>
      </c>
      <c r="H770" s="132">
        <f>VLOOKUP($F770,'Participating - full rosters'!$A:$Q,12,FALSE )</f>
        <v>19</v>
      </c>
      <c r="I770" s="132">
        <f>VLOOKUP($F770,'Participating - full rosters'!$A:$Q,13,FALSE )</f>
        <v>2016</v>
      </c>
      <c r="J770" s="132" t="str">
        <f>VLOOKUP($F770,'Participating - full rosters'!$A:$Q,14,FALSE )</f>
        <v>Nongovt. (not-for-profit) - Other</v>
      </c>
      <c r="K770" s="132" t="str">
        <f>VLOOKUP($F770,'Participating - full rosters'!$A:$R,18,FALSE )</f>
        <v>Minor</v>
      </c>
      <c r="L770" s="132" t="str">
        <f>VLOOKUP($F770,'Participating - full rosters'!$A:$Q,15,FALSE )</f>
        <v>Staff Nurse</v>
      </c>
      <c r="M770" s="150">
        <f>VLOOKUP($F770,'Participating - full rosters'!$A:$Q,16,FALSE )</f>
        <v>41925</v>
      </c>
      <c r="N770" s="150">
        <f>VLOOKUP($F770,'Participating - full rosters'!$A:$Q,16,FALSE )</f>
        <v>41925</v>
      </c>
      <c r="O770" s="150"/>
      <c r="P770" s="150"/>
      <c r="Q770" s="47">
        <f>'Overall Data'!$C$34-N770</f>
        <v>1124</v>
      </c>
      <c r="R770" s="132" t="str">
        <f>VLOOKUP($F770,'Participating - full rosters'!$A:$Q,17,FALSE )</f>
        <v>DAY</v>
      </c>
      <c r="S770" s="132">
        <v>4</v>
      </c>
    </row>
    <row r="771" spans="1:19">
      <c r="A771" t="str">
        <f>VLOOKUP($F771,'Participating - full rosters'!$A:$Q,2,FALSE )</f>
        <v>Kaiser Permanente Sunnyside Medical Center</v>
      </c>
      <c r="B771" s="151">
        <v>0.21700524054157877</v>
      </c>
      <c r="C771" t="str">
        <f>VLOOKUP($F771,'Participating - full rosters'!$A:$Q,5,FALSE )</f>
        <v>CV</v>
      </c>
      <c r="D771" s="1">
        <v>0.28666575543119865</v>
      </c>
      <c r="E771" t="str">
        <f>VLOOKUP($F771,'Participating - full rosters'!$A:$Q,10,FALSE )</f>
        <v>Chaires-Barrios, Tiffany</v>
      </c>
      <c r="F771" s="151">
        <v>0.55265089024162251</v>
      </c>
      <c r="G771">
        <f>VLOOKUP($F771,'Participating - full rosters'!$A:$Q,11,FALSE )</f>
        <v>302</v>
      </c>
      <c r="H771" s="132">
        <f>VLOOKUP($F771,'Participating - full rosters'!$A:$Q,12,FALSE )</f>
        <v>18</v>
      </c>
      <c r="I771" s="132">
        <f>VLOOKUP($F771,'Participating - full rosters'!$A:$Q,13,FALSE )</f>
        <v>2016</v>
      </c>
      <c r="J771" s="132" t="str">
        <f>VLOOKUP($F771,'Participating - full rosters'!$A:$Q,14,FALSE )</f>
        <v>Nongovt. (not-for-profit) - Other</v>
      </c>
      <c r="K771" s="132" t="str">
        <f>VLOOKUP($F771,'Participating - full rosters'!$A:$R,18,FALSE )</f>
        <v>Minor</v>
      </c>
      <c r="L771" s="132" t="str">
        <f>VLOOKUP($F771,'Participating - full rosters'!$A:$Q,15,FALSE )</f>
        <v>Staff Nurse</v>
      </c>
      <c r="M771" s="150">
        <f>VLOOKUP($F771,'Participating - full rosters'!$A:$Q,16,FALSE )</f>
        <v>41925</v>
      </c>
      <c r="N771" s="150">
        <f>VLOOKUP($F771,'Participating - full rosters'!$A:$Q,16,FALSE )</f>
        <v>41925</v>
      </c>
      <c r="O771" s="150"/>
      <c r="P771" s="150"/>
      <c r="Q771" s="47">
        <f>'Overall Data'!$C$34-N771</f>
        <v>1124</v>
      </c>
      <c r="R771" s="132" t="str">
        <f>VLOOKUP($F771,'Participating - full rosters'!$A:$Q,17,FALSE )</f>
        <v>DAY</v>
      </c>
      <c r="S771" s="132">
        <v>4</v>
      </c>
    </row>
    <row r="772" spans="1:19">
      <c r="A772" t="str">
        <f>VLOOKUP($F772,'Participating - full rosters'!$A:$Q,2,FALSE )</f>
        <v>Kaiser Permanente Sunnyside Medical Center</v>
      </c>
      <c r="B772" s="151">
        <v>0.21700524054157877</v>
      </c>
      <c r="C772" t="str">
        <f>VLOOKUP($F772,'Participating - full rosters'!$A:$Q,5,FALSE )</f>
        <v>Oncology</v>
      </c>
      <c r="D772" s="151">
        <v>0.38472962404098765</v>
      </c>
      <c r="E772" t="str">
        <f>VLOOKUP($F772,'Participating - full rosters'!$A:$Q,10,FALSE )</f>
        <v>Cook, Salal</v>
      </c>
      <c r="F772" s="151">
        <v>1.4192465564457968E-2</v>
      </c>
      <c r="G772">
        <f>VLOOKUP($F772,'Participating - full rosters'!$A:$Q,11,FALSE )</f>
        <v>302</v>
      </c>
      <c r="H772" s="132">
        <f>VLOOKUP($F772,'Participating - full rosters'!$A:$Q,12,FALSE )</f>
        <v>20</v>
      </c>
      <c r="I772" s="132">
        <f>VLOOKUP($F772,'Participating - full rosters'!$A:$Q,13,FALSE )</f>
        <v>2016</v>
      </c>
      <c r="J772" s="132" t="str">
        <f>VLOOKUP($F772,'Participating - full rosters'!$A:$Q,14,FALSE )</f>
        <v>Nongovt. (not-for-profit) - Other</v>
      </c>
      <c r="K772" s="132" t="str">
        <f>VLOOKUP($F772,'Participating - full rosters'!$A:$R,18,FALSE )</f>
        <v>Minor</v>
      </c>
      <c r="L772" s="132" t="str">
        <f>VLOOKUP($F772,'Participating - full rosters'!$A:$Q,15,FALSE )</f>
        <v>Staff Nurse</v>
      </c>
      <c r="M772" s="150">
        <f>VLOOKUP($F772,'Participating - full rosters'!$A:$Q,16,FALSE )</f>
        <v>41918</v>
      </c>
      <c r="N772" s="150">
        <f>VLOOKUP($F772,'Participating - full rosters'!$A:$Q,16,FALSE )</f>
        <v>41918</v>
      </c>
      <c r="O772" s="150"/>
      <c r="P772" s="150"/>
      <c r="Q772" s="47">
        <f>'Overall Data'!$C$34-N772</f>
        <v>1131</v>
      </c>
      <c r="R772" s="132" t="str">
        <f>VLOOKUP($F772,'Participating - full rosters'!$A:$Q,17,FALSE )</f>
        <v>DAY</v>
      </c>
      <c r="S772" s="132">
        <v>4</v>
      </c>
    </row>
    <row r="773" spans="1:19">
      <c r="A773" t="str">
        <f>VLOOKUP($F773,'Participating - full rosters'!$A:$Q,2,FALSE )</f>
        <v>UConn Health John Dempsey Hospital</v>
      </c>
      <c r="B773" s="151">
        <v>6.2812775230464357E-2</v>
      </c>
      <c r="C773" t="str">
        <f>VLOOKUP($F773,'Participating - full rosters'!$A:$Q,5,FALSE )</f>
        <v>Medicine 3 Unit</v>
      </c>
      <c r="D773" s="1">
        <v>5.9301050074087702E-2</v>
      </c>
      <c r="E773" t="str">
        <f>VLOOKUP($F773,'Participating - full rosters'!$A:$Q,10,FALSE )</f>
        <v>Fusco, Grace M.</v>
      </c>
      <c r="F773" s="151">
        <v>0.29896024270920407</v>
      </c>
      <c r="G773">
        <f>VLOOKUP($F773,'Participating - full rosters'!$A:$Q,11,FALSE )</f>
        <v>176</v>
      </c>
      <c r="H773" s="132">
        <f>VLOOKUP($F773,'Participating - full rosters'!$A:$Q,12,FALSE )</f>
        <v>28</v>
      </c>
      <c r="I773" s="132">
        <f>VLOOKUP($F773,'Participating - full rosters'!$A:$Q,13,FALSE )</f>
        <v>2017</v>
      </c>
      <c r="J773" s="132" t="str">
        <f>VLOOKUP($F773,'Participating - full rosters'!$A:$Q,14,FALSE )</f>
        <v xml:space="preserve">Govt. (non federal) - State
</v>
      </c>
      <c r="K773" s="132" t="str">
        <f>VLOOKUP($F773,'Participating - full rosters'!$A:$R,18,FALSE )</f>
        <v>Major</v>
      </c>
      <c r="L773" s="132" t="str">
        <f>VLOOKUP($F773,'Participating - full rosters'!$A:$Q,15,FALSE )</f>
        <v>Staff Nurse</v>
      </c>
      <c r="M773" s="150">
        <f>VLOOKUP($F773,'Participating - full rosters'!$A:$Q,16,FALSE )</f>
        <v>41918</v>
      </c>
      <c r="N773" s="150">
        <f>VLOOKUP($F773,'Participating - full rosters'!$A:$Q,16,FALSE )</f>
        <v>41918</v>
      </c>
      <c r="O773" s="150"/>
      <c r="P773" s="150"/>
      <c r="Q773" s="47">
        <f>'Overall Data'!$C$34-N773</f>
        <v>1131</v>
      </c>
      <c r="R773" s="132" t="str">
        <f>VLOOKUP($F773,'Participating - full rosters'!$A:$Q,17,FALSE )</f>
        <v>DAY</v>
      </c>
      <c r="S773">
        <v>4</v>
      </c>
    </row>
    <row r="774" spans="1:19">
      <c r="A774" t="str">
        <f>VLOOKUP($F774,'Participating - full rosters'!$A:$Q,2,FALSE )</f>
        <v>Kaiser Permanente Sunnyside Medical Center</v>
      </c>
      <c r="B774" s="151">
        <v>0.21700524054157877</v>
      </c>
      <c r="C774" t="str">
        <f>VLOOKUP($F774,'Participating - full rosters'!$A:$Q,5,FALSE )</f>
        <v>2 North</v>
      </c>
      <c r="D774" s="151">
        <v>0.16097999137792862</v>
      </c>
      <c r="E774" t="str">
        <f>VLOOKUP($F774,'Participating - full rosters'!$A:$Q,10,FALSE )</f>
        <v>Lewis, Elise</v>
      </c>
      <c r="F774" s="151">
        <v>0.50934596366156082</v>
      </c>
      <c r="G774">
        <f>VLOOKUP($F774,'Participating - full rosters'!$A:$Q,11,FALSE )</f>
        <v>302</v>
      </c>
      <c r="H774" s="132">
        <f>VLOOKUP($F774,'Participating - full rosters'!$A:$Q,12,FALSE )</f>
        <v>35</v>
      </c>
      <c r="I774" s="132">
        <f>VLOOKUP($F774,'Participating - full rosters'!$A:$Q,13,FALSE )</f>
        <v>2016</v>
      </c>
      <c r="J774" s="132" t="str">
        <f>VLOOKUP($F774,'Participating - full rosters'!$A:$Q,14,FALSE )</f>
        <v>Nongovt. (not-for-profit) - Other</v>
      </c>
      <c r="K774" s="132" t="str">
        <f>VLOOKUP($F774,'Participating - full rosters'!$A:$R,18,FALSE )</f>
        <v>Minor</v>
      </c>
      <c r="L774" s="132" t="str">
        <f>VLOOKUP($F774,'Participating - full rosters'!$A:$Q,15,FALSE )</f>
        <v>Staff Nurse</v>
      </c>
      <c r="M774" s="150">
        <f>VLOOKUP($F774,'Participating - full rosters'!$A:$Q,16,FALSE )</f>
        <v>41890</v>
      </c>
      <c r="N774" s="150">
        <f>VLOOKUP($F774,'Participating - full rosters'!$A:$Q,16,FALSE )</f>
        <v>41890</v>
      </c>
      <c r="O774" s="150"/>
      <c r="P774" s="150"/>
      <c r="Q774" s="47">
        <f>'Overall Data'!$C$34-N774</f>
        <v>1159</v>
      </c>
      <c r="R774" s="132" t="str">
        <f>VLOOKUP($F774,'Participating - full rosters'!$A:$Q,17,FALSE )</f>
        <v>DAY</v>
      </c>
      <c r="S774">
        <v>4</v>
      </c>
    </row>
    <row r="775" spans="1:19">
      <c r="A775" t="str">
        <f>VLOOKUP($F775,'Participating - full rosters'!$A:$Q,2,FALSE )</f>
        <v>Kaiser Permanente Sunnyside Medical Center</v>
      </c>
      <c r="B775" s="151">
        <v>0.21700524054157877</v>
      </c>
      <c r="C775" t="str">
        <f>VLOOKUP($F775,'Participating - full rosters'!$A:$Q,5,FALSE )</f>
        <v>MS Progressive</v>
      </c>
      <c r="D775" s="1">
        <v>0.25596923097598645</v>
      </c>
      <c r="E775" t="str">
        <f>VLOOKUP($F775,'Participating - full rosters'!$A:$Q,10,FALSE )</f>
        <v>Baker, Andrea</v>
      </c>
      <c r="F775" s="151">
        <v>0.62360117014802896</v>
      </c>
      <c r="G775">
        <f>VLOOKUP($F775,'Participating - full rosters'!$A:$Q,11,FALSE )</f>
        <v>302</v>
      </c>
      <c r="H775" s="132">
        <f>VLOOKUP($F775,'Participating - full rosters'!$A:$Q,12,FALSE )</f>
        <v>20</v>
      </c>
      <c r="I775" s="132">
        <f>VLOOKUP($F775,'Participating - full rosters'!$A:$Q,13,FALSE )</f>
        <v>2016</v>
      </c>
      <c r="J775" s="132" t="str">
        <f>VLOOKUP($F775,'Participating - full rosters'!$A:$Q,14,FALSE )</f>
        <v>Nongovt. (not-for-profit) - Other</v>
      </c>
      <c r="K775" s="132" t="str">
        <f>VLOOKUP($F775,'Participating - full rosters'!$A:$R,18,FALSE )</f>
        <v>Minor</v>
      </c>
      <c r="L775" s="132" t="str">
        <f>VLOOKUP($F775,'Participating - full rosters'!$A:$Q,15,FALSE )</f>
        <v>Staff Nurse</v>
      </c>
      <c r="M775" s="150">
        <f>VLOOKUP($F775,'Participating - full rosters'!$A:$Q,16,FALSE )</f>
        <v>41855</v>
      </c>
      <c r="N775" s="150">
        <f>VLOOKUP($F775,'Participating - full rosters'!$A:$Q,16,FALSE )</f>
        <v>41855</v>
      </c>
      <c r="O775" s="150"/>
      <c r="P775" s="150"/>
      <c r="Q775" s="47">
        <f>'Overall Data'!$C$34-N775</f>
        <v>1194</v>
      </c>
      <c r="R775" s="132" t="str">
        <f>VLOOKUP($F775,'Participating - full rosters'!$A:$Q,17,FALSE )</f>
        <v>DAY</v>
      </c>
      <c r="S775">
        <v>4</v>
      </c>
    </row>
    <row r="776" spans="1:19">
      <c r="A776" t="str">
        <f>VLOOKUP($F776,'Participating - full rosters'!$A:$Q,2,FALSE )</f>
        <v>St. Elizabeth Hospital</v>
      </c>
      <c r="B776" s="106">
        <v>6.8237914781315995E-2</v>
      </c>
      <c r="C776" t="str">
        <f>VLOOKUP($F776,'Participating - full rosters'!$A:$Q,5,FALSE )</f>
        <v>Telemetry</v>
      </c>
      <c r="D776" s="106">
        <v>0.37457274951226172</v>
      </c>
      <c r="E776" t="str">
        <f>VLOOKUP($F776,'Participating - full rosters'!$A:$Q,10,FALSE )</f>
        <v>Delatte, Alicia</v>
      </c>
      <c r="F776" s="106">
        <v>0.9690250292216247</v>
      </c>
      <c r="G776">
        <f>VLOOKUP($F776,'Participating - full rosters'!$A:$Q,11,FALSE )</f>
        <v>47</v>
      </c>
      <c r="H776" s="132">
        <f>VLOOKUP($F776,'Participating - full rosters'!$A:$Q,12,FALSE )</f>
        <v>17</v>
      </c>
      <c r="I776" s="132">
        <f>VLOOKUP($F776,'Participating - full rosters'!$A:$Q,13,FALSE )</f>
        <v>2012</v>
      </c>
      <c r="J776" s="132" t="str">
        <f>VLOOKUP($F776,'Participating - full rosters'!$A:$Q,14,FALSE )</f>
        <v xml:space="preserve">Nongovt. (not-for-profit) - Church Operated
</v>
      </c>
      <c r="K776" s="132" t="str">
        <f>VLOOKUP($F776,'Participating - full rosters'!$A:$R,18,FALSE )</f>
        <v>Non teaching</v>
      </c>
      <c r="L776" s="132" t="str">
        <f>VLOOKUP($F776,'Participating - full rosters'!$A:$Q,15,FALSE )</f>
        <v>Staff Nurse</v>
      </c>
      <c r="M776" s="150">
        <f>VLOOKUP($F776,'Participating - full rosters'!$A:$Q,16,FALSE )</f>
        <v>41855</v>
      </c>
      <c r="N776" s="150">
        <f>VLOOKUP($F776,'Participating - full rosters'!$A:$Q,16,FALSE )</f>
        <v>41855</v>
      </c>
      <c r="O776" s="150"/>
      <c r="P776" s="150"/>
      <c r="Q776" s="47">
        <f>'Overall Data'!$C$34-N776</f>
        <v>1194</v>
      </c>
      <c r="R776" s="132" t="str">
        <f>VLOOKUP($F776,'Participating - full rosters'!$A:$Q,17,FALSE )</f>
        <v>Day</v>
      </c>
      <c r="S776">
        <v>4</v>
      </c>
    </row>
    <row r="777" spans="1:19">
      <c r="A777" t="str">
        <f>VLOOKUP($F777,'Participating - full rosters'!$A:$Q,2,FALSE )</f>
        <v>The Miriam Hospital</v>
      </c>
      <c r="B777" s="151">
        <v>0.52550586196277127</v>
      </c>
      <c r="C777" t="str">
        <f>VLOOKUP($F777,'Participating - full rosters'!$A:$Q,5,FALSE )</f>
        <v>3B Colorectal</v>
      </c>
      <c r="D777" s="1">
        <v>0.88784051520757767</v>
      </c>
      <c r="E777" t="str">
        <f>VLOOKUP($F777,'Participating - full rosters'!$A:$Q,10,FALSE )</f>
        <v>Romano, Anthony R</v>
      </c>
      <c r="F777" s="151">
        <v>0.22125112452419227</v>
      </c>
      <c r="G777">
        <f>VLOOKUP($F777,'Participating - full rosters'!$A:$Q,11,FALSE )</f>
        <v>247</v>
      </c>
      <c r="H777" s="132">
        <f>VLOOKUP($F777,'Participating - full rosters'!$A:$Q,12,FALSE )</f>
        <v>13</v>
      </c>
      <c r="I777" s="132">
        <f>VLOOKUP($F777,'Participating - full rosters'!$A:$Q,13,FALSE )</f>
        <v>2004</v>
      </c>
      <c r="J777" s="132" t="str">
        <f>VLOOKUP($F777,'Participating - full rosters'!$A:$Q,14,FALSE )</f>
        <v>Nongovt. (not-for-profit) - Other</v>
      </c>
      <c r="K777" s="132" t="str">
        <f>VLOOKUP($F777,'Participating - full rosters'!$A:$R,18,FALSE )</f>
        <v>Major</v>
      </c>
      <c r="L777" s="132" t="str">
        <f>VLOOKUP($F777,'Participating - full rosters'!$A:$Q,15,FALSE )</f>
        <v>Staff Nurse</v>
      </c>
      <c r="M777" s="150">
        <f>VLOOKUP($F777,'Participating - full rosters'!$A:$Q,16,FALSE )</f>
        <v>41855</v>
      </c>
      <c r="N777" s="150">
        <f>VLOOKUP($F777,'Participating - full rosters'!$A:$Q,16,FALSE )</f>
        <v>41855</v>
      </c>
      <c r="O777" s="150"/>
      <c r="P777" s="150"/>
      <c r="Q777" s="47">
        <f>'Overall Data'!$C$34-N777</f>
        <v>1194</v>
      </c>
      <c r="R777" s="132" t="str">
        <f>VLOOKUP($F777,'Participating - full rosters'!$A:$Q,17,FALSE )</f>
        <v>DAY</v>
      </c>
      <c r="S777">
        <v>4</v>
      </c>
    </row>
    <row r="778" spans="1:19">
      <c r="A778" t="str">
        <f>VLOOKUP($F778,'Participating - full rosters'!$A:$Q,2,FALSE )</f>
        <v>Woodhull Hospital</v>
      </c>
      <c r="B778" s="151">
        <v>0.33754326083630637</v>
      </c>
      <c r="C778" t="str">
        <f>VLOOKUP($F778,'Participating - full rosters'!$A:$Q,5,FALSE )</f>
        <v>8-200 Medicine</v>
      </c>
      <c r="D778" s="1">
        <v>0.39015181399689147</v>
      </c>
      <c r="E778" t="str">
        <f>VLOOKUP($F778,'Participating - full rosters'!$A:$Q,10,FALSE )</f>
        <v>Septimo, Teresita Lumpas</v>
      </c>
      <c r="F778" s="151">
        <v>0.47560000000000002</v>
      </c>
      <c r="G778">
        <f>VLOOKUP($F778,'Participating - full rosters'!$A:$Q,11,FALSE )</f>
        <v>305</v>
      </c>
      <c r="H778" s="132">
        <f>VLOOKUP($F778,'Participating - full rosters'!$A:$Q,12,FALSE )</f>
        <v>36</v>
      </c>
      <c r="I778" s="132">
        <f>VLOOKUP($F778,'Participating - full rosters'!$A:$Q,13,FALSE )</f>
        <v>2016</v>
      </c>
      <c r="J778" s="132" t="str">
        <f>VLOOKUP($F778,'Participating - full rosters'!$A:$Q,14,FALSE )</f>
        <v>Govt. (non federal) - City-county</v>
      </c>
      <c r="K778" s="132" t="str">
        <f>VLOOKUP($F778,'Participating - full rosters'!$A:$R,18,FALSE )</f>
        <v>Minor</v>
      </c>
      <c r="L778" s="132" t="str">
        <f>VLOOKUP($F778,'Participating - full rosters'!$A:$Q,15,FALSE )</f>
        <v>Staff Nurse</v>
      </c>
      <c r="M778" s="150">
        <f>VLOOKUP($F778,'Participating - full rosters'!$A:$Q,16,FALSE )</f>
        <v>42569</v>
      </c>
      <c r="N778" s="150">
        <f>VLOOKUP($F778,'Participating - full rosters'!$A:$Q,16,FALSE )</f>
        <v>42569</v>
      </c>
      <c r="O778" s="150"/>
      <c r="P778" s="150"/>
      <c r="Q778" s="47">
        <f>'Overall Data'!$C$34-N778</f>
        <v>480</v>
      </c>
      <c r="R778" s="132" t="str">
        <f>VLOOKUP($F778,'Participating - full rosters'!$A:$Q,17,FALSE )</f>
        <v>Night</v>
      </c>
      <c r="S778">
        <v>4</v>
      </c>
    </row>
    <row r="779" spans="1:19">
      <c r="A779" t="str">
        <f>VLOOKUP($F779,'Participating - full rosters'!$A:$Q,2,FALSE )</f>
        <v>Woodhull Hospital</v>
      </c>
      <c r="B779" s="151">
        <v>0.33754326083630637</v>
      </c>
      <c r="C779" t="str">
        <f>VLOOKUP($F779,'Participating - full rosters'!$A:$Q,5,FALSE )</f>
        <v>8-200 Medicine</v>
      </c>
      <c r="D779" s="1">
        <v>0.39015181399689147</v>
      </c>
      <c r="E779" t="str">
        <f>VLOOKUP($F779,'Participating - full rosters'!$A:$Q,10,FALSE )</f>
        <v>Willimas, Marsha</v>
      </c>
      <c r="F779" s="151">
        <v>0.47560999999999998</v>
      </c>
      <c r="G779">
        <f>VLOOKUP($F779,'Participating - full rosters'!$A:$Q,11,FALSE )</f>
        <v>305</v>
      </c>
      <c r="H779" s="132">
        <f>VLOOKUP($F779,'Participating - full rosters'!$A:$Q,12,FALSE )</f>
        <v>36</v>
      </c>
      <c r="I779" s="132">
        <f>VLOOKUP($F779,'Participating - full rosters'!$A:$Q,13,FALSE )</f>
        <v>2016</v>
      </c>
      <c r="J779" s="132" t="str">
        <f>VLOOKUP($F779,'Participating - full rosters'!$A:$Q,14,FALSE )</f>
        <v>Govt. (non federal) - City-county</v>
      </c>
      <c r="K779" s="132" t="str">
        <f>VLOOKUP($F779,'Participating - full rosters'!$A:$R,18,FALSE )</f>
        <v>Minor</v>
      </c>
      <c r="L779" s="132" t="str">
        <f>VLOOKUP($F779,'Participating - full rosters'!$A:$Q,15,FALSE )</f>
        <v>Staff Nurse</v>
      </c>
      <c r="M779" s="150">
        <f>VLOOKUP($F779,'Participating - full rosters'!$A:$Q,16,FALSE )</f>
        <v>41855</v>
      </c>
      <c r="N779" s="150">
        <f>VLOOKUP($F779,'Participating - full rosters'!$A:$Q,16,FALSE )</f>
        <v>41855</v>
      </c>
      <c r="O779" s="150"/>
      <c r="P779" s="150"/>
      <c r="Q779" s="47">
        <f>'Overall Data'!$C$34-N779</f>
        <v>1194</v>
      </c>
      <c r="R779" s="132" t="str">
        <f>VLOOKUP($F779,'Participating - full rosters'!$A:$Q,17,FALSE )</f>
        <v>Day</v>
      </c>
      <c r="S779" s="132">
        <v>4</v>
      </c>
    </row>
    <row r="780" spans="1:19">
      <c r="A780" t="str">
        <f>VLOOKUP($F780,'Participating - full rosters'!$A:$Q,2,FALSE )</f>
        <v>Kaiser Permanente Sunnyside Medical Center</v>
      </c>
      <c r="B780" s="151">
        <v>0.21700524054157877</v>
      </c>
      <c r="C780" t="str">
        <f>VLOOKUP($F780,'Participating - full rosters'!$A:$Q,5,FALSE )</f>
        <v>Oncology</v>
      </c>
      <c r="D780" s="1">
        <v>0.38472962404098765</v>
      </c>
      <c r="E780" t="str">
        <f>VLOOKUP($F780,'Participating - full rosters'!$A:$Q,10,FALSE )</f>
        <v>Blevens, Savannah</v>
      </c>
      <c r="F780" s="151">
        <v>0.7253419614580866</v>
      </c>
      <c r="G780">
        <f>VLOOKUP($F780,'Participating - full rosters'!$A:$Q,11,FALSE )</f>
        <v>302</v>
      </c>
      <c r="H780" s="132">
        <f>VLOOKUP($F780,'Participating - full rosters'!$A:$Q,12,FALSE )</f>
        <v>20</v>
      </c>
      <c r="I780" s="132">
        <f>VLOOKUP($F780,'Participating - full rosters'!$A:$Q,13,FALSE )</f>
        <v>2016</v>
      </c>
      <c r="J780" s="132" t="str">
        <f>VLOOKUP($F780,'Participating - full rosters'!$A:$Q,14,FALSE )</f>
        <v>Nongovt. (not-for-profit) - Other</v>
      </c>
      <c r="K780" s="132" t="str">
        <f>VLOOKUP($F780,'Participating - full rosters'!$A:$R,18,FALSE )</f>
        <v>Minor</v>
      </c>
      <c r="L780" s="132" t="str">
        <f>VLOOKUP($F780,'Participating - full rosters'!$A:$Q,15,FALSE )</f>
        <v>Staff Nurse</v>
      </c>
      <c r="M780" s="150">
        <f>VLOOKUP($F780,'Participating - full rosters'!$A:$Q,16,FALSE )</f>
        <v>41841</v>
      </c>
      <c r="N780" s="150">
        <f>VLOOKUP($F780,'Participating - full rosters'!$A:$Q,16,FALSE )</f>
        <v>41841</v>
      </c>
      <c r="O780" s="150"/>
      <c r="P780" s="150"/>
      <c r="Q780" s="47">
        <f>'Overall Data'!$C$34-N780</f>
        <v>1208</v>
      </c>
      <c r="R780" s="132" t="str">
        <f>VLOOKUP($F780,'Participating - full rosters'!$A:$Q,17,FALSE )</f>
        <v>DAY</v>
      </c>
      <c r="S780" s="132">
        <v>4</v>
      </c>
    </row>
    <row r="781" spans="1:19">
      <c r="A781" t="str">
        <f>VLOOKUP($F781,'Participating - full rosters'!$A:$Q,2,FALSE )</f>
        <v>UConn Health John Dempsey Hospital</v>
      </c>
      <c r="B781" s="151">
        <v>6.2812775230464357E-2</v>
      </c>
      <c r="C781" t="str">
        <f>VLOOKUP($F781,'Participating - full rosters'!$A:$Q,5,FALSE )</f>
        <v>Medicine 3 Unit</v>
      </c>
      <c r="D781" s="1">
        <v>5.9301050074087702E-2</v>
      </c>
      <c r="E781" t="str">
        <f>VLOOKUP($F781,'Participating - full rosters'!$A:$Q,10,FALSE )</f>
        <v>Ganaros, Anita M.</v>
      </c>
      <c r="F781" s="151">
        <v>9.8634449705253258E-2</v>
      </c>
      <c r="G781">
        <f>VLOOKUP($F781,'Participating - full rosters'!$A:$Q,11,FALSE )</f>
        <v>176</v>
      </c>
      <c r="H781" s="132">
        <f>VLOOKUP($F781,'Participating - full rosters'!$A:$Q,12,FALSE )</f>
        <v>28</v>
      </c>
      <c r="I781" s="132">
        <f>VLOOKUP($F781,'Participating - full rosters'!$A:$Q,13,FALSE )</f>
        <v>2017</v>
      </c>
      <c r="J781" s="132" t="str">
        <f>VLOOKUP($F781,'Participating - full rosters'!$A:$Q,14,FALSE )</f>
        <v xml:space="preserve">Govt. (non federal) - State
</v>
      </c>
      <c r="K781" s="132" t="str">
        <f>VLOOKUP($F781,'Participating - full rosters'!$A:$R,18,FALSE )</f>
        <v>Major</v>
      </c>
      <c r="L781" s="132" t="str">
        <f>VLOOKUP($F781,'Participating - full rosters'!$A:$Q,15,FALSE )</f>
        <v>Staff Nurse</v>
      </c>
      <c r="M781" s="150">
        <f>VLOOKUP($F781,'Participating - full rosters'!$A:$Q,16,FALSE )</f>
        <v>41841</v>
      </c>
      <c r="N781" s="150">
        <f>VLOOKUP($F781,'Participating - full rosters'!$A:$Q,16,FALSE )</f>
        <v>41841</v>
      </c>
      <c r="O781" s="150"/>
      <c r="P781" s="150"/>
      <c r="Q781" s="47">
        <f>'Overall Data'!$C$34-N781</f>
        <v>1208</v>
      </c>
      <c r="R781" s="132" t="str">
        <f>VLOOKUP($F781,'Participating - full rosters'!$A:$Q,17,FALSE )</f>
        <v>DAY</v>
      </c>
      <c r="S781" s="132">
        <v>4</v>
      </c>
    </row>
    <row r="782" spans="1:19">
      <c r="A782" t="str">
        <f>VLOOKUP($F782,'Participating - full rosters'!$A:$Q,2,FALSE )</f>
        <v xml:space="preserve">King's County </v>
      </c>
      <c r="B782" s="143">
        <v>0.23887557634757928</v>
      </c>
      <c r="C782" t="str">
        <f>VLOOKUP($F782,'Participating - full rosters'!$A:$Q,5,FALSE )</f>
        <v>D2 South</v>
      </c>
      <c r="D782" s="195">
        <v>0.27931802113721926</v>
      </c>
      <c r="E782" t="str">
        <f>VLOOKUP($F782,'Participating - full rosters'!$A:$Q,10,FALSE )</f>
        <v>Bernabe, Elisabeth</v>
      </c>
      <c r="F782" s="142">
        <v>0.59040294029621898</v>
      </c>
      <c r="G782">
        <f>VLOOKUP($F782,'Participating - full rosters'!$A:$Q,11,FALSE )</f>
        <v>599</v>
      </c>
      <c r="H782" s="132">
        <f>VLOOKUP($F782,'Participating - full rosters'!$A:$Q,12,FALSE )</f>
        <v>36</v>
      </c>
      <c r="I782" s="132">
        <f>VLOOKUP($F782,'Participating - full rosters'!$A:$Q,13,FALSE )</f>
        <v>2006</v>
      </c>
      <c r="J782" s="132" t="str">
        <f>VLOOKUP($F782,'Participating - full rosters'!$A:$Q,14,FALSE )</f>
        <v xml:space="preserve">Govt. (non federal) - City
</v>
      </c>
      <c r="K782" s="132" t="str">
        <f>VLOOKUP($F782,'Participating - full rosters'!$A:$R,18,FALSE )</f>
        <v>Minor</v>
      </c>
      <c r="L782" s="132" t="str">
        <f>VLOOKUP($F782,'Participating - full rosters'!$A:$Q,15,FALSE )</f>
        <v>Staff Nurse</v>
      </c>
      <c r="M782" s="150">
        <f>VLOOKUP($F782,'Participating - full rosters'!$A:$Q,16,FALSE )</f>
        <v>41827</v>
      </c>
      <c r="N782" s="150">
        <f>VLOOKUP($F782,'Participating - full rosters'!$A:$Q,16,FALSE )</f>
        <v>41827</v>
      </c>
      <c r="O782" s="150"/>
      <c r="P782" s="150"/>
      <c r="Q782" s="47">
        <f>'Overall Data'!$C$34-N782</f>
        <v>1222</v>
      </c>
      <c r="R782" s="132" t="str">
        <f>VLOOKUP($F782,'Participating - full rosters'!$A:$Q,17,FALSE )</f>
        <v>DAY</v>
      </c>
      <c r="S782" s="132">
        <v>4</v>
      </c>
    </row>
    <row r="783" spans="1:19">
      <c r="A783" t="str">
        <f>VLOOKUP($F783,'Participating - full rosters'!$A:$Q,2,FALSE )</f>
        <v>St. John Hospital &amp; Medical Center</v>
      </c>
      <c r="B783" s="151">
        <v>0.43342485109506379</v>
      </c>
      <c r="C783" t="str">
        <f>VLOOKUP($F783,'Participating - full rosters'!$A:$Q,5,FALSE )</f>
        <v>4 East - ACE Unit</v>
      </c>
      <c r="D783" s="1">
        <v>0.9455541494267875</v>
      </c>
      <c r="E783" t="str">
        <f>VLOOKUP($F783,'Participating - full rosters'!$A:$Q,10,FALSE )</f>
        <v>Bannerman, Tonique</v>
      </c>
      <c r="F783" s="151">
        <v>0.17890364472559683</v>
      </c>
      <c r="G783">
        <f>VLOOKUP($F783,'Participating - full rosters'!$A:$Q,11,FALSE )</f>
        <v>586</v>
      </c>
      <c r="H783" s="132">
        <f>VLOOKUP($F783,'Participating - full rosters'!$A:$Q,12,FALSE )</f>
        <v>24</v>
      </c>
      <c r="I783" s="132">
        <f>VLOOKUP($F783,'Participating - full rosters'!$A:$Q,13,FALSE )</f>
        <v>2003</v>
      </c>
      <c r="J783" s="132" t="str">
        <f>VLOOKUP($F783,'Participating - full rosters'!$A:$Q,14,FALSE )</f>
        <v>Nongovt. (not-for-profit) - Church Operated</v>
      </c>
      <c r="K783" s="132" t="str">
        <f>VLOOKUP($F783,'Participating - full rosters'!$A:$R,18,FALSE )</f>
        <v>Major</v>
      </c>
      <c r="L783" s="132" t="str">
        <f>VLOOKUP($F783,'Participating - full rosters'!$A:$Q,15,FALSE )</f>
        <v>Patient Care Technician</v>
      </c>
      <c r="M783" s="150">
        <f>VLOOKUP($F783,'Participating - full rosters'!$A:$Q,16,FALSE )</f>
        <v>41813</v>
      </c>
      <c r="N783" s="150">
        <f>VLOOKUP($F783,'Participating - full rosters'!$A:$Q,16,FALSE )</f>
        <v>41813</v>
      </c>
      <c r="O783" s="150"/>
      <c r="P783" s="150"/>
      <c r="Q783" s="47">
        <f>'Overall Data'!$C$34-N783</f>
        <v>1236</v>
      </c>
      <c r="R783" s="132" t="str">
        <f>VLOOKUP($F783,'Participating - full rosters'!$A:$Q,17,FALSE )</f>
        <v>Day</v>
      </c>
      <c r="S783" s="132">
        <v>4</v>
      </c>
    </row>
    <row r="784" spans="1:19">
      <c r="A784" t="str">
        <f>VLOOKUP($F784,'Participating - full rosters'!$A:$Q,2,FALSE )</f>
        <v>Kaiser Permanente Sunnyside Medical Center</v>
      </c>
      <c r="B784" s="151">
        <v>0.21700524054157877</v>
      </c>
      <c r="C784" t="str">
        <f>VLOOKUP($F784,'Participating - full rosters'!$A:$Q,5,FALSE )</f>
        <v>3 North</v>
      </c>
      <c r="D784" s="151">
        <v>0.25340820192356961</v>
      </c>
      <c r="E784" t="str">
        <f>VLOOKUP($F784,'Participating - full rosters'!$A:$Q,10,FALSE )</f>
        <v>Georgeson, Daniel L.</v>
      </c>
      <c r="F784" s="151">
        <v>0.1762778741418608</v>
      </c>
      <c r="G784">
        <f>VLOOKUP($F784,'Participating - full rosters'!$A:$Q,11,FALSE )</f>
        <v>302</v>
      </c>
      <c r="H784" s="132">
        <f>VLOOKUP($F784,'Participating - full rosters'!$A:$Q,12,FALSE )</f>
        <v>37</v>
      </c>
      <c r="I784" s="132">
        <f>VLOOKUP($F784,'Participating - full rosters'!$A:$Q,13,FALSE )</f>
        <v>2016</v>
      </c>
      <c r="J784" s="132" t="str">
        <f>VLOOKUP($F784,'Participating - full rosters'!$A:$Q,14,FALSE )</f>
        <v>Nongovt. (not-for-profit) - Other</v>
      </c>
      <c r="K784" s="132" t="str">
        <f>VLOOKUP($F784,'Participating - full rosters'!$A:$R,18,FALSE )</f>
        <v>Minor</v>
      </c>
      <c r="L784" s="132" t="str">
        <f>VLOOKUP($F784,'Participating - full rosters'!$A:$Q,15,FALSE )</f>
        <v>RN</v>
      </c>
      <c r="M784" s="150">
        <f>VLOOKUP($F784,'Participating - full rosters'!$A:$Q,16,FALSE )</f>
        <v>41806</v>
      </c>
      <c r="N784" s="150">
        <f>VLOOKUP($F784,'Participating - full rosters'!$A:$Q,16,FALSE )</f>
        <v>41806</v>
      </c>
      <c r="O784" s="150"/>
      <c r="P784" s="150"/>
      <c r="Q784" s="47">
        <f>'Overall Data'!$C$34-N784</f>
        <v>1243</v>
      </c>
      <c r="R784" s="132" t="str">
        <f>VLOOKUP($F784,'Participating - full rosters'!$A:$Q,17,FALSE )</f>
        <v>DAY</v>
      </c>
      <c r="S784" s="132">
        <v>4</v>
      </c>
    </row>
    <row r="785" spans="1:19">
      <c r="A785" t="str">
        <f>VLOOKUP($F785,'Participating - full rosters'!$A:$Q,2,FALSE )</f>
        <v>St. John Hospital &amp; Medical Center</v>
      </c>
      <c r="B785" s="151">
        <v>0.43342485109506379</v>
      </c>
      <c r="C785" t="str">
        <f>VLOOKUP($F785,'Participating - full rosters'!$A:$Q,5,FALSE )</f>
        <v>4 East - ACE Unit</v>
      </c>
      <c r="D785" s="99">
        <v>0.9455541494267875</v>
      </c>
      <c r="E785" t="str">
        <f>VLOOKUP($F785,'Participating - full rosters'!$A:$Q,10,FALSE )</f>
        <v>Dozier, Keyata</v>
      </c>
      <c r="F785" s="151">
        <v>0.67351174368194222</v>
      </c>
      <c r="G785">
        <f>VLOOKUP($F785,'Participating - full rosters'!$A:$Q,11,FALSE )</f>
        <v>586</v>
      </c>
      <c r="H785" s="132">
        <f>VLOOKUP($F785,'Participating - full rosters'!$A:$Q,12,FALSE )</f>
        <v>24</v>
      </c>
      <c r="I785" s="132">
        <f>VLOOKUP($F785,'Participating - full rosters'!$A:$Q,13,FALSE )</f>
        <v>2003</v>
      </c>
      <c r="J785" s="132" t="str">
        <f>VLOOKUP($F785,'Participating - full rosters'!$A:$Q,14,FALSE )</f>
        <v>Nongovt. (not-for-profit) - Church Operated</v>
      </c>
      <c r="K785" s="132" t="str">
        <f>VLOOKUP($F785,'Participating - full rosters'!$A:$R,18,FALSE )</f>
        <v>Major</v>
      </c>
      <c r="L785" s="132" t="str">
        <f>VLOOKUP($F785,'Participating - full rosters'!$A:$Q,15,FALSE )</f>
        <v>Patient Care Technician</v>
      </c>
      <c r="M785" s="150">
        <f>VLOOKUP($F785,'Participating - full rosters'!$A:$Q,16,FALSE )</f>
        <v>41799</v>
      </c>
      <c r="N785" s="150">
        <f>VLOOKUP($F785,'Participating - full rosters'!$A:$Q,16,FALSE )</f>
        <v>41799</v>
      </c>
      <c r="O785" s="150"/>
      <c r="P785" s="150"/>
      <c r="Q785" s="47">
        <f>'Overall Data'!$C$34-N785</f>
        <v>1250</v>
      </c>
      <c r="R785" s="132" t="str">
        <f>VLOOKUP($F785,'Participating - full rosters'!$A:$Q,17,FALSE )</f>
        <v>Day</v>
      </c>
      <c r="S785" s="132">
        <v>4</v>
      </c>
    </row>
    <row r="786" spans="1:19">
      <c r="A786" t="str">
        <f>VLOOKUP($F786,'Participating - full rosters'!$A:$Q,2,FALSE )</f>
        <v xml:space="preserve">King's County </v>
      </c>
      <c r="B786" s="143">
        <v>0.23887557634757928</v>
      </c>
      <c r="C786" t="str">
        <f>VLOOKUP($F786,'Participating - full rosters'!$A:$Q,5,FALSE )</f>
        <v>D2 South</v>
      </c>
      <c r="D786" s="195">
        <v>0.27931802113721926</v>
      </c>
      <c r="E786" t="str">
        <f>VLOOKUP($F786,'Participating - full rosters'!$A:$Q,10,FALSE )</f>
        <v>Browne, Niambi K.</v>
      </c>
      <c r="F786" s="142">
        <v>0.85423462404403483</v>
      </c>
      <c r="G786">
        <f>VLOOKUP($F786,'Participating - full rosters'!$A:$Q,11,FALSE )</f>
        <v>599</v>
      </c>
      <c r="H786" s="132">
        <f>VLOOKUP($F786,'Participating - full rosters'!$A:$Q,12,FALSE )</f>
        <v>36</v>
      </c>
      <c r="I786" s="132">
        <f>VLOOKUP($F786,'Participating - full rosters'!$A:$Q,13,FALSE )</f>
        <v>2006</v>
      </c>
      <c r="J786" s="132" t="str">
        <f>VLOOKUP($F786,'Participating - full rosters'!$A:$Q,14,FALSE )</f>
        <v xml:space="preserve">Govt. (non federal) - City
</v>
      </c>
      <c r="K786" s="132" t="str">
        <f>VLOOKUP($F786,'Participating - full rosters'!$A:$R,18,FALSE )</f>
        <v>Minor</v>
      </c>
      <c r="L786" s="132" t="str">
        <f>VLOOKUP($F786,'Participating - full rosters'!$A:$Q,15,FALSE )</f>
        <v>Staff Nurse</v>
      </c>
      <c r="M786" s="150">
        <f>VLOOKUP($F786,'Participating - full rosters'!$A:$Q,16,FALSE )</f>
        <v>41792</v>
      </c>
      <c r="N786" s="150">
        <f>VLOOKUP($F786,'Participating - full rosters'!$A:$Q,16,FALSE )</f>
        <v>41792</v>
      </c>
      <c r="O786" s="150"/>
      <c r="P786" s="150"/>
      <c r="Q786" s="47">
        <f>'Overall Data'!$C$34-N786</f>
        <v>1257</v>
      </c>
      <c r="R786" s="132" t="str">
        <f>VLOOKUP($F786,'Participating - full rosters'!$A:$Q,17,FALSE )</f>
        <v>DAY</v>
      </c>
      <c r="S786" s="132">
        <v>4</v>
      </c>
    </row>
    <row r="787" spans="1:19">
      <c r="A787" t="str">
        <f>VLOOKUP($F787,'Participating - full rosters'!$A:$Q,2,FALSE )</f>
        <v>St. Elizabeth Hospital</v>
      </c>
      <c r="B787" s="106">
        <v>6.8237914781315995E-2</v>
      </c>
      <c r="C787" t="str">
        <f>VLOOKUP($F787,'Participating - full rosters'!$A:$Q,5,FALSE )</f>
        <v>Med</v>
      </c>
      <c r="D787" s="106">
        <v>0.10735205918816826</v>
      </c>
      <c r="E787" t="str">
        <f>VLOOKUP($F787,'Participating - full rosters'!$A:$Q,10,FALSE )</f>
        <v>Bracken, Tia</v>
      </c>
      <c r="F787" s="151">
        <v>0.19622134250591394</v>
      </c>
      <c r="G787">
        <f>VLOOKUP($F787,'Participating - full rosters'!$A:$Q,11,FALSE )</f>
        <v>47</v>
      </c>
      <c r="H787" s="132">
        <f>VLOOKUP($F787,'Participating - full rosters'!$A:$Q,12,FALSE )</f>
        <v>16</v>
      </c>
      <c r="I787" s="132">
        <f>VLOOKUP($F787,'Participating - full rosters'!$A:$Q,13,FALSE )</f>
        <v>2012</v>
      </c>
      <c r="J787" s="132" t="str">
        <f>VLOOKUP($F787,'Participating - full rosters'!$A:$Q,14,FALSE )</f>
        <v xml:space="preserve">Nongovt. (not-for-profit) - Church Operated
</v>
      </c>
      <c r="K787" s="132" t="str">
        <f>VLOOKUP($F787,'Participating - full rosters'!$A:$R,18,FALSE )</f>
        <v>Non teaching</v>
      </c>
      <c r="L787" s="132" t="str">
        <f>VLOOKUP($F787,'Participating - full rosters'!$A:$Q,15,FALSE )</f>
        <v>C N A</v>
      </c>
      <c r="M787" s="150">
        <f>VLOOKUP($F787,'Participating - full rosters'!$A:$Q,16,FALSE )</f>
        <v>41743</v>
      </c>
      <c r="N787" s="150">
        <f>VLOOKUP($F787,'Participating - full rosters'!$A:$Q,16,FALSE )</f>
        <v>41743</v>
      </c>
      <c r="O787" s="150"/>
      <c r="P787" s="150"/>
      <c r="Q787" s="47">
        <f>'Overall Data'!$C$34-N787</f>
        <v>1306</v>
      </c>
      <c r="R787" s="132" t="str">
        <f>VLOOKUP($F787,'Participating - full rosters'!$A:$Q,17,FALSE )</f>
        <v>Day</v>
      </c>
      <c r="S787" s="132">
        <v>4</v>
      </c>
    </row>
    <row r="788" spans="1:19">
      <c r="A788" t="str">
        <f>VLOOKUP($F788,'Participating - full rosters'!$A:$Q,2,FALSE )</f>
        <v>St. Elizabeth Hospital</v>
      </c>
      <c r="B788" s="106">
        <v>6.8237914781315995E-2</v>
      </c>
      <c r="C788" t="str">
        <f>VLOOKUP($F788,'Participating - full rosters'!$A:$Q,5,FALSE )</f>
        <v>Surgery</v>
      </c>
      <c r="D788" s="106">
        <v>0.26135224736058948</v>
      </c>
      <c r="E788" t="str">
        <f>VLOOKUP($F788,'Participating - full rosters'!$A:$Q,10,FALSE )</f>
        <v>Williams, Stacey</v>
      </c>
      <c r="F788" s="106">
        <v>0.20863117665478115</v>
      </c>
      <c r="G788">
        <f>VLOOKUP($F788,'Participating - full rosters'!$A:$Q,11,FALSE )</f>
        <v>47</v>
      </c>
      <c r="H788" s="132">
        <f>VLOOKUP($F788,'Participating - full rosters'!$A:$Q,12,FALSE )</f>
        <v>16</v>
      </c>
      <c r="I788" s="132">
        <f>VLOOKUP($F788,'Participating - full rosters'!$A:$Q,13,FALSE )</f>
        <v>2012</v>
      </c>
      <c r="J788" s="132" t="str">
        <f>VLOOKUP($F788,'Participating - full rosters'!$A:$Q,14,FALSE )</f>
        <v xml:space="preserve">Nongovt. (not-for-profit) - Church Operated
</v>
      </c>
      <c r="K788" s="132" t="str">
        <f>VLOOKUP($F788,'Participating - full rosters'!$A:$R,18,FALSE )</f>
        <v>Non teaching</v>
      </c>
      <c r="L788" s="132" t="str">
        <f>VLOOKUP($F788,'Participating - full rosters'!$A:$Q,15,FALSE )</f>
        <v>C N A</v>
      </c>
      <c r="M788" s="150">
        <f>VLOOKUP($F788,'Participating - full rosters'!$A:$Q,16,FALSE )</f>
        <v>41743</v>
      </c>
      <c r="N788" s="150">
        <f>VLOOKUP($F788,'Participating - full rosters'!$A:$Q,16,FALSE )</f>
        <v>41743</v>
      </c>
      <c r="O788" s="150"/>
      <c r="P788" s="150"/>
      <c r="Q788" s="47">
        <f>'Overall Data'!$C$34-N788</f>
        <v>1306</v>
      </c>
      <c r="R788" s="132" t="str">
        <f>VLOOKUP($F788,'Participating - full rosters'!$A:$Q,17,FALSE )</f>
        <v>Day</v>
      </c>
      <c r="S788" s="132">
        <v>4</v>
      </c>
    </row>
    <row r="789" spans="1:19">
      <c r="A789" t="str">
        <f>VLOOKUP($F789,'Participating - full rosters'!$A:$Q,2,FALSE )</f>
        <v>Woodhull Hospital</v>
      </c>
      <c r="B789" s="151">
        <v>0.33754326083630637</v>
      </c>
      <c r="C789" t="str">
        <f>VLOOKUP($F789,'Participating - full rosters'!$A:$Q,5,FALSE )</f>
        <v>8-200 Medicine</v>
      </c>
      <c r="D789" s="1">
        <v>0.39015181399689147</v>
      </c>
      <c r="E789" t="str">
        <f>VLOOKUP($F789,'Participating - full rosters'!$A:$Q,10,FALSE )</f>
        <v>Georges, Lucia</v>
      </c>
      <c r="F789" s="151">
        <v>0.17319999999999999</v>
      </c>
      <c r="G789">
        <f>VLOOKUP($F789,'Participating - full rosters'!$A:$Q,11,FALSE )</f>
        <v>305</v>
      </c>
      <c r="H789" s="132">
        <f>VLOOKUP($F789,'Participating - full rosters'!$A:$Q,12,FALSE )</f>
        <v>36</v>
      </c>
      <c r="I789" s="132">
        <f>VLOOKUP($F789,'Participating - full rosters'!$A:$Q,13,FALSE )</f>
        <v>2016</v>
      </c>
      <c r="J789" s="132" t="str">
        <f>VLOOKUP($F789,'Participating - full rosters'!$A:$Q,14,FALSE )</f>
        <v>Govt. (non federal) - City-county</v>
      </c>
      <c r="K789" s="132" t="str">
        <f>VLOOKUP($F789,'Participating - full rosters'!$A:$R,18,FALSE )</f>
        <v>Minor</v>
      </c>
      <c r="L789" s="132" t="str">
        <f>VLOOKUP($F789,'Participating - full rosters'!$A:$Q,15,FALSE )</f>
        <v>C N A</v>
      </c>
      <c r="M789" s="150">
        <f>VLOOKUP($F789,'Participating - full rosters'!$A:$Q,16,FALSE )</f>
        <v>41743</v>
      </c>
      <c r="N789" s="150">
        <f>VLOOKUP($F789,'Participating - full rosters'!$A:$Q,16,FALSE )</f>
        <v>41743</v>
      </c>
      <c r="O789" s="150"/>
      <c r="P789" s="150"/>
      <c r="Q789" s="47">
        <f>'Overall Data'!$C$34-N789</f>
        <v>1306</v>
      </c>
      <c r="R789" s="132" t="str">
        <f>VLOOKUP($F789,'Participating - full rosters'!$A:$Q,17,FALSE )</f>
        <v>Day</v>
      </c>
      <c r="S789" s="132">
        <v>4</v>
      </c>
    </row>
    <row r="790" spans="1:19">
      <c r="A790" t="str">
        <f>VLOOKUP($F790,'Participating - full rosters'!$A:$Q,2,FALSE )</f>
        <v>Geisinger Medical Center</v>
      </c>
      <c r="B790" s="151">
        <v>0.91611479193661671</v>
      </c>
      <c r="C790" t="str">
        <f>VLOOKUP($F790,'Participating - full rosters'!$A:$Q,5,FALSE )</f>
        <v>Hfam 6</v>
      </c>
      <c r="D790" s="1">
        <v>0.15946996297872063</v>
      </c>
      <c r="E790" t="str">
        <f>VLOOKUP($F790,'Participating - full rosters'!$A:$Q,10,FALSE )</f>
        <v>Cronin, Kaitlyn</v>
      </c>
      <c r="F790" s="151">
        <v>0.25367494170543348</v>
      </c>
      <c r="G790">
        <f>VLOOKUP($F790,'Participating - full rosters'!$A:$Q,11,FALSE )</f>
        <v>547</v>
      </c>
      <c r="H790" s="132">
        <f>VLOOKUP($F790,'Participating - full rosters'!$A:$Q,12,FALSE )</f>
        <v>30</v>
      </c>
      <c r="I790" s="132">
        <f>VLOOKUP($F790,'Participating - full rosters'!$A:$Q,13,FALSE )</f>
        <v>2010</v>
      </c>
      <c r="J790" s="132" t="str">
        <f>VLOOKUP($F790,'Participating - full rosters'!$A:$Q,14,FALSE )</f>
        <v>Nongovt. (not-for-profit) - Other</v>
      </c>
      <c r="K790" s="132" t="str">
        <f>VLOOKUP($F790,'Participating - full rosters'!$A:$R,18,FALSE )</f>
        <v>Major</v>
      </c>
      <c r="L790" s="132" t="str">
        <f>VLOOKUP($F790,'Participating - full rosters'!$A:$Q,15,FALSE )</f>
        <v>Unlicensed staff</v>
      </c>
      <c r="M790" s="150">
        <f>VLOOKUP($F790,'Participating - full rosters'!$A:$Q,16,FALSE )</f>
        <v>41736</v>
      </c>
      <c r="N790" s="150">
        <f>VLOOKUP($F790,'Participating - full rosters'!$A:$Q,16,FALSE )</f>
        <v>41736</v>
      </c>
      <c r="O790" s="150"/>
      <c r="P790" s="150"/>
      <c r="Q790" s="47">
        <f>'Overall Data'!$C$34-N790</f>
        <v>1313</v>
      </c>
      <c r="R790" s="132" t="str">
        <f>VLOOKUP($F790,'Participating - full rosters'!$A:$Q,17,FALSE )</f>
        <v>Day</v>
      </c>
      <c r="S790" s="132">
        <v>4</v>
      </c>
    </row>
    <row r="791" spans="1:19">
      <c r="A791" t="str">
        <f>VLOOKUP($F791,'Participating - full rosters'!$A:$Q,2,FALSE )</f>
        <v xml:space="preserve">King's County </v>
      </c>
      <c r="B791" s="143">
        <v>0.23887557634757928</v>
      </c>
      <c r="C791" t="str">
        <f>VLOOKUP($F791,'Participating - full rosters'!$A:$Q,5,FALSE )</f>
        <v>D2 South</v>
      </c>
      <c r="D791" s="195">
        <v>0.27931802113721926</v>
      </c>
      <c r="E791" t="str">
        <f>VLOOKUP($F791,'Participating - full rosters'!$A:$Q,10,FALSE )</f>
        <v>Hon, Chloe</v>
      </c>
      <c r="F791" s="142">
        <v>0.93794284063811095</v>
      </c>
      <c r="G791">
        <f>VLOOKUP($F791,'Participating - full rosters'!$A:$Q,11,FALSE )</f>
        <v>599</v>
      </c>
      <c r="H791" s="132">
        <f>VLOOKUP($F791,'Participating - full rosters'!$A:$Q,12,FALSE )</f>
        <v>36</v>
      </c>
      <c r="I791" s="132">
        <f>VLOOKUP($F791,'Participating - full rosters'!$A:$Q,13,FALSE )</f>
        <v>2006</v>
      </c>
      <c r="J791" s="132" t="str">
        <f>VLOOKUP($F791,'Participating - full rosters'!$A:$Q,14,FALSE )</f>
        <v xml:space="preserve">Govt. (non federal) - City
</v>
      </c>
      <c r="K791" s="132" t="str">
        <f>VLOOKUP($F791,'Participating - full rosters'!$A:$R,18,FALSE )</f>
        <v>Minor</v>
      </c>
      <c r="L791" s="132" t="str">
        <f>VLOOKUP($F791,'Participating - full rosters'!$A:$Q,15,FALSE )</f>
        <v>Staff Nurse</v>
      </c>
      <c r="M791" s="150">
        <f>VLOOKUP($F791,'Participating - full rosters'!$A:$Q,16,FALSE )</f>
        <v>41736</v>
      </c>
      <c r="N791" s="150">
        <f>VLOOKUP($F791,'Participating - full rosters'!$A:$Q,16,FALSE )</f>
        <v>41736</v>
      </c>
      <c r="O791" s="150"/>
      <c r="P791" s="150"/>
      <c r="Q791" s="47">
        <f>'Overall Data'!$C$34-N791</f>
        <v>1313</v>
      </c>
      <c r="R791" s="132" t="str">
        <f>VLOOKUP($F791,'Participating - full rosters'!$A:$Q,17,FALSE )</f>
        <v>DAY</v>
      </c>
      <c r="S791" s="132">
        <v>4</v>
      </c>
    </row>
    <row r="792" spans="1:19">
      <c r="A792" t="str">
        <f>VLOOKUP($F792,'Participating - full rosters'!$A:$Q,2,FALSE )</f>
        <v>The Miriam Hospital</v>
      </c>
      <c r="B792" s="151">
        <v>0.52550586196277127</v>
      </c>
      <c r="C792" t="str">
        <f>VLOOKUP($F792,'Participating - full rosters'!$A:$Q,5,FALSE )</f>
        <v>4W Cardiac</v>
      </c>
      <c r="D792" s="1">
        <v>0.43561974961587346</v>
      </c>
      <c r="E792" t="str">
        <f>VLOOKUP($F792,'Participating - full rosters'!$A:$Q,10,FALSE )</f>
        <v>Cuervo, Vanessa</v>
      </c>
      <c r="F792" s="151">
        <v>0.3576650826461335</v>
      </c>
      <c r="G792">
        <f>VLOOKUP($F792,'Participating - full rosters'!$A:$Q,11,FALSE )</f>
        <v>247</v>
      </c>
      <c r="H792" s="132">
        <f>VLOOKUP($F792,'Participating - full rosters'!$A:$Q,12,FALSE )</f>
        <v>30</v>
      </c>
      <c r="I792" s="132">
        <f>VLOOKUP($F792,'Participating - full rosters'!$A:$Q,13,FALSE )</f>
        <v>2004</v>
      </c>
      <c r="J792" s="132" t="str">
        <f>VLOOKUP($F792,'Participating - full rosters'!$A:$Q,14,FALSE )</f>
        <v>Nongovt. (not-for-profit) - Other</v>
      </c>
      <c r="K792" s="132" t="str">
        <f>VLOOKUP($F792,'Participating - full rosters'!$A:$R,18,FALSE )</f>
        <v>Major</v>
      </c>
      <c r="L792" s="132" t="str">
        <f>VLOOKUP($F792,'Participating - full rosters'!$A:$Q,15,FALSE )</f>
        <v>Unlicensed staff</v>
      </c>
      <c r="M792" s="150">
        <f>VLOOKUP($F792,'Participating - full rosters'!$A:$Q,16,FALSE )</f>
        <v>41736</v>
      </c>
      <c r="N792" s="150">
        <f>VLOOKUP($F792,'Participating - full rosters'!$A:$Q,16,FALSE )</f>
        <v>41736</v>
      </c>
      <c r="O792" s="150"/>
      <c r="P792" s="150"/>
      <c r="Q792" s="47">
        <f>'Overall Data'!$C$34-N792</f>
        <v>1313</v>
      </c>
      <c r="R792" s="132" t="str">
        <f>VLOOKUP($F792,'Participating - full rosters'!$A:$Q,17,FALSE )</f>
        <v>Day</v>
      </c>
      <c r="S792" s="132">
        <v>4</v>
      </c>
    </row>
    <row r="793" spans="1:19">
      <c r="A793" t="str">
        <f>VLOOKUP($F793,'Participating - full rosters'!$A:$Q,2,FALSE )</f>
        <v>University Hospitals Portage  Medical Center</v>
      </c>
      <c r="B793" s="151">
        <v>0.77700540353316994</v>
      </c>
      <c r="C793" t="str">
        <f>VLOOKUP($F793,'Participating - full rosters'!$A:$Q,5,FALSE )</f>
        <v>POR Routine Nursing Unit-25530</v>
      </c>
      <c r="D793" s="1">
        <v>0.60617956690598407</v>
      </c>
      <c r="E793" t="str">
        <f>VLOOKUP($F793,'Participating - full rosters'!$A:$Q,10,FALSE )</f>
        <v>Battaglia, Sarah E</v>
      </c>
      <c r="F793" s="151">
        <v>0.6343453346860739</v>
      </c>
      <c r="G793">
        <f>VLOOKUP($F793,'Participating - full rosters'!$A:$Q,11,FALSE )</f>
        <v>117</v>
      </c>
      <c r="H793" s="132">
        <f>VLOOKUP($F793,'Participating - full rosters'!$A:$Q,12,FALSE )</f>
        <v>33</v>
      </c>
      <c r="I793" s="132">
        <f>VLOOKUP($F793,'Participating - full rosters'!$A:$Q,13,FALSE )</f>
        <v>2017</v>
      </c>
      <c r="J793" s="132" t="str">
        <f>VLOOKUP($F793,'Participating - full rosters'!$A:$Q,14,FALSE )</f>
        <v>Nongovt. (not-for-profit) - Other</v>
      </c>
      <c r="K793" s="132" t="str">
        <f>VLOOKUP($F793,'Participating - full rosters'!$A:$R,18,FALSE )</f>
        <v>Minor</v>
      </c>
      <c r="L793" s="132" t="str">
        <f>VLOOKUP($F793,'Participating - full rosters'!$A:$Q,15,FALSE )</f>
        <v>RN</v>
      </c>
      <c r="M793" s="150" t="str">
        <f>VLOOKUP($F793,'Participating - full rosters'!$A:$Q,16,FALSE )</f>
        <v>3 Years 8 Months</v>
      </c>
      <c r="N793" s="150" t="str">
        <f>VLOOKUP($F793,'Participating - full rosters'!$A:$Q,16,FALSE )</f>
        <v>3 Years 8 Months</v>
      </c>
      <c r="O793" s="47">
        <v>3</v>
      </c>
      <c r="P793" s="47">
        <v>8</v>
      </c>
      <c r="Q793" s="47">
        <f>365*O793+P793*30</f>
        <v>1335</v>
      </c>
      <c r="R793" s="132" t="str">
        <f>VLOOKUP($F793,'Participating - full rosters'!$A:$Q,17,FALSE )</f>
        <v>7p-730a</v>
      </c>
      <c r="S793" s="132">
        <v>4</v>
      </c>
    </row>
    <row r="794" spans="1:19">
      <c r="A794" t="str">
        <f>VLOOKUP($F794,'Participating - full rosters'!$A:$Q,2,FALSE )</f>
        <v>Kaiser Permanente Sunnyside Medical Center</v>
      </c>
      <c r="B794" s="151">
        <v>0.21700524054157877</v>
      </c>
      <c r="C794" t="str">
        <f>VLOOKUP($F794,'Participating - full rosters'!$A:$Q,5,FALSE )</f>
        <v>3 South</v>
      </c>
      <c r="D794" s="1">
        <v>0.64084960040717354</v>
      </c>
      <c r="E794" t="str">
        <f>VLOOKUP($F794,'Participating - full rosters'!$A:$Q,10,FALSE )</f>
        <v>Pham, Quang</v>
      </c>
      <c r="F794" s="151">
        <v>0.22454504159359412</v>
      </c>
      <c r="G794">
        <f>VLOOKUP($F794,'Participating - full rosters'!$A:$Q,11,FALSE )</f>
        <v>302</v>
      </c>
      <c r="H794" s="132">
        <f>VLOOKUP($F794,'Participating - full rosters'!$A:$Q,12,FALSE )</f>
        <v>20</v>
      </c>
      <c r="I794" s="132">
        <f>VLOOKUP($F794,'Participating - full rosters'!$A:$Q,13,FALSE )</f>
        <v>2016</v>
      </c>
      <c r="J794" s="132" t="str">
        <f>VLOOKUP($F794,'Participating - full rosters'!$A:$Q,14,FALSE )</f>
        <v>Nongovt. (not-for-profit) - Other</v>
      </c>
      <c r="K794" s="132" t="str">
        <f>VLOOKUP($F794,'Participating - full rosters'!$A:$R,18,FALSE )</f>
        <v>Minor</v>
      </c>
      <c r="L794" s="132" t="str">
        <f>VLOOKUP($F794,'Participating - full rosters'!$A:$Q,15,FALSE )</f>
        <v>Staff Nurse</v>
      </c>
      <c r="M794" s="150">
        <f>VLOOKUP($F794,'Participating - full rosters'!$A:$Q,16,FALSE )</f>
        <v>41708</v>
      </c>
      <c r="N794" s="150">
        <f>VLOOKUP($F794,'Participating - full rosters'!$A:$Q,16,FALSE )</f>
        <v>41708</v>
      </c>
      <c r="O794" s="150"/>
      <c r="P794" s="150"/>
      <c r="Q794" s="47">
        <f>'Overall Data'!$C$34-N794</f>
        <v>1341</v>
      </c>
      <c r="R794" s="132" t="str">
        <f>VLOOKUP($F794,'Participating - full rosters'!$A:$Q,17,FALSE )</f>
        <v>DAY</v>
      </c>
      <c r="S794" s="132">
        <v>4</v>
      </c>
    </row>
    <row r="795" spans="1:19">
      <c r="A795" t="str">
        <f>VLOOKUP($F795,'Participating - full rosters'!$A:$Q,2,FALSE )</f>
        <v>Kaiser Permanente Sunnyside Medical Center</v>
      </c>
      <c r="B795" s="151">
        <v>0.21700524054157877</v>
      </c>
      <c r="C795" t="str">
        <f>VLOOKUP($F795,'Participating - full rosters'!$A:$Q,5,FALSE )</f>
        <v>CV</v>
      </c>
      <c r="D795" s="99">
        <v>0.28666575543119865</v>
      </c>
      <c r="E795" t="str">
        <f>VLOOKUP($F795,'Participating - full rosters'!$A:$Q,10,FALSE )</f>
        <v>Ladadok, Sonya</v>
      </c>
      <c r="F795" s="151">
        <v>0.17718414110115599</v>
      </c>
      <c r="G795">
        <f>VLOOKUP($F795,'Participating - full rosters'!$A:$Q,11,FALSE )</f>
        <v>302</v>
      </c>
      <c r="H795" s="132">
        <f>VLOOKUP($F795,'Participating - full rosters'!$A:$Q,12,FALSE )</f>
        <v>18</v>
      </c>
      <c r="I795" s="132">
        <f>VLOOKUP($F795,'Participating - full rosters'!$A:$Q,13,FALSE )</f>
        <v>2016</v>
      </c>
      <c r="J795" s="132" t="str">
        <f>VLOOKUP($F795,'Participating - full rosters'!$A:$Q,14,FALSE )</f>
        <v>Nongovt. (not-for-profit) - Other</v>
      </c>
      <c r="K795" s="132" t="str">
        <f>VLOOKUP($F795,'Participating - full rosters'!$A:$R,18,FALSE )</f>
        <v>Minor</v>
      </c>
      <c r="L795" s="132" t="str">
        <f>VLOOKUP($F795,'Participating - full rosters'!$A:$Q,15,FALSE )</f>
        <v>Staff Nurse</v>
      </c>
      <c r="M795" s="150">
        <f>VLOOKUP($F795,'Participating - full rosters'!$A:$Q,16,FALSE )</f>
        <v>41687</v>
      </c>
      <c r="N795" s="150">
        <f>VLOOKUP($F795,'Participating - full rosters'!$A:$Q,16,FALSE )</f>
        <v>41687</v>
      </c>
      <c r="O795" s="150"/>
      <c r="P795" s="150"/>
      <c r="Q795" s="47">
        <f>'Overall Data'!$C$34-N795</f>
        <v>1362</v>
      </c>
      <c r="R795" s="132" t="str">
        <f>VLOOKUP($F795,'Participating - full rosters'!$A:$Q,17,FALSE )</f>
        <v>DAY</v>
      </c>
      <c r="S795" s="132">
        <v>4</v>
      </c>
    </row>
    <row r="796" spans="1:19">
      <c r="A796" t="str">
        <f>VLOOKUP($F796,'Participating - full rosters'!$A:$Q,2,FALSE )</f>
        <v>Kaiser Permanente Sunnyside Medical Center</v>
      </c>
      <c r="B796" s="151">
        <v>0.21700524054157877</v>
      </c>
      <c r="C796" t="str">
        <f>VLOOKUP($F796,'Participating - full rosters'!$A:$Q,5,FALSE )</f>
        <v>Oncology</v>
      </c>
      <c r="D796" s="1">
        <v>0.38472962404098765</v>
      </c>
      <c r="E796" t="str">
        <f>VLOOKUP($F796,'Participating - full rosters'!$A:$Q,10,FALSE )</f>
        <v>Hoang, Giang</v>
      </c>
      <c r="F796" s="151">
        <v>0.70809176113272354</v>
      </c>
      <c r="G796">
        <f>VLOOKUP($F796,'Participating - full rosters'!$A:$Q,11,FALSE )</f>
        <v>302</v>
      </c>
      <c r="H796" s="132">
        <f>VLOOKUP($F796,'Participating - full rosters'!$A:$Q,12,FALSE )</f>
        <v>20</v>
      </c>
      <c r="I796" s="132">
        <f>VLOOKUP($F796,'Participating - full rosters'!$A:$Q,13,FALSE )</f>
        <v>2016</v>
      </c>
      <c r="J796" s="132" t="str">
        <f>VLOOKUP($F796,'Participating - full rosters'!$A:$Q,14,FALSE )</f>
        <v>Nongovt. (not-for-profit) - Other</v>
      </c>
      <c r="K796" s="132" t="str">
        <f>VLOOKUP($F796,'Participating - full rosters'!$A:$R,18,FALSE )</f>
        <v>Minor</v>
      </c>
      <c r="L796" s="132" t="str">
        <f>VLOOKUP($F796,'Participating - full rosters'!$A:$Q,15,FALSE )</f>
        <v>Staff Nurse</v>
      </c>
      <c r="M796" s="150">
        <f>VLOOKUP($F796,'Participating - full rosters'!$A:$Q,16,FALSE )</f>
        <v>41680</v>
      </c>
      <c r="N796" s="150">
        <f>VLOOKUP($F796,'Participating - full rosters'!$A:$Q,16,FALSE )</f>
        <v>41680</v>
      </c>
      <c r="O796" s="150"/>
      <c r="P796" s="150"/>
      <c r="Q796" s="47">
        <f>'Overall Data'!$C$34-N796</f>
        <v>1369</v>
      </c>
      <c r="R796" s="132" t="str">
        <f>VLOOKUP($F796,'Participating - full rosters'!$A:$Q,17,FALSE )</f>
        <v>DAY</v>
      </c>
      <c r="S796" s="132">
        <v>4</v>
      </c>
    </row>
    <row r="797" spans="1:19">
      <c r="A797" t="str">
        <f>VLOOKUP($F797,'Participating - full rosters'!$A:$Q,2,FALSE )</f>
        <v>The Miriam Hospital</v>
      </c>
      <c r="B797" s="151">
        <v>0.52550586196277127</v>
      </c>
      <c r="C797" t="str">
        <f>VLOOKUP($F797,'Participating - full rosters'!$A:$Q,5,FALSE )</f>
        <v>4B Oncology</v>
      </c>
      <c r="D797" s="1">
        <v>0.93622122789429929</v>
      </c>
      <c r="E797" t="str">
        <f>VLOOKUP($F797,'Participating - full rosters'!$A:$Q,10,FALSE )</f>
        <v>Wyatt, Janie M</v>
      </c>
      <c r="F797" s="151">
        <v>0.35819528724998806</v>
      </c>
      <c r="G797">
        <f>VLOOKUP($F797,'Participating - full rosters'!$A:$Q,11,FALSE )</f>
        <v>247</v>
      </c>
      <c r="H797" s="132">
        <f>VLOOKUP($F797,'Participating - full rosters'!$A:$Q,12,FALSE )</f>
        <v>25</v>
      </c>
      <c r="I797" s="132">
        <f>VLOOKUP($F797,'Participating - full rosters'!$A:$Q,13,FALSE )</f>
        <v>2004</v>
      </c>
      <c r="J797" s="132" t="str">
        <f>VLOOKUP($F797,'Participating - full rosters'!$A:$Q,14,FALSE )</f>
        <v>Nongovt. (not-for-profit) - Other</v>
      </c>
      <c r="K797" s="132" t="str">
        <f>VLOOKUP($F797,'Participating - full rosters'!$A:$R,18,FALSE )</f>
        <v>Major</v>
      </c>
      <c r="L797" s="132" t="str">
        <f>VLOOKUP($F797,'Participating - full rosters'!$A:$Q,15,FALSE )</f>
        <v>Staff Nurse</v>
      </c>
      <c r="M797" s="150">
        <f>VLOOKUP($F797,'Participating - full rosters'!$A:$Q,16,FALSE )</f>
        <v>41680</v>
      </c>
      <c r="N797" s="150">
        <f>VLOOKUP($F797,'Participating - full rosters'!$A:$Q,16,FALSE )</f>
        <v>41680</v>
      </c>
      <c r="O797" s="150"/>
      <c r="P797" s="150"/>
      <c r="Q797" s="47">
        <f>'Overall Data'!$C$34-N797</f>
        <v>1369</v>
      </c>
      <c r="R797" s="132" t="str">
        <f>VLOOKUP($F797,'Participating - full rosters'!$A:$Q,17,FALSE )</f>
        <v>DAY</v>
      </c>
      <c r="S797" s="132">
        <v>4</v>
      </c>
    </row>
    <row r="798" spans="1:19">
      <c r="A798" t="str">
        <f>VLOOKUP($F798,'Participating - full rosters'!$A:$Q,2,FALSE )</f>
        <v>Community Memorial Hospital</v>
      </c>
      <c r="B798" s="151">
        <v>0.99258069907410573</v>
      </c>
      <c r="C798" t="str">
        <f>VLOOKUP($F798,'Participating - full rosters'!$A:$Q,5,FALSE )</f>
        <v>Medical ACE</v>
      </c>
      <c r="D798" s="1">
        <v>0.93104764500745685</v>
      </c>
      <c r="E798" t="str">
        <f>VLOOKUP($F798,'Participating - full rosters'!$A:$Q,10,FALSE )</f>
        <v>Kussard, Danielle</v>
      </c>
      <c r="F798" s="151">
        <v>0.99159202529478518</v>
      </c>
      <c r="G798">
        <f>VLOOKUP($F798,'Participating - full rosters'!$A:$Q,11,FALSE )</f>
        <v>198</v>
      </c>
      <c r="H798" s="132">
        <f>VLOOKUP($F798,'Participating - full rosters'!$A:$Q,12,FALSE )</f>
        <v>29</v>
      </c>
      <c r="I798" s="132">
        <f>VLOOKUP($F798,'Participating - full rosters'!$A:$Q,13,FALSE )</f>
        <v>2008</v>
      </c>
      <c r="J798" s="132" t="str">
        <f>VLOOKUP($F798,'Participating - full rosters'!$A:$Q,14,FALSE )</f>
        <v>Nongovt. (not-for-profit) - Other</v>
      </c>
      <c r="K798" s="132" t="str">
        <f>VLOOKUP($F798,'Participating - full rosters'!$A:$R,18,FALSE )</f>
        <v>Minor</v>
      </c>
      <c r="L798" s="132" t="str">
        <f>VLOOKUP($F798,'Participating - full rosters'!$A:$Q,15,FALSE )</f>
        <v>RN</v>
      </c>
      <c r="M798" s="150">
        <f>VLOOKUP($F798,'Participating - full rosters'!$A:$Q,16,FALSE )</f>
        <v>41653</v>
      </c>
      <c r="N798" s="150">
        <f>VLOOKUP($F798,'Participating - full rosters'!$A:$Q,16,FALSE )</f>
        <v>41653</v>
      </c>
      <c r="O798" s="150"/>
      <c r="P798" s="150"/>
      <c r="Q798" s="47">
        <f>'Overall Data'!$C$34-N798</f>
        <v>1396</v>
      </c>
      <c r="R798" s="132" t="str">
        <f>VLOOKUP($F798,'Participating - full rosters'!$A:$Q,17,FALSE )</f>
        <v>Day</v>
      </c>
      <c r="S798" s="132">
        <v>4</v>
      </c>
    </row>
    <row r="799" spans="1:19">
      <c r="A799" t="str">
        <f>VLOOKUP($F799,'Participating - full rosters'!$A:$Q,2,FALSE )</f>
        <v>The Miriam Hospital</v>
      </c>
      <c r="B799" s="151">
        <v>0.52550586196277127</v>
      </c>
      <c r="C799" t="str">
        <f>VLOOKUP($F799,'Participating - full rosters'!$A:$Q,5,FALSE )</f>
        <v>4W Cardiac</v>
      </c>
      <c r="D799" s="1">
        <v>0.43561974961587346</v>
      </c>
      <c r="E799" t="str">
        <f>VLOOKUP($F799,'Participating - full rosters'!$A:$Q,10,FALSE )</f>
        <v>Johnson, Shirley K</v>
      </c>
      <c r="F799" s="151">
        <v>0.11996893688169907</v>
      </c>
      <c r="G799">
        <f>VLOOKUP($F799,'Participating - full rosters'!$A:$Q,11,FALSE )</f>
        <v>247</v>
      </c>
      <c r="H799" s="132">
        <f>VLOOKUP($F799,'Participating - full rosters'!$A:$Q,12,FALSE )</f>
        <v>30</v>
      </c>
      <c r="I799" s="132">
        <f>VLOOKUP($F799,'Participating - full rosters'!$A:$Q,13,FALSE )</f>
        <v>2004</v>
      </c>
      <c r="J799" s="132" t="str">
        <f>VLOOKUP($F799,'Participating - full rosters'!$A:$Q,14,FALSE )</f>
        <v>Nongovt. (not-for-profit) - Other</v>
      </c>
      <c r="K799" s="132" t="str">
        <f>VLOOKUP($F799,'Participating - full rosters'!$A:$R,18,FALSE )</f>
        <v>Major</v>
      </c>
      <c r="L799" s="132" t="str">
        <f>VLOOKUP($F799,'Participating - full rosters'!$A:$Q,15,FALSE )</f>
        <v>RN</v>
      </c>
      <c r="M799" s="150">
        <f>VLOOKUP($F799,'Participating - full rosters'!$A:$Q,16,FALSE )</f>
        <v>41653</v>
      </c>
      <c r="N799" s="150">
        <f>VLOOKUP($F799,'Participating - full rosters'!$A:$Q,16,FALSE )</f>
        <v>41653</v>
      </c>
      <c r="O799" s="150"/>
      <c r="P799" s="150"/>
      <c r="Q799" s="47">
        <f>'Overall Data'!$C$34-N799</f>
        <v>1396</v>
      </c>
      <c r="R799" s="132" t="str">
        <f>VLOOKUP($F799,'Participating - full rosters'!$A:$Q,17,FALSE )</f>
        <v>Day</v>
      </c>
      <c r="S799" s="132">
        <v>4</v>
      </c>
    </row>
    <row r="800" spans="1:19">
      <c r="A800" t="str">
        <f>VLOOKUP($F800,'Participating - full rosters'!$A:$Q,2,FALSE )</f>
        <v>St. Elizabeth Hospital</v>
      </c>
      <c r="B800" s="106">
        <v>6.8237914781315995E-2</v>
      </c>
      <c r="C800" t="str">
        <f>VLOOKUP($F800,'Participating - full rosters'!$A:$Q,5,FALSE )</f>
        <v>Telemetry</v>
      </c>
      <c r="D800" s="106">
        <v>0.37457274951226172</v>
      </c>
      <c r="E800" t="str">
        <f>VLOOKUP($F800,'Participating - full rosters'!$A:$Q,10,FALSE )</f>
        <v>Braud, Elizabeth</v>
      </c>
      <c r="F800" s="106">
        <v>0.62741140840948761</v>
      </c>
      <c r="G800">
        <f>VLOOKUP($F800,'Participating - full rosters'!$A:$Q,11,FALSE )</f>
        <v>47</v>
      </c>
      <c r="H800" s="132">
        <f>VLOOKUP($F800,'Participating - full rosters'!$A:$Q,12,FALSE )</f>
        <v>17</v>
      </c>
      <c r="I800" s="132">
        <f>VLOOKUP($F800,'Participating - full rosters'!$A:$Q,13,FALSE )</f>
        <v>2012</v>
      </c>
      <c r="J800" s="132" t="str">
        <f>VLOOKUP($F800,'Participating - full rosters'!$A:$Q,14,FALSE )</f>
        <v xml:space="preserve">Nongovt. (not-for-profit) - Church Operated
</v>
      </c>
      <c r="K800" s="132" t="str">
        <f>VLOOKUP($F800,'Participating - full rosters'!$A:$R,18,FALSE )</f>
        <v>Non teaching</v>
      </c>
      <c r="L800" s="132" t="str">
        <f>VLOOKUP($F800,'Participating - full rosters'!$A:$Q,15,FALSE )</f>
        <v>Staff Nurse</v>
      </c>
      <c r="M800" s="150">
        <f>VLOOKUP($F800,'Participating - full rosters'!$A:$Q,16,FALSE )</f>
        <v>41645</v>
      </c>
      <c r="N800" s="150">
        <f>VLOOKUP($F800,'Participating - full rosters'!$A:$Q,16,FALSE )</f>
        <v>41645</v>
      </c>
      <c r="O800" s="150"/>
      <c r="P800" s="150"/>
      <c r="Q800" s="47">
        <f>'Overall Data'!$C$34-N800</f>
        <v>1404</v>
      </c>
      <c r="R800" s="132" t="str">
        <f>VLOOKUP($F800,'Participating - full rosters'!$A:$Q,17,FALSE )</f>
        <v>Day</v>
      </c>
      <c r="S800" s="132">
        <v>4</v>
      </c>
    </row>
    <row r="801" spans="1:19">
      <c r="A801" t="str">
        <f>VLOOKUP($F801,'Participating - full rosters'!$A:$Q,2,FALSE )</f>
        <v>Woodhull Hospital</v>
      </c>
      <c r="B801" s="151">
        <v>0.33754326083630637</v>
      </c>
      <c r="C801" t="str">
        <f>VLOOKUP($F801,'Participating - full rosters'!$A:$Q,5,FALSE )</f>
        <v>8-200 Medicine</v>
      </c>
      <c r="D801" s="1">
        <v>0.39015181399689147</v>
      </c>
      <c r="E801" t="str">
        <f>VLOOKUP($F801,'Participating - full rosters'!$A:$Q,10,FALSE )</f>
        <v>Graham, Rosana</v>
      </c>
      <c r="F801" s="151">
        <v>6.4600000000000005E-2</v>
      </c>
      <c r="G801">
        <f>VLOOKUP($F801,'Participating - full rosters'!$A:$Q,11,FALSE )</f>
        <v>305</v>
      </c>
      <c r="H801" s="132">
        <f>VLOOKUP($F801,'Participating - full rosters'!$A:$Q,12,FALSE )</f>
        <v>36</v>
      </c>
      <c r="I801" s="132">
        <f>VLOOKUP($F801,'Participating - full rosters'!$A:$Q,13,FALSE )</f>
        <v>2016</v>
      </c>
      <c r="J801" s="132" t="str">
        <f>VLOOKUP($F801,'Participating - full rosters'!$A:$Q,14,FALSE )</f>
        <v>Govt. (non federal) - City-county</v>
      </c>
      <c r="K801" s="132" t="str">
        <f>VLOOKUP($F801,'Participating - full rosters'!$A:$R,18,FALSE )</f>
        <v>Minor</v>
      </c>
      <c r="L801" s="132" t="str">
        <f>VLOOKUP($F801,'Participating - full rosters'!$A:$Q,15,FALSE )</f>
        <v>Staff Nurse</v>
      </c>
      <c r="M801" s="150">
        <f>VLOOKUP($F801,'Participating - full rosters'!$A:$Q,16,FALSE )</f>
        <v>41645</v>
      </c>
      <c r="N801" s="150">
        <f>VLOOKUP($F801,'Participating - full rosters'!$A:$Q,16,FALSE )</f>
        <v>41645</v>
      </c>
      <c r="O801" s="150"/>
      <c r="P801" s="150"/>
      <c r="Q801" s="47">
        <f>'Overall Data'!$C$34-N801</f>
        <v>1404</v>
      </c>
      <c r="R801" s="132" t="str">
        <f>VLOOKUP($F801,'Participating - full rosters'!$A:$Q,17,FALSE )</f>
        <v>Day</v>
      </c>
      <c r="S801" s="132">
        <v>4</v>
      </c>
    </row>
    <row r="802" spans="1:19">
      <c r="A802" t="str">
        <f>VLOOKUP($F802,'Participating - full rosters'!$A:$Q,2,FALSE )</f>
        <v>St. Elizabeth Hospital</v>
      </c>
      <c r="B802" s="106">
        <v>6.8237914781315995E-2</v>
      </c>
      <c r="C802" t="str">
        <f>VLOOKUP($F802,'Participating - full rosters'!$A:$Q,5,FALSE )</f>
        <v>Surgery</v>
      </c>
      <c r="D802" s="106">
        <v>0.26135224736058948</v>
      </c>
      <c r="E802" t="str">
        <f>VLOOKUP($F802,'Participating - full rosters'!$A:$Q,10,FALSE )</f>
        <v>Jarvis, Eloise</v>
      </c>
      <c r="F802" s="106">
        <v>0.22900230146631761</v>
      </c>
      <c r="G802">
        <f>VLOOKUP($F802,'Participating - full rosters'!$A:$Q,11,FALSE )</f>
        <v>47</v>
      </c>
      <c r="H802" s="132">
        <f>VLOOKUP($F802,'Participating - full rosters'!$A:$Q,12,FALSE )</f>
        <v>16</v>
      </c>
      <c r="I802" s="132">
        <f>VLOOKUP($F802,'Participating - full rosters'!$A:$Q,13,FALSE )</f>
        <v>2012</v>
      </c>
      <c r="J802" s="132" t="str">
        <f>VLOOKUP($F802,'Participating - full rosters'!$A:$Q,14,FALSE )</f>
        <v xml:space="preserve">Nongovt. (not-for-profit) - Church Operated
</v>
      </c>
      <c r="K802" s="132" t="str">
        <f>VLOOKUP($F802,'Participating - full rosters'!$A:$R,18,FALSE )</f>
        <v>Non teaching</v>
      </c>
      <c r="L802" s="132" t="str">
        <f>VLOOKUP($F802,'Participating - full rosters'!$A:$Q,15,FALSE )</f>
        <v>C N A</v>
      </c>
      <c r="M802" s="150">
        <f>VLOOKUP($F802,'Participating - full rosters'!$A:$Q,16,FALSE )</f>
        <v>41617</v>
      </c>
      <c r="N802" s="150">
        <f>VLOOKUP($F802,'Participating - full rosters'!$A:$Q,16,FALSE )</f>
        <v>41617</v>
      </c>
      <c r="O802" s="150"/>
      <c r="P802" s="150"/>
      <c r="Q802" s="47">
        <f>'Overall Data'!$C$34-N802</f>
        <v>1432</v>
      </c>
      <c r="R802" s="132" t="str">
        <f>VLOOKUP($F802,'Participating - full rosters'!$A:$Q,17,FALSE )</f>
        <v>Day</v>
      </c>
      <c r="S802" s="132">
        <v>4</v>
      </c>
    </row>
    <row r="803" spans="1:19">
      <c r="A803" t="str">
        <f>VLOOKUP($F803,'Participating - full rosters'!$A:$Q,2,FALSE )</f>
        <v>Woodhull Hospital</v>
      </c>
      <c r="B803" s="151">
        <v>0.33754326083630637</v>
      </c>
      <c r="C803" t="str">
        <f>VLOOKUP($F803,'Participating - full rosters'!$A:$Q,5,FALSE )</f>
        <v>8-200 Medicine</v>
      </c>
      <c r="D803" s="1">
        <v>0.39015181399689147</v>
      </c>
      <c r="E803" t="str">
        <f>VLOOKUP($F803,'Participating - full rosters'!$A:$Q,10,FALSE )</f>
        <v>Klass, Cherryl</v>
      </c>
      <c r="F803" s="151">
        <v>0.1842</v>
      </c>
      <c r="G803">
        <f>VLOOKUP($F803,'Participating - full rosters'!$A:$Q,11,FALSE )</f>
        <v>305</v>
      </c>
      <c r="H803" s="132">
        <f>VLOOKUP($F803,'Participating - full rosters'!$A:$Q,12,FALSE )</f>
        <v>36</v>
      </c>
      <c r="I803" s="132">
        <f>VLOOKUP($F803,'Participating - full rosters'!$A:$Q,13,FALSE )</f>
        <v>2016</v>
      </c>
      <c r="J803" s="132" t="str">
        <f>VLOOKUP($F803,'Participating - full rosters'!$A:$Q,14,FALSE )</f>
        <v>Govt. (non federal) - City-county</v>
      </c>
      <c r="K803" s="132" t="str">
        <f>VLOOKUP($F803,'Participating - full rosters'!$A:$R,18,FALSE )</f>
        <v>Minor</v>
      </c>
      <c r="L803" s="132" t="str">
        <f>VLOOKUP($F803,'Participating - full rosters'!$A:$Q,15,FALSE )</f>
        <v>C N A</v>
      </c>
      <c r="M803" s="150">
        <f>VLOOKUP($F803,'Participating - full rosters'!$A:$Q,16,FALSE )</f>
        <v>41617</v>
      </c>
      <c r="N803" s="150">
        <f>VLOOKUP($F803,'Participating - full rosters'!$A:$Q,16,FALSE )</f>
        <v>41617</v>
      </c>
      <c r="O803" s="150"/>
      <c r="P803" s="150"/>
      <c r="Q803" s="47">
        <f>'Overall Data'!$C$34-N803</f>
        <v>1432</v>
      </c>
      <c r="R803" s="132" t="str">
        <f>VLOOKUP($F803,'Participating - full rosters'!$A:$Q,17,FALSE )</f>
        <v>Day</v>
      </c>
      <c r="S803" s="132">
        <v>4</v>
      </c>
    </row>
    <row r="804" spans="1:19">
      <c r="A804" t="str">
        <f>VLOOKUP($F804,'Participating - full rosters'!$A:$Q,2,FALSE )</f>
        <v xml:space="preserve">King's County </v>
      </c>
      <c r="B804" s="142">
        <v>0.238875576347579</v>
      </c>
      <c r="C804" t="str">
        <f>VLOOKUP($F804,'Participating - full rosters'!$A:$Q,5,FALSE )</f>
        <v>D7 South</v>
      </c>
      <c r="D804" s="197">
        <v>0.32122333774177714</v>
      </c>
      <c r="E804" t="str">
        <f>VLOOKUP($F804,'Participating - full rosters'!$A:$Q,10,FALSE )</f>
        <v>Alexis, Jaceinthe</v>
      </c>
      <c r="F804" s="143">
        <v>5.6593188401313888E-2</v>
      </c>
      <c r="G804">
        <f>VLOOKUP($F804,'Participating - full rosters'!$A:$Q,11,FALSE )</f>
        <v>599</v>
      </c>
      <c r="H804" s="132">
        <f>VLOOKUP($F804,'Participating - full rosters'!$A:$Q,12,FALSE )</f>
        <v>36</v>
      </c>
      <c r="I804" s="132">
        <f>VLOOKUP($F804,'Participating - full rosters'!$A:$Q,13,FALSE )</f>
        <v>2006</v>
      </c>
      <c r="J804" s="132" t="str">
        <f>VLOOKUP($F804,'Participating - full rosters'!$A:$Q,14,FALSE )</f>
        <v xml:space="preserve">Govt. (non federal) - City
</v>
      </c>
      <c r="K804" s="132" t="str">
        <f>VLOOKUP($F804,'Participating - full rosters'!$A:$R,18,FALSE )</f>
        <v>Minor</v>
      </c>
      <c r="L804" s="132" t="str">
        <f>VLOOKUP($F804,'Participating - full rosters'!$A:$Q,15,FALSE )</f>
        <v>Staff Nurse</v>
      </c>
      <c r="M804" s="150">
        <f>VLOOKUP($F804,'Participating - full rosters'!$A:$Q,16,FALSE )</f>
        <v>41610</v>
      </c>
      <c r="N804" s="150">
        <f>VLOOKUP($F804,'Participating - full rosters'!$A:$Q,16,FALSE )</f>
        <v>41610</v>
      </c>
      <c r="O804" s="150"/>
      <c r="P804" s="150"/>
      <c r="Q804" s="47">
        <f>'Overall Data'!$C$34-N804</f>
        <v>1439</v>
      </c>
      <c r="R804" s="132" t="str">
        <f>VLOOKUP($F804,'Participating - full rosters'!$A:$Q,17,FALSE )</f>
        <v>Day</v>
      </c>
      <c r="S804" s="132">
        <v>4</v>
      </c>
    </row>
    <row r="805" spans="1:19">
      <c r="A805" t="str">
        <f>VLOOKUP($F805,'Participating - full rosters'!$A:$Q,2,FALSE )</f>
        <v>The Miriam Hospital</v>
      </c>
      <c r="B805" s="151">
        <v>0.52550586196277127</v>
      </c>
      <c r="C805" t="str">
        <f>VLOOKUP($F805,'Participating - full rosters'!$A:$Q,5,FALSE )</f>
        <v>4B Oncology</v>
      </c>
      <c r="D805" s="1">
        <v>0.93622122789429929</v>
      </c>
      <c r="E805" t="str">
        <f>VLOOKUP($F805,'Participating - full rosters'!$A:$Q,10,FALSE )</f>
        <v>Bosse, Mariah</v>
      </c>
      <c r="F805" s="151">
        <v>0.33037841489853603</v>
      </c>
      <c r="G805">
        <f>VLOOKUP($F805,'Participating - full rosters'!$A:$Q,11,FALSE )</f>
        <v>247</v>
      </c>
      <c r="H805" s="132">
        <f>VLOOKUP($F805,'Participating - full rosters'!$A:$Q,12,FALSE )</f>
        <v>25</v>
      </c>
      <c r="I805" s="132">
        <f>VLOOKUP($F805,'Participating - full rosters'!$A:$Q,13,FALSE )</f>
        <v>2004</v>
      </c>
      <c r="J805" s="132" t="str">
        <f>VLOOKUP($F805,'Participating - full rosters'!$A:$Q,14,FALSE )</f>
        <v>Nongovt. (not-for-profit) - Other</v>
      </c>
      <c r="K805" s="132" t="str">
        <f>VLOOKUP($F805,'Participating - full rosters'!$A:$R,18,FALSE )</f>
        <v>Major</v>
      </c>
      <c r="L805" s="132" t="str">
        <f>VLOOKUP($F805,'Participating - full rosters'!$A:$Q,15,FALSE )</f>
        <v>Staff Nurse</v>
      </c>
      <c r="M805" s="150">
        <f>VLOOKUP($F805,'Participating - full rosters'!$A:$Q,16,FALSE )</f>
        <v>41610</v>
      </c>
      <c r="N805" s="150">
        <f>VLOOKUP($F805,'Participating - full rosters'!$A:$Q,16,FALSE )</f>
        <v>41610</v>
      </c>
      <c r="O805" s="150"/>
      <c r="P805" s="150"/>
      <c r="Q805" s="47">
        <f>'Overall Data'!$C$34-N805</f>
        <v>1439</v>
      </c>
      <c r="R805" s="132" t="str">
        <f>VLOOKUP($F805,'Participating - full rosters'!$A:$Q,17,FALSE )</f>
        <v>Day</v>
      </c>
      <c r="S805" s="132">
        <v>4</v>
      </c>
    </row>
    <row r="806" spans="1:19">
      <c r="A806" t="str">
        <f>VLOOKUP($F806,'Participating - full rosters'!$A:$Q,2,FALSE )</f>
        <v>St. Elizabeth Hospital</v>
      </c>
      <c r="B806" s="106">
        <v>6.8237914781316023E-2</v>
      </c>
      <c r="C806" t="str">
        <f>VLOOKUP($F806,'Participating - full rosters'!$A:$Q,5,FALSE )</f>
        <v>Telemetry</v>
      </c>
      <c r="D806" s="106">
        <v>0.37457274951226172</v>
      </c>
      <c r="E806" t="str">
        <f>VLOOKUP($F806,'Participating - full rosters'!$A:$Q,10,FALSE )</f>
        <v>Wallner, Amanda</v>
      </c>
      <c r="F806" s="106">
        <v>0.73203831930130725</v>
      </c>
      <c r="G806">
        <f>VLOOKUP($F806,'Participating - full rosters'!$A:$Q,11,FALSE )</f>
        <v>47</v>
      </c>
      <c r="H806" s="132">
        <f>VLOOKUP($F806,'Participating - full rosters'!$A:$Q,12,FALSE )</f>
        <v>17</v>
      </c>
      <c r="I806" s="132">
        <f>VLOOKUP($F806,'Participating - full rosters'!$A:$Q,13,FALSE )</f>
        <v>2012</v>
      </c>
      <c r="J806" s="132" t="str">
        <f>VLOOKUP($F806,'Participating - full rosters'!$A:$Q,14,FALSE )</f>
        <v xml:space="preserve">Nongovt. (not-for-profit) - Church Operated
</v>
      </c>
      <c r="K806" s="132" t="str">
        <f>VLOOKUP($F806,'Participating - full rosters'!$A:$R,18,FALSE )</f>
        <v>Non teaching</v>
      </c>
      <c r="L806" s="132" t="str">
        <f>VLOOKUP($F806,'Participating - full rosters'!$A:$Q,15,FALSE )</f>
        <v>Staff Nurse</v>
      </c>
      <c r="M806" s="150">
        <f>VLOOKUP($F806,'Participating - full rosters'!$A:$Q,16,FALSE )</f>
        <v>41596</v>
      </c>
      <c r="N806" s="150">
        <f>VLOOKUP($F806,'Participating - full rosters'!$A:$Q,16,FALSE )</f>
        <v>41596</v>
      </c>
      <c r="O806" s="150"/>
      <c r="P806" s="150"/>
      <c r="Q806" s="47">
        <f>'Overall Data'!$C$34-N806</f>
        <v>1453</v>
      </c>
      <c r="R806" s="132" t="str">
        <f>VLOOKUP($F806,'Participating - full rosters'!$A:$Q,17,FALSE )</f>
        <v>Day</v>
      </c>
      <c r="S806" s="132">
        <v>4</v>
      </c>
    </row>
    <row r="807" spans="1:19">
      <c r="A807" t="str">
        <f>VLOOKUP($F807,'Participating - full rosters'!$A:$Q,2,FALSE )</f>
        <v>UConn Health John Dempsey Hospital</v>
      </c>
      <c r="B807" s="151">
        <v>6.2812775230464357E-2</v>
      </c>
      <c r="C807" t="str">
        <f>VLOOKUP($F807,'Participating - full rosters'!$A:$Q,5,FALSE )</f>
        <v>Medicine 3 Unit</v>
      </c>
      <c r="D807" s="151">
        <v>5.9301050074087702E-2</v>
      </c>
      <c r="E807" t="str">
        <f>VLOOKUP($F807,'Participating - full rosters'!$A:$Q,10,FALSE )</f>
        <v>Nealey, Brittany S.</v>
      </c>
      <c r="F807" s="151">
        <v>0.44418415210068329</v>
      </c>
      <c r="G807">
        <f>VLOOKUP($F807,'Participating - full rosters'!$A:$Q,11,FALSE )</f>
        <v>176</v>
      </c>
      <c r="H807" s="132">
        <f>VLOOKUP($F807,'Participating - full rosters'!$A:$Q,12,FALSE )</f>
        <v>28</v>
      </c>
      <c r="I807" s="132">
        <f>VLOOKUP($F807,'Participating - full rosters'!$A:$Q,13,FALSE )</f>
        <v>2017</v>
      </c>
      <c r="J807" s="132" t="str">
        <f>VLOOKUP($F807,'Participating - full rosters'!$A:$Q,14,FALSE )</f>
        <v xml:space="preserve">Govt. (non federal) - State
</v>
      </c>
      <c r="K807" s="132" t="str">
        <f>VLOOKUP($F807,'Participating - full rosters'!$A:$R,18,FALSE )</f>
        <v>Major</v>
      </c>
      <c r="L807" s="132" t="str">
        <f>VLOOKUP($F807,'Participating - full rosters'!$A:$Q,15,FALSE )</f>
        <v>Float Nurse</v>
      </c>
      <c r="M807" s="150">
        <f>VLOOKUP($F807,'Participating - full rosters'!$A:$Q,16,FALSE )</f>
        <v>41596</v>
      </c>
      <c r="N807" s="150">
        <f>VLOOKUP($F807,'Participating - full rosters'!$A:$Q,16,FALSE )</f>
        <v>41596</v>
      </c>
      <c r="O807" s="150"/>
      <c r="P807" s="150"/>
      <c r="Q807" s="47">
        <f>'Overall Data'!$C$34-N807</f>
        <v>1453</v>
      </c>
      <c r="R807" s="132" t="str">
        <f>VLOOKUP($F807,'Participating - full rosters'!$A:$Q,17,FALSE )</f>
        <v>DAY</v>
      </c>
      <c r="S807" s="132">
        <v>4</v>
      </c>
    </row>
    <row r="808" spans="1:19">
      <c r="A808" t="str">
        <f>VLOOKUP($F808,'Participating - full rosters'!$A:$Q,2,FALSE )</f>
        <v>Woodhull Hospital</v>
      </c>
      <c r="B808" s="151">
        <v>0.33754326083630637</v>
      </c>
      <c r="C808" t="str">
        <f>VLOOKUP($F808,'Participating - full rosters'!$A:$Q,5,FALSE )</f>
        <v>8-200 Medicine</v>
      </c>
      <c r="D808" s="1">
        <v>0.39015181399689147</v>
      </c>
      <c r="E808" t="str">
        <f>VLOOKUP($F808,'Participating - full rosters'!$A:$Q,10,FALSE )</f>
        <v>Dennis, Marvelette</v>
      </c>
      <c r="F808" s="151">
        <v>0.86480000000000001</v>
      </c>
      <c r="G808">
        <f>VLOOKUP($F808,'Participating - full rosters'!$A:$Q,11,FALSE )</f>
        <v>305</v>
      </c>
      <c r="H808" s="132">
        <f>VLOOKUP($F808,'Participating - full rosters'!$A:$Q,12,FALSE )</f>
        <v>36</v>
      </c>
      <c r="I808" s="132">
        <f>VLOOKUP($F808,'Participating - full rosters'!$A:$Q,13,FALSE )</f>
        <v>2016</v>
      </c>
      <c r="J808" s="132" t="str">
        <f>VLOOKUP($F808,'Participating - full rosters'!$A:$Q,14,FALSE )</f>
        <v>Govt. (non federal) - City-county</v>
      </c>
      <c r="K808" s="132" t="str">
        <f>VLOOKUP($F808,'Participating - full rosters'!$A:$R,18,FALSE )</f>
        <v>Minor</v>
      </c>
      <c r="L808" s="132" t="str">
        <f>VLOOKUP($F808,'Participating - full rosters'!$A:$Q,15,FALSE )</f>
        <v>Staff Nurse</v>
      </c>
      <c r="M808" s="150">
        <f>VLOOKUP($F808,'Participating - full rosters'!$A:$Q,16,FALSE )</f>
        <v>41596</v>
      </c>
      <c r="N808" s="150">
        <f>VLOOKUP($F808,'Participating - full rosters'!$A:$Q,16,FALSE )</f>
        <v>41596</v>
      </c>
      <c r="O808" s="150"/>
      <c r="P808" s="150"/>
      <c r="Q808" s="47">
        <f>'Overall Data'!$C$34-N808</f>
        <v>1453</v>
      </c>
      <c r="R808" s="132" t="str">
        <f>VLOOKUP($F808,'Participating - full rosters'!$A:$Q,17,FALSE )</f>
        <v>Day</v>
      </c>
      <c r="S808" s="132">
        <v>4</v>
      </c>
    </row>
    <row r="809" spans="1:19">
      <c r="A809" t="str">
        <f>VLOOKUP($F809,'Participating - full rosters'!$A:$Q,2,FALSE )</f>
        <v>O'Connor Hospital</v>
      </c>
      <c r="B809" s="151">
        <v>0.55461445603717285</v>
      </c>
      <c r="C809" t="str">
        <f>VLOOKUP($F809,'Participating - full rosters'!$A:$Q,5,FALSE )</f>
        <v>Inpatient</v>
      </c>
      <c r="D809" s="1">
        <v>0.36927518772477186</v>
      </c>
      <c r="E809" t="str">
        <f>VLOOKUP($F809,'Participating - full rosters'!$A:$Q,10,FALSE )</f>
        <v>Lees, Rosemary</v>
      </c>
      <c r="F809" s="151">
        <v>0.46399551420989793</v>
      </c>
      <c r="G809">
        <f>VLOOKUP($F809,'Participating - full rosters'!$A:$Q,11,FALSE )</f>
        <v>16</v>
      </c>
      <c r="H809" s="132">
        <f>VLOOKUP($F809,'Participating - full rosters'!$A:$Q,12,FALSE )</f>
        <v>0</v>
      </c>
      <c r="I809" s="132">
        <f>VLOOKUP($F809,'Participating - full rosters'!$A:$Q,13,FALSE )</f>
        <v>2011</v>
      </c>
      <c r="J809" s="132" t="str">
        <f>VLOOKUP($F809,'Participating - full rosters'!$A:$Q,14,FALSE )</f>
        <v>Nongovt. (not-for-profit) - Other</v>
      </c>
      <c r="K809" s="132" t="str">
        <f>VLOOKUP($F809,'Participating - full rosters'!$A:$R,18,FALSE )</f>
        <v>Non teaching</v>
      </c>
      <c r="L809" s="132" t="str">
        <f>VLOOKUP($F809,'Participating - full rosters'!$A:$Q,15,FALSE )</f>
        <v>Staff Nurse</v>
      </c>
      <c r="M809" s="150">
        <f>VLOOKUP($F809,'Participating - full rosters'!$A:$Q,16,FALSE )</f>
        <v>41575</v>
      </c>
      <c r="N809" s="150">
        <f>VLOOKUP($F809,'Participating - full rosters'!$A:$Q,16,FALSE )</f>
        <v>41575</v>
      </c>
      <c r="O809" s="150"/>
      <c r="P809" s="150"/>
      <c r="Q809" s="47">
        <f>'Overall Data'!$C$34-N809</f>
        <v>1474</v>
      </c>
      <c r="R809" s="132" t="str">
        <f>VLOOKUP($F809,'Participating - full rosters'!$A:$Q,17,FALSE )</f>
        <v>day</v>
      </c>
      <c r="S809" s="132">
        <v>4</v>
      </c>
    </row>
    <row r="810" spans="1:19">
      <c r="A810" t="str">
        <f>VLOOKUP($F810,'Participating - full rosters'!$A:$Q,2,FALSE )</f>
        <v>The Miriam Hospital</v>
      </c>
      <c r="B810" s="151">
        <v>0.52550586196277127</v>
      </c>
      <c r="C810" t="str">
        <f>VLOOKUP($F810,'Participating - full rosters'!$A:$Q,5,FALSE )</f>
        <v>4W Cardiac</v>
      </c>
      <c r="D810" s="1">
        <v>0.43561974961587346</v>
      </c>
      <c r="E810" t="str">
        <f>VLOOKUP($F810,'Participating - full rosters'!$A:$Q,10,FALSE )</f>
        <v>Fountain, Katherine</v>
      </c>
      <c r="F810" s="151">
        <v>0.64013702989948529</v>
      </c>
      <c r="G810">
        <f>VLOOKUP($F810,'Participating - full rosters'!$A:$Q,11,FALSE )</f>
        <v>247</v>
      </c>
      <c r="H810" s="132">
        <f>VLOOKUP($F810,'Participating - full rosters'!$A:$Q,12,FALSE )</f>
        <v>30</v>
      </c>
      <c r="I810" s="132">
        <f>VLOOKUP($F810,'Participating - full rosters'!$A:$Q,13,FALSE )</f>
        <v>2004</v>
      </c>
      <c r="J810" s="132" t="str">
        <f>VLOOKUP($F810,'Participating - full rosters'!$A:$Q,14,FALSE )</f>
        <v>Nongovt. (not-for-profit) - Other</v>
      </c>
      <c r="K810" s="132" t="str">
        <f>VLOOKUP($F810,'Participating - full rosters'!$A:$R,18,FALSE )</f>
        <v>Major</v>
      </c>
      <c r="L810" s="132" t="str">
        <f>VLOOKUP($F810,'Participating - full rosters'!$A:$Q,15,FALSE )</f>
        <v>Staff Nurse</v>
      </c>
      <c r="M810" s="150">
        <f>VLOOKUP($F810,'Participating - full rosters'!$A:$Q,16,FALSE )</f>
        <v>41575</v>
      </c>
      <c r="N810" s="150">
        <f>VLOOKUP($F810,'Participating - full rosters'!$A:$Q,16,FALSE )</f>
        <v>41575</v>
      </c>
      <c r="O810" s="150"/>
      <c r="P810" s="150"/>
      <c r="Q810" s="47">
        <f>'Overall Data'!$C$34-N810</f>
        <v>1474</v>
      </c>
      <c r="R810" s="132" t="str">
        <f>VLOOKUP($F810,'Participating - full rosters'!$A:$Q,17,FALSE )</f>
        <v>day</v>
      </c>
      <c r="S810" s="132">
        <v>4</v>
      </c>
    </row>
    <row r="811" spans="1:19">
      <c r="A811" t="str">
        <f>VLOOKUP($F811,'Participating - full rosters'!$A:$Q,2,FALSE )</f>
        <v>The Miriam Hospital</v>
      </c>
      <c r="B811" s="151">
        <v>0.52550586196277127</v>
      </c>
      <c r="C811" t="str">
        <f>VLOOKUP($F811,'Participating - full rosters'!$A:$Q,5,FALSE )</f>
        <v>3B Colorectal</v>
      </c>
      <c r="D811" s="1">
        <v>0.88784051520757767</v>
      </c>
      <c r="E811" t="str">
        <f>VLOOKUP($F811,'Participating - full rosters'!$A:$Q,10,FALSE )</f>
        <v>Perron, Anita N</v>
      </c>
      <c r="F811" s="151">
        <v>0.73059607373704816</v>
      </c>
      <c r="G811">
        <f>VLOOKUP($F811,'Participating - full rosters'!$A:$Q,11,FALSE )</f>
        <v>247</v>
      </c>
      <c r="H811" s="132">
        <f>VLOOKUP($F811,'Participating - full rosters'!$A:$Q,12,FALSE )</f>
        <v>13</v>
      </c>
      <c r="I811" s="132">
        <f>VLOOKUP($F811,'Participating - full rosters'!$A:$Q,13,FALSE )</f>
        <v>2004</v>
      </c>
      <c r="J811" s="132" t="str">
        <f>VLOOKUP($F811,'Participating - full rosters'!$A:$Q,14,FALSE )</f>
        <v>Nongovt. (not-for-profit) - Other</v>
      </c>
      <c r="K811" s="132" t="str">
        <f>VLOOKUP($F811,'Participating - full rosters'!$A:$R,18,FALSE )</f>
        <v>Major</v>
      </c>
      <c r="L811" s="132" t="str">
        <f>VLOOKUP($F811,'Participating - full rosters'!$A:$Q,15,FALSE )</f>
        <v>Staff Nurse CN2</v>
      </c>
      <c r="M811" s="150">
        <f>VLOOKUP($F811,'Participating - full rosters'!$A:$Q,16,FALSE )</f>
        <v>41537</v>
      </c>
      <c r="N811" s="150">
        <f>VLOOKUP($F811,'Participating - full rosters'!$A:$Q,16,FALSE )</f>
        <v>41537</v>
      </c>
      <c r="O811" s="150"/>
      <c r="P811" s="150"/>
      <c r="Q811" s="47">
        <f>'Overall Data'!$C$34-N811</f>
        <v>1512</v>
      </c>
      <c r="R811" s="132" t="str">
        <f>VLOOKUP($F811,'Participating - full rosters'!$A:$Q,17,FALSE )</f>
        <v>Day</v>
      </c>
      <c r="S811" s="132">
        <v>4</v>
      </c>
    </row>
    <row r="812" spans="1:19">
      <c r="A812" t="str">
        <f>VLOOKUP($F812,'Participating - full rosters'!$A:$Q,2,FALSE )</f>
        <v>Kaiser Permanente Sunnyside Medical Center</v>
      </c>
      <c r="B812" s="151">
        <v>0.21700524054157877</v>
      </c>
      <c r="C812" t="str">
        <f>VLOOKUP($F812,'Participating - full rosters'!$A:$Q,5,FALSE )</f>
        <v>1 South</v>
      </c>
      <c r="D812" s="1">
        <v>0.84297455888567407</v>
      </c>
      <c r="E812" t="str">
        <f>VLOOKUP($F812,'Participating - full rosters'!$A:$Q,10,FALSE )</f>
        <v>Saechao, Mey</v>
      </c>
      <c r="F812" s="151">
        <v>0.36302214660010779</v>
      </c>
      <c r="G812">
        <f>VLOOKUP($F812,'Participating - full rosters'!$A:$Q,11,FALSE )</f>
        <v>302</v>
      </c>
      <c r="H812" s="132">
        <f>VLOOKUP($F812,'Participating - full rosters'!$A:$Q,12,FALSE )</f>
        <v>19</v>
      </c>
      <c r="I812" s="132">
        <f>VLOOKUP($F812,'Participating - full rosters'!$A:$Q,13,FALSE )</f>
        <v>2016</v>
      </c>
      <c r="J812" s="132" t="str">
        <f>VLOOKUP($F812,'Participating - full rosters'!$A:$Q,14,FALSE )</f>
        <v>Nongovt. (not-for-profit) - Other</v>
      </c>
      <c r="K812" s="132" t="str">
        <f>VLOOKUP($F812,'Participating - full rosters'!$A:$R,18,FALSE )</f>
        <v>Minor</v>
      </c>
      <c r="L812" s="132" t="str">
        <f>VLOOKUP($F812,'Participating - full rosters'!$A:$Q,15,FALSE )</f>
        <v>Staff Nurse</v>
      </c>
      <c r="M812" s="150">
        <f>VLOOKUP($F812,'Participating - full rosters'!$A:$Q,16,FALSE )</f>
        <v>41526</v>
      </c>
      <c r="N812" s="150">
        <f>VLOOKUP($F812,'Participating - full rosters'!$A:$Q,16,FALSE )</f>
        <v>41526</v>
      </c>
      <c r="O812" s="150"/>
      <c r="P812" s="150"/>
      <c r="Q812" s="47">
        <f>'Overall Data'!$C$34-N812</f>
        <v>1523</v>
      </c>
      <c r="R812" s="132" t="str">
        <f>VLOOKUP($F812,'Participating - full rosters'!$A:$Q,17,FALSE )</f>
        <v>DAY</v>
      </c>
      <c r="S812" s="132">
        <v>4</v>
      </c>
    </row>
    <row r="813" spans="1:19">
      <c r="A813" t="str">
        <f>VLOOKUP($F813,'Participating - full rosters'!$A:$Q,2,FALSE )</f>
        <v xml:space="preserve">King's County </v>
      </c>
      <c r="B813" s="142">
        <v>0.23887557634757928</v>
      </c>
      <c r="C813" t="str">
        <f>VLOOKUP($F813,'Participating - full rosters'!$A:$Q,5,FALSE )</f>
        <v>D4 South</v>
      </c>
      <c r="D813" s="196">
        <v>0.56827903572544458</v>
      </c>
      <c r="E813" t="str">
        <f>VLOOKUP($F813,'Participating - full rosters'!$A:$Q,10,FALSE )</f>
        <v>Betton, Latoya</v>
      </c>
      <c r="F813" s="144">
        <v>6.2132620960242302E-2</v>
      </c>
      <c r="G813">
        <f>VLOOKUP($F813,'Participating - full rosters'!$A:$Q,11,FALSE )</f>
        <v>599</v>
      </c>
      <c r="H813" s="132">
        <f>VLOOKUP($F813,'Participating - full rosters'!$A:$Q,12,FALSE )</f>
        <v>36</v>
      </c>
      <c r="I813" s="132">
        <f>VLOOKUP($F813,'Participating - full rosters'!$A:$Q,13,FALSE )</f>
        <v>2006</v>
      </c>
      <c r="J813" s="132" t="str">
        <f>VLOOKUP($F813,'Participating - full rosters'!$A:$Q,14,FALSE )</f>
        <v xml:space="preserve">Govt. (non federal) - City
</v>
      </c>
      <c r="K813" s="132" t="str">
        <f>VLOOKUP($F813,'Participating - full rosters'!$A:$R,18,FALSE )</f>
        <v>Minor</v>
      </c>
      <c r="L813" s="132" t="str">
        <f>VLOOKUP($F813,'Participating - full rosters'!$A:$Q,15,FALSE )</f>
        <v>STAFF NURSE</v>
      </c>
      <c r="M813" s="150">
        <f>VLOOKUP($F813,'Participating - full rosters'!$A:$Q,16,FALSE )</f>
        <v>41526</v>
      </c>
      <c r="N813" s="150">
        <f>VLOOKUP($F813,'Participating - full rosters'!$A:$Q,16,FALSE )</f>
        <v>41526</v>
      </c>
      <c r="O813" s="150"/>
      <c r="P813" s="150"/>
      <c r="Q813" s="47">
        <f>'Overall Data'!$C$34-N813</f>
        <v>1523</v>
      </c>
      <c r="R813" s="132" t="str">
        <f>VLOOKUP($F813,'Participating - full rosters'!$A:$Q,17,FALSE )</f>
        <v>DAY</v>
      </c>
      <c r="S813" s="132">
        <v>4</v>
      </c>
    </row>
    <row r="814" spans="1:19">
      <c r="A814" t="str">
        <f>VLOOKUP($F814,'Participating - full rosters'!$A:$Q,2,FALSE )</f>
        <v>Stanford Hospital</v>
      </c>
      <c r="B814" s="151">
        <v>0.7705177108775364</v>
      </c>
      <c r="C814" t="str">
        <f>VLOOKUP($F814,'Participating - full rosters'!$A:$Q,5,FALSE )</f>
        <v>C2 - Trauma/Surgery</v>
      </c>
      <c r="D814" s="151">
        <v>0.13460555484819647</v>
      </c>
      <c r="E814" t="str">
        <f>VLOOKUP($F814,'Participating - full rosters'!$A:$Q,10,FALSE )</f>
        <v>Stolle, Ellen</v>
      </c>
      <c r="F814" s="151">
        <v>0.66696004005072984</v>
      </c>
      <c r="G814">
        <f>VLOOKUP($F814,'Participating - full rosters'!$A:$Q,11,FALSE )</f>
        <v>491</v>
      </c>
      <c r="H814" s="132">
        <f>VLOOKUP($F814,'Participating - full rosters'!$A:$Q,12,FALSE )</f>
        <v>23</v>
      </c>
      <c r="I814" s="132">
        <f>VLOOKUP($F814,'Participating - full rosters'!$A:$Q,13,FALSE )</f>
        <v>2011</v>
      </c>
      <c r="J814" s="132" t="str">
        <f>VLOOKUP($F814,'Participating - full rosters'!$A:$Q,14,FALSE )</f>
        <v>Nongovt. (not-for-profit) - Other</v>
      </c>
      <c r="K814" s="132" t="str">
        <f>VLOOKUP($F814,'Participating - full rosters'!$A:$R,18,FALSE )</f>
        <v>Major</v>
      </c>
      <c r="L814" s="132" t="str">
        <f>VLOOKUP($F814,'Participating - full rosters'!$A:$Q,15,FALSE )</f>
        <v>STAFF NURSE</v>
      </c>
      <c r="M814" s="150">
        <f>VLOOKUP($F814,'Participating - full rosters'!$A:$Q,16,FALSE )</f>
        <v>41526</v>
      </c>
      <c r="N814" s="150">
        <f>VLOOKUP($F814,'Participating - full rosters'!$A:$Q,16,FALSE )</f>
        <v>41526</v>
      </c>
      <c r="O814" s="150"/>
      <c r="P814" s="150"/>
      <c r="Q814" s="47">
        <f>'Overall Data'!$C$34-N814</f>
        <v>1523</v>
      </c>
      <c r="R814" s="132" t="str">
        <f>VLOOKUP($F814,'Participating - full rosters'!$A:$Q,17,FALSE )</f>
        <v>DAY</v>
      </c>
      <c r="S814" s="132">
        <v>4</v>
      </c>
    </row>
    <row r="815" spans="1:19">
      <c r="A815" t="str">
        <f>VLOOKUP($F815,'Participating - full rosters'!$A:$Q,2,FALSE )</f>
        <v>Kaiser Permanente Sunnyside Medical Center</v>
      </c>
      <c r="B815" s="151">
        <v>0.21700524054157877</v>
      </c>
      <c r="C815" t="str">
        <f>VLOOKUP($F815,'Participating - full rosters'!$A:$Q,5,FALSE )</f>
        <v>3 North</v>
      </c>
      <c r="D815" s="1">
        <v>0.25340820192356961</v>
      </c>
      <c r="E815" t="str">
        <f>VLOOKUP($F815,'Participating - full rosters'!$A:$Q,10,FALSE )</f>
        <v>Bickford, Charles</v>
      </c>
      <c r="F815" s="151">
        <v>8.6484893211140501E-2</v>
      </c>
      <c r="G815">
        <f>VLOOKUP($F815,'Participating - full rosters'!$A:$Q,11,FALSE )</f>
        <v>302</v>
      </c>
      <c r="H815" s="132">
        <f>VLOOKUP($F815,'Participating - full rosters'!$A:$Q,12,FALSE )</f>
        <v>37</v>
      </c>
      <c r="I815" s="132">
        <f>VLOOKUP($F815,'Participating - full rosters'!$A:$Q,13,FALSE )</f>
        <v>2016</v>
      </c>
      <c r="J815" s="132" t="str">
        <f>VLOOKUP($F815,'Participating - full rosters'!$A:$Q,14,FALSE )</f>
        <v>Nongovt. (not-for-profit) - Other</v>
      </c>
      <c r="K815" s="132" t="str">
        <f>VLOOKUP($F815,'Participating - full rosters'!$A:$R,18,FALSE )</f>
        <v>Minor</v>
      </c>
      <c r="L815" s="132" t="str">
        <f>VLOOKUP($F815,'Participating - full rosters'!$A:$Q,15,FALSE )</f>
        <v>Staff Nurse</v>
      </c>
      <c r="M815" s="150">
        <f>VLOOKUP($F815,'Participating - full rosters'!$A:$Q,16,FALSE )</f>
        <v>41520</v>
      </c>
      <c r="N815" s="150">
        <f>VLOOKUP($F815,'Participating - full rosters'!$A:$Q,16,FALSE )</f>
        <v>41520</v>
      </c>
      <c r="O815" s="150"/>
      <c r="P815" s="150"/>
      <c r="Q815" s="47">
        <f>'Overall Data'!$C$34-N815</f>
        <v>1529</v>
      </c>
      <c r="R815" s="132" t="str">
        <f>VLOOKUP($F815,'Participating - full rosters'!$A:$Q,17,FALSE )</f>
        <v>DAY</v>
      </c>
      <c r="S815" s="132">
        <v>4</v>
      </c>
    </row>
    <row r="816" spans="1:19">
      <c r="A816" t="str">
        <f>VLOOKUP($F816,'Participating - full rosters'!$A:$Q,2,FALSE )</f>
        <v>UConn Health John Dempsey Hospital</v>
      </c>
      <c r="B816" s="151">
        <v>6.2812775230464357E-2</v>
      </c>
      <c r="C816" t="str">
        <f>VLOOKUP($F816,'Participating - full rosters'!$A:$Q,5,FALSE )</f>
        <v>Medicine 3 Unit</v>
      </c>
      <c r="D816" s="151">
        <v>5.9301050074087702E-2</v>
      </c>
      <c r="E816" t="str">
        <f>VLOOKUP($F816,'Participating - full rosters'!$A:$Q,10,FALSE )</f>
        <v>Mamczynski, Elizabeth</v>
      </c>
      <c r="F816" s="151">
        <v>0.60783272283820178</v>
      </c>
      <c r="G816">
        <f>VLOOKUP($F816,'Participating - full rosters'!$A:$Q,11,FALSE )</f>
        <v>176</v>
      </c>
      <c r="H816" s="132">
        <f>VLOOKUP($F816,'Participating - full rosters'!$A:$Q,12,FALSE )</f>
        <v>28</v>
      </c>
      <c r="I816" s="132">
        <f>VLOOKUP($F816,'Participating - full rosters'!$A:$Q,13,FALSE )</f>
        <v>2017</v>
      </c>
      <c r="J816" s="132" t="str">
        <f>VLOOKUP($F816,'Participating - full rosters'!$A:$Q,14,FALSE )</f>
        <v xml:space="preserve">Govt. (non federal) - State
</v>
      </c>
      <c r="K816" s="132" t="str">
        <f>VLOOKUP($F816,'Participating - full rosters'!$A:$R,18,FALSE )</f>
        <v>Major</v>
      </c>
      <c r="L816" s="132" t="str">
        <f>VLOOKUP($F816,'Participating - full rosters'!$A:$Q,15,FALSE )</f>
        <v>Nurse Assistant</v>
      </c>
      <c r="M816" s="150">
        <f>VLOOKUP($F816,'Participating - full rosters'!$A:$Q,16,FALSE )</f>
        <v>41512</v>
      </c>
      <c r="N816" s="150">
        <f>VLOOKUP($F816,'Participating - full rosters'!$A:$Q,16,FALSE )</f>
        <v>41512</v>
      </c>
      <c r="O816" s="150"/>
      <c r="P816" s="150"/>
      <c r="Q816" s="47">
        <f>'Overall Data'!$C$34-N816</f>
        <v>1537</v>
      </c>
      <c r="R816" s="132" t="str">
        <f>VLOOKUP($F816,'Participating - full rosters'!$A:$Q,17,FALSE )</f>
        <v>DAY</v>
      </c>
      <c r="S816" s="132">
        <v>4</v>
      </c>
    </row>
    <row r="817" spans="1:19">
      <c r="A817" t="str">
        <f>VLOOKUP($F817,'Participating - full rosters'!$A:$Q,2,FALSE )</f>
        <v>Metropolitan Hospital</v>
      </c>
      <c r="B817" s="151">
        <v>0.25150632982301691</v>
      </c>
      <c r="C817" t="str">
        <f>VLOOKUP($F817,'Participating - full rosters'!$A:$Q,5,FALSE )</f>
        <v>6B Telemetry</v>
      </c>
      <c r="D817" s="151">
        <v>0.93953970736413928</v>
      </c>
      <c r="E817" t="str">
        <f>VLOOKUP($F817,'Participating - full rosters'!$A:$Q,10,FALSE )</f>
        <v>Talingdan, Normarlean</v>
      </c>
      <c r="F817" s="151">
        <v>0.66011632062883341</v>
      </c>
      <c r="G817">
        <f>VLOOKUP($F817,'Participating - full rosters'!$A:$Q,11,FALSE )</f>
        <v>317</v>
      </c>
      <c r="H817" s="132">
        <f>VLOOKUP($F817,'Participating - full rosters'!$A:$Q,12,FALSE )</f>
        <v>21</v>
      </c>
      <c r="I817" s="132">
        <f>VLOOKUP($F817,'Participating - full rosters'!$A:$Q,13,FALSE )</f>
        <v>2016</v>
      </c>
      <c r="J817" s="132" t="str">
        <f>VLOOKUP($F817,'Participating - full rosters'!$A:$Q,14,FALSE )</f>
        <v xml:space="preserve">Govt. (non federal) - City
</v>
      </c>
      <c r="K817" s="132" t="str">
        <f>VLOOKUP($F817,'Participating - full rosters'!$A:$R,18,FALSE )</f>
        <v>Minor</v>
      </c>
      <c r="L817" s="132" t="str">
        <f>VLOOKUP($F817,'Participating - full rosters'!$A:$Q,15,FALSE )</f>
        <v>Staff Nurse</v>
      </c>
      <c r="M817" s="150">
        <f>VLOOKUP($F817,'Participating - full rosters'!$A:$Q,16,FALSE )</f>
        <v>41492</v>
      </c>
      <c r="N817" s="150">
        <f>VLOOKUP($F817,'Participating - full rosters'!$A:$Q,16,FALSE )</f>
        <v>41492</v>
      </c>
      <c r="O817" s="150"/>
      <c r="P817" s="150"/>
      <c r="Q817" s="47">
        <f>'Overall Data'!$C$34-N817</f>
        <v>1557</v>
      </c>
      <c r="R817" s="132" t="str">
        <f>VLOOKUP($F817,'Participating - full rosters'!$A:$Q,17,FALSE )</f>
        <v>Days</v>
      </c>
      <c r="S817" s="132">
        <v>4</v>
      </c>
    </row>
    <row r="818" spans="1:19">
      <c r="A818" t="str">
        <f>VLOOKUP($F818,'Participating - full rosters'!$A:$Q,2,FALSE )</f>
        <v>Kaiser Permanente Sunnyside Medical Center</v>
      </c>
      <c r="B818" s="151">
        <v>0.21700524054157877</v>
      </c>
      <c r="C818" t="str">
        <f>VLOOKUP($F818,'Participating - full rosters'!$A:$Q,5,FALSE )</f>
        <v>2 North</v>
      </c>
      <c r="D818" s="1">
        <v>0.16097999137792862</v>
      </c>
      <c r="E818" t="str">
        <f>VLOOKUP($F818,'Participating - full rosters'!$A:$Q,10,FALSE )</f>
        <v>Reust, Stephanie</v>
      </c>
      <c r="F818" s="151">
        <v>0.81254116691541733</v>
      </c>
      <c r="G818">
        <f>VLOOKUP($F818,'Participating - full rosters'!$A:$Q,11,FALSE )</f>
        <v>302</v>
      </c>
      <c r="H818" s="132">
        <f>VLOOKUP($F818,'Participating - full rosters'!$A:$Q,12,FALSE )</f>
        <v>35</v>
      </c>
      <c r="I818" s="132">
        <f>VLOOKUP($F818,'Participating - full rosters'!$A:$Q,13,FALSE )</f>
        <v>2016</v>
      </c>
      <c r="J818" s="132" t="str">
        <f>VLOOKUP($F818,'Participating - full rosters'!$A:$Q,14,FALSE )</f>
        <v>Nongovt. (not-for-profit) - Other</v>
      </c>
      <c r="K818" s="132" t="str">
        <f>VLOOKUP($F818,'Participating - full rosters'!$A:$R,18,FALSE )</f>
        <v>Minor</v>
      </c>
      <c r="L818" s="132" t="str">
        <f>VLOOKUP($F818,'Participating - full rosters'!$A:$Q,15,FALSE )</f>
        <v>Staff Nurse</v>
      </c>
      <c r="M818" s="150">
        <f>VLOOKUP($F818,'Participating - full rosters'!$A:$Q,16,FALSE )</f>
        <v>41484</v>
      </c>
      <c r="N818" s="150">
        <f>VLOOKUP($F818,'Participating - full rosters'!$A:$Q,16,FALSE )</f>
        <v>41484</v>
      </c>
      <c r="O818" s="150"/>
      <c r="P818" s="150"/>
      <c r="Q818" s="47">
        <f>'Overall Data'!$C$34-N818</f>
        <v>1565</v>
      </c>
      <c r="R818" s="132" t="str">
        <f>VLOOKUP($F818,'Participating - full rosters'!$A:$Q,17,FALSE )</f>
        <v>DAY</v>
      </c>
      <c r="S818" s="132">
        <v>4</v>
      </c>
    </row>
    <row r="819" spans="1:19">
      <c r="A819" t="str">
        <f>VLOOKUP($F819,'Participating - full rosters'!$A:$Q,2,FALSE )</f>
        <v>The Miriam Hospital</v>
      </c>
      <c r="B819" s="151">
        <v>0.52550586196277127</v>
      </c>
      <c r="C819" t="str">
        <f>VLOOKUP($F819,'Participating - full rosters'!$A:$Q,5,FALSE )</f>
        <v>4E Cardiac</v>
      </c>
      <c r="D819" s="1">
        <v>0.80277592639886974</v>
      </c>
      <c r="E819" t="str">
        <f>VLOOKUP($F819,'Participating - full rosters'!$A:$Q,10,FALSE )</f>
        <v>Mccullough, Erin E</v>
      </c>
      <c r="F819" s="151">
        <v>0.84705389716352097</v>
      </c>
      <c r="G819">
        <f>VLOOKUP($F819,'Participating - full rosters'!$A:$Q,11,FALSE )</f>
        <v>247</v>
      </c>
      <c r="H819" s="132">
        <f>VLOOKUP($F819,'Participating - full rosters'!$A:$Q,12,FALSE )</f>
        <v>30</v>
      </c>
      <c r="I819" s="132">
        <f>VLOOKUP($F819,'Participating - full rosters'!$A:$Q,13,FALSE )</f>
        <v>2004</v>
      </c>
      <c r="J819" s="132" t="str">
        <f>VLOOKUP($F819,'Participating - full rosters'!$A:$Q,14,FALSE )</f>
        <v>Nongovt. (not-for-profit) - Other</v>
      </c>
      <c r="K819" s="132" t="str">
        <f>VLOOKUP($F819,'Participating - full rosters'!$A:$R,18,FALSE )</f>
        <v>Major</v>
      </c>
      <c r="L819" s="132" t="str">
        <f>VLOOKUP($F819,'Participating - full rosters'!$A:$Q,15,FALSE )</f>
        <v>Staff Nurse CN3</v>
      </c>
      <c r="M819" s="150">
        <f>VLOOKUP($F819,'Participating - full rosters'!$A:$Q,16,FALSE )</f>
        <v>41481</v>
      </c>
      <c r="N819" s="150">
        <f>VLOOKUP($F819,'Participating - full rosters'!$A:$Q,16,FALSE )</f>
        <v>41481</v>
      </c>
      <c r="O819" s="150"/>
      <c r="P819" s="150"/>
      <c r="Q819" s="47">
        <f>'Overall Data'!$C$34-N819</f>
        <v>1568</v>
      </c>
      <c r="R819" s="132" t="str">
        <f>VLOOKUP($F819,'Participating - full rosters'!$A:$Q,17,FALSE )</f>
        <v>Day</v>
      </c>
      <c r="S819" s="132">
        <v>4</v>
      </c>
    </row>
    <row r="820" spans="1:19">
      <c r="A820" t="str">
        <f>VLOOKUP($F820,'Participating - full rosters'!$A:$Q,2,FALSE )</f>
        <v>Kaiser Permanente Sunnyside Medical Center</v>
      </c>
      <c r="B820" s="151">
        <v>0.21700524054157877</v>
      </c>
      <c r="C820" t="str">
        <f>VLOOKUP($F820,'Participating - full rosters'!$A:$Q,5,FALSE )</f>
        <v>2 South</v>
      </c>
      <c r="D820" s="100">
        <v>0.88298628694913495</v>
      </c>
      <c r="E820" t="str">
        <f>VLOOKUP($F820,'Participating - full rosters'!$A:$Q,10,FALSE )</f>
        <v>Losee, Abbi</v>
      </c>
      <c r="F820" s="151">
        <v>0.75085636682294521</v>
      </c>
      <c r="G820">
        <f>VLOOKUP($F820,'Participating - full rosters'!$A:$Q,11,FALSE )</f>
        <v>302</v>
      </c>
      <c r="H820" s="132">
        <f>VLOOKUP($F820,'Participating - full rosters'!$A:$Q,12,FALSE )</f>
        <v>20</v>
      </c>
      <c r="I820" s="132">
        <f>VLOOKUP($F820,'Participating - full rosters'!$A:$Q,13,FALSE )</f>
        <v>2016</v>
      </c>
      <c r="J820" s="132" t="str">
        <f>VLOOKUP($F820,'Participating - full rosters'!$A:$Q,14,FALSE )</f>
        <v>Nongovt. (not-for-profit) - Other</v>
      </c>
      <c r="K820" s="132" t="str">
        <f>VLOOKUP($F820,'Participating - full rosters'!$A:$R,18,FALSE )</f>
        <v>Minor</v>
      </c>
      <c r="L820" s="132" t="str">
        <f>VLOOKUP($F820,'Participating - full rosters'!$A:$Q,15,FALSE )</f>
        <v>Staff Nurse</v>
      </c>
      <c r="M820" s="150">
        <f>VLOOKUP($F820,'Participating - full rosters'!$A:$Q,16,FALSE )</f>
        <v>41435</v>
      </c>
      <c r="N820" s="150">
        <f>VLOOKUP($F820,'Participating - full rosters'!$A:$Q,16,FALSE )</f>
        <v>41435</v>
      </c>
      <c r="O820" s="150"/>
      <c r="P820" s="150"/>
      <c r="Q820" s="47">
        <f>'Overall Data'!$C$34-N820</f>
        <v>1614</v>
      </c>
      <c r="R820" s="132" t="str">
        <f>VLOOKUP($F820,'Participating - full rosters'!$A:$Q,17,FALSE )</f>
        <v>DAY</v>
      </c>
      <c r="S820" s="132">
        <v>4</v>
      </c>
    </row>
    <row r="821" spans="1:19">
      <c r="A821" t="str">
        <f>VLOOKUP($F821,'Participating - full rosters'!$A:$Q,2,FALSE )</f>
        <v>Kaiser Permanente Sunnyside Medical Center</v>
      </c>
      <c r="B821" s="151">
        <v>0.21700524054157877</v>
      </c>
      <c r="C821" t="str">
        <f>VLOOKUP($F821,'Participating - full rosters'!$A:$Q,5,FALSE )</f>
        <v>2 South</v>
      </c>
      <c r="D821" s="100">
        <v>0.88298628694913495</v>
      </c>
      <c r="E821" t="str">
        <f>VLOOKUP($F821,'Participating - full rosters'!$A:$Q,10,FALSE )</f>
        <v>Conlin, Monica</v>
      </c>
      <c r="F821" s="151">
        <v>0.75866917272900747</v>
      </c>
      <c r="G821">
        <f>VLOOKUP($F821,'Participating - full rosters'!$A:$Q,11,FALSE )</f>
        <v>302</v>
      </c>
      <c r="H821" s="132">
        <f>VLOOKUP($F821,'Participating - full rosters'!$A:$Q,12,FALSE )</f>
        <v>20</v>
      </c>
      <c r="I821" s="132">
        <f>VLOOKUP($F821,'Participating - full rosters'!$A:$Q,13,FALSE )</f>
        <v>2016</v>
      </c>
      <c r="J821" s="132" t="str">
        <f>VLOOKUP($F821,'Participating - full rosters'!$A:$Q,14,FALSE )</f>
        <v>Nongovt. (not-for-profit) - Other</v>
      </c>
      <c r="K821" s="132" t="str">
        <f>VLOOKUP($F821,'Participating - full rosters'!$A:$R,18,FALSE )</f>
        <v>Minor</v>
      </c>
      <c r="L821" s="132" t="str">
        <f>VLOOKUP($F821,'Participating - full rosters'!$A:$Q,15,FALSE )</f>
        <v>Staff Nurse</v>
      </c>
      <c r="M821" s="150">
        <f>VLOOKUP($F821,'Participating - full rosters'!$A:$Q,16,FALSE )</f>
        <v>41428</v>
      </c>
      <c r="N821" s="150">
        <f>VLOOKUP($F821,'Participating - full rosters'!$A:$Q,16,FALSE )</f>
        <v>41428</v>
      </c>
      <c r="O821" s="150"/>
      <c r="P821" s="150"/>
      <c r="Q821" s="47">
        <f>'Overall Data'!$C$34-N821</f>
        <v>1621</v>
      </c>
      <c r="R821" s="132" t="str">
        <f>VLOOKUP($F821,'Participating - full rosters'!$A:$Q,17,FALSE )</f>
        <v>DAY</v>
      </c>
      <c r="S821" s="132">
        <v>4</v>
      </c>
    </row>
    <row r="822" spans="1:19">
      <c r="A822" t="str">
        <f>VLOOKUP($F822,'Participating - full rosters'!$A:$Q,2,FALSE )</f>
        <v>Kaiser Permanente Sunnyside Medical Center</v>
      </c>
      <c r="B822" s="151">
        <v>0.21700524054157877</v>
      </c>
      <c r="C822" t="str">
        <f>VLOOKUP($F822,'Participating - full rosters'!$A:$Q,5,FALSE )</f>
        <v>1 North</v>
      </c>
      <c r="D822" s="1">
        <v>0.62267359343562168</v>
      </c>
      <c r="E822" t="str">
        <f>VLOOKUP($F822,'Participating - full rosters'!$A:$Q,10,FALSE )</f>
        <v>Nguyen, Zuan-Thu</v>
      </c>
      <c r="F822" s="151">
        <v>0.55401899995473014</v>
      </c>
      <c r="G822">
        <f>VLOOKUP($F822,'Participating - full rosters'!$A:$Q,11,FALSE )</f>
        <v>302</v>
      </c>
      <c r="H822" s="132">
        <f>VLOOKUP($F822,'Participating - full rosters'!$A:$Q,12,FALSE )</f>
        <v>19</v>
      </c>
      <c r="I822" s="132">
        <f>VLOOKUP($F822,'Participating - full rosters'!$A:$Q,13,FALSE )</f>
        <v>2016</v>
      </c>
      <c r="J822" s="132" t="str">
        <f>VLOOKUP($F822,'Participating - full rosters'!$A:$Q,14,FALSE )</f>
        <v>Nongovt. (not-for-profit) - Other</v>
      </c>
      <c r="K822" s="132" t="str">
        <f>VLOOKUP($F822,'Participating - full rosters'!$A:$R,18,FALSE )</f>
        <v>Minor</v>
      </c>
      <c r="L822" s="132" t="str">
        <f>VLOOKUP($F822,'Participating - full rosters'!$A:$Q,15,FALSE )</f>
        <v>Staff Nurse</v>
      </c>
      <c r="M822" s="150">
        <f>VLOOKUP($F822,'Participating - full rosters'!$A:$Q,16,FALSE )</f>
        <v>41414</v>
      </c>
      <c r="N822" s="150">
        <f>VLOOKUP($F822,'Participating - full rosters'!$A:$Q,16,FALSE )</f>
        <v>41414</v>
      </c>
      <c r="O822" s="150"/>
      <c r="P822" s="150"/>
      <c r="Q822" s="47">
        <f>'Overall Data'!$C$34-N822</f>
        <v>1635</v>
      </c>
      <c r="R822" s="132" t="str">
        <f>VLOOKUP($F822,'Participating - full rosters'!$A:$Q,17,FALSE )</f>
        <v>DAY</v>
      </c>
      <c r="S822" s="132">
        <v>4</v>
      </c>
    </row>
    <row r="823" spans="1:19">
      <c r="A823" t="str">
        <f>VLOOKUP($F823,'Participating - full rosters'!$A:$Q,2,FALSE )</f>
        <v>Geisinger Medical Center</v>
      </c>
      <c r="B823" s="151">
        <v>0.91611479193661671</v>
      </c>
      <c r="C823" t="str">
        <f>VLOOKUP($F823,'Participating - full rosters'!$A:$Q,5,FALSE )</f>
        <v>Hfam 6</v>
      </c>
      <c r="D823" s="1">
        <v>0.15946996297872063</v>
      </c>
      <c r="E823" t="str">
        <f>VLOOKUP($F823,'Participating - full rosters'!$A:$Q,10,FALSE )</f>
        <v>Shalongo, Kyle</v>
      </c>
      <c r="F823" s="151">
        <v>0.59150836799904249</v>
      </c>
      <c r="G823">
        <f>VLOOKUP($F823,'Participating - full rosters'!$A:$Q,11,FALSE )</f>
        <v>547</v>
      </c>
      <c r="H823" s="132">
        <f>VLOOKUP($F823,'Participating - full rosters'!$A:$Q,12,FALSE )</f>
        <v>30</v>
      </c>
      <c r="I823" s="132">
        <f>VLOOKUP($F823,'Participating - full rosters'!$A:$Q,13,FALSE )</f>
        <v>2010</v>
      </c>
      <c r="J823" s="132" t="str">
        <f>VLOOKUP($F823,'Participating - full rosters'!$A:$Q,14,FALSE )</f>
        <v>Nongovt. (not-for-profit) - Other</v>
      </c>
      <c r="K823" s="132" t="str">
        <f>VLOOKUP($F823,'Participating - full rosters'!$A:$R,18,FALSE )</f>
        <v>Major</v>
      </c>
      <c r="L823" s="132" t="str">
        <f>VLOOKUP($F823,'Participating - full rosters'!$A:$Q,15,FALSE )</f>
        <v>Unlicensed staff</v>
      </c>
      <c r="M823" s="150">
        <f>VLOOKUP($F823,'Participating - full rosters'!$A:$Q,16,FALSE )</f>
        <v>41406</v>
      </c>
      <c r="N823" s="150">
        <f>VLOOKUP($F823,'Participating - full rosters'!$A:$Q,16,FALSE )</f>
        <v>41406</v>
      </c>
      <c r="O823" s="150"/>
      <c r="P823" s="150"/>
      <c r="Q823" s="47">
        <f>'Overall Data'!$C$34-N823</f>
        <v>1643</v>
      </c>
      <c r="R823" s="132" t="str">
        <f>VLOOKUP($F823,'Participating - full rosters'!$A:$Q,17,FALSE )</f>
        <v>Day</v>
      </c>
      <c r="S823" s="132">
        <v>4</v>
      </c>
    </row>
    <row r="824" spans="1:19">
      <c r="A824" t="str">
        <f>VLOOKUP($F824,'Participating - full rosters'!$A:$Q,2,FALSE )</f>
        <v>The Miriam Hospital</v>
      </c>
      <c r="B824" s="151">
        <v>0.52550586196277105</v>
      </c>
      <c r="C824" t="str">
        <f>VLOOKUP($F824,'Participating - full rosters'!$A:$Q,5,FALSE )</f>
        <v>3E Stroke</v>
      </c>
      <c r="D824" s="1">
        <v>0.54565087362919495</v>
      </c>
      <c r="E824" t="str">
        <f>VLOOKUP($F824,'Participating - full rosters'!$A:$Q,10,FALSE )</f>
        <v>Daniels, Joanne F</v>
      </c>
      <c r="F824" s="151">
        <v>0.24810309277483711</v>
      </c>
      <c r="G824">
        <f>VLOOKUP($F824,'Participating - full rosters'!$A:$Q,11,FALSE )</f>
        <v>247</v>
      </c>
      <c r="H824" s="132">
        <f>VLOOKUP($F824,'Participating - full rosters'!$A:$Q,12,FALSE )</f>
        <v>32</v>
      </c>
      <c r="I824" s="132">
        <f>VLOOKUP($F824,'Participating - full rosters'!$A:$Q,13,FALSE )</f>
        <v>2004</v>
      </c>
      <c r="J824" s="132" t="str">
        <f>VLOOKUP($F824,'Participating - full rosters'!$A:$Q,14,FALSE )</f>
        <v>Nongovt. (not-for-profit) - Other</v>
      </c>
      <c r="K824" s="132" t="str">
        <f>VLOOKUP($F824,'Participating - full rosters'!$A:$R,18,FALSE )</f>
        <v>Major</v>
      </c>
      <c r="L824" s="132" t="str">
        <f>VLOOKUP($F824,'Participating - full rosters'!$A:$Q,15,FALSE )</f>
        <v>Unlicensed staff</v>
      </c>
      <c r="M824" s="150">
        <f>VLOOKUP($F824,'Participating - full rosters'!$A:$Q,16,FALSE )</f>
        <v>41406</v>
      </c>
      <c r="N824" s="150">
        <f>VLOOKUP($F824,'Participating - full rosters'!$A:$Q,16,FALSE )</f>
        <v>41406</v>
      </c>
      <c r="O824" s="150"/>
      <c r="P824" s="150"/>
      <c r="Q824" s="47">
        <f>'Overall Data'!$C$34-N824</f>
        <v>1643</v>
      </c>
      <c r="R824" s="132" t="str">
        <f>VLOOKUP($F824,'Participating - full rosters'!$A:$Q,17,FALSE )</f>
        <v>Day</v>
      </c>
      <c r="S824" s="132">
        <v>4</v>
      </c>
    </row>
    <row r="825" spans="1:19">
      <c r="A825" t="str">
        <f>VLOOKUP($F825,'Participating - full rosters'!$A:$Q,2,FALSE )</f>
        <v>NY Presbyterian - Lawrence</v>
      </c>
      <c r="B825" s="151">
        <v>9.2891976238658858E-2</v>
      </c>
      <c r="C825" t="str">
        <f>VLOOKUP($F825,'Participating - full rosters'!$A:$Q,5,FALSE )</f>
        <v>3N</v>
      </c>
      <c r="D825" s="1">
        <v>0.32799101029205158</v>
      </c>
      <c r="E825" t="str">
        <f>VLOOKUP($F825,'Participating - full rosters'!$A:$Q,10,FALSE )</f>
        <v>Didden, Brigid A.</v>
      </c>
      <c r="F825" s="151">
        <v>0.86396718025503372</v>
      </c>
      <c r="G825">
        <f>VLOOKUP($F825,'Participating - full rosters'!$A:$Q,11,FALSE )</f>
        <v>208</v>
      </c>
      <c r="H825" s="132">
        <f>VLOOKUP($F825,'Participating - full rosters'!$A:$Q,12,FALSE )</f>
        <v>31</v>
      </c>
      <c r="I825" s="132">
        <f>VLOOKUP($F825,'Participating - full rosters'!$A:$Q,13,FALSE )</f>
        <v>2016</v>
      </c>
      <c r="J825" s="132" t="str">
        <f>VLOOKUP($F825,'Participating - full rosters'!$A:$Q,14,FALSE )</f>
        <v>Nongovt. (not-for-profit) - Other</v>
      </c>
      <c r="K825" s="132" t="str">
        <f>VLOOKUP($F825,'Participating - full rosters'!$A:$R,18,FALSE )</f>
        <v>Minor</v>
      </c>
      <c r="L825" s="132" t="str">
        <f>VLOOKUP($F825,'Participating - full rosters'!$A:$Q,15,FALSE )</f>
        <v>STAFF NURSE</v>
      </c>
      <c r="M825" s="150">
        <f>VLOOKUP($F825,'Participating - full rosters'!$A:$Q,16,FALSE )</f>
        <v>41400</v>
      </c>
      <c r="N825" s="150">
        <f>VLOOKUP($F825,'Participating - full rosters'!$A:$Q,16,FALSE )</f>
        <v>41400</v>
      </c>
      <c r="O825" s="150"/>
      <c r="P825" s="150"/>
      <c r="Q825" s="47">
        <f>'Overall Data'!$C$34-N825</f>
        <v>1649</v>
      </c>
      <c r="R825" s="132" t="str">
        <f>VLOOKUP($F825,'Participating - full rosters'!$A:$Q,17,FALSE )</f>
        <v>FT DAYS</v>
      </c>
      <c r="S825" s="132">
        <v>4</v>
      </c>
    </row>
    <row r="826" spans="1:19">
      <c r="A826" t="str">
        <f>VLOOKUP($F826,'Participating - full rosters'!$A:$Q,2,FALSE )</f>
        <v>Kaiser Permanente Sunnyside Medical Center</v>
      </c>
      <c r="B826" s="151">
        <v>0.21700524054157877</v>
      </c>
      <c r="C826" t="str">
        <f>VLOOKUP($F826,'Participating - full rosters'!$A:$Q,5,FALSE )</f>
        <v>1 South</v>
      </c>
      <c r="D826" s="1">
        <v>0.84297455888567396</v>
      </c>
      <c r="E826" t="str">
        <f>VLOOKUP($F826,'Participating - full rosters'!$A:$Q,10,FALSE )</f>
        <v>Wilson, Asha</v>
      </c>
      <c r="F826" s="151">
        <v>0.8903507276614866</v>
      </c>
      <c r="G826">
        <f>VLOOKUP($F826,'Participating - full rosters'!$A:$Q,11,FALSE )</f>
        <v>302</v>
      </c>
      <c r="H826" s="132">
        <f>VLOOKUP($F826,'Participating - full rosters'!$A:$Q,12,FALSE )</f>
        <v>19</v>
      </c>
      <c r="I826" s="132">
        <f>VLOOKUP($F826,'Participating - full rosters'!$A:$Q,13,FALSE )</f>
        <v>2016</v>
      </c>
      <c r="J826" s="132" t="str">
        <f>VLOOKUP($F826,'Participating - full rosters'!$A:$Q,14,FALSE )</f>
        <v>Nongovt. (not-for-profit) - Other</v>
      </c>
      <c r="K826" s="132" t="str">
        <f>VLOOKUP($F826,'Participating - full rosters'!$A:$R,18,FALSE )</f>
        <v>Minor</v>
      </c>
      <c r="L826" s="132" t="str">
        <f>VLOOKUP($F826,'Participating - full rosters'!$A:$Q,15,FALSE )</f>
        <v>Staff Nurse</v>
      </c>
      <c r="M826" s="150">
        <f>VLOOKUP($F826,'Participating - full rosters'!$A:$Q,16,FALSE )</f>
        <v>41393</v>
      </c>
      <c r="N826" s="150">
        <f>VLOOKUP($F826,'Participating - full rosters'!$A:$Q,16,FALSE )</f>
        <v>41393</v>
      </c>
      <c r="O826" s="150"/>
      <c r="P826" s="150"/>
      <c r="Q826" s="47">
        <f>'Overall Data'!$C$34-N826</f>
        <v>1656</v>
      </c>
      <c r="R826" s="132" t="str">
        <f>VLOOKUP($F826,'Participating - full rosters'!$A:$Q,17,FALSE )</f>
        <v>DAY</v>
      </c>
      <c r="S826" s="132">
        <v>4</v>
      </c>
    </row>
    <row r="827" spans="1:19">
      <c r="A827" t="str">
        <f>VLOOKUP($F827,'Participating - full rosters'!$A:$Q,2,FALSE )</f>
        <v>O'Connor Hospital</v>
      </c>
      <c r="B827" s="151">
        <v>0.55461445603717285</v>
      </c>
      <c r="C827" t="str">
        <f>VLOOKUP($F827,'Participating - full rosters'!$A:$Q,5,FALSE )</f>
        <v>Inpatient</v>
      </c>
      <c r="D827" s="1">
        <v>0.36927518772477186</v>
      </c>
      <c r="E827" t="str">
        <f>VLOOKUP($F827,'Participating - full rosters'!$A:$Q,10,FALSE )</f>
        <v>Gracey, Kathrine</v>
      </c>
      <c r="F827" s="151">
        <v>0.83245201756610809</v>
      </c>
      <c r="G827">
        <f>VLOOKUP($F827,'Participating - full rosters'!$A:$Q,11,FALSE )</f>
        <v>16</v>
      </c>
      <c r="H827" s="132">
        <f>VLOOKUP($F827,'Participating - full rosters'!$A:$Q,12,FALSE )</f>
        <v>0</v>
      </c>
      <c r="I827" s="132">
        <f>VLOOKUP($F827,'Participating - full rosters'!$A:$Q,13,FALSE )</f>
        <v>2011</v>
      </c>
      <c r="J827" s="132" t="str">
        <f>VLOOKUP($F827,'Participating - full rosters'!$A:$Q,14,FALSE )</f>
        <v>Nongovt. (not-for-profit) - Other</v>
      </c>
      <c r="K827" s="132" t="str">
        <f>VLOOKUP($F827,'Participating - full rosters'!$A:$R,18,FALSE )</f>
        <v>Non teaching</v>
      </c>
      <c r="L827" s="132" t="str">
        <f>VLOOKUP($F827,'Participating - full rosters'!$A:$Q,15,FALSE )</f>
        <v>Certified Nursing Assistant</v>
      </c>
      <c r="M827" s="150">
        <f>VLOOKUP($F827,'Participating - full rosters'!$A:$Q,16,FALSE )</f>
        <v>41379</v>
      </c>
      <c r="N827" s="150">
        <f>VLOOKUP($F827,'Participating - full rosters'!$A:$Q,16,FALSE )</f>
        <v>41379</v>
      </c>
      <c r="O827" s="150"/>
      <c r="P827" s="150"/>
      <c r="Q827" s="47">
        <f>'Overall Data'!$C$34-N827</f>
        <v>1670</v>
      </c>
      <c r="R827" s="132" t="str">
        <f>VLOOKUP($F827,'Participating - full rosters'!$A:$Q,17,FALSE )</f>
        <v>day</v>
      </c>
      <c r="S827" s="132">
        <v>4</v>
      </c>
    </row>
    <row r="828" spans="1:19">
      <c r="A828" t="str">
        <f>VLOOKUP($F828,'Participating - full rosters'!$A:$Q,2,FALSE )</f>
        <v>Kaiser Permanente Sunnyside Medical Center</v>
      </c>
      <c r="B828" s="151">
        <v>0.21700524054157877</v>
      </c>
      <c r="C828" t="str">
        <f>VLOOKUP($F828,'Participating - full rosters'!$A:$Q,5,FALSE )</f>
        <v>1 South</v>
      </c>
      <c r="D828" s="1">
        <v>0.84297455888567407</v>
      </c>
      <c r="E828" t="str">
        <f>VLOOKUP($F828,'Participating - full rosters'!$A:$Q,10,FALSE )</f>
        <v>Kenaston, Ciara</v>
      </c>
      <c r="F828" s="151">
        <v>0.78549565019303824</v>
      </c>
      <c r="G828">
        <f>VLOOKUP($F828,'Participating - full rosters'!$A:$Q,11,FALSE )</f>
        <v>302</v>
      </c>
      <c r="H828" s="132">
        <f>VLOOKUP($F828,'Participating - full rosters'!$A:$Q,12,FALSE )</f>
        <v>19</v>
      </c>
      <c r="I828" s="132">
        <f>VLOOKUP($F828,'Participating - full rosters'!$A:$Q,13,FALSE )</f>
        <v>2016</v>
      </c>
      <c r="J828" s="132" t="str">
        <f>VLOOKUP($F828,'Participating - full rosters'!$A:$Q,14,FALSE )</f>
        <v>Nongovt. (not-for-profit) - Other</v>
      </c>
      <c r="K828" s="132" t="str">
        <f>VLOOKUP($F828,'Participating - full rosters'!$A:$R,18,FALSE )</f>
        <v>Minor</v>
      </c>
      <c r="L828" s="132" t="str">
        <f>VLOOKUP($F828,'Participating - full rosters'!$A:$Q,15,FALSE )</f>
        <v>Staff Nurse</v>
      </c>
      <c r="M828" s="150">
        <f>VLOOKUP($F828,'Participating - full rosters'!$A:$Q,16,FALSE )</f>
        <v>41372</v>
      </c>
      <c r="N828" s="150">
        <f>VLOOKUP($F828,'Participating - full rosters'!$A:$Q,16,FALSE )</f>
        <v>41372</v>
      </c>
      <c r="O828" s="150"/>
      <c r="P828" s="150"/>
      <c r="Q828" s="47">
        <f>'Overall Data'!$C$34-N828</f>
        <v>1677</v>
      </c>
      <c r="R828" s="132" t="str">
        <f>VLOOKUP($F828,'Participating - full rosters'!$A:$Q,17,FALSE )</f>
        <v>DAY</v>
      </c>
      <c r="S828" s="132">
        <v>4</v>
      </c>
    </row>
    <row r="829" spans="1:19">
      <c r="A829" t="str">
        <f>VLOOKUP($F829,'Participating - full rosters'!$A:$Q,2,FALSE )</f>
        <v>Kaiser Permanente Sunnyside Medical Center</v>
      </c>
      <c r="B829" s="151">
        <v>0.21700524054157877</v>
      </c>
      <c r="C829" t="str">
        <f>VLOOKUP($F829,'Participating - full rosters'!$A:$Q,5,FALSE )</f>
        <v>3 South</v>
      </c>
      <c r="D829" s="1">
        <v>0.64084960040717354</v>
      </c>
      <c r="E829" t="str">
        <f>VLOOKUP($F829,'Participating - full rosters'!$A:$Q,10,FALSE )</f>
        <v>Ceniceros, Chaidez Rosalba</v>
      </c>
      <c r="F829" s="151">
        <v>0.21899531849493947</v>
      </c>
      <c r="G829">
        <f>VLOOKUP($F829,'Participating - full rosters'!$A:$Q,11,FALSE )</f>
        <v>302</v>
      </c>
      <c r="H829" s="132">
        <f>VLOOKUP($F829,'Participating - full rosters'!$A:$Q,12,FALSE )</f>
        <v>20</v>
      </c>
      <c r="I829" s="132">
        <f>VLOOKUP($F829,'Participating - full rosters'!$A:$Q,13,FALSE )</f>
        <v>2016</v>
      </c>
      <c r="J829" s="132" t="str">
        <f>VLOOKUP($F829,'Participating - full rosters'!$A:$Q,14,FALSE )</f>
        <v>Nongovt. (not-for-profit) - Other</v>
      </c>
      <c r="K829" s="132" t="str">
        <f>VLOOKUP($F829,'Participating - full rosters'!$A:$R,18,FALSE )</f>
        <v>Minor</v>
      </c>
      <c r="L829" s="132" t="str">
        <f>VLOOKUP($F829,'Participating - full rosters'!$A:$Q,15,FALSE )</f>
        <v>Staff Nurse</v>
      </c>
      <c r="M829" s="150">
        <f>VLOOKUP($F829,'Participating - full rosters'!$A:$Q,16,FALSE )</f>
        <v>41344</v>
      </c>
      <c r="N829" s="150">
        <f>VLOOKUP($F829,'Participating - full rosters'!$A:$Q,16,FALSE )</f>
        <v>41344</v>
      </c>
      <c r="O829" s="150"/>
      <c r="P829" s="150"/>
      <c r="Q829" s="47">
        <f>'Overall Data'!$C$34-N829</f>
        <v>1705</v>
      </c>
      <c r="R829" s="132" t="str">
        <f>VLOOKUP($F829,'Participating - full rosters'!$A:$Q,17,FALSE )</f>
        <v>DAY</v>
      </c>
      <c r="S829" s="132">
        <v>4</v>
      </c>
    </row>
    <row r="830" spans="1:19">
      <c r="A830" t="str">
        <f>VLOOKUP($F830,'Participating - full rosters'!$A:$Q,2,FALSE )</f>
        <v>Kaiser Permanente Sunnyside Medical Center</v>
      </c>
      <c r="B830" s="151">
        <v>0.21700524054157877</v>
      </c>
      <c r="C830" t="str">
        <f>VLOOKUP($F830,'Participating - full rosters'!$A:$Q,5,FALSE )</f>
        <v>CV</v>
      </c>
      <c r="D830" s="1">
        <v>0.28666575543119865</v>
      </c>
      <c r="E830" t="str">
        <f>VLOOKUP($F830,'Participating - full rosters'!$A:$Q,10,FALSE )</f>
        <v>Coffey, Miriam</v>
      </c>
      <c r="F830" s="151">
        <v>0.748397786425543</v>
      </c>
      <c r="G830">
        <f>VLOOKUP($F830,'Participating - full rosters'!$A:$Q,11,FALSE )</f>
        <v>302</v>
      </c>
      <c r="H830" s="132">
        <f>VLOOKUP($F830,'Participating - full rosters'!$A:$Q,12,FALSE )</f>
        <v>18</v>
      </c>
      <c r="I830" s="132">
        <f>VLOOKUP($F830,'Participating - full rosters'!$A:$Q,13,FALSE )</f>
        <v>2016</v>
      </c>
      <c r="J830" s="132" t="str">
        <f>VLOOKUP($F830,'Participating - full rosters'!$A:$Q,14,FALSE )</f>
        <v>Nongovt. (not-for-profit) - Other</v>
      </c>
      <c r="K830" s="132" t="str">
        <f>VLOOKUP($F830,'Participating - full rosters'!$A:$R,18,FALSE )</f>
        <v>Minor</v>
      </c>
      <c r="L830" s="132" t="str">
        <f>VLOOKUP($F830,'Participating - full rosters'!$A:$Q,15,FALSE )</f>
        <v>Staff Nurse</v>
      </c>
      <c r="M830" s="150">
        <f>VLOOKUP($F830,'Participating - full rosters'!$A:$Q,16,FALSE )</f>
        <v>41344</v>
      </c>
      <c r="N830" s="150">
        <f>VLOOKUP($F830,'Participating - full rosters'!$A:$Q,16,FALSE )</f>
        <v>41344</v>
      </c>
      <c r="O830" s="150"/>
      <c r="P830" s="150"/>
      <c r="Q830" s="47">
        <f>'Overall Data'!$C$34-N830</f>
        <v>1705</v>
      </c>
      <c r="R830" s="132" t="str">
        <f>VLOOKUP($F830,'Participating - full rosters'!$A:$Q,17,FALSE )</f>
        <v>DAY</v>
      </c>
      <c r="S830" s="132">
        <v>4</v>
      </c>
    </row>
    <row r="831" spans="1:19">
      <c r="A831" t="str">
        <f>VLOOKUP($F831,'Participating - full rosters'!$A:$Q,2,FALSE )</f>
        <v xml:space="preserve">King's County </v>
      </c>
      <c r="B831" s="143">
        <v>0.23887557634757928</v>
      </c>
      <c r="C831" t="str">
        <f>VLOOKUP($F831,'Participating - full rosters'!$A:$Q,5,FALSE )</f>
        <v>D7 North</v>
      </c>
      <c r="D831" s="195">
        <v>0.18010557270315219</v>
      </c>
      <c r="E831" t="str">
        <f>VLOOKUP($F831,'Participating - full rosters'!$A:$Q,10,FALSE )</f>
        <v>Victory, Allyson</v>
      </c>
      <c r="F831" s="142">
        <v>0.88086748526548497</v>
      </c>
      <c r="G831">
        <f>VLOOKUP($F831,'Participating - full rosters'!$A:$Q,11,FALSE )</f>
        <v>599</v>
      </c>
      <c r="H831" s="132">
        <f>VLOOKUP($F831,'Participating - full rosters'!$A:$Q,12,FALSE )</f>
        <v>36</v>
      </c>
      <c r="I831" s="132">
        <f>VLOOKUP($F831,'Participating - full rosters'!$A:$Q,13,FALSE )</f>
        <v>2006</v>
      </c>
      <c r="J831" s="132" t="str">
        <f>VLOOKUP($F831,'Participating - full rosters'!$A:$Q,14,FALSE )</f>
        <v xml:space="preserve">Govt. (non federal) - City
</v>
      </c>
      <c r="K831" s="132" t="str">
        <f>VLOOKUP($F831,'Participating - full rosters'!$A:$R,18,FALSE )</f>
        <v>Minor</v>
      </c>
      <c r="L831" s="132" t="str">
        <f>VLOOKUP($F831,'Participating - full rosters'!$A:$Q,15,FALSE )</f>
        <v>Staff Nurse</v>
      </c>
      <c r="M831" s="150">
        <f>VLOOKUP($F831,'Participating - full rosters'!$A:$Q,16,FALSE )</f>
        <v>41337</v>
      </c>
      <c r="N831" s="150">
        <f>VLOOKUP($F831,'Participating - full rosters'!$A:$Q,16,FALSE )</f>
        <v>41337</v>
      </c>
      <c r="O831" s="150"/>
      <c r="P831" s="150"/>
      <c r="Q831" s="47">
        <f>'Overall Data'!$C$34-N831</f>
        <v>1712</v>
      </c>
      <c r="R831" s="132" t="str">
        <f>VLOOKUP($F831,'Participating - full rosters'!$A:$Q,17,FALSE )</f>
        <v>Day</v>
      </c>
      <c r="S831" s="132">
        <v>4</v>
      </c>
    </row>
    <row r="832" spans="1:19">
      <c r="A832" t="str">
        <f>VLOOKUP($F832,'Participating - full rosters'!$A:$Q,2,FALSE )</f>
        <v>NY Presbyterian - Lawrence</v>
      </c>
      <c r="B832" s="151">
        <v>9.2891976238658858E-2</v>
      </c>
      <c r="C832" t="str">
        <f>VLOOKUP($F832,'Participating - full rosters'!$A:$Q,5,FALSE )</f>
        <v>3N</v>
      </c>
      <c r="D832" s="1">
        <v>0.32799101029205158</v>
      </c>
      <c r="E832" t="str">
        <f>VLOOKUP($F832,'Participating - full rosters'!$A:$Q,10,FALSE )</f>
        <v>Graham, Shevonba M.</v>
      </c>
      <c r="F832" s="151">
        <v>0.16077977351751727</v>
      </c>
      <c r="G832">
        <f>VLOOKUP($F832,'Participating - full rosters'!$A:$Q,11,FALSE )</f>
        <v>208</v>
      </c>
      <c r="H832" s="132">
        <f>VLOOKUP($F832,'Participating - full rosters'!$A:$Q,12,FALSE )</f>
        <v>31</v>
      </c>
      <c r="I832" s="132">
        <f>VLOOKUP($F832,'Participating - full rosters'!$A:$Q,13,FALSE )</f>
        <v>2016</v>
      </c>
      <c r="J832" s="132" t="str">
        <f>VLOOKUP($F832,'Participating - full rosters'!$A:$Q,14,FALSE )</f>
        <v>Nongovt. (not-for-profit) - Other</v>
      </c>
      <c r="K832" s="132" t="str">
        <f>VLOOKUP($F832,'Participating - full rosters'!$A:$R,18,FALSE )</f>
        <v>Minor</v>
      </c>
      <c r="L832" s="132" t="str">
        <f>VLOOKUP($F832,'Participating - full rosters'!$A:$Q,15,FALSE )</f>
        <v>STAFF NURSE</v>
      </c>
      <c r="M832" s="150">
        <f>VLOOKUP($F832,'Participating - full rosters'!$A:$Q,16,FALSE )</f>
        <v>41337</v>
      </c>
      <c r="N832" s="150">
        <f>VLOOKUP($F832,'Participating - full rosters'!$A:$Q,16,FALSE )</f>
        <v>41337</v>
      </c>
      <c r="O832" s="150"/>
      <c r="P832" s="150"/>
      <c r="Q832" s="47">
        <f>'Overall Data'!$C$34-N832</f>
        <v>1712</v>
      </c>
      <c r="R832" s="132" t="str">
        <f>VLOOKUP($F832,'Participating - full rosters'!$A:$Q,17,FALSE )</f>
        <v>FT DAYS</v>
      </c>
      <c r="S832" s="132">
        <v>4</v>
      </c>
    </row>
    <row r="833" spans="1:19">
      <c r="A833" t="str">
        <f>VLOOKUP($F833,'Participating - full rosters'!$A:$Q,2,FALSE )</f>
        <v>The Miriam Hospital</v>
      </c>
      <c r="B833" s="151">
        <v>0.52550586196277127</v>
      </c>
      <c r="C833" t="str">
        <f>VLOOKUP($F833,'Participating - full rosters'!$A:$Q,5,FALSE )</f>
        <v>4W Cardiac</v>
      </c>
      <c r="D833" s="151">
        <v>0.43561974961587346</v>
      </c>
      <c r="E833" t="str">
        <f>VLOOKUP($F833,'Participating - full rosters'!$A:$Q,10,FALSE )</f>
        <v>Boliek, Charles</v>
      </c>
      <c r="F833" s="151">
        <v>0.78465326015371806</v>
      </c>
      <c r="G833">
        <f>VLOOKUP($F833,'Participating - full rosters'!$A:$Q,11,FALSE )</f>
        <v>247</v>
      </c>
      <c r="H833" s="132">
        <f>VLOOKUP($F833,'Participating - full rosters'!$A:$Q,12,FALSE )</f>
        <v>30</v>
      </c>
      <c r="I833" s="132">
        <f>VLOOKUP($F833,'Participating - full rosters'!$A:$Q,13,FALSE )</f>
        <v>2004</v>
      </c>
      <c r="J833" s="132" t="str">
        <f>VLOOKUP($F833,'Participating - full rosters'!$A:$Q,14,FALSE )</f>
        <v>Nongovt. (not-for-profit) - Other</v>
      </c>
      <c r="K833" s="132" t="str">
        <f>VLOOKUP($F833,'Participating - full rosters'!$A:$R,18,FALSE )</f>
        <v>Major</v>
      </c>
      <c r="L833" s="132" t="str">
        <f>VLOOKUP($F833,'Participating - full rosters'!$A:$Q,15,FALSE )</f>
        <v>Staff Nurse</v>
      </c>
      <c r="M833" s="150">
        <f>VLOOKUP($F833,'Participating - full rosters'!$A:$Q,16,FALSE )</f>
        <v>41337</v>
      </c>
      <c r="N833" s="150">
        <f>VLOOKUP($F833,'Participating - full rosters'!$A:$Q,16,FALSE )</f>
        <v>41337</v>
      </c>
      <c r="O833" s="150"/>
      <c r="P833" s="150"/>
      <c r="Q833" s="47">
        <f>'Overall Data'!$C$34-N833</f>
        <v>1712</v>
      </c>
      <c r="R833" s="132" t="str">
        <f>VLOOKUP($F833,'Participating - full rosters'!$A:$Q,17,FALSE )</f>
        <v>Day</v>
      </c>
      <c r="S833" s="132">
        <v>4</v>
      </c>
    </row>
    <row r="834" spans="1:19">
      <c r="A834" t="str">
        <f>VLOOKUP($F834,'Participating - full rosters'!$A:$Q,2,FALSE )</f>
        <v>St. Elizabeth Hospital</v>
      </c>
      <c r="B834" s="106">
        <v>6.8237914781315995E-2</v>
      </c>
      <c r="C834" t="str">
        <f>VLOOKUP($F834,'Participating - full rosters'!$A:$Q,5,FALSE )</f>
        <v>ICU</v>
      </c>
      <c r="D834" s="106">
        <v>0.80914576343562938</v>
      </c>
      <c r="E834" t="str">
        <f>VLOOKUP($F834,'Participating - full rosters'!$A:$Q,10,FALSE )</f>
        <v>Williams, Zona</v>
      </c>
      <c r="F834" s="151">
        <v>0.26891973273175618</v>
      </c>
      <c r="G834">
        <f>VLOOKUP($F834,'Participating - full rosters'!$A:$Q,11,FALSE )</f>
        <v>47</v>
      </c>
      <c r="H834" s="132">
        <f>VLOOKUP($F834,'Participating - full rosters'!$A:$Q,12,FALSE )</f>
        <v>7</v>
      </c>
      <c r="I834" s="132">
        <f>VLOOKUP($F834,'Participating - full rosters'!$A:$Q,13,FALSE )</f>
        <v>2012</v>
      </c>
      <c r="J834" s="132" t="str">
        <f>VLOOKUP($F834,'Participating - full rosters'!$A:$Q,14,FALSE )</f>
        <v xml:space="preserve">Nongovt. (not-for-profit) - Church Operated
</v>
      </c>
      <c r="K834" s="132" t="str">
        <f>VLOOKUP($F834,'Participating - full rosters'!$A:$R,18,FALSE )</f>
        <v>Non teaching</v>
      </c>
      <c r="L834" s="132" t="str">
        <f>VLOOKUP($F834,'Participating - full rosters'!$A:$Q,15,FALSE )</f>
        <v>Staff Nurse</v>
      </c>
      <c r="M834" s="150">
        <f>VLOOKUP($F834,'Participating - full rosters'!$A:$Q,16,FALSE )</f>
        <v>41330</v>
      </c>
      <c r="N834" s="150">
        <f>VLOOKUP($F834,'Participating - full rosters'!$A:$Q,16,FALSE )</f>
        <v>41330</v>
      </c>
      <c r="O834" s="150"/>
      <c r="P834" s="150"/>
      <c r="Q834" s="47">
        <f>'Overall Data'!$C$34-N834</f>
        <v>1719</v>
      </c>
      <c r="R834" s="132" t="str">
        <f>VLOOKUP($F834,'Participating - full rosters'!$A:$Q,17,FALSE )</f>
        <v>Day</v>
      </c>
      <c r="S834" s="132">
        <v>4</v>
      </c>
    </row>
    <row r="835" spans="1:19">
      <c r="A835" t="str">
        <f>VLOOKUP($F835,'Participating - full rosters'!$A:$Q,2,FALSE )</f>
        <v>The Miriam Hospital</v>
      </c>
      <c r="B835" s="151">
        <v>0.52550586196277127</v>
      </c>
      <c r="C835" t="str">
        <f>VLOOKUP($F835,'Participating - full rosters'!$A:$Q,5,FALSE )</f>
        <v>3N Orthopedic</v>
      </c>
      <c r="D835" s="1">
        <v>0.9910442883158086</v>
      </c>
      <c r="E835" t="str">
        <f>VLOOKUP($F835,'Participating - full rosters'!$A:$Q,10,FALSE )</f>
        <v>Dumapias, Dijoanah</v>
      </c>
      <c r="F835" s="151">
        <v>0.5592214338796182</v>
      </c>
      <c r="G835">
        <f>VLOOKUP($F835,'Participating - full rosters'!$A:$Q,11,FALSE )</f>
        <v>247</v>
      </c>
      <c r="H835" s="132">
        <f>VLOOKUP($F835,'Participating - full rosters'!$A:$Q,12,FALSE )</f>
        <v>36</v>
      </c>
      <c r="I835" s="132">
        <f>VLOOKUP($F835,'Participating - full rosters'!$A:$Q,13,FALSE )</f>
        <v>2004</v>
      </c>
      <c r="J835" s="132" t="str">
        <f>VLOOKUP($F835,'Participating - full rosters'!$A:$Q,14,FALSE )</f>
        <v>Nongovt. (not-for-profit) - Other</v>
      </c>
      <c r="K835" s="132" t="str">
        <f>VLOOKUP($F835,'Participating - full rosters'!$A:$R,18,FALSE )</f>
        <v>Major</v>
      </c>
      <c r="L835" s="132" t="str">
        <f>VLOOKUP($F835,'Participating - full rosters'!$A:$Q,15,FALSE )</f>
        <v>Staff Nurse</v>
      </c>
      <c r="M835" s="150">
        <f>VLOOKUP($F835,'Participating - full rosters'!$A:$Q,16,FALSE )</f>
        <v>41330</v>
      </c>
      <c r="N835" s="150">
        <f>VLOOKUP($F835,'Participating - full rosters'!$A:$Q,16,FALSE )</f>
        <v>41330</v>
      </c>
      <c r="O835" s="150"/>
      <c r="P835" s="150"/>
      <c r="Q835" s="47">
        <f>'Overall Data'!$C$34-N835</f>
        <v>1719</v>
      </c>
      <c r="R835" s="132" t="str">
        <f>VLOOKUP($F835,'Participating - full rosters'!$A:$Q,17,FALSE )</f>
        <v>Day</v>
      </c>
      <c r="S835" s="132">
        <v>4</v>
      </c>
    </row>
    <row r="836" spans="1:19">
      <c r="A836" t="str">
        <f>VLOOKUP($F836,'Participating - full rosters'!$A:$Q,2,FALSE )</f>
        <v>Community Memorial Hospital</v>
      </c>
      <c r="B836" s="151">
        <v>0.99258069907410573</v>
      </c>
      <c r="C836" t="str">
        <f>VLOOKUP($F836,'Participating - full rosters'!$A:$Q,5,FALSE )</f>
        <v>Medical ACE</v>
      </c>
      <c r="D836" s="1">
        <v>0.93104764500745685</v>
      </c>
      <c r="E836" t="str">
        <f>VLOOKUP($F836,'Participating - full rosters'!$A:$Q,10,FALSE )</f>
        <v>Burg, Chris</v>
      </c>
      <c r="F836" s="151">
        <v>0.18238995673544556</v>
      </c>
      <c r="G836">
        <f>VLOOKUP($F836,'Participating - full rosters'!$A:$Q,11,FALSE )</f>
        <v>198</v>
      </c>
      <c r="H836" s="132">
        <f>VLOOKUP($F836,'Participating - full rosters'!$A:$Q,12,FALSE )</f>
        <v>29</v>
      </c>
      <c r="I836" s="132">
        <f>VLOOKUP($F836,'Participating - full rosters'!$A:$Q,13,FALSE )</f>
        <v>2008</v>
      </c>
      <c r="J836" s="132" t="str">
        <f>VLOOKUP($F836,'Participating - full rosters'!$A:$Q,14,FALSE )</f>
        <v>Nongovt. (not-for-profit) - Other</v>
      </c>
      <c r="K836" s="132" t="str">
        <f>VLOOKUP($F836,'Participating - full rosters'!$A:$R,18,FALSE )</f>
        <v>Minor</v>
      </c>
      <c r="L836" s="132" t="str">
        <f>VLOOKUP($F836,'Participating - full rosters'!$A:$Q,15,FALSE )</f>
        <v>RN</v>
      </c>
      <c r="M836" s="150">
        <f>VLOOKUP($F836,'Participating - full rosters'!$A:$Q,16,FALSE )</f>
        <v>41311</v>
      </c>
      <c r="N836" s="150">
        <f>VLOOKUP($F836,'Participating - full rosters'!$A:$Q,16,FALSE )</f>
        <v>41311</v>
      </c>
      <c r="O836" s="150"/>
      <c r="P836" s="150"/>
      <c r="Q836" s="47">
        <f>'Overall Data'!$C$34-N836</f>
        <v>1738</v>
      </c>
      <c r="R836" s="132" t="str">
        <f>VLOOKUP($F836,'Participating - full rosters'!$A:$Q,17,FALSE )</f>
        <v>Day</v>
      </c>
      <c r="S836" s="132">
        <v>4</v>
      </c>
    </row>
    <row r="837" spans="1:19">
      <c r="A837" t="str">
        <f>VLOOKUP($F837,'Participating - full rosters'!$A:$Q,2,FALSE )</f>
        <v>The Miriam Hospital</v>
      </c>
      <c r="B837" s="1">
        <v>0.52550586196277127</v>
      </c>
      <c r="C837" t="str">
        <f>VLOOKUP($F837,'Participating - full rosters'!$A:$Q,5,FALSE )</f>
        <v>4W Cardiac</v>
      </c>
      <c r="D837" s="1">
        <v>0.43561974961587346</v>
      </c>
      <c r="E837" t="str">
        <f>VLOOKUP($F837,'Participating - full rosters'!$A:$Q,10,FALSE )</f>
        <v>Hun, Kelly</v>
      </c>
      <c r="F837" s="1">
        <v>0.93186772559576447</v>
      </c>
      <c r="G837">
        <f>VLOOKUP($F837,'Participating - full rosters'!$A:$Q,11,FALSE )</f>
        <v>247</v>
      </c>
      <c r="H837" s="132">
        <f>VLOOKUP($F837,'Participating - full rosters'!$A:$Q,12,FALSE )</f>
        <v>30</v>
      </c>
      <c r="I837" s="132">
        <f>VLOOKUP($F837,'Participating - full rosters'!$A:$Q,13,FALSE )</f>
        <v>2004</v>
      </c>
      <c r="J837" s="132" t="str">
        <f>VLOOKUP($F837,'Participating - full rosters'!$A:$Q,14,FALSE )</f>
        <v>Nongovt. (not-for-profit) - Other</v>
      </c>
      <c r="K837" s="132" t="str">
        <f>VLOOKUP($F837,'Participating - full rosters'!$A:$R,18,FALSE )</f>
        <v>Major</v>
      </c>
      <c r="L837" s="132" t="str">
        <f>VLOOKUP($F837,'Participating - full rosters'!$A:$Q,15,FALSE )</f>
        <v>RN</v>
      </c>
      <c r="M837" s="150">
        <f>VLOOKUP($F837,'Participating - full rosters'!$A:$Q,16,FALSE )</f>
        <v>41311</v>
      </c>
      <c r="N837" s="150">
        <f>VLOOKUP($F837,'Participating - full rosters'!$A:$Q,16,FALSE )</f>
        <v>41311</v>
      </c>
      <c r="O837" s="150"/>
      <c r="P837" s="150"/>
      <c r="Q837" s="47">
        <f>'Overall Data'!$C$34-N837</f>
        <v>1738</v>
      </c>
      <c r="R837" s="132" t="str">
        <f>VLOOKUP($F837,'Participating - full rosters'!$A:$Q,17,FALSE )</f>
        <v>Day</v>
      </c>
      <c r="S837" s="132">
        <v>4</v>
      </c>
    </row>
    <row r="838" spans="1:19">
      <c r="A838" t="str">
        <f>VLOOKUP($F838,'Participating - full rosters'!$A:$Q,2,FALSE )</f>
        <v>St. Elizabeth Hospital</v>
      </c>
      <c r="B838" s="106">
        <v>6.8237914781315995E-2</v>
      </c>
      <c r="C838" t="str">
        <f>VLOOKUP($F838,'Participating - full rosters'!$A:$Q,5,FALSE )</f>
        <v>Telemetry</v>
      </c>
      <c r="D838" s="106">
        <v>0.37457274951226172</v>
      </c>
      <c r="E838" t="str">
        <f>VLOOKUP($F838,'Participating - full rosters'!$A:$Q,10,FALSE )</f>
        <v>Thomas, Vanesha</v>
      </c>
      <c r="F838" s="106">
        <v>0.6793105981234272</v>
      </c>
      <c r="G838">
        <f>VLOOKUP($F838,'Participating - full rosters'!$A:$Q,11,FALSE )</f>
        <v>47</v>
      </c>
      <c r="H838" s="132">
        <f>VLOOKUP($F838,'Participating - full rosters'!$A:$Q,12,FALSE )</f>
        <v>17</v>
      </c>
      <c r="I838" s="132">
        <f>VLOOKUP($F838,'Participating - full rosters'!$A:$Q,13,FALSE )</f>
        <v>2012</v>
      </c>
      <c r="J838" s="132" t="str">
        <f>VLOOKUP($F838,'Participating - full rosters'!$A:$Q,14,FALSE )</f>
        <v xml:space="preserve">Nongovt. (not-for-profit) - Church Operated
</v>
      </c>
      <c r="K838" s="132" t="str">
        <f>VLOOKUP($F838,'Participating - full rosters'!$A:$R,18,FALSE )</f>
        <v>Non teaching</v>
      </c>
      <c r="L838" s="132" t="str">
        <f>VLOOKUP($F838,'Participating - full rosters'!$A:$Q,15,FALSE )</f>
        <v>Charge Nurse</v>
      </c>
      <c r="M838" s="150">
        <f>VLOOKUP($F838,'Participating - full rosters'!$A:$Q,16,FALSE )</f>
        <v>41309</v>
      </c>
      <c r="N838" s="150">
        <f>VLOOKUP($F838,'Participating - full rosters'!$A:$Q,16,FALSE )</f>
        <v>41309</v>
      </c>
      <c r="O838" s="150"/>
      <c r="P838" s="150"/>
      <c r="Q838" s="47">
        <f>'Overall Data'!$C$34-N838</f>
        <v>1740</v>
      </c>
      <c r="R838" s="132" t="str">
        <f>VLOOKUP($F838,'Participating - full rosters'!$A:$Q,17,FALSE )</f>
        <v>Day</v>
      </c>
      <c r="S838" s="132">
        <v>4</v>
      </c>
    </row>
    <row r="839" spans="1:19">
      <c r="A839" t="str">
        <f>VLOOKUP($F839,'Participating - full rosters'!$A:$Q,2,FALSE )</f>
        <v>Kaiser Permanente Sunnyside Medical Center</v>
      </c>
      <c r="B839" s="151">
        <v>0.21700524054157877</v>
      </c>
      <c r="C839" t="str">
        <f>VLOOKUP($F839,'Participating - full rosters'!$A:$Q,5,FALSE )</f>
        <v>3 South</v>
      </c>
      <c r="D839" s="99">
        <v>0.64084960040717354</v>
      </c>
      <c r="E839" t="str">
        <f>VLOOKUP($F839,'Participating - full rosters'!$A:$Q,10,FALSE )</f>
        <v>Francis, Rafferty James</v>
      </c>
      <c r="F839" s="151">
        <v>0.47311645771816357</v>
      </c>
      <c r="G839">
        <f>VLOOKUP($F839,'Participating - full rosters'!$A:$Q,11,FALSE )</f>
        <v>302</v>
      </c>
      <c r="H839" s="132">
        <f>VLOOKUP($F839,'Participating - full rosters'!$A:$Q,12,FALSE )</f>
        <v>20</v>
      </c>
      <c r="I839" s="132">
        <f>VLOOKUP($F839,'Participating - full rosters'!$A:$Q,13,FALSE )</f>
        <v>2016</v>
      </c>
      <c r="J839" s="132" t="str">
        <f>VLOOKUP($F839,'Participating - full rosters'!$A:$Q,14,FALSE )</f>
        <v>Nongovt. (not-for-profit) - Other</v>
      </c>
      <c r="K839" s="132" t="str">
        <f>VLOOKUP($F839,'Participating - full rosters'!$A:$R,18,FALSE )</f>
        <v>Minor</v>
      </c>
      <c r="L839" s="132" t="str">
        <f>VLOOKUP($F839,'Participating - full rosters'!$A:$Q,15,FALSE )</f>
        <v>Staff Nurse</v>
      </c>
      <c r="M839" s="150">
        <f>VLOOKUP($F839,'Participating - full rosters'!$A:$Q,16,FALSE )</f>
        <v>41308</v>
      </c>
      <c r="N839" s="150">
        <f>VLOOKUP($F839,'Participating - full rosters'!$A:$Q,16,FALSE )</f>
        <v>41308</v>
      </c>
      <c r="O839" s="150"/>
      <c r="P839" s="150"/>
      <c r="Q839" s="47">
        <f>'Overall Data'!$C$34-N839</f>
        <v>1741</v>
      </c>
      <c r="R839" s="132" t="str">
        <f>VLOOKUP($F839,'Participating - full rosters'!$A:$Q,17,FALSE )</f>
        <v>DAY</v>
      </c>
      <c r="S839" s="132">
        <v>4</v>
      </c>
    </row>
    <row r="840" spans="1:19">
      <c r="A840" t="str">
        <f>VLOOKUP($F840,'Participating - full rosters'!$A:$Q,2,FALSE )</f>
        <v>The Miriam Hospital</v>
      </c>
      <c r="B840" s="151">
        <v>0.52550586196277127</v>
      </c>
      <c r="C840" t="str">
        <f>VLOOKUP($F840,'Participating - full rosters'!$A:$Q,5,FALSE )</f>
        <v>4B Oncology</v>
      </c>
      <c r="D840" s="1">
        <v>0.93622122789429929</v>
      </c>
      <c r="E840" t="str">
        <f>VLOOKUP($F840,'Participating - full rosters'!$A:$Q,10,FALSE )</f>
        <v>Perez, Noelia I</v>
      </c>
      <c r="F840" s="151">
        <v>0.89088102292542315</v>
      </c>
      <c r="G840">
        <f>VLOOKUP($F840,'Participating - full rosters'!$A:$Q,11,FALSE )</f>
        <v>247</v>
      </c>
      <c r="H840" s="132">
        <f>VLOOKUP($F840,'Participating - full rosters'!$A:$Q,12,FALSE )</f>
        <v>25</v>
      </c>
      <c r="I840" s="132">
        <f>VLOOKUP($F840,'Participating - full rosters'!$A:$Q,13,FALSE )</f>
        <v>2004</v>
      </c>
      <c r="J840" s="132" t="str">
        <f>VLOOKUP($F840,'Participating - full rosters'!$A:$Q,14,FALSE )</f>
        <v>Nongovt. (not-for-profit) - Other</v>
      </c>
      <c r="K840" s="132" t="str">
        <f>VLOOKUP($F840,'Participating - full rosters'!$A:$R,18,FALSE )</f>
        <v>Major</v>
      </c>
      <c r="L840" s="132" t="str">
        <f>VLOOKUP($F840,'Participating - full rosters'!$A:$Q,15,FALSE )</f>
        <v>Nurse Aide</v>
      </c>
      <c r="M840" s="150">
        <f>VLOOKUP($F840,'Participating - full rosters'!$A:$Q,16,FALSE )</f>
        <v>41257</v>
      </c>
      <c r="N840" s="150">
        <f>VLOOKUP($F840,'Participating - full rosters'!$A:$Q,16,FALSE )</f>
        <v>41257</v>
      </c>
      <c r="O840" s="150"/>
      <c r="P840" s="150"/>
      <c r="Q840" s="47">
        <f>'Overall Data'!$C$34-N840</f>
        <v>1792</v>
      </c>
      <c r="R840" s="132" t="str">
        <f>VLOOKUP($F840,'Participating - full rosters'!$A:$Q,17,FALSE )</f>
        <v>Day</v>
      </c>
      <c r="S840" s="132">
        <v>4</v>
      </c>
    </row>
    <row r="841" spans="1:19">
      <c r="A841" t="str">
        <f>VLOOKUP($F841,'Participating - full rosters'!$A:$Q,2,FALSE )</f>
        <v>Kaiser Permanente Sunnyside Medical Center</v>
      </c>
      <c r="B841" s="1">
        <v>0.21700524054157877</v>
      </c>
      <c r="C841" t="str">
        <f>VLOOKUP($F841,'Participating - full rosters'!$A:$Q,5,FALSE )</f>
        <v>3 North</v>
      </c>
      <c r="D841" s="1">
        <v>0.25340820192356961</v>
      </c>
      <c r="E841" t="str">
        <f>VLOOKUP($F841,'Participating - full rosters'!$A:$Q,10,FALSE )</f>
        <v>Estes, Melanie M.</v>
      </c>
      <c r="F841" s="1">
        <v>0.74208424375487936</v>
      </c>
      <c r="G841">
        <f>VLOOKUP($F841,'Participating - full rosters'!$A:$Q,11,FALSE )</f>
        <v>302</v>
      </c>
      <c r="H841" s="132">
        <f>VLOOKUP($F841,'Participating - full rosters'!$A:$Q,12,FALSE )</f>
        <v>37</v>
      </c>
      <c r="I841" s="132">
        <f>VLOOKUP($F841,'Participating - full rosters'!$A:$Q,13,FALSE )</f>
        <v>2016</v>
      </c>
      <c r="J841" s="132" t="str">
        <f>VLOOKUP($F841,'Participating - full rosters'!$A:$Q,14,FALSE )</f>
        <v>Nongovt. (not-for-profit) - Other</v>
      </c>
      <c r="K841" s="132" t="str">
        <f>VLOOKUP($F841,'Participating - full rosters'!$A:$R,18,FALSE )</f>
        <v>Minor</v>
      </c>
      <c r="L841" s="132" t="str">
        <f>VLOOKUP($F841,'Participating - full rosters'!$A:$Q,15,FALSE )</f>
        <v>Staff Nurse</v>
      </c>
      <c r="M841" s="150">
        <f>VLOOKUP($F841,'Participating - full rosters'!$A:$Q,16,FALSE )</f>
        <v>41253</v>
      </c>
      <c r="N841" s="150">
        <f>VLOOKUP($F841,'Participating - full rosters'!$A:$Q,16,FALSE )</f>
        <v>41253</v>
      </c>
      <c r="O841" s="150"/>
      <c r="P841" s="150"/>
      <c r="Q841" s="47">
        <f>'Overall Data'!$C$34-N841</f>
        <v>1796</v>
      </c>
      <c r="R841" s="132" t="str">
        <f>VLOOKUP($F841,'Participating - full rosters'!$A:$Q,17,FALSE )</f>
        <v>DAY</v>
      </c>
      <c r="S841" s="132">
        <v>4</v>
      </c>
    </row>
    <row r="842" spans="1:19">
      <c r="A842" t="str">
        <f>VLOOKUP($F842,'Participating - full rosters'!$A:$Q,2,FALSE )</f>
        <v>Kaiser Permanente Sunnyside Medical Center</v>
      </c>
      <c r="B842" s="151">
        <v>0.21700524054157877</v>
      </c>
      <c r="C842" t="str">
        <f>VLOOKUP($F842,'Participating - full rosters'!$A:$Q,5,FALSE )</f>
        <v>3 North</v>
      </c>
      <c r="D842" s="151">
        <v>0.25340820192356961</v>
      </c>
      <c r="E842" t="str">
        <f>VLOOKUP($F842,'Participating - full rosters'!$A:$Q,10,FALSE )</f>
        <v>Appoldt, Leianna L.</v>
      </c>
      <c r="F842" s="151">
        <v>0.44703242178271563</v>
      </c>
      <c r="G842">
        <f>VLOOKUP($F842,'Participating - full rosters'!$A:$Q,11,FALSE )</f>
        <v>302</v>
      </c>
      <c r="H842" s="132">
        <f>VLOOKUP($F842,'Participating - full rosters'!$A:$Q,12,FALSE )</f>
        <v>37</v>
      </c>
      <c r="I842" s="132">
        <f>VLOOKUP($F842,'Participating - full rosters'!$A:$Q,13,FALSE )</f>
        <v>2016</v>
      </c>
      <c r="J842" s="132" t="str">
        <f>VLOOKUP($F842,'Participating - full rosters'!$A:$Q,14,FALSE )</f>
        <v>Nongovt. (not-for-profit) - Other</v>
      </c>
      <c r="K842" s="132" t="str">
        <f>VLOOKUP($F842,'Participating - full rosters'!$A:$R,18,FALSE )</f>
        <v>Minor</v>
      </c>
      <c r="L842" s="132" t="str">
        <f>VLOOKUP($F842,'Participating - full rosters'!$A:$Q,15,FALSE )</f>
        <v>Staff Nurse</v>
      </c>
      <c r="M842" s="150" t="str">
        <f>VLOOKUP($F842,'Participating - full rosters'!$A:$Q,16,FALSE )</f>
        <v xml:space="preserve">	11/11/2002</v>
      </c>
      <c r="N842" s="150">
        <v>41224</v>
      </c>
      <c r="Q842" s="47">
        <f>'Overall Data'!$C$34-N842</f>
        <v>1825</v>
      </c>
      <c r="R842" s="132" t="str">
        <f>VLOOKUP($F842,'Participating - full rosters'!$A:$Q,17,FALSE )</f>
        <v>DAY</v>
      </c>
      <c r="S842" s="132">
        <v>4</v>
      </c>
    </row>
    <row r="843" spans="1:19">
      <c r="A843" t="str">
        <f>VLOOKUP($F843,'Participating - full rosters'!$A:$Q,2,FALSE )</f>
        <v>UConn Health John Dempsey Hospital</v>
      </c>
      <c r="B843" s="1">
        <v>6.2812775230464357E-2</v>
      </c>
      <c r="C843" t="str">
        <f>VLOOKUP($F843,'Participating - full rosters'!$A:$Q,5,FALSE )</f>
        <v>Medicine 3 Unit</v>
      </c>
      <c r="D843" s="1">
        <v>5.9301050074087702E-2</v>
      </c>
      <c r="E843" t="str">
        <f>VLOOKUP($F843,'Participating - full rosters'!$A:$Q,10,FALSE )</f>
        <v>Sajan, Elsy</v>
      </c>
      <c r="F843" s="1">
        <v>0.81806758678916236</v>
      </c>
      <c r="G843">
        <f>VLOOKUP($F843,'Participating - full rosters'!$A:$Q,11,FALSE )</f>
        <v>176</v>
      </c>
      <c r="H843" s="132">
        <f>VLOOKUP($F843,'Participating - full rosters'!$A:$Q,12,FALSE )</f>
        <v>28</v>
      </c>
      <c r="I843" s="132">
        <f>VLOOKUP($F843,'Participating - full rosters'!$A:$Q,13,FALSE )</f>
        <v>2017</v>
      </c>
      <c r="J843" s="132" t="str">
        <f>VLOOKUP($F843,'Participating - full rosters'!$A:$Q,14,FALSE )</f>
        <v xml:space="preserve">Govt. (non federal) - State
</v>
      </c>
      <c r="K843" s="132" t="str">
        <f>VLOOKUP($F843,'Participating - full rosters'!$A:$R,18,FALSE )</f>
        <v>Major</v>
      </c>
      <c r="L843" s="132" t="str">
        <f>VLOOKUP($F843,'Participating - full rosters'!$A:$Q,15,FALSE )</f>
        <v>Nurse Assistant</v>
      </c>
      <c r="M843" s="150">
        <f>VLOOKUP($F843,'Participating - full rosters'!$A:$Q,16,FALSE )</f>
        <v>41211</v>
      </c>
      <c r="N843" s="150">
        <f>VLOOKUP($F843,'Participating - full rosters'!$A:$Q,16,FALSE )</f>
        <v>41211</v>
      </c>
      <c r="O843" s="150"/>
      <c r="P843" s="150"/>
      <c r="Q843" s="47">
        <f>'Overall Data'!$C$34-N843</f>
        <v>1838</v>
      </c>
      <c r="R843" s="132" t="str">
        <f>VLOOKUP($F843,'Participating - full rosters'!$A:$Q,17,FALSE )</f>
        <v>DAY</v>
      </c>
      <c r="S843" s="132">
        <v>4</v>
      </c>
    </row>
    <row r="844" spans="1:19">
      <c r="A844" t="str">
        <f>VLOOKUP($F844,'Participating - full rosters'!$A:$Q,2,FALSE )</f>
        <v>University Hospitals Portage  Medical Center</v>
      </c>
      <c r="B844" s="1">
        <v>0.77700540353316994</v>
      </c>
      <c r="C844" t="str">
        <f>VLOOKUP($F844,'Participating - full rosters'!$A:$Q,5,FALSE )</f>
        <v>POR Routine Nursing Unit-25530</v>
      </c>
      <c r="D844" s="1">
        <v>0.60617956690598407</v>
      </c>
      <c r="E844" t="str">
        <f>VLOOKUP($F844,'Participating - full rosters'!$A:$Q,10,FALSE )</f>
        <v>Miller, Chelsey J</v>
      </c>
      <c r="F844" s="1">
        <v>0.85530848984086516</v>
      </c>
      <c r="G844">
        <f>VLOOKUP($F844,'Participating - full rosters'!$A:$Q,11,FALSE )</f>
        <v>117</v>
      </c>
      <c r="H844" s="132">
        <f>VLOOKUP($F844,'Participating - full rosters'!$A:$Q,12,FALSE )</f>
        <v>33</v>
      </c>
      <c r="I844" s="132">
        <f>VLOOKUP($F844,'Participating - full rosters'!$A:$Q,13,FALSE )</f>
        <v>2017</v>
      </c>
      <c r="J844" s="132" t="str">
        <f>VLOOKUP($F844,'Participating - full rosters'!$A:$Q,14,FALSE )</f>
        <v>Nongovt. (not-for-profit) - Other</v>
      </c>
      <c r="K844" s="132" t="str">
        <f>VLOOKUP($F844,'Participating - full rosters'!$A:$R,18,FALSE )</f>
        <v>Minor</v>
      </c>
      <c r="L844" s="132" t="str">
        <f>VLOOKUP($F844,'Participating - full rosters'!$A:$Q,15,FALSE )</f>
        <v>RN</v>
      </c>
      <c r="M844" s="150" t="str">
        <f>VLOOKUP($F844,'Participating - full rosters'!$A:$Q,16,FALSE )</f>
        <v>5 Years 2 Months</v>
      </c>
      <c r="N844" s="150" t="str">
        <f>VLOOKUP($F844,'Participating - full rosters'!$A:$Q,16,FALSE )</f>
        <v>5 Years 2 Months</v>
      </c>
      <c r="O844" s="47">
        <v>5</v>
      </c>
      <c r="P844" s="47">
        <v>2</v>
      </c>
      <c r="Q844" s="47">
        <f>365*O844+P844*30</f>
        <v>1885</v>
      </c>
      <c r="R844" s="132" t="str">
        <f>VLOOKUP($F844,'Participating - full rosters'!$A:$Q,17,FALSE )</f>
        <v>7a-730p</v>
      </c>
      <c r="S844" s="132">
        <v>4</v>
      </c>
    </row>
    <row r="845" spans="1:19">
      <c r="A845" t="str">
        <f>VLOOKUP($F845,'Participating - full rosters'!$A:$Q,2,FALSE )</f>
        <v>Kaiser Permanente Sunnyside Medical Center</v>
      </c>
      <c r="B845" s="1">
        <v>0.21700524054157877</v>
      </c>
      <c r="C845" t="str">
        <f>VLOOKUP($F845,'Participating - full rosters'!$A:$Q,5,FALSE )</f>
        <v>CV</v>
      </c>
      <c r="D845" s="1">
        <v>0.28666575543119865</v>
      </c>
      <c r="E845" t="str">
        <f>VLOOKUP($F845,'Participating - full rosters'!$A:$Q,10,FALSE )</f>
        <v>Salo, Jennifer</v>
      </c>
      <c r="F845" s="1">
        <v>0.83743512220759386</v>
      </c>
      <c r="G845">
        <f>VLOOKUP($F845,'Participating - full rosters'!$A:$Q,11,FALSE )</f>
        <v>302</v>
      </c>
      <c r="H845" s="132">
        <f>VLOOKUP($F845,'Participating - full rosters'!$A:$Q,12,FALSE )</f>
        <v>18</v>
      </c>
      <c r="I845" s="132">
        <f>VLOOKUP($F845,'Participating - full rosters'!$A:$Q,13,FALSE )</f>
        <v>2016</v>
      </c>
      <c r="J845" s="132" t="str">
        <f>VLOOKUP($F845,'Participating - full rosters'!$A:$Q,14,FALSE )</f>
        <v>Nongovt. (not-for-profit) - Other</v>
      </c>
      <c r="K845" s="132" t="str">
        <f>VLOOKUP($F845,'Participating - full rosters'!$A:$R,18,FALSE )</f>
        <v>Minor</v>
      </c>
      <c r="L845" s="132" t="str">
        <f>VLOOKUP($F845,'Participating - full rosters'!$A:$Q,15,FALSE )</f>
        <v>Staff Nurse</v>
      </c>
      <c r="M845" s="150">
        <f>VLOOKUP($F845,'Participating - full rosters'!$A:$Q,16,FALSE )</f>
        <v>41162</v>
      </c>
      <c r="N845" s="150">
        <f>VLOOKUP($F845,'Participating - full rosters'!$A:$Q,16,FALSE )</f>
        <v>41162</v>
      </c>
      <c r="O845" s="150"/>
      <c r="P845" s="150"/>
      <c r="Q845" s="47">
        <f>'Overall Data'!$C$34-N845</f>
        <v>1887</v>
      </c>
      <c r="R845" s="132" t="str">
        <f>VLOOKUP($F845,'Participating - full rosters'!$A:$Q,17,FALSE )</f>
        <v>DAY</v>
      </c>
      <c r="S845" s="132">
        <v>4</v>
      </c>
    </row>
    <row r="846" spans="1:19">
      <c r="A846" t="str">
        <f>VLOOKUP($F846,'Participating - full rosters'!$A:$Q,2,FALSE )</f>
        <v>Kaiser Permanente Sunnyside Medical Center</v>
      </c>
      <c r="B846" s="1">
        <v>0.21700524054157899</v>
      </c>
      <c r="C846" t="str">
        <f>VLOOKUP($F846,'Participating - full rosters'!$A:$Q,5,FALSE )</f>
        <v>MS Progressive</v>
      </c>
      <c r="D846" s="151">
        <v>0.25596923097598601</v>
      </c>
      <c r="E846" t="str">
        <f>VLOOKUP($F846,'Participating - full rosters'!$A:$Q,10,FALSE )</f>
        <v>Tran, Anh</v>
      </c>
      <c r="F846" s="1">
        <v>0.39293720015026135</v>
      </c>
      <c r="G846">
        <f>VLOOKUP($F846,'Participating - full rosters'!$A:$Q,11,FALSE )</f>
        <v>302</v>
      </c>
      <c r="H846" s="132">
        <f>VLOOKUP($F846,'Participating - full rosters'!$A:$Q,12,FALSE )</f>
        <v>20</v>
      </c>
      <c r="I846" s="132">
        <f>VLOOKUP($F846,'Participating - full rosters'!$A:$Q,13,FALSE )</f>
        <v>2016</v>
      </c>
      <c r="J846" s="132" t="str">
        <f>VLOOKUP($F846,'Participating - full rosters'!$A:$Q,14,FALSE )</f>
        <v>Nongovt. (not-for-profit) - Other</v>
      </c>
      <c r="K846" s="132" t="str">
        <f>VLOOKUP($F846,'Participating - full rosters'!$A:$R,18,FALSE )</f>
        <v>Minor</v>
      </c>
      <c r="L846" s="132" t="str">
        <f>VLOOKUP($F846,'Participating - full rosters'!$A:$Q,15,FALSE )</f>
        <v>Staff Nurse</v>
      </c>
      <c r="M846" s="150">
        <f>VLOOKUP($F846,'Participating - full rosters'!$A:$Q,16,FALSE )</f>
        <v>41156</v>
      </c>
      <c r="N846" s="150">
        <f>VLOOKUP($F846,'Participating - full rosters'!$A:$Q,16,FALSE )</f>
        <v>41156</v>
      </c>
      <c r="O846" s="150"/>
      <c r="P846" s="150"/>
      <c r="Q846" s="47">
        <f>'Overall Data'!$C$34-N846</f>
        <v>1893</v>
      </c>
      <c r="R846" s="132" t="str">
        <f>VLOOKUP($F846,'Participating - full rosters'!$A:$Q,17,FALSE )</f>
        <v>DAY</v>
      </c>
      <c r="S846" s="132">
        <v>4</v>
      </c>
    </row>
    <row r="847" spans="1:19">
      <c r="A847" t="str">
        <f>VLOOKUP($F847,'Participating - full rosters'!$A:$Q,2,FALSE )</f>
        <v>The Miriam Hospital</v>
      </c>
      <c r="B847" s="99">
        <v>0.52550586196277105</v>
      </c>
      <c r="C847" t="str">
        <f>VLOOKUP($F847,'Participating - full rosters'!$A:$Q,5,FALSE )</f>
        <v>3E Stroke</v>
      </c>
      <c r="D847" s="99">
        <v>0.54565087362919495</v>
      </c>
      <c r="E847" t="str">
        <f>VLOOKUP($F847,'Participating - full rosters'!$A:$Q,10,FALSE )</f>
        <v>Rosenbeck, Kelly E</v>
      </c>
      <c r="F847" s="1">
        <v>0.97741913649201073</v>
      </c>
      <c r="G847">
        <f>VLOOKUP($F847,'Participating - full rosters'!$A:$Q,11,FALSE )</f>
        <v>247</v>
      </c>
      <c r="H847" s="132">
        <f>VLOOKUP($F847,'Participating - full rosters'!$A:$Q,12,FALSE )</f>
        <v>32</v>
      </c>
      <c r="I847" s="132">
        <f>VLOOKUP($F847,'Participating - full rosters'!$A:$Q,13,FALSE )</f>
        <v>2004</v>
      </c>
      <c r="J847" s="132" t="str">
        <f>VLOOKUP($F847,'Participating - full rosters'!$A:$Q,14,FALSE )</f>
        <v>Nongovt. (not-for-profit) - Other</v>
      </c>
      <c r="K847" s="132" t="str">
        <f>VLOOKUP($F847,'Participating - full rosters'!$A:$R,18,FALSE )</f>
        <v>Major</v>
      </c>
      <c r="L847" s="132" t="str">
        <f>VLOOKUP($F847,'Participating - full rosters'!$A:$Q,15,FALSE )</f>
        <v>Staff Nurse</v>
      </c>
      <c r="M847" s="150">
        <f>VLOOKUP($F847,'Participating - full rosters'!$A:$Q,16,FALSE )</f>
        <v>41156</v>
      </c>
      <c r="N847" s="150">
        <f>VLOOKUP($F847,'Participating - full rosters'!$A:$Q,16,FALSE )</f>
        <v>41156</v>
      </c>
      <c r="O847" s="150"/>
      <c r="P847" s="150"/>
      <c r="Q847" s="47">
        <f>'Overall Data'!$C$34-N847</f>
        <v>1893</v>
      </c>
      <c r="R847" s="132" t="str">
        <f>VLOOKUP($F847,'Participating - full rosters'!$A:$Q,17,FALSE )</f>
        <v>DAY</v>
      </c>
      <c r="S847" s="132">
        <v>4</v>
      </c>
    </row>
    <row r="848" spans="1:19">
      <c r="A848" t="str">
        <f>VLOOKUP($F848,'Participating - full rosters'!$A:$Q,2,FALSE )</f>
        <v>Kaiser Permanente Sunnyside Medical Center</v>
      </c>
      <c r="B848" s="1">
        <v>0.21700524054157877</v>
      </c>
      <c r="C848" t="str">
        <f>VLOOKUP($F848,'Participating - full rosters'!$A:$Q,5,FALSE )</f>
        <v>Med Surg</v>
      </c>
      <c r="D848" s="1">
        <v>0.26955271336823938</v>
      </c>
      <c r="E848" t="str">
        <f>VLOOKUP($F848,'Participating - full rosters'!$A:$Q,10,FALSE )</f>
        <v>Strobehn, Catherine</v>
      </c>
      <c r="F848" s="1">
        <v>6.2444227740560354E-2</v>
      </c>
      <c r="G848">
        <f>VLOOKUP($F848,'Participating - full rosters'!$A:$Q,11,FALSE )</f>
        <v>302</v>
      </c>
      <c r="H848" s="132">
        <f>VLOOKUP($F848,'Participating - full rosters'!$A:$Q,12,FALSE )</f>
        <v>0</v>
      </c>
      <c r="I848" s="132">
        <f>VLOOKUP($F848,'Participating - full rosters'!$A:$Q,13,FALSE )</f>
        <v>2016</v>
      </c>
      <c r="J848" s="132" t="str">
        <f>VLOOKUP($F848,'Participating - full rosters'!$A:$Q,14,FALSE )</f>
        <v>Nongovt. (not-for-profit) - Other</v>
      </c>
      <c r="K848" s="132" t="str">
        <f>VLOOKUP($F848,'Participating - full rosters'!$A:$R,18,FALSE )</f>
        <v>Minor</v>
      </c>
      <c r="L848" s="132" t="str">
        <f>VLOOKUP($F848,'Participating - full rosters'!$A:$Q,15,FALSE )</f>
        <v>RN</v>
      </c>
      <c r="M848" s="150">
        <f>VLOOKUP($F848,'Participating - full rosters'!$A:$Q,16,FALSE )</f>
        <v>41141</v>
      </c>
      <c r="N848" s="150">
        <f>VLOOKUP($F848,'Participating - full rosters'!$A:$Q,16,FALSE )</f>
        <v>41141</v>
      </c>
      <c r="O848" s="150"/>
      <c r="P848" s="150"/>
      <c r="Q848" s="47">
        <f>'Overall Data'!$C$34-N848</f>
        <v>1908</v>
      </c>
      <c r="R848" s="132" t="str">
        <f>VLOOKUP($F848,'Participating - full rosters'!$A:$Q,17,FALSE )</f>
        <v>DAY</v>
      </c>
      <c r="S848" s="132">
        <v>4</v>
      </c>
    </row>
    <row r="849" spans="1:19">
      <c r="A849" t="str">
        <f>VLOOKUP($F849,'Participating - full rosters'!$A:$Q,2,FALSE )</f>
        <v>Kaiser Permanente Sunnyside Medical Center</v>
      </c>
      <c r="B849" s="1">
        <v>0.21700524054157877</v>
      </c>
      <c r="C849" t="str">
        <f>VLOOKUP($F849,'Participating - full rosters'!$A:$Q,5,FALSE )</f>
        <v>1 South</v>
      </c>
      <c r="D849" s="1">
        <v>0.84297455888567407</v>
      </c>
      <c r="E849" t="str">
        <f>VLOOKUP($F849,'Participating - full rosters'!$A:$Q,10,FALSE )</f>
        <v>Jordan, Ashley</v>
      </c>
      <c r="F849" s="1">
        <v>0.18059961387831369</v>
      </c>
      <c r="G849">
        <f>VLOOKUP($F849,'Participating - full rosters'!$A:$Q,11,FALSE )</f>
        <v>302</v>
      </c>
      <c r="H849" s="132">
        <f>VLOOKUP($F849,'Participating - full rosters'!$A:$Q,12,FALSE )</f>
        <v>19</v>
      </c>
      <c r="I849" s="132">
        <f>VLOOKUP($F849,'Participating - full rosters'!$A:$Q,13,FALSE )</f>
        <v>2016</v>
      </c>
      <c r="J849" s="132" t="str">
        <f>VLOOKUP($F849,'Participating - full rosters'!$A:$Q,14,FALSE )</f>
        <v>Nongovt. (not-for-profit) - Other</v>
      </c>
      <c r="K849" s="132" t="str">
        <f>VLOOKUP($F849,'Participating - full rosters'!$A:$R,18,FALSE )</f>
        <v>Minor</v>
      </c>
      <c r="L849" s="132" t="str">
        <f>VLOOKUP($F849,'Participating - full rosters'!$A:$Q,15,FALSE )</f>
        <v>Staff Nurse</v>
      </c>
      <c r="M849" s="150">
        <f>VLOOKUP($F849,'Participating - full rosters'!$A:$Q,16,FALSE )</f>
        <v>41141</v>
      </c>
      <c r="N849" s="150">
        <f>VLOOKUP($F849,'Participating - full rosters'!$A:$Q,16,FALSE )</f>
        <v>41141</v>
      </c>
      <c r="O849" s="150"/>
      <c r="P849" s="150"/>
      <c r="Q849" s="47">
        <f>'Overall Data'!$C$34-N849</f>
        <v>1908</v>
      </c>
      <c r="R849" s="132" t="str">
        <f>VLOOKUP($F849,'Participating - full rosters'!$A:$Q,17,FALSE )</f>
        <v>DAY</v>
      </c>
      <c r="S849" s="132">
        <v>4</v>
      </c>
    </row>
    <row r="850" spans="1:19">
      <c r="A850" t="str">
        <f>VLOOKUP($F850,'Participating - full rosters'!$A:$Q,2,FALSE )</f>
        <v>The Miriam Hospital</v>
      </c>
      <c r="B850" s="151">
        <v>0.52550586196277127</v>
      </c>
      <c r="C850" t="str">
        <f>VLOOKUP($F850,'Participating - full rosters'!$A:$Q,5,FALSE )</f>
        <v>4W Cardiac</v>
      </c>
      <c r="D850" s="151">
        <v>0.43561974961587346</v>
      </c>
      <c r="E850" t="str">
        <f>VLOOKUP($F850,'Participating - full rosters'!$A:$Q,10,FALSE )</f>
        <v>Harrison, Deborah</v>
      </c>
      <c r="F850" s="151">
        <v>7.8776915764711131E-2</v>
      </c>
      <c r="G850">
        <f>VLOOKUP($F850,'Participating - full rosters'!$A:$Q,11,FALSE )</f>
        <v>247</v>
      </c>
      <c r="H850" s="132">
        <f>VLOOKUP($F850,'Participating - full rosters'!$A:$Q,12,FALSE )</f>
        <v>30</v>
      </c>
      <c r="I850" s="132">
        <f>VLOOKUP($F850,'Participating - full rosters'!$A:$Q,13,FALSE )</f>
        <v>2004</v>
      </c>
      <c r="J850" s="132" t="str">
        <f>VLOOKUP($F850,'Participating - full rosters'!$A:$Q,14,FALSE )</f>
        <v>Nongovt. (not-for-profit) - Other</v>
      </c>
      <c r="K850" s="132" t="str">
        <f>VLOOKUP($F850,'Participating - full rosters'!$A:$R,18,FALSE )</f>
        <v>Major</v>
      </c>
      <c r="L850" s="132" t="str">
        <f>VLOOKUP($F850,'Participating - full rosters'!$A:$Q,15,FALSE )</f>
        <v>RN</v>
      </c>
      <c r="M850" s="150">
        <f>VLOOKUP($F850,'Participating - full rosters'!$A:$Q,16,FALSE )</f>
        <v>41141</v>
      </c>
      <c r="N850" s="150">
        <f>VLOOKUP($F850,'Participating - full rosters'!$A:$Q,16,FALSE )</f>
        <v>41141</v>
      </c>
      <c r="O850" s="150"/>
      <c r="P850" s="150"/>
      <c r="Q850" s="47">
        <f>'Overall Data'!$C$34-N850</f>
        <v>1908</v>
      </c>
      <c r="R850" s="132" t="str">
        <f>VLOOKUP($F850,'Participating - full rosters'!$A:$Q,17,FALSE )</f>
        <v>DAY</v>
      </c>
      <c r="S850" s="132">
        <v>4</v>
      </c>
    </row>
    <row r="851" spans="1:19">
      <c r="A851" t="str">
        <f>VLOOKUP($F851,'Participating - full rosters'!$A:$Q,2,FALSE )</f>
        <v xml:space="preserve">King's County </v>
      </c>
      <c r="B851" s="143">
        <v>0.23887557634757928</v>
      </c>
      <c r="C851" t="str">
        <f>VLOOKUP($F851,'Participating - full rosters'!$A:$Q,5,FALSE )</f>
        <v>D2 South</v>
      </c>
      <c r="D851" s="195">
        <v>0.27931802113721926</v>
      </c>
      <c r="E851" t="str">
        <f>VLOOKUP($F851,'Participating - full rosters'!$A:$Q,10,FALSE )</f>
        <v>Northe-Martin, Nicola</v>
      </c>
      <c r="F851" s="142">
        <v>0.43705955555146614</v>
      </c>
      <c r="G851">
        <f>VLOOKUP($F851,'Participating - full rosters'!$A:$Q,11,FALSE )</f>
        <v>599</v>
      </c>
      <c r="H851" s="132">
        <f>VLOOKUP($F851,'Participating - full rosters'!$A:$Q,12,FALSE )</f>
        <v>36</v>
      </c>
      <c r="I851" s="132">
        <f>VLOOKUP($F851,'Participating - full rosters'!$A:$Q,13,FALSE )</f>
        <v>2006</v>
      </c>
      <c r="J851" s="132" t="str">
        <f>VLOOKUP($F851,'Participating - full rosters'!$A:$Q,14,FALSE )</f>
        <v xml:space="preserve">Govt. (non federal) - City
</v>
      </c>
      <c r="K851" s="132" t="str">
        <f>VLOOKUP($F851,'Participating - full rosters'!$A:$R,18,FALSE )</f>
        <v>Minor</v>
      </c>
      <c r="L851" s="132" t="str">
        <f>VLOOKUP($F851,'Participating - full rosters'!$A:$Q,15,FALSE )</f>
        <v>Staff Nurse</v>
      </c>
      <c r="M851" s="150">
        <f>VLOOKUP($F851,'Participating - full rosters'!$A:$Q,16,FALSE )</f>
        <v>41099</v>
      </c>
      <c r="N851" s="150">
        <f>VLOOKUP($F851,'Participating - full rosters'!$A:$Q,16,FALSE )</f>
        <v>41099</v>
      </c>
      <c r="O851" s="150"/>
      <c r="P851" s="150"/>
      <c r="Q851" s="47">
        <f>'Overall Data'!$C$34-N851</f>
        <v>1950</v>
      </c>
      <c r="R851" s="132" t="str">
        <f>VLOOKUP($F851,'Participating - full rosters'!$A:$Q,17,FALSE )</f>
        <v>DAY</v>
      </c>
      <c r="S851" s="132">
        <v>4</v>
      </c>
    </row>
    <row r="852" spans="1:19">
      <c r="A852" t="str">
        <f>VLOOKUP($F852,'Participating - full rosters'!$A:$Q,2,FALSE )</f>
        <v>The Miriam Hospital</v>
      </c>
      <c r="B852" s="1">
        <v>0.52550586196277127</v>
      </c>
      <c r="C852" t="str">
        <f>VLOOKUP($F852,'Participating - full rosters'!$A:$Q,5,FALSE )</f>
        <v>3B Colorectal</v>
      </c>
      <c r="D852" s="1">
        <v>0.88784051520757767</v>
      </c>
      <c r="E852" t="str">
        <f>VLOOKUP($F852,'Participating - full rosters'!$A:$Q,10,FALSE )</f>
        <v>Silvia, Samantha B</v>
      </c>
      <c r="F852" s="1">
        <v>0.81385785154566348</v>
      </c>
      <c r="G852">
        <f>VLOOKUP($F852,'Participating - full rosters'!$A:$Q,11,FALSE )</f>
        <v>247</v>
      </c>
      <c r="H852" s="132">
        <f>VLOOKUP($F852,'Participating - full rosters'!$A:$Q,12,FALSE )</f>
        <v>13</v>
      </c>
      <c r="I852" s="132">
        <f>VLOOKUP($F852,'Participating - full rosters'!$A:$Q,13,FALSE )</f>
        <v>2004</v>
      </c>
      <c r="J852" s="132" t="str">
        <f>VLOOKUP($F852,'Participating - full rosters'!$A:$Q,14,FALSE )</f>
        <v>Nongovt. (not-for-profit) - Other</v>
      </c>
      <c r="K852" s="132" t="str">
        <f>VLOOKUP($F852,'Participating - full rosters'!$A:$R,18,FALSE )</f>
        <v>Major</v>
      </c>
      <c r="L852" s="132" t="str">
        <f>VLOOKUP($F852,'Participating - full rosters'!$A:$Q,15,FALSE )</f>
        <v>Staff Nurse</v>
      </c>
      <c r="M852" s="150">
        <f>VLOOKUP($F852,'Participating - full rosters'!$A:$Q,16,FALSE )</f>
        <v>41078</v>
      </c>
      <c r="N852" s="150">
        <f>VLOOKUP($F852,'Participating - full rosters'!$A:$Q,16,FALSE )</f>
        <v>41078</v>
      </c>
      <c r="O852" s="150"/>
      <c r="P852" s="150"/>
      <c r="Q852" s="47">
        <f>'Overall Data'!$C$34-N852</f>
        <v>1971</v>
      </c>
      <c r="R852" s="132" t="str">
        <f>VLOOKUP($F852,'Participating - full rosters'!$A:$Q,17,FALSE )</f>
        <v>DAY</v>
      </c>
      <c r="S852" s="132">
        <v>4</v>
      </c>
    </row>
    <row r="853" spans="1:19">
      <c r="A853" t="str">
        <f>VLOOKUP($F853,'Participating - full rosters'!$A:$Q,2,FALSE )</f>
        <v>Community Memorial Hospital</v>
      </c>
      <c r="B853" s="1">
        <v>0.99258069907410573</v>
      </c>
      <c r="C853" t="str">
        <f>VLOOKUP($F853,'Participating - full rosters'!$A:$Q,5,FALSE )</f>
        <v>Medical ACE</v>
      </c>
      <c r="D853" s="1">
        <v>0.93104764500745685</v>
      </c>
      <c r="E853" t="str">
        <f>VLOOKUP($F853,'Participating - full rosters'!$A:$Q,10,FALSE )</f>
        <v>Fugiel, Janelle</v>
      </c>
      <c r="F853" s="1">
        <v>0.64183791117450051</v>
      </c>
      <c r="G853">
        <f>VLOOKUP($F853,'Participating - full rosters'!$A:$Q,11,FALSE )</f>
        <v>198</v>
      </c>
      <c r="H853" s="132">
        <f>VLOOKUP($F853,'Participating - full rosters'!$A:$Q,12,FALSE )</f>
        <v>29</v>
      </c>
      <c r="I853" s="132">
        <f>VLOOKUP($F853,'Participating - full rosters'!$A:$Q,13,FALSE )</f>
        <v>2008</v>
      </c>
      <c r="J853" s="132" t="str">
        <f>VLOOKUP($F853,'Participating - full rosters'!$A:$Q,14,FALSE )</f>
        <v>Nongovt. (not-for-profit) - Other</v>
      </c>
      <c r="K853" s="132" t="str">
        <f>VLOOKUP($F853,'Participating - full rosters'!$A:$R,18,FALSE )</f>
        <v>Minor</v>
      </c>
      <c r="L853" s="132" t="str">
        <f>VLOOKUP($F853,'Participating - full rosters'!$A:$Q,15,FALSE )</f>
        <v>RN</v>
      </c>
      <c r="M853" s="150">
        <f>VLOOKUP($F853,'Participating - full rosters'!$A:$Q,16,FALSE )</f>
        <v>41064</v>
      </c>
      <c r="N853" s="150">
        <f>VLOOKUP($F853,'Participating - full rosters'!$A:$Q,16,FALSE )</f>
        <v>41064</v>
      </c>
      <c r="O853" s="150"/>
      <c r="P853" s="150"/>
      <c r="Q853" s="47">
        <f>'Overall Data'!$C$34-N853</f>
        <v>1985</v>
      </c>
      <c r="R853" s="132" t="str">
        <f>VLOOKUP($F853,'Participating - full rosters'!$A:$Q,17,FALSE )</f>
        <v>Day</v>
      </c>
      <c r="S853" s="132">
        <v>4</v>
      </c>
    </row>
    <row r="854" spans="1:19">
      <c r="A854" t="str">
        <f>VLOOKUP($F854,'Participating - full rosters'!$A:$Q,2,FALSE )</f>
        <v>The Miriam Hospital</v>
      </c>
      <c r="B854" s="1">
        <v>0.52550586196277127</v>
      </c>
      <c r="C854" t="str">
        <f>VLOOKUP($F854,'Participating - full rosters'!$A:$Q,5,FALSE )</f>
        <v>4E Cardiac</v>
      </c>
      <c r="D854" s="1">
        <v>0.80277592639886974</v>
      </c>
      <c r="E854" t="str">
        <f>VLOOKUP($F854,'Participating - full rosters'!$A:$Q,10,FALSE )</f>
        <v>Kearns, Jocelyn</v>
      </c>
      <c r="F854" s="1">
        <v>0.32928827031685948</v>
      </c>
      <c r="G854">
        <f>VLOOKUP($F854,'Participating - full rosters'!$A:$Q,11,FALSE )</f>
        <v>247</v>
      </c>
      <c r="H854" s="132">
        <f>VLOOKUP($F854,'Participating - full rosters'!$A:$Q,12,FALSE )</f>
        <v>30</v>
      </c>
      <c r="I854" s="132">
        <f>VLOOKUP($F854,'Participating - full rosters'!$A:$Q,13,FALSE )</f>
        <v>2004</v>
      </c>
      <c r="J854" s="132" t="str">
        <f>VLOOKUP($F854,'Participating - full rosters'!$A:$Q,14,FALSE )</f>
        <v>Nongovt. (not-for-profit) - Other</v>
      </c>
      <c r="K854" s="132" t="str">
        <f>VLOOKUP($F854,'Participating - full rosters'!$A:$R,18,FALSE )</f>
        <v>Major</v>
      </c>
      <c r="L854" s="132" t="str">
        <f>VLOOKUP($F854,'Participating - full rosters'!$A:$Q,15,FALSE )</f>
        <v>RN</v>
      </c>
      <c r="M854" s="150">
        <f>VLOOKUP($F854,'Participating - full rosters'!$A:$Q,16,FALSE )</f>
        <v>41064</v>
      </c>
      <c r="N854" s="150">
        <f>VLOOKUP($F854,'Participating - full rosters'!$A:$Q,16,FALSE )</f>
        <v>41064</v>
      </c>
      <c r="O854" s="150"/>
      <c r="P854" s="150"/>
      <c r="Q854" s="47">
        <f>'Overall Data'!$C$34-N854</f>
        <v>1985</v>
      </c>
      <c r="R854" s="132" t="str">
        <f>VLOOKUP($F854,'Participating - full rosters'!$A:$Q,17,FALSE )</f>
        <v>Day</v>
      </c>
      <c r="S854" s="132">
        <v>4</v>
      </c>
    </row>
    <row r="855" spans="1:19">
      <c r="A855" t="str">
        <f>VLOOKUP($F855,'Participating - full rosters'!$A:$Q,2,FALSE )</f>
        <v>Kaiser Permanente Sunnyside Medical Center</v>
      </c>
      <c r="B855" s="1">
        <v>0.21700524054157877</v>
      </c>
      <c r="C855" t="str">
        <f>VLOOKUP($F855,'Participating - full rosters'!$A:$Q,5,FALSE )</f>
        <v>1 South</v>
      </c>
      <c r="D855" s="151">
        <v>0.84297455888567407</v>
      </c>
      <c r="E855" t="str">
        <f>VLOOKUP($F855,'Participating - full rosters'!$A:$Q,10,FALSE )</f>
        <v>Chou, Celeste</v>
      </c>
      <c r="F855" s="1">
        <v>0.85939449125967204</v>
      </c>
      <c r="G855">
        <f>VLOOKUP($F855,'Participating - full rosters'!$A:$Q,11,FALSE )</f>
        <v>302</v>
      </c>
      <c r="H855" s="132">
        <f>VLOOKUP($F855,'Participating - full rosters'!$A:$Q,12,FALSE )</f>
        <v>19</v>
      </c>
      <c r="I855" s="132">
        <f>VLOOKUP($F855,'Participating - full rosters'!$A:$Q,13,FALSE )</f>
        <v>2016</v>
      </c>
      <c r="J855" s="132" t="str">
        <f>VLOOKUP($F855,'Participating - full rosters'!$A:$Q,14,FALSE )</f>
        <v>Nongovt. (not-for-profit) - Other</v>
      </c>
      <c r="K855" s="132" t="str">
        <f>VLOOKUP($F855,'Participating - full rosters'!$A:$R,18,FALSE )</f>
        <v>Minor</v>
      </c>
      <c r="L855" s="132" t="str">
        <f>VLOOKUP($F855,'Participating - full rosters'!$A:$Q,15,FALSE )</f>
        <v>Staff Nurse</v>
      </c>
      <c r="M855" s="150">
        <f>VLOOKUP($F855,'Participating - full rosters'!$A:$Q,16,FALSE )</f>
        <v>41029</v>
      </c>
      <c r="N855" s="150">
        <f>VLOOKUP($F855,'Participating - full rosters'!$A:$Q,16,FALSE )</f>
        <v>41029</v>
      </c>
      <c r="O855" s="150"/>
      <c r="P855" s="150"/>
      <c r="Q855" s="47">
        <f>'Overall Data'!$C$34-N855</f>
        <v>2020</v>
      </c>
      <c r="R855" s="132" t="str">
        <f>VLOOKUP($F855,'Participating - full rosters'!$A:$Q,17,FALSE )</f>
        <v>DAY</v>
      </c>
      <c r="S855" s="132">
        <v>4</v>
      </c>
    </row>
    <row r="856" spans="1:19">
      <c r="A856" t="str">
        <f>VLOOKUP($F856,'Participating - full rosters'!$A:$Q,2,FALSE )</f>
        <v>University Hospitals Portage  Medical Center</v>
      </c>
      <c r="B856" s="151">
        <v>0.77700540353316994</v>
      </c>
      <c r="C856" t="str">
        <f>VLOOKUP($F856,'Participating - full rosters'!$A:$Q,5,FALSE )</f>
        <v>POR Routine Nursing Unit-25530</v>
      </c>
      <c r="D856" s="151">
        <v>0.60617956690598407</v>
      </c>
      <c r="E856" t="str">
        <f>VLOOKUP($F856,'Participating - full rosters'!$A:$Q,10,FALSE )</f>
        <v>Brugmann, Ashley L</v>
      </c>
      <c r="F856" s="1">
        <v>0.12531086023218618</v>
      </c>
      <c r="G856">
        <f>VLOOKUP($F856,'Participating - full rosters'!$A:$Q,11,FALSE )</f>
        <v>117</v>
      </c>
      <c r="H856" s="132">
        <f>VLOOKUP($F856,'Participating - full rosters'!$A:$Q,12,FALSE )</f>
        <v>33</v>
      </c>
      <c r="I856" s="132">
        <f>VLOOKUP($F856,'Participating - full rosters'!$A:$Q,13,FALSE )</f>
        <v>2017</v>
      </c>
      <c r="J856" s="132" t="str">
        <f>VLOOKUP($F856,'Participating - full rosters'!$A:$Q,14,FALSE )</f>
        <v>Nongovt. (not-for-profit) - Other</v>
      </c>
      <c r="K856" s="132" t="str">
        <f>VLOOKUP($F856,'Participating - full rosters'!$A:$R,18,FALSE )</f>
        <v>Minor</v>
      </c>
      <c r="L856" s="132" t="str">
        <f>VLOOKUP($F856,'Participating - full rosters'!$A:$Q,15,FALSE )</f>
        <v>Administrative Support</v>
      </c>
      <c r="M856" s="150" t="str">
        <f>VLOOKUP($F856,'Participating - full rosters'!$A:$Q,16,FALSE )</f>
        <v>5 Years 8 Months</v>
      </c>
      <c r="N856" s="150" t="str">
        <f>VLOOKUP($F856,'Participating - full rosters'!$A:$Q,16,FALSE )</f>
        <v>5 Years 8 Months</v>
      </c>
      <c r="O856" s="47">
        <v>5</v>
      </c>
      <c r="P856" s="47">
        <v>8</v>
      </c>
      <c r="Q856" s="47">
        <f>365*O856+P856*30</f>
        <v>2065</v>
      </c>
      <c r="R856" s="132" t="str">
        <f>VLOOKUP($F856,'Participating - full rosters'!$A:$Q,17,FALSE )</f>
        <v>7p-730a</v>
      </c>
      <c r="S856" s="132">
        <v>4</v>
      </c>
    </row>
    <row r="857" spans="1:19">
      <c r="A857" t="str">
        <f>VLOOKUP($F857,'Participating - full rosters'!$A:$Q,2,FALSE )</f>
        <v>Kaiser Permanente Sunnyside Medical Center</v>
      </c>
      <c r="B857" s="1">
        <v>0.21700524054157877</v>
      </c>
      <c r="C857" t="str">
        <f>VLOOKUP($F857,'Participating - full rosters'!$A:$Q,5,FALSE )</f>
        <v>2 South</v>
      </c>
      <c r="D857" s="100">
        <v>0.88298628694913495</v>
      </c>
      <c r="E857" t="str">
        <f>VLOOKUP($F857,'Participating - full rosters'!$A:$Q,10,FALSE )</f>
        <v>Crosland, Jesse</v>
      </c>
      <c r="F857" s="1">
        <v>0.50342507937026948</v>
      </c>
      <c r="G857">
        <f>VLOOKUP($F857,'Participating - full rosters'!$A:$Q,11,FALSE )</f>
        <v>302</v>
      </c>
      <c r="H857" s="132">
        <f>VLOOKUP($F857,'Participating - full rosters'!$A:$Q,12,FALSE )</f>
        <v>20</v>
      </c>
      <c r="I857" s="132">
        <f>VLOOKUP($F857,'Participating - full rosters'!$A:$Q,13,FALSE )</f>
        <v>2016</v>
      </c>
      <c r="J857" s="132" t="str">
        <f>VLOOKUP($F857,'Participating - full rosters'!$A:$Q,14,FALSE )</f>
        <v>Nongovt. (not-for-profit) - Other</v>
      </c>
      <c r="K857" s="132" t="str">
        <f>VLOOKUP($F857,'Participating - full rosters'!$A:$R,18,FALSE )</f>
        <v>Minor</v>
      </c>
      <c r="L857" s="132" t="str">
        <f>VLOOKUP($F857,'Participating - full rosters'!$A:$Q,15,FALSE )</f>
        <v>Staff Nurse</v>
      </c>
      <c r="M857" s="150">
        <f>VLOOKUP($F857,'Participating - full rosters'!$A:$Q,16,FALSE )</f>
        <v>40980</v>
      </c>
      <c r="N857" s="150">
        <f>VLOOKUP($F857,'Participating - full rosters'!$A:$Q,16,FALSE )</f>
        <v>40980</v>
      </c>
      <c r="O857" s="150"/>
      <c r="P857" s="150"/>
      <c r="Q857" s="47">
        <f>'Overall Data'!$C$34-N857</f>
        <v>2069</v>
      </c>
      <c r="R857" s="132" t="str">
        <f>VLOOKUP($F857,'Participating - full rosters'!$A:$Q,17,FALSE )</f>
        <v>DAY</v>
      </c>
      <c r="S857" s="132">
        <v>4</v>
      </c>
    </row>
    <row r="858" spans="1:19">
      <c r="A858" t="str">
        <f>VLOOKUP($F858,'Participating - full rosters'!$A:$Q,2,FALSE )</f>
        <v>Kaiser Permanente Sunnyside Medical Center</v>
      </c>
      <c r="B858" s="1">
        <v>0.21700524054157877</v>
      </c>
      <c r="C858" t="str">
        <f>VLOOKUP($F858,'Participating - full rosters'!$A:$Q,5,FALSE )</f>
        <v>CV</v>
      </c>
      <c r="D858" s="151">
        <v>0.28666575543119865</v>
      </c>
      <c r="E858" t="str">
        <f>VLOOKUP($F858,'Participating - full rosters'!$A:$Q,10,FALSE )</f>
        <v>Young, Kerri</v>
      </c>
      <c r="F858" s="1">
        <v>0.79905106352824429</v>
      </c>
      <c r="G858">
        <f>VLOOKUP($F858,'Participating - full rosters'!$A:$Q,11,FALSE )</f>
        <v>302</v>
      </c>
      <c r="H858" s="132">
        <f>VLOOKUP($F858,'Participating - full rosters'!$A:$Q,12,FALSE )</f>
        <v>18</v>
      </c>
      <c r="I858" s="132">
        <f>VLOOKUP($F858,'Participating - full rosters'!$A:$Q,13,FALSE )</f>
        <v>2016</v>
      </c>
      <c r="J858" s="132" t="str">
        <f>VLOOKUP($F858,'Participating - full rosters'!$A:$Q,14,FALSE )</f>
        <v>Nongovt. (not-for-profit) - Other</v>
      </c>
      <c r="K858" s="132" t="str">
        <f>VLOOKUP($F858,'Participating - full rosters'!$A:$R,18,FALSE )</f>
        <v>Minor</v>
      </c>
      <c r="L858" s="132" t="str">
        <f>VLOOKUP($F858,'Participating - full rosters'!$A:$Q,15,FALSE )</f>
        <v>Staff Nurse</v>
      </c>
      <c r="M858" s="150">
        <f>VLOOKUP($F858,'Participating - full rosters'!$A:$Q,16,FALSE )</f>
        <v>40973</v>
      </c>
      <c r="N858" s="150">
        <f>VLOOKUP($F858,'Participating - full rosters'!$A:$Q,16,FALSE )</f>
        <v>40973</v>
      </c>
      <c r="O858" s="150"/>
      <c r="P858" s="150"/>
      <c r="Q858" s="47">
        <f>'Overall Data'!$C$34-N858</f>
        <v>2076</v>
      </c>
      <c r="R858" s="132" t="str">
        <f>VLOOKUP($F858,'Participating - full rosters'!$A:$Q,17,FALSE )</f>
        <v>DAY</v>
      </c>
      <c r="S858" s="132">
        <v>4</v>
      </c>
    </row>
    <row r="859" spans="1:19">
      <c r="A859" t="str">
        <f>VLOOKUP($F859,'Participating - full rosters'!$A:$Q,2,FALSE )</f>
        <v>Kaiser Permanente Sunnyside Medical Center</v>
      </c>
      <c r="B859" s="1">
        <v>0.21700524054157877</v>
      </c>
      <c r="C859" t="str">
        <f>VLOOKUP($F859,'Participating - full rosters'!$A:$Q,5,FALSE )</f>
        <v>Oncology</v>
      </c>
      <c r="D859" s="151">
        <v>0.38472962404098765</v>
      </c>
      <c r="E859" t="str">
        <f>VLOOKUP($F859,'Participating - full rosters'!$A:$Q,10,FALSE )</f>
        <v>Deronjic, Denisa</v>
      </c>
      <c r="F859" s="1">
        <v>5.8480956185446131E-2</v>
      </c>
      <c r="G859">
        <f>VLOOKUP($F859,'Participating - full rosters'!$A:$Q,11,FALSE )</f>
        <v>302</v>
      </c>
      <c r="H859" s="132">
        <f>VLOOKUP($F859,'Participating - full rosters'!$A:$Q,12,FALSE )</f>
        <v>20</v>
      </c>
      <c r="I859" s="132">
        <f>VLOOKUP($F859,'Participating - full rosters'!$A:$Q,13,FALSE )</f>
        <v>2016</v>
      </c>
      <c r="J859" s="132" t="str">
        <f>VLOOKUP($F859,'Participating - full rosters'!$A:$Q,14,FALSE )</f>
        <v>Nongovt. (not-for-profit) - Other</v>
      </c>
      <c r="K859" s="132" t="str">
        <f>VLOOKUP($F859,'Participating - full rosters'!$A:$R,18,FALSE )</f>
        <v>Minor</v>
      </c>
      <c r="L859" s="132" t="str">
        <f>VLOOKUP($F859,'Participating - full rosters'!$A:$Q,15,FALSE )</f>
        <v>Staff Nurse</v>
      </c>
      <c r="M859" s="150">
        <f>VLOOKUP($F859,'Participating - full rosters'!$A:$Q,16,FALSE )</f>
        <v>40966</v>
      </c>
      <c r="N859" s="150">
        <f>VLOOKUP($F859,'Participating - full rosters'!$A:$Q,16,FALSE )</f>
        <v>40966</v>
      </c>
      <c r="O859" s="150"/>
      <c r="P859" s="150"/>
      <c r="Q859" s="47">
        <f>'Overall Data'!$C$34-N859</f>
        <v>2083</v>
      </c>
      <c r="R859" s="132" t="str">
        <f>VLOOKUP($F859,'Participating - full rosters'!$A:$Q,17,FALSE )</f>
        <v>DAY</v>
      </c>
      <c r="S859" s="132">
        <v>4</v>
      </c>
    </row>
    <row r="860" spans="1:19">
      <c r="A860" t="str">
        <f>VLOOKUP($F860,'Participating - full rosters'!$A:$Q,2,FALSE )</f>
        <v>Kaiser Permanente Sunnyside Medical Center</v>
      </c>
      <c r="B860" s="1">
        <v>0.21700524054157877</v>
      </c>
      <c r="C860" t="str">
        <f>VLOOKUP($F860,'Participating - full rosters'!$A:$Q,5,FALSE )</f>
        <v>1 South</v>
      </c>
      <c r="D860" s="1">
        <v>0.84297455888567407</v>
      </c>
      <c r="E860" t="str">
        <f>VLOOKUP($F860,'Participating - full rosters'!$A:$Q,10,FALSE )</f>
        <v>Schultz, Carrie</v>
      </c>
      <c r="F860" s="1">
        <v>0.79520173465642829</v>
      </c>
      <c r="G860">
        <f>VLOOKUP($F860,'Participating - full rosters'!$A:$Q,11,FALSE )</f>
        <v>302</v>
      </c>
      <c r="H860" s="132">
        <f>VLOOKUP($F860,'Participating - full rosters'!$A:$Q,12,FALSE )</f>
        <v>19</v>
      </c>
      <c r="I860" s="132">
        <f>VLOOKUP($F860,'Participating - full rosters'!$A:$Q,13,FALSE )</f>
        <v>2016</v>
      </c>
      <c r="J860" s="132" t="str">
        <f>VLOOKUP($F860,'Participating - full rosters'!$A:$Q,14,FALSE )</f>
        <v>Nongovt. (not-for-profit) - Other</v>
      </c>
      <c r="K860" s="132" t="str">
        <f>VLOOKUP($F860,'Participating - full rosters'!$A:$R,18,FALSE )</f>
        <v>Minor</v>
      </c>
      <c r="L860" s="132" t="str">
        <f>VLOOKUP($F860,'Participating - full rosters'!$A:$Q,15,FALSE )</f>
        <v>Staff Nurse</v>
      </c>
      <c r="M860" s="150">
        <f>VLOOKUP($F860,'Participating - full rosters'!$A:$Q,16,FALSE )</f>
        <v>40959</v>
      </c>
      <c r="N860" s="150">
        <f>VLOOKUP($F860,'Participating - full rosters'!$A:$Q,16,FALSE )</f>
        <v>40959</v>
      </c>
      <c r="O860" s="150"/>
      <c r="P860" s="150"/>
      <c r="Q860" s="47">
        <f>'Overall Data'!$C$34-N860</f>
        <v>2090</v>
      </c>
      <c r="R860" s="132" t="str">
        <f>VLOOKUP($F860,'Participating - full rosters'!$A:$Q,17,FALSE )</f>
        <v>DAY</v>
      </c>
      <c r="S860" s="132">
        <v>4</v>
      </c>
    </row>
    <row r="861" spans="1:19">
      <c r="A861" t="str">
        <f>VLOOKUP($F861,'Participating - full rosters'!$A:$Q,2,FALSE )</f>
        <v>Kaiser Permanente Sunnyside Medical Center</v>
      </c>
      <c r="B861" s="1">
        <v>0.21700524054157877</v>
      </c>
      <c r="C861" t="str">
        <f>VLOOKUP($F861,'Participating - full rosters'!$A:$Q,5,FALSE )</f>
        <v>3 South</v>
      </c>
      <c r="D861" s="151">
        <v>0.64084960040717354</v>
      </c>
      <c r="E861" t="str">
        <f>VLOOKUP($F861,'Participating - full rosters'!$A:$Q,10,FALSE )</f>
        <v>Kahlon, Sara</v>
      </c>
      <c r="F861" s="1">
        <v>0.83390535079537864</v>
      </c>
      <c r="G861">
        <f>VLOOKUP($F861,'Participating - full rosters'!$A:$Q,11,FALSE )</f>
        <v>302</v>
      </c>
      <c r="H861" s="132">
        <f>VLOOKUP($F861,'Participating - full rosters'!$A:$Q,12,FALSE )</f>
        <v>20</v>
      </c>
      <c r="I861" s="132">
        <f>VLOOKUP($F861,'Participating - full rosters'!$A:$Q,13,FALSE )</f>
        <v>2016</v>
      </c>
      <c r="J861" s="132" t="str">
        <f>VLOOKUP($F861,'Participating - full rosters'!$A:$Q,14,FALSE )</f>
        <v>Nongovt. (not-for-profit) - Other</v>
      </c>
      <c r="K861" s="132" t="str">
        <f>VLOOKUP($F861,'Participating - full rosters'!$A:$R,18,FALSE )</f>
        <v>Minor</v>
      </c>
      <c r="L861" s="132" t="str">
        <f>VLOOKUP($F861,'Participating - full rosters'!$A:$Q,15,FALSE )</f>
        <v>Staff Nurse</v>
      </c>
      <c r="M861" s="150">
        <f>VLOOKUP($F861,'Participating - full rosters'!$A:$Q,16,FALSE )</f>
        <v>40917</v>
      </c>
      <c r="N861" s="150">
        <f>VLOOKUP($F861,'Participating - full rosters'!$A:$Q,16,FALSE )</f>
        <v>40917</v>
      </c>
      <c r="O861" s="150"/>
      <c r="P861" s="150"/>
      <c r="Q861" s="47">
        <f>'Overall Data'!$C$34-N861</f>
        <v>2132</v>
      </c>
      <c r="R861" s="132" t="str">
        <f>VLOOKUP($F861,'Participating - full rosters'!$A:$Q,17,FALSE )</f>
        <v>DAY</v>
      </c>
      <c r="S861" s="132">
        <v>4</v>
      </c>
    </row>
    <row r="862" spans="1:19">
      <c r="A862" t="str">
        <f>VLOOKUP($F862,'Participating - full rosters'!$A:$Q,2,FALSE )</f>
        <v>Kaiser Permanente Sunnyside Medical Center</v>
      </c>
      <c r="B862" s="1">
        <v>0.21700524054157877</v>
      </c>
      <c r="C862" t="str">
        <f>VLOOKUP($F862,'Participating - full rosters'!$A:$Q,5,FALSE )</f>
        <v>1 North</v>
      </c>
      <c r="D862" s="1">
        <v>0.62267359343562168</v>
      </c>
      <c r="E862" t="str">
        <f>VLOOKUP($F862,'Participating - full rosters'!$A:$Q,10,FALSE )</f>
        <v>Kondratsky, Svetlana</v>
      </c>
      <c r="F862" s="1">
        <v>0.59777185317699366</v>
      </c>
      <c r="G862">
        <f>VLOOKUP($F862,'Participating - full rosters'!$A:$Q,11,FALSE )</f>
        <v>302</v>
      </c>
      <c r="H862" s="132">
        <f>VLOOKUP($F862,'Participating - full rosters'!$A:$Q,12,FALSE )</f>
        <v>19</v>
      </c>
      <c r="I862" s="132">
        <f>VLOOKUP($F862,'Participating - full rosters'!$A:$Q,13,FALSE )</f>
        <v>2016</v>
      </c>
      <c r="J862" s="132" t="str">
        <f>VLOOKUP($F862,'Participating - full rosters'!$A:$Q,14,FALSE )</f>
        <v>Nongovt. (not-for-profit) - Other</v>
      </c>
      <c r="K862" s="132" t="str">
        <f>VLOOKUP($F862,'Participating - full rosters'!$A:$R,18,FALSE )</f>
        <v>Minor</v>
      </c>
      <c r="L862" s="132" t="str">
        <f>VLOOKUP($F862,'Participating - full rosters'!$A:$Q,15,FALSE )</f>
        <v>Staff Nurse</v>
      </c>
      <c r="M862" s="150">
        <f>VLOOKUP($F862,'Participating - full rosters'!$A:$Q,16,FALSE )</f>
        <v>40896</v>
      </c>
      <c r="N862" s="150">
        <f>VLOOKUP($F862,'Participating - full rosters'!$A:$Q,16,FALSE )</f>
        <v>40896</v>
      </c>
      <c r="O862" s="150"/>
      <c r="P862" s="150"/>
      <c r="Q862" s="47">
        <f>'Overall Data'!$C$34-N862</f>
        <v>2153</v>
      </c>
      <c r="R862" s="132" t="str">
        <f>VLOOKUP($F862,'Participating - full rosters'!$A:$Q,17,FALSE )</f>
        <v>DAY</v>
      </c>
      <c r="S862" s="132">
        <v>4</v>
      </c>
    </row>
    <row r="863" spans="1:19">
      <c r="A863" t="str">
        <f>VLOOKUP($F863,'Participating - full rosters'!$A:$Q,2,FALSE )</f>
        <v>Geisinger Medical Center</v>
      </c>
      <c r="B863" s="1">
        <v>0.91611479193661671</v>
      </c>
      <c r="C863" t="str">
        <f>VLOOKUP($F863,'Participating - full rosters'!$A:$Q,5,FALSE )</f>
        <v>Hfam 6</v>
      </c>
      <c r="D863" s="151">
        <v>0.15946996297872063</v>
      </c>
      <c r="E863" t="str">
        <f>VLOOKUP($F863,'Participating - full rosters'!$A:$Q,10,FALSE )</f>
        <v>Terryah, Kathy</v>
      </c>
      <c r="F863" s="1">
        <v>0.4797298895508556</v>
      </c>
      <c r="G863">
        <f>VLOOKUP($F863,'Participating - full rosters'!$A:$Q,11,FALSE )</f>
        <v>547</v>
      </c>
      <c r="H863" s="132">
        <f>VLOOKUP($F863,'Participating - full rosters'!$A:$Q,12,FALSE )</f>
        <v>30</v>
      </c>
      <c r="I863" s="132">
        <f>VLOOKUP($F863,'Participating - full rosters'!$A:$Q,13,FALSE )</f>
        <v>2010</v>
      </c>
      <c r="J863" s="132" t="str">
        <f>VLOOKUP($F863,'Participating - full rosters'!$A:$Q,14,FALSE )</f>
        <v>Nongovt. (not-for-profit) - Other</v>
      </c>
      <c r="K863" s="132" t="str">
        <f>VLOOKUP($F863,'Participating - full rosters'!$A:$R,18,FALSE )</f>
        <v>Major</v>
      </c>
      <c r="L863" s="132" t="str">
        <f>VLOOKUP($F863,'Participating - full rosters'!$A:$Q,15,FALSE )</f>
        <v>Staff Nurse</v>
      </c>
      <c r="M863" s="150">
        <f>VLOOKUP($F863,'Participating - full rosters'!$A:$Q,16,FALSE )</f>
        <v>40882</v>
      </c>
      <c r="N863" s="150">
        <f>VLOOKUP($F863,'Participating - full rosters'!$A:$Q,16,FALSE )</f>
        <v>40882</v>
      </c>
      <c r="O863" s="150"/>
      <c r="P863" s="150"/>
      <c r="Q863" s="47">
        <f>'Overall Data'!$C$34-N863</f>
        <v>2167</v>
      </c>
      <c r="R863" s="132" t="str">
        <f>VLOOKUP($F863,'Participating - full rosters'!$A:$Q,17,FALSE )</f>
        <v>Day</v>
      </c>
      <c r="S863" s="132">
        <v>4</v>
      </c>
    </row>
    <row r="864" spans="1:19">
      <c r="A864" t="str">
        <f>VLOOKUP($F864,'Participating - full rosters'!$A:$Q,2,FALSE )</f>
        <v>NY Presbyterian - Lawrence</v>
      </c>
      <c r="B864" s="1">
        <v>9.2891976238658858E-2</v>
      </c>
      <c r="C864" t="str">
        <f>VLOOKUP($F864,'Participating - full rosters'!$A:$Q,5,FALSE )</f>
        <v>3N</v>
      </c>
      <c r="D864" s="151">
        <v>0.32799101029205158</v>
      </c>
      <c r="E864" t="str">
        <f>VLOOKUP($F864,'Participating - full rosters'!$A:$Q,10,FALSE )</f>
        <v>Mejia, Ryann</v>
      </c>
      <c r="F864" s="1">
        <v>0.97189783898179449</v>
      </c>
      <c r="G864">
        <f>VLOOKUP($F864,'Participating - full rosters'!$A:$Q,11,FALSE )</f>
        <v>208</v>
      </c>
      <c r="H864" s="132">
        <f>VLOOKUP($F864,'Participating - full rosters'!$A:$Q,12,FALSE )</f>
        <v>31</v>
      </c>
      <c r="I864" s="132">
        <f>VLOOKUP($F864,'Participating - full rosters'!$A:$Q,13,FALSE )</f>
        <v>2016</v>
      </c>
      <c r="J864" s="132" t="str">
        <f>VLOOKUP($F864,'Participating - full rosters'!$A:$Q,14,FALSE )</f>
        <v>Nongovt. (not-for-profit) - Other</v>
      </c>
      <c r="K864" s="132" t="str">
        <f>VLOOKUP($F864,'Participating - full rosters'!$A:$R,18,FALSE )</f>
        <v>Minor</v>
      </c>
      <c r="L864" s="132" t="str">
        <f>VLOOKUP($F864,'Participating - full rosters'!$A:$Q,15,FALSE )</f>
        <v>STAFF NURSE</v>
      </c>
      <c r="M864" s="150">
        <f>VLOOKUP($F864,'Participating - full rosters'!$A:$Q,16,FALSE )</f>
        <v>40882</v>
      </c>
      <c r="N864" s="150">
        <f>VLOOKUP($F864,'Participating - full rosters'!$A:$Q,16,FALSE )</f>
        <v>40882</v>
      </c>
      <c r="O864" s="150"/>
      <c r="P864" s="150"/>
      <c r="Q864" s="47">
        <f>'Overall Data'!$C$34-N864</f>
        <v>2167</v>
      </c>
      <c r="R864" s="132" t="str">
        <f>VLOOKUP($F864,'Participating - full rosters'!$A:$Q,17,FALSE )</f>
        <v>FT DAYS</v>
      </c>
      <c r="S864" s="132">
        <v>4</v>
      </c>
    </row>
    <row r="865" spans="1:19">
      <c r="A865" t="str">
        <f>VLOOKUP($F865,'Participating - full rosters'!$A:$Q,2,FALSE )</f>
        <v>The Miriam Hospital</v>
      </c>
      <c r="B865" s="1">
        <v>0.52550586196277127</v>
      </c>
      <c r="C865" t="str">
        <f>VLOOKUP($F865,'Participating - full rosters'!$A:$Q,5,FALSE )</f>
        <v>4B Oncology</v>
      </c>
      <c r="D865" s="1">
        <v>0.93622122789429929</v>
      </c>
      <c r="E865" t="str">
        <f>VLOOKUP($F865,'Participating - full rosters'!$A:$Q,10,FALSE )</f>
        <v>Dang, Thuy Tien T</v>
      </c>
      <c r="F865" s="1">
        <v>0.49293310110896249</v>
      </c>
      <c r="G865">
        <f>VLOOKUP($F865,'Participating - full rosters'!$A:$Q,11,FALSE )</f>
        <v>247</v>
      </c>
      <c r="H865" s="132">
        <f>VLOOKUP($F865,'Participating - full rosters'!$A:$Q,12,FALSE )</f>
        <v>25</v>
      </c>
      <c r="I865" s="132">
        <f>VLOOKUP($F865,'Participating - full rosters'!$A:$Q,13,FALSE )</f>
        <v>2004</v>
      </c>
      <c r="J865" s="132" t="str">
        <f>VLOOKUP($F865,'Participating - full rosters'!$A:$Q,14,FALSE )</f>
        <v>Nongovt. (not-for-profit) - Other</v>
      </c>
      <c r="K865" s="132" t="str">
        <f>VLOOKUP($F865,'Participating - full rosters'!$A:$R,18,FALSE )</f>
        <v>Major</v>
      </c>
      <c r="L865" s="132" t="str">
        <f>VLOOKUP($F865,'Participating - full rosters'!$A:$Q,15,FALSE )</f>
        <v>Staff Nurse</v>
      </c>
      <c r="M865" s="150">
        <f>VLOOKUP($F865,'Participating - full rosters'!$A:$Q,16,FALSE )</f>
        <v>40882</v>
      </c>
      <c r="N865" s="150">
        <f>VLOOKUP($F865,'Participating - full rosters'!$A:$Q,16,FALSE )</f>
        <v>40882</v>
      </c>
      <c r="O865" s="150"/>
      <c r="P865" s="150"/>
      <c r="Q865" s="47">
        <f>'Overall Data'!$C$34-N865</f>
        <v>2167</v>
      </c>
      <c r="R865" s="132" t="str">
        <f>VLOOKUP($F865,'Participating - full rosters'!$A:$Q,17,FALSE )</f>
        <v>Day</v>
      </c>
      <c r="S865" s="132">
        <v>4</v>
      </c>
    </row>
    <row r="866" spans="1:19">
      <c r="A866" t="str">
        <f>VLOOKUP($F866,'Participating - full rosters'!$A:$Q,2,FALSE )</f>
        <v>NY Presbyterian - Lawrence</v>
      </c>
      <c r="B866" s="151">
        <v>9.2891976238658858E-2</v>
      </c>
      <c r="C866" t="str">
        <f>VLOOKUP($F866,'Participating - full rosters'!$A:$Q,5,FALSE )</f>
        <v>3N</v>
      </c>
      <c r="D866" s="151">
        <v>0.32799101029205158</v>
      </c>
      <c r="E866" t="str">
        <f>VLOOKUP($F866,'Participating - full rosters'!$A:$Q,10,FALSE )</f>
        <v>Charles, Turkessa</v>
      </c>
      <c r="F866" s="151">
        <v>7.2317211830131956E-2</v>
      </c>
      <c r="G866">
        <f>VLOOKUP($F866,'Participating - full rosters'!$A:$Q,11,FALSE )</f>
        <v>208</v>
      </c>
      <c r="H866" s="132">
        <f>VLOOKUP($F866,'Participating - full rosters'!$A:$Q,12,FALSE )</f>
        <v>31</v>
      </c>
      <c r="I866" s="132">
        <f>VLOOKUP($F866,'Participating - full rosters'!$A:$Q,13,FALSE )</f>
        <v>2016</v>
      </c>
      <c r="J866" s="132" t="str">
        <f>VLOOKUP($F866,'Participating - full rosters'!$A:$Q,14,FALSE )</f>
        <v>Nongovt. (not-for-profit) - Other</v>
      </c>
      <c r="K866" s="132" t="str">
        <f>VLOOKUP($F866,'Participating - full rosters'!$A:$R,18,FALSE )</f>
        <v>Minor</v>
      </c>
      <c r="L866" s="132" t="str">
        <f>VLOOKUP($F866,'Participating - full rosters'!$A:$Q,15,FALSE )</f>
        <v>STAFF NURSE</v>
      </c>
      <c r="M866" s="150">
        <f>VLOOKUP($F866,'Participating - full rosters'!$A:$Q,16,FALSE )</f>
        <v>40854</v>
      </c>
      <c r="N866" s="150">
        <f>VLOOKUP($F866,'Participating - full rosters'!$A:$Q,16,FALSE )</f>
        <v>40854</v>
      </c>
      <c r="O866" s="150"/>
      <c r="P866" s="150"/>
      <c r="Q866" s="47">
        <f>'Overall Data'!$C$34-N866</f>
        <v>2195</v>
      </c>
      <c r="R866" s="132" t="str">
        <f>VLOOKUP($F866,'Participating - full rosters'!$A:$Q,17,FALSE )</f>
        <v>FT DAYS</v>
      </c>
      <c r="S866" s="132">
        <v>4</v>
      </c>
    </row>
    <row r="867" spans="1:19">
      <c r="A867" t="str">
        <f>VLOOKUP($F867,'Participating - full rosters'!$A:$Q,2,FALSE )</f>
        <v xml:space="preserve">King's County </v>
      </c>
      <c r="B867" s="142">
        <v>0.238875576347579</v>
      </c>
      <c r="C867" t="str">
        <f>VLOOKUP($F867,'Participating - full rosters'!$A:$Q,5,FALSE )</f>
        <v>D6 South</v>
      </c>
      <c r="D867" s="145">
        <v>0.54890272696977305</v>
      </c>
      <c r="E867" t="str">
        <f>VLOOKUP($F867,'Participating - full rosters'!$A:$Q,10,FALSE )</f>
        <v>Park, K Young</v>
      </c>
      <c r="F867" s="145">
        <v>0.10551635446411789</v>
      </c>
      <c r="G867">
        <f>VLOOKUP($F867,'Participating - full rosters'!$A:$Q,11,FALSE )</f>
        <v>599</v>
      </c>
      <c r="H867" s="132">
        <f>VLOOKUP($F867,'Participating - full rosters'!$A:$Q,12,FALSE )</f>
        <v>36</v>
      </c>
      <c r="I867" s="132">
        <f>VLOOKUP($F867,'Participating - full rosters'!$A:$Q,13,FALSE )</f>
        <v>2006</v>
      </c>
      <c r="J867" s="132" t="str">
        <f>VLOOKUP($F867,'Participating - full rosters'!$A:$Q,14,FALSE )</f>
        <v xml:space="preserve">Govt. (non federal) - City
</v>
      </c>
      <c r="K867" s="132" t="str">
        <f>VLOOKUP($F867,'Participating - full rosters'!$A:$R,18,FALSE )</f>
        <v>Minor</v>
      </c>
      <c r="L867" s="132" t="str">
        <f>VLOOKUP($F867,'Participating - full rosters'!$A:$Q,15,FALSE )</f>
        <v>STAFF NURSE</v>
      </c>
      <c r="M867" s="150">
        <f>VLOOKUP($F867,'Participating - full rosters'!$A:$Q,16,FALSE )</f>
        <v>40847</v>
      </c>
      <c r="N867" s="150">
        <f>VLOOKUP($F867,'Participating - full rosters'!$A:$Q,16,FALSE )</f>
        <v>40847</v>
      </c>
      <c r="O867" s="150"/>
      <c r="P867" s="150"/>
      <c r="Q867" s="47">
        <f>'Overall Data'!$C$34-N867</f>
        <v>2202</v>
      </c>
      <c r="R867" s="132" t="str">
        <f>VLOOKUP($F867,'Participating - full rosters'!$A:$Q,17,FALSE )</f>
        <v>DAY</v>
      </c>
      <c r="S867" s="132">
        <v>4</v>
      </c>
    </row>
    <row r="868" spans="1:19">
      <c r="A868" t="str">
        <f>VLOOKUP($F868,'Participating - full rosters'!$A:$Q,2,FALSE )</f>
        <v>Stanford Hospital</v>
      </c>
      <c r="B868" s="1">
        <v>0.7705177108775364</v>
      </c>
      <c r="C868" t="str">
        <f>VLOOKUP($F868,'Participating - full rosters'!$A:$Q,5,FALSE )</f>
        <v>C2 - Trauma/Surgery</v>
      </c>
      <c r="D868" s="151">
        <v>0.13460555484819647</v>
      </c>
      <c r="E868" t="str">
        <f>VLOOKUP($F868,'Participating - full rosters'!$A:$Q,10,FALSE )</f>
        <v>Lynch, Nick</v>
      </c>
      <c r="F868" s="1">
        <v>0.64804791311073495</v>
      </c>
      <c r="G868">
        <f>VLOOKUP($F868,'Participating - full rosters'!$A:$Q,11,FALSE )</f>
        <v>491</v>
      </c>
      <c r="H868" s="132">
        <f>VLOOKUP($F868,'Participating - full rosters'!$A:$Q,12,FALSE )</f>
        <v>23</v>
      </c>
      <c r="I868" s="132">
        <f>VLOOKUP($F868,'Participating - full rosters'!$A:$Q,13,FALSE )</f>
        <v>2011</v>
      </c>
      <c r="J868" s="132" t="str">
        <f>VLOOKUP($F868,'Participating - full rosters'!$A:$Q,14,FALSE )</f>
        <v>Nongovt. (not-for-profit) - Other</v>
      </c>
      <c r="K868" s="132" t="str">
        <f>VLOOKUP($F868,'Participating - full rosters'!$A:$R,18,FALSE )</f>
        <v>Major</v>
      </c>
      <c r="L868" s="132" t="str">
        <f>VLOOKUP($F868,'Participating - full rosters'!$A:$Q,15,FALSE )</f>
        <v>STAFF NURSE</v>
      </c>
      <c r="M868" s="150">
        <f>VLOOKUP($F868,'Participating - full rosters'!$A:$Q,16,FALSE )</f>
        <v>40847</v>
      </c>
      <c r="N868" s="150">
        <f>VLOOKUP($F868,'Participating - full rosters'!$A:$Q,16,FALSE )</f>
        <v>40847</v>
      </c>
      <c r="O868" s="150"/>
      <c r="P868" s="150"/>
      <c r="Q868" s="47">
        <f>'Overall Data'!$C$34-N868</f>
        <v>2202</v>
      </c>
      <c r="R868" s="132" t="str">
        <f>VLOOKUP($F868,'Participating - full rosters'!$A:$Q,17,FALSE )</f>
        <v>DAY</v>
      </c>
      <c r="S868" s="132">
        <v>4</v>
      </c>
    </row>
    <row r="869" spans="1:19">
      <c r="A869" t="str">
        <f>VLOOKUP($F869,'Participating - full rosters'!$A:$Q,2,FALSE )</f>
        <v>University Hospitals Portage  Medical Center</v>
      </c>
      <c r="B869" s="1">
        <v>0.77700540353316994</v>
      </c>
      <c r="C869" t="str">
        <f>VLOOKUP($F869,'Participating - full rosters'!$A:$Q,5,FALSE )</f>
        <v>POR Routine Nursing Unit-25530</v>
      </c>
      <c r="D869" s="1">
        <v>0.60617956690598407</v>
      </c>
      <c r="E869" t="str">
        <f>VLOOKUP($F869,'Participating - full rosters'!$A:$Q,10,FALSE )</f>
        <v>Gutherie, Christina L</v>
      </c>
      <c r="F869" s="1">
        <v>4.8442584637694686E-2</v>
      </c>
      <c r="G869">
        <f>VLOOKUP($F869,'Participating - full rosters'!$A:$Q,11,FALSE )</f>
        <v>117</v>
      </c>
      <c r="H869" s="132">
        <f>VLOOKUP($F869,'Participating - full rosters'!$A:$Q,12,FALSE )</f>
        <v>33</v>
      </c>
      <c r="I869" s="132">
        <f>VLOOKUP($F869,'Participating - full rosters'!$A:$Q,13,FALSE )</f>
        <v>2017</v>
      </c>
      <c r="J869" s="132" t="str">
        <f>VLOOKUP($F869,'Participating - full rosters'!$A:$Q,14,FALSE )</f>
        <v>Nongovt. (not-for-profit) - Other</v>
      </c>
      <c r="K869" s="132" t="str">
        <f>VLOOKUP($F869,'Participating - full rosters'!$A:$R,18,FALSE )</f>
        <v>Minor</v>
      </c>
      <c r="L869" s="132" t="str">
        <f>VLOOKUP($F869,'Participating - full rosters'!$A:$Q,15,FALSE )</f>
        <v>RN</v>
      </c>
      <c r="M869" s="150" t="str">
        <f>VLOOKUP($F869,'Participating - full rosters'!$A:$Q,16,FALSE )</f>
        <v>6 Years 4 Months</v>
      </c>
      <c r="N869" s="150" t="str">
        <f>VLOOKUP($F869,'Participating - full rosters'!$A:$Q,16,FALSE )</f>
        <v>6 Years 4 Months</v>
      </c>
      <c r="O869" s="47">
        <v>6</v>
      </c>
      <c r="P869" s="47">
        <v>4</v>
      </c>
      <c r="Q869" s="47">
        <f>365*O869+P869*30</f>
        <v>2310</v>
      </c>
      <c r="R869" s="132" t="str">
        <f>VLOOKUP($F869,'Participating - full rosters'!$A:$Q,17,FALSE )</f>
        <v>7a-730p</v>
      </c>
      <c r="S869" s="132">
        <v>4</v>
      </c>
    </row>
    <row r="870" spans="1:19">
      <c r="A870" t="str">
        <f>VLOOKUP($F870,'Participating - full rosters'!$A:$Q,2,FALSE )</f>
        <v>UConn Health John Dempsey Hospital</v>
      </c>
      <c r="B870" s="1">
        <v>6.2812775230464357E-2</v>
      </c>
      <c r="C870" t="str">
        <f>VLOOKUP($F870,'Participating - full rosters'!$A:$Q,5,FALSE )</f>
        <v>Medicine 3 Unit</v>
      </c>
      <c r="D870" s="1">
        <v>5.9301050074087702E-2</v>
      </c>
      <c r="E870" t="str">
        <f>VLOOKUP($F870,'Participating - full rosters'!$A:$Q,10,FALSE )</f>
        <v>Sanchez, Myriam</v>
      </c>
      <c r="F870" s="1">
        <v>0.73029595568449601</v>
      </c>
      <c r="G870">
        <f>VLOOKUP($F870,'Participating - full rosters'!$A:$Q,11,FALSE )</f>
        <v>176</v>
      </c>
      <c r="H870" s="132">
        <f>VLOOKUP($F870,'Participating - full rosters'!$A:$Q,12,FALSE )</f>
        <v>28</v>
      </c>
      <c r="I870" s="132">
        <f>VLOOKUP($F870,'Participating - full rosters'!$A:$Q,13,FALSE )</f>
        <v>2017</v>
      </c>
      <c r="J870" s="132" t="str">
        <f>VLOOKUP($F870,'Participating - full rosters'!$A:$Q,14,FALSE )</f>
        <v xml:space="preserve">Govt. (non federal) - State
</v>
      </c>
      <c r="K870" s="132" t="str">
        <f>VLOOKUP($F870,'Participating - full rosters'!$A:$R,18,FALSE )</f>
        <v>Major</v>
      </c>
      <c r="L870" s="132" t="str">
        <f>VLOOKUP($F870,'Participating - full rosters'!$A:$Q,15,FALSE )</f>
        <v>Nurse Assistant</v>
      </c>
      <c r="M870" s="150">
        <f>VLOOKUP($F870,'Participating - full rosters'!$A:$Q,16,FALSE )</f>
        <v>40721</v>
      </c>
      <c r="N870" s="150">
        <f>VLOOKUP($F870,'Participating - full rosters'!$A:$Q,16,FALSE )</f>
        <v>40721</v>
      </c>
      <c r="O870" s="150"/>
      <c r="P870" s="150"/>
      <c r="Q870" s="47">
        <f>'Overall Data'!$C$34-N870</f>
        <v>2328</v>
      </c>
      <c r="R870" s="132" t="str">
        <f>VLOOKUP($F870,'Participating - full rosters'!$A:$Q,17,FALSE )</f>
        <v>DAY</v>
      </c>
      <c r="S870" s="132">
        <v>4</v>
      </c>
    </row>
    <row r="871" spans="1:19">
      <c r="A871" t="str">
        <f>VLOOKUP($F871,'Participating - full rosters'!$A:$Q,2,FALSE )</f>
        <v>Geisinger Medical Center</v>
      </c>
      <c r="B871" s="1">
        <v>0.91611479193661671</v>
      </c>
      <c r="C871" t="str">
        <f>VLOOKUP($F871,'Participating - full rosters'!$A:$Q,5,FALSE )</f>
        <v xml:space="preserve">BP 7 </v>
      </c>
      <c r="D871" s="1">
        <v>0.86510378090424767</v>
      </c>
      <c r="E871" t="str">
        <f>VLOOKUP($F871,'Participating - full rosters'!$A:$Q,10,FALSE )</f>
        <v>Amerman, Susan</v>
      </c>
      <c r="F871" s="1">
        <v>0.2773550077042487</v>
      </c>
      <c r="G871">
        <f>VLOOKUP($F871,'Participating - full rosters'!$A:$Q,11,FALSE )</f>
        <v>547</v>
      </c>
      <c r="H871" s="132">
        <f>VLOOKUP($F871,'Participating - full rosters'!$A:$Q,12,FALSE )</f>
        <v>28</v>
      </c>
      <c r="I871" s="132">
        <f>VLOOKUP($F871,'Participating - full rosters'!$A:$Q,13,FALSE )</f>
        <v>2010</v>
      </c>
      <c r="J871" s="132" t="str">
        <f>VLOOKUP($F871,'Participating - full rosters'!$A:$Q,14,FALSE )</f>
        <v>Nongovt. (not-for-profit) - Other</v>
      </c>
      <c r="K871" s="132" t="str">
        <f>VLOOKUP($F871,'Participating - full rosters'!$A:$R,18,FALSE )</f>
        <v>Major</v>
      </c>
      <c r="L871" s="132" t="str">
        <f>VLOOKUP($F871,'Participating - full rosters'!$A:$Q,15,FALSE )</f>
        <v>Staff Nurse</v>
      </c>
      <c r="M871" s="150">
        <f>VLOOKUP($F871,'Participating - full rosters'!$A:$Q,16,FALSE )</f>
        <v>40686</v>
      </c>
      <c r="N871" s="150">
        <f>VLOOKUP($F871,'Participating - full rosters'!$A:$Q,16,FALSE )</f>
        <v>40686</v>
      </c>
      <c r="O871" s="150"/>
      <c r="P871" s="150"/>
      <c r="Q871" s="47">
        <f>'Overall Data'!$C$34-N871</f>
        <v>2363</v>
      </c>
      <c r="R871" s="132" t="str">
        <f>VLOOKUP($F871,'Participating - full rosters'!$A:$Q,17,FALSE )</f>
        <v>Day</v>
      </c>
      <c r="S871" s="132">
        <v>4</v>
      </c>
    </row>
    <row r="872" spans="1:19">
      <c r="A872" t="str">
        <f>VLOOKUP($F872,'Participating - full rosters'!$A:$Q,2,FALSE )</f>
        <v>UConn Health John Dempsey Hospital</v>
      </c>
      <c r="B872" s="1">
        <v>6.2812775230464357E-2</v>
      </c>
      <c r="C872" t="str">
        <f>VLOOKUP($F872,'Participating - full rosters'!$A:$Q,5,FALSE )</f>
        <v>Medicine 3 Unit</v>
      </c>
      <c r="D872" s="151">
        <v>5.9301050074087702E-2</v>
      </c>
      <c r="E872" t="str">
        <f>VLOOKUP($F872,'Participating - full rosters'!$A:$Q,10,FALSE )</f>
        <v>Niziolek, Anne C.</v>
      </c>
      <c r="F872" s="1">
        <v>0.89229439106685016</v>
      </c>
      <c r="G872">
        <f>VLOOKUP($F872,'Participating - full rosters'!$A:$Q,11,FALSE )</f>
        <v>176</v>
      </c>
      <c r="H872" s="132">
        <f>VLOOKUP($F872,'Participating - full rosters'!$A:$Q,12,FALSE )</f>
        <v>28</v>
      </c>
      <c r="I872" s="132">
        <f>VLOOKUP($F872,'Participating - full rosters'!$A:$Q,13,FALSE )</f>
        <v>2017</v>
      </c>
      <c r="J872" s="132" t="str">
        <f>VLOOKUP($F872,'Participating - full rosters'!$A:$Q,14,FALSE )</f>
        <v xml:space="preserve">Govt. (non federal) - State
</v>
      </c>
      <c r="K872" s="132" t="str">
        <f>VLOOKUP($F872,'Participating - full rosters'!$A:$R,18,FALSE )</f>
        <v>Major</v>
      </c>
      <c r="L872" s="132" t="str">
        <f>VLOOKUP($F872,'Participating - full rosters'!$A:$Q,15,FALSE )</f>
        <v>Float Nurse</v>
      </c>
      <c r="M872" s="150">
        <f>VLOOKUP($F872,'Participating - full rosters'!$A:$Q,16,FALSE )</f>
        <v>40637</v>
      </c>
      <c r="N872" s="150">
        <f>VLOOKUP($F872,'Participating - full rosters'!$A:$Q,16,FALSE )</f>
        <v>40637</v>
      </c>
      <c r="O872" s="150"/>
      <c r="P872" s="150"/>
      <c r="Q872" s="47">
        <f>'Overall Data'!$C$34-N872</f>
        <v>2412</v>
      </c>
      <c r="R872" s="132" t="str">
        <f>VLOOKUP($F872,'Participating - full rosters'!$A:$Q,17,FALSE )</f>
        <v>DAY</v>
      </c>
      <c r="S872" s="132">
        <v>4</v>
      </c>
    </row>
    <row r="873" spans="1:19">
      <c r="A873" t="str">
        <f>VLOOKUP($F873,'Participating - full rosters'!$A:$Q,2,FALSE )</f>
        <v>St. Elizabeth Hospital</v>
      </c>
      <c r="B873" s="106">
        <v>6.8237914781316023E-2</v>
      </c>
      <c r="C873" t="str">
        <f>VLOOKUP($F873,'Participating - full rosters'!$A:$Q,5,FALSE )</f>
        <v>ICU</v>
      </c>
      <c r="D873" s="106">
        <v>0.80914576343562938</v>
      </c>
      <c r="E873" t="str">
        <f>VLOOKUP($F873,'Participating - full rosters'!$A:$Q,10,FALSE )</f>
        <v>Durgapersad, Joanie</v>
      </c>
      <c r="F873" s="1">
        <v>0.78760364288680385</v>
      </c>
      <c r="G873">
        <f>VLOOKUP($F873,'Participating - full rosters'!$A:$Q,11,FALSE )</f>
        <v>47</v>
      </c>
      <c r="H873" s="132">
        <f>VLOOKUP($F873,'Participating - full rosters'!$A:$Q,12,FALSE )</f>
        <v>7</v>
      </c>
      <c r="I873" s="132">
        <f>VLOOKUP($F873,'Participating - full rosters'!$A:$Q,13,FALSE )</f>
        <v>2012</v>
      </c>
      <c r="J873" s="132" t="str">
        <f>VLOOKUP($F873,'Participating - full rosters'!$A:$Q,14,FALSE )</f>
        <v xml:space="preserve">Nongovt. (not-for-profit) - Church Operated
</v>
      </c>
      <c r="K873" s="132" t="str">
        <f>VLOOKUP($F873,'Participating - full rosters'!$A:$R,18,FALSE )</f>
        <v>Non teaching</v>
      </c>
      <c r="L873" s="132" t="str">
        <f>VLOOKUP($F873,'Participating - full rosters'!$A:$Q,15,FALSE )</f>
        <v>Staff Nurse</v>
      </c>
      <c r="M873" s="150">
        <f>VLOOKUP($F873,'Participating - full rosters'!$A:$Q,16,FALSE )</f>
        <v>40623</v>
      </c>
      <c r="N873" s="150">
        <f>VLOOKUP($F873,'Participating - full rosters'!$A:$Q,16,FALSE )</f>
        <v>40623</v>
      </c>
      <c r="O873" s="150"/>
      <c r="P873" s="150"/>
      <c r="Q873" s="47">
        <f>'Overall Data'!$C$34-N873</f>
        <v>2426</v>
      </c>
      <c r="R873" s="132" t="str">
        <f>VLOOKUP($F873,'Participating - full rosters'!$A:$Q,17,FALSE )</f>
        <v>Day</v>
      </c>
      <c r="S873" s="132">
        <v>4</v>
      </c>
    </row>
    <row r="874" spans="1:19">
      <c r="A874" t="str">
        <f>VLOOKUP($F874,'Participating - full rosters'!$A:$Q,2,FALSE )</f>
        <v>The Miriam Hospital</v>
      </c>
      <c r="B874" s="151">
        <v>0.52550586196277127</v>
      </c>
      <c r="C874" t="str">
        <f>VLOOKUP($F874,'Participating - full rosters'!$A:$Q,5,FALSE )</f>
        <v>4E Cardiac</v>
      </c>
      <c r="D874" s="151">
        <v>0.80277592639886974</v>
      </c>
      <c r="E874" t="str">
        <f>VLOOKUP($F874,'Participating - full rosters'!$A:$Q,10,FALSE )</f>
        <v>Dos, Santos Maria L</v>
      </c>
      <c r="F874" s="151">
        <v>0.47033471034117968</v>
      </c>
      <c r="G874">
        <f>VLOOKUP($F874,'Participating - full rosters'!$A:$Q,11,FALSE )</f>
        <v>247</v>
      </c>
      <c r="H874" s="132">
        <f>VLOOKUP($F874,'Participating - full rosters'!$A:$Q,12,FALSE )</f>
        <v>30</v>
      </c>
      <c r="I874" s="132">
        <f>VLOOKUP($F874,'Participating - full rosters'!$A:$Q,13,FALSE )</f>
        <v>2004</v>
      </c>
      <c r="J874" s="132" t="str">
        <f>VLOOKUP($F874,'Participating - full rosters'!$A:$Q,14,FALSE )</f>
        <v>Nongovt. (not-for-profit) - Other</v>
      </c>
      <c r="K874" s="132" t="str">
        <f>VLOOKUP($F874,'Participating - full rosters'!$A:$R,18,FALSE )</f>
        <v>Major</v>
      </c>
      <c r="L874" s="132" t="str">
        <f>VLOOKUP($F874,'Participating - full rosters'!$A:$Q,15,FALSE )</f>
        <v>Staff Nurse</v>
      </c>
      <c r="M874" s="150">
        <f>VLOOKUP($F874,'Participating - full rosters'!$A:$Q,16,FALSE )</f>
        <v>40623</v>
      </c>
      <c r="N874" s="150">
        <f>VLOOKUP($F874,'Participating - full rosters'!$A:$Q,16,FALSE )</f>
        <v>40623</v>
      </c>
      <c r="O874" s="150"/>
      <c r="P874" s="150"/>
      <c r="Q874" s="47">
        <f>'Overall Data'!$C$34-N874</f>
        <v>2426</v>
      </c>
      <c r="R874" s="132" t="str">
        <f>VLOOKUP($F874,'Participating - full rosters'!$A:$Q,17,FALSE )</f>
        <v>Day</v>
      </c>
      <c r="S874" s="132">
        <v>4</v>
      </c>
    </row>
    <row r="875" spans="1:19">
      <c r="A875" t="str">
        <f>VLOOKUP($F875,'Participating - full rosters'!$A:$Q,2,FALSE )</f>
        <v>Geisinger Medical Center</v>
      </c>
      <c r="B875" s="1">
        <v>0.91611479193661671</v>
      </c>
      <c r="C875" t="str">
        <f>VLOOKUP($F875,'Participating - full rosters'!$A:$Q,5,FALSE )</f>
        <v xml:space="preserve">BP 7 </v>
      </c>
      <c r="D875" s="1">
        <v>0.86510378090424767</v>
      </c>
      <c r="E875" t="str">
        <f>VLOOKUP($F875,'Participating - full rosters'!$A:$Q,10,FALSE )</f>
        <v>Gerringer, Melanie</v>
      </c>
      <c r="F875" s="1">
        <v>0.8105145672856382</v>
      </c>
      <c r="G875">
        <f>VLOOKUP($F875,'Participating - full rosters'!$A:$Q,11,FALSE )</f>
        <v>547</v>
      </c>
      <c r="H875" s="132">
        <f>VLOOKUP($F875,'Participating - full rosters'!$A:$Q,12,FALSE )</f>
        <v>28</v>
      </c>
      <c r="I875" s="132">
        <f>VLOOKUP($F875,'Participating - full rosters'!$A:$Q,13,FALSE )</f>
        <v>2010</v>
      </c>
      <c r="J875" s="132" t="str">
        <f>VLOOKUP($F875,'Participating - full rosters'!$A:$Q,14,FALSE )</f>
        <v>Nongovt. (not-for-profit) - Other</v>
      </c>
      <c r="K875" s="132" t="str">
        <f>VLOOKUP($F875,'Participating - full rosters'!$A:$R,18,FALSE )</f>
        <v>Major</v>
      </c>
      <c r="L875" s="132" t="str">
        <f>VLOOKUP($F875,'Participating - full rosters'!$A:$Q,15,FALSE )</f>
        <v>Staff Nurse</v>
      </c>
      <c r="M875" s="150">
        <f>VLOOKUP($F875,'Participating - full rosters'!$A:$Q,16,FALSE )</f>
        <v>40560</v>
      </c>
      <c r="N875" s="150">
        <f>VLOOKUP($F875,'Participating - full rosters'!$A:$Q,16,FALSE )</f>
        <v>40560</v>
      </c>
      <c r="O875" s="150"/>
      <c r="P875" s="150"/>
      <c r="Q875" s="47">
        <f>'Overall Data'!$C$34-N875</f>
        <v>2489</v>
      </c>
      <c r="R875" s="132" t="str">
        <f>VLOOKUP($F875,'Participating - full rosters'!$A:$Q,17,FALSE )</f>
        <v>Day</v>
      </c>
      <c r="S875" s="132">
        <v>4</v>
      </c>
    </row>
    <row r="876" spans="1:19">
      <c r="A876" t="str">
        <f>VLOOKUP($F876,'Participating - full rosters'!$A:$Q,2,FALSE )</f>
        <v>Kaiser Permanente Sunnyside Medical Center</v>
      </c>
      <c r="B876" s="1">
        <v>0.21700524054157877</v>
      </c>
      <c r="C876" t="str">
        <f>VLOOKUP($F876,'Participating - full rosters'!$A:$Q,5,FALSE )</f>
        <v>3 North</v>
      </c>
      <c r="D876" s="151">
        <v>0.25340820192356961</v>
      </c>
      <c r="E876" t="str">
        <f>VLOOKUP($F876,'Participating - full rosters'!$A:$Q,10,FALSE )</f>
        <v>Deng, Emily</v>
      </c>
      <c r="F876" s="1">
        <v>0.22244295621024524</v>
      </c>
      <c r="G876">
        <f>VLOOKUP($F876,'Participating - full rosters'!$A:$Q,11,FALSE )</f>
        <v>302</v>
      </c>
      <c r="H876" s="132">
        <f>VLOOKUP($F876,'Participating - full rosters'!$A:$Q,12,FALSE )</f>
        <v>37</v>
      </c>
      <c r="I876" s="132">
        <f>VLOOKUP($F876,'Participating - full rosters'!$A:$Q,13,FALSE )</f>
        <v>2016</v>
      </c>
      <c r="J876" s="132" t="str">
        <f>VLOOKUP($F876,'Participating - full rosters'!$A:$Q,14,FALSE )</f>
        <v>Nongovt. (not-for-profit) - Other</v>
      </c>
      <c r="K876" s="132" t="str">
        <f>VLOOKUP($F876,'Participating - full rosters'!$A:$R,18,FALSE )</f>
        <v>Minor</v>
      </c>
      <c r="L876" s="132" t="str">
        <f>VLOOKUP($F876,'Participating - full rosters'!$A:$Q,15,FALSE )</f>
        <v>Staff Nurse</v>
      </c>
      <c r="M876" s="150">
        <f>VLOOKUP($F876,'Participating - full rosters'!$A:$Q,16,FALSE )</f>
        <v>40511</v>
      </c>
      <c r="N876" s="150">
        <f>VLOOKUP($F876,'Participating - full rosters'!$A:$Q,16,FALSE )</f>
        <v>40511</v>
      </c>
      <c r="O876" s="150"/>
      <c r="P876" s="150"/>
      <c r="Q876" s="47">
        <f>'Overall Data'!$C$34-N876</f>
        <v>2538</v>
      </c>
      <c r="R876" s="132" t="str">
        <f>VLOOKUP($F876,'Participating - full rosters'!$A:$Q,17,FALSE )</f>
        <v>DAY</v>
      </c>
      <c r="S876" s="132">
        <v>4</v>
      </c>
    </row>
    <row r="877" spans="1:19">
      <c r="A877" t="str">
        <f>VLOOKUP($F877,'Participating - full rosters'!$A:$Q,2,FALSE )</f>
        <v>O'Connor Hospital</v>
      </c>
      <c r="B877" s="1">
        <v>0.55461445603717285</v>
      </c>
      <c r="C877" t="str">
        <f>VLOOKUP($F877,'Participating - full rosters'!$A:$Q,5,FALSE )</f>
        <v>Inpatient</v>
      </c>
      <c r="D877" s="1">
        <v>0.36927518772477186</v>
      </c>
      <c r="E877" t="str">
        <f>VLOOKUP($F877,'Participating - full rosters'!$A:$Q,10,FALSE )</f>
        <v>Scobie, Ashley</v>
      </c>
      <c r="F877" s="1">
        <v>0.40060493196223024</v>
      </c>
      <c r="G877">
        <f>VLOOKUP($F877,'Participating - full rosters'!$A:$Q,11,FALSE )</f>
        <v>16</v>
      </c>
      <c r="H877" s="132">
        <f>VLOOKUP($F877,'Participating - full rosters'!$A:$Q,12,FALSE )</f>
        <v>0</v>
      </c>
      <c r="I877" s="132">
        <f>VLOOKUP($F877,'Participating - full rosters'!$A:$Q,13,FALSE )</f>
        <v>2011</v>
      </c>
      <c r="J877" s="132" t="str">
        <f>VLOOKUP($F877,'Participating - full rosters'!$A:$Q,14,FALSE )</f>
        <v>Nongovt. (not-for-profit) - Other</v>
      </c>
      <c r="K877" s="132" t="str">
        <f>VLOOKUP($F877,'Participating - full rosters'!$A:$R,18,FALSE )</f>
        <v>Non teaching</v>
      </c>
      <c r="L877" s="132" t="str">
        <f>VLOOKUP($F877,'Participating - full rosters'!$A:$Q,15,FALSE )</f>
        <v>Staff Nusrse/Educator</v>
      </c>
      <c r="M877" s="150">
        <f>VLOOKUP($F877,'Participating - full rosters'!$A:$Q,16,FALSE )</f>
        <v>40441</v>
      </c>
      <c r="N877" s="150">
        <f>VLOOKUP($F877,'Participating - full rosters'!$A:$Q,16,FALSE )</f>
        <v>40441</v>
      </c>
      <c r="O877" s="150"/>
      <c r="P877" s="150"/>
      <c r="Q877" s="47">
        <f>'Overall Data'!$C$34-N877</f>
        <v>2608</v>
      </c>
      <c r="R877" s="132" t="str">
        <f>VLOOKUP($F877,'Participating - full rosters'!$A:$Q,17,FALSE )</f>
        <v>day</v>
      </c>
      <c r="S877" s="132">
        <v>4</v>
      </c>
    </row>
    <row r="878" spans="1:19">
      <c r="A878" t="str">
        <f>VLOOKUP($F878,'Participating - full rosters'!$A:$Q,2,FALSE )</f>
        <v>The Miriam Hospital</v>
      </c>
      <c r="B878" s="151">
        <v>0.52550586196277127</v>
      </c>
      <c r="C878" t="str">
        <f>VLOOKUP($F878,'Participating - full rosters'!$A:$Q,5,FALSE )</f>
        <v>3N Orthopedic</v>
      </c>
      <c r="D878" s="151">
        <v>0.9910442883158086</v>
      </c>
      <c r="E878" t="str">
        <f>VLOOKUP($F878,'Participating - full rosters'!$A:$Q,10,FALSE )</f>
        <v>Dutra, Danielle J</v>
      </c>
      <c r="F878" s="151">
        <v>6.4527022793737454E-2</v>
      </c>
      <c r="G878">
        <f>VLOOKUP($F878,'Participating - full rosters'!$A:$Q,11,FALSE )</f>
        <v>247</v>
      </c>
      <c r="H878" s="132">
        <f>VLOOKUP($F878,'Participating - full rosters'!$A:$Q,12,FALSE )</f>
        <v>36</v>
      </c>
      <c r="I878" s="132">
        <f>VLOOKUP($F878,'Participating - full rosters'!$A:$Q,13,FALSE )</f>
        <v>2004</v>
      </c>
      <c r="J878" s="132" t="str">
        <f>VLOOKUP($F878,'Participating - full rosters'!$A:$Q,14,FALSE )</f>
        <v>Nongovt. (not-for-profit) - Other</v>
      </c>
      <c r="K878" s="132" t="str">
        <f>VLOOKUP($F878,'Participating - full rosters'!$A:$R,18,FALSE )</f>
        <v>Major</v>
      </c>
      <c r="L878" s="132" t="str">
        <f>VLOOKUP($F878,'Participating - full rosters'!$A:$Q,15,FALSE )</f>
        <v>Staff Nusrse/Educator</v>
      </c>
      <c r="M878" s="150">
        <f>VLOOKUP($F878,'Participating - full rosters'!$A:$Q,16,FALSE )</f>
        <v>40441</v>
      </c>
      <c r="N878" s="150">
        <f>VLOOKUP($F878,'Participating - full rosters'!$A:$Q,16,FALSE )</f>
        <v>40441</v>
      </c>
      <c r="O878" s="150"/>
      <c r="P878" s="150"/>
      <c r="Q878" s="47">
        <f>'Overall Data'!$C$34-N878</f>
        <v>2608</v>
      </c>
      <c r="R878" s="132" t="str">
        <f>VLOOKUP($F878,'Participating - full rosters'!$A:$Q,17,FALSE )</f>
        <v>day</v>
      </c>
      <c r="S878" s="132">
        <v>4</v>
      </c>
    </row>
    <row r="879" spans="1:19">
      <c r="A879" t="str">
        <f>VLOOKUP($F879,'Participating - full rosters'!$A:$Q,2,FALSE )</f>
        <v xml:space="preserve">King's County </v>
      </c>
      <c r="B879" s="143">
        <v>0.23887557634757928</v>
      </c>
      <c r="C879" t="str">
        <f>VLOOKUP($F879,'Participating - full rosters'!$A:$Q,5,FALSE )</f>
        <v>D4 North</v>
      </c>
      <c r="D879" s="195">
        <v>0.89664656077442673</v>
      </c>
      <c r="E879" t="str">
        <f>VLOOKUP($F879,'Participating - full rosters'!$A:$Q,10,FALSE )</f>
        <v>Charles, Christiana</v>
      </c>
      <c r="F879" s="142">
        <v>0.61882106237939682</v>
      </c>
      <c r="G879">
        <f>VLOOKUP($F879,'Participating - full rosters'!$A:$Q,11,FALSE )</f>
        <v>599</v>
      </c>
      <c r="H879" s="132">
        <f>VLOOKUP($F879,'Participating - full rosters'!$A:$Q,12,FALSE )</f>
        <v>36</v>
      </c>
      <c r="I879" s="132">
        <f>VLOOKUP($F879,'Participating - full rosters'!$A:$Q,13,FALSE )</f>
        <v>2006</v>
      </c>
      <c r="J879" s="132" t="str">
        <f>VLOOKUP($F879,'Participating - full rosters'!$A:$Q,14,FALSE )</f>
        <v xml:space="preserve">Govt. (non federal) - City
</v>
      </c>
      <c r="K879" s="132" t="str">
        <f>VLOOKUP($F879,'Participating - full rosters'!$A:$R,18,FALSE )</f>
        <v>Minor</v>
      </c>
      <c r="L879" s="132" t="str">
        <f>VLOOKUP($F879,'Participating - full rosters'!$A:$Q,15,FALSE )</f>
        <v>STAFF NURSE</v>
      </c>
      <c r="M879" s="150">
        <f>VLOOKUP($F879,'Participating - full rosters'!$A:$Q,16,FALSE )</f>
        <v>40434</v>
      </c>
      <c r="N879" s="150">
        <f>VLOOKUP($F879,'Participating - full rosters'!$A:$Q,16,FALSE )</f>
        <v>40434</v>
      </c>
      <c r="O879" s="150"/>
      <c r="P879" s="150"/>
      <c r="Q879" s="47">
        <f>'Overall Data'!$C$34-N879</f>
        <v>2615</v>
      </c>
      <c r="R879" s="132" t="str">
        <f>VLOOKUP($F879,'Participating - full rosters'!$A:$Q,17,FALSE )</f>
        <v>DAY</v>
      </c>
      <c r="S879" s="132">
        <v>4</v>
      </c>
    </row>
    <row r="880" spans="1:19">
      <c r="A880" t="str">
        <f>VLOOKUP($F880,'Participating - full rosters'!$A:$Q,2,FALSE )</f>
        <v>The Miriam Hospital</v>
      </c>
      <c r="B880" s="151">
        <v>0.52550586196277127</v>
      </c>
      <c r="C880" t="str">
        <f>VLOOKUP($F880,'Participating - full rosters'!$A:$Q,5,FALSE )</f>
        <v>3B Colorectal</v>
      </c>
      <c r="D880" s="151">
        <v>0.88784051520757767</v>
      </c>
      <c r="E880" t="str">
        <f>VLOOKUP($F880,'Participating - full rosters'!$A:$Q,10,FALSE )</f>
        <v>Molina, Shanna M</v>
      </c>
      <c r="F880" s="151">
        <v>0.69151277380979492</v>
      </c>
      <c r="G880">
        <f>VLOOKUP($F880,'Participating - full rosters'!$A:$Q,11,FALSE )</f>
        <v>247</v>
      </c>
      <c r="H880" s="132">
        <f>VLOOKUP($F880,'Participating - full rosters'!$A:$Q,12,FALSE )</f>
        <v>13</v>
      </c>
      <c r="I880" s="132">
        <f>VLOOKUP($F880,'Participating - full rosters'!$A:$Q,13,FALSE )</f>
        <v>2004</v>
      </c>
      <c r="J880" s="132" t="str">
        <f>VLOOKUP($F880,'Participating - full rosters'!$A:$Q,14,FALSE )</f>
        <v>Nongovt. (not-for-profit) - Other</v>
      </c>
      <c r="K880" s="132" t="str">
        <f>VLOOKUP($F880,'Participating - full rosters'!$A:$R,18,FALSE )</f>
        <v>Major</v>
      </c>
      <c r="L880" s="132" t="str">
        <f>VLOOKUP($F880,'Participating - full rosters'!$A:$Q,15,FALSE )</f>
        <v>Staff Nurse CN2</v>
      </c>
      <c r="M880" s="150">
        <f>VLOOKUP($F880,'Participating - full rosters'!$A:$Q,16,FALSE )</f>
        <v>40431</v>
      </c>
      <c r="N880" s="150">
        <f>VLOOKUP($F880,'Participating - full rosters'!$A:$Q,16,FALSE )</f>
        <v>40431</v>
      </c>
      <c r="O880" s="150"/>
      <c r="P880" s="150"/>
      <c r="Q880" s="47">
        <f>'Overall Data'!$C$34-N880</f>
        <v>2618</v>
      </c>
      <c r="R880" s="132" t="str">
        <f>VLOOKUP($F880,'Participating - full rosters'!$A:$Q,17,FALSE )</f>
        <v>Day</v>
      </c>
      <c r="S880" s="132">
        <v>4</v>
      </c>
    </row>
    <row r="881" spans="1:19">
      <c r="A881" t="str">
        <f>VLOOKUP($F881,'Participating - full rosters'!$A:$Q,2,FALSE )</f>
        <v>Geisinger Medical Center</v>
      </c>
      <c r="B881" s="151">
        <v>0.91611479193661671</v>
      </c>
      <c r="C881" t="str">
        <f>VLOOKUP($F881,'Participating - full rosters'!$A:$Q,5,FALSE )</f>
        <v xml:space="preserve">BP 7 </v>
      </c>
      <c r="D881" s="151">
        <v>0.86510378090424767</v>
      </c>
      <c r="E881" t="str">
        <f>VLOOKUP($F881,'Participating - full rosters'!$A:$Q,10,FALSE )</f>
        <v>Marino, Lindsay</v>
      </c>
      <c r="F881" s="151">
        <v>0.1300761463256368</v>
      </c>
      <c r="G881">
        <f>VLOOKUP($F881,'Participating - full rosters'!$A:$Q,11,FALSE )</f>
        <v>547</v>
      </c>
      <c r="H881" s="132">
        <f>VLOOKUP($F881,'Participating - full rosters'!$A:$Q,12,FALSE )</f>
        <v>28</v>
      </c>
      <c r="I881" s="132">
        <f>VLOOKUP($F881,'Participating - full rosters'!$A:$Q,13,FALSE )</f>
        <v>2010</v>
      </c>
      <c r="J881" s="132" t="str">
        <f>VLOOKUP($F881,'Participating - full rosters'!$A:$Q,14,FALSE )</f>
        <v>Nongovt. (not-for-profit) - Other</v>
      </c>
      <c r="K881" s="132" t="str">
        <f>VLOOKUP($F881,'Participating - full rosters'!$A:$R,18,FALSE )</f>
        <v>Major</v>
      </c>
      <c r="L881" s="132" t="str">
        <f>VLOOKUP($F881,'Participating - full rosters'!$A:$Q,15,FALSE )</f>
        <v>Staff Nurse</v>
      </c>
      <c r="M881" s="150">
        <f>VLOOKUP($F881,'Participating - full rosters'!$A:$Q,16,FALSE )</f>
        <v>40363</v>
      </c>
      <c r="N881" s="150">
        <f>VLOOKUP($F881,'Participating - full rosters'!$A:$Q,16,FALSE )</f>
        <v>40363</v>
      </c>
      <c r="O881" s="150"/>
      <c r="P881" s="150"/>
      <c r="Q881" s="47">
        <f>'Overall Data'!$C$34-N881</f>
        <v>2686</v>
      </c>
      <c r="R881" s="132" t="str">
        <f>VLOOKUP($F881,'Participating - full rosters'!$A:$Q,17,FALSE )</f>
        <v>Day</v>
      </c>
      <c r="S881" s="132">
        <v>4</v>
      </c>
    </row>
    <row r="882" spans="1:19">
      <c r="A882" t="str">
        <f>VLOOKUP($F882,'Participating - full rosters'!$A:$Q,2,FALSE )</f>
        <v>O'Connor Hospital</v>
      </c>
      <c r="B882" s="151">
        <v>0.55461445603717285</v>
      </c>
      <c r="C882" t="str">
        <f>VLOOKUP($F882,'Participating - full rosters'!$A:$Q,5,FALSE )</f>
        <v>Inpatient</v>
      </c>
      <c r="D882" s="151">
        <v>0.36927518772477186</v>
      </c>
      <c r="E882" t="str">
        <f>VLOOKUP($F882,'Participating - full rosters'!$A:$Q,10,FALSE )</f>
        <v>Fairchild, Sarah</v>
      </c>
      <c r="F882" s="151">
        <v>0.30063944343897597</v>
      </c>
      <c r="G882">
        <f>VLOOKUP($F882,'Participating - full rosters'!$A:$Q,11,FALSE )</f>
        <v>16</v>
      </c>
      <c r="H882" s="132">
        <f>VLOOKUP($F882,'Participating - full rosters'!$A:$Q,12,FALSE )</f>
        <v>0</v>
      </c>
      <c r="I882" s="132">
        <f>VLOOKUP($F882,'Participating - full rosters'!$A:$Q,13,FALSE )</f>
        <v>2011</v>
      </c>
      <c r="J882" s="132" t="str">
        <f>VLOOKUP($F882,'Participating - full rosters'!$A:$Q,14,FALSE )</f>
        <v>Nongovt. (not-for-profit) - Other</v>
      </c>
      <c r="K882" s="132" t="str">
        <f>VLOOKUP($F882,'Participating - full rosters'!$A:$R,18,FALSE )</f>
        <v>Non teaching</v>
      </c>
      <c r="L882" s="132" t="str">
        <f>VLOOKUP($F882,'Participating - full rosters'!$A:$Q,15,FALSE )</f>
        <v>Staff Nurse</v>
      </c>
      <c r="M882" s="150">
        <f>VLOOKUP($F882,'Participating - full rosters'!$A:$Q,16,FALSE )</f>
        <v>40359</v>
      </c>
      <c r="N882" s="150">
        <f>VLOOKUP($F882,'Participating - full rosters'!$A:$Q,16,FALSE )</f>
        <v>40359</v>
      </c>
      <c r="O882" s="150"/>
      <c r="P882" s="150"/>
      <c r="Q882" s="47">
        <f>'Overall Data'!$C$34-N882</f>
        <v>2690</v>
      </c>
      <c r="R882" s="132" t="str">
        <f>VLOOKUP($F882,'Participating - full rosters'!$A:$Q,17,FALSE )</f>
        <v>day</v>
      </c>
      <c r="S882" s="132">
        <v>4</v>
      </c>
    </row>
    <row r="883" spans="1:19">
      <c r="A883" t="str">
        <f>VLOOKUP($F883,'Participating - full rosters'!$A:$Q,2,FALSE )</f>
        <v>The Miriam Hospital</v>
      </c>
      <c r="B883" s="151">
        <v>0.52550586196277127</v>
      </c>
      <c r="C883" t="str">
        <f>VLOOKUP($F883,'Participating - full rosters'!$A:$Q,5,FALSE )</f>
        <v>4B Oncology</v>
      </c>
      <c r="D883" s="151">
        <v>0.93622122789429929</v>
      </c>
      <c r="E883" t="str">
        <f>VLOOKUP($F883,'Participating - full rosters'!$A:$Q,10,FALSE )</f>
        <v>Francisco, Maria</v>
      </c>
      <c r="F883" s="151">
        <v>5.0505447167127793E-2</v>
      </c>
      <c r="G883">
        <f>VLOOKUP($F883,'Participating - full rosters'!$A:$Q,11,FALSE )</f>
        <v>247</v>
      </c>
      <c r="H883" s="132">
        <f>VLOOKUP($F883,'Participating - full rosters'!$A:$Q,12,FALSE )</f>
        <v>25</v>
      </c>
      <c r="I883" s="132">
        <f>VLOOKUP($F883,'Participating - full rosters'!$A:$Q,13,FALSE )</f>
        <v>2004</v>
      </c>
      <c r="J883" s="132" t="str">
        <f>VLOOKUP($F883,'Participating - full rosters'!$A:$Q,14,FALSE )</f>
        <v>Nongovt. (not-for-profit) - Other</v>
      </c>
      <c r="K883" s="132" t="str">
        <f>VLOOKUP($F883,'Participating - full rosters'!$A:$R,18,FALSE )</f>
        <v>Major</v>
      </c>
      <c r="L883" s="132" t="str">
        <f>VLOOKUP($F883,'Participating - full rosters'!$A:$Q,15,FALSE )</f>
        <v>Staff Nurse</v>
      </c>
      <c r="M883" s="150">
        <f>VLOOKUP($F883,'Participating - full rosters'!$A:$Q,16,FALSE )</f>
        <v>40359</v>
      </c>
      <c r="N883" s="150">
        <f>VLOOKUP($F883,'Participating - full rosters'!$A:$Q,16,FALSE )</f>
        <v>40359</v>
      </c>
      <c r="O883" s="150"/>
      <c r="P883" s="150"/>
      <c r="Q883" s="47">
        <f>'Overall Data'!$C$34-N883</f>
        <v>2690</v>
      </c>
      <c r="R883" s="132" t="str">
        <f>VLOOKUP($F883,'Participating - full rosters'!$A:$Q,17,FALSE )</f>
        <v>day</v>
      </c>
      <c r="S883" s="132">
        <v>4</v>
      </c>
    </row>
    <row r="884" spans="1:19">
      <c r="A884" t="str">
        <f>VLOOKUP($F884,'Participating - full rosters'!$A:$Q,2,FALSE )</f>
        <v>Community Memorial Hospital</v>
      </c>
      <c r="B884" s="151">
        <v>0.99258069907410573</v>
      </c>
      <c r="C884" t="str">
        <f>VLOOKUP($F884,'Participating - full rosters'!$A:$Q,5,FALSE )</f>
        <v>Medical ACE</v>
      </c>
      <c r="D884" s="151">
        <v>0.93104764500745685</v>
      </c>
      <c r="E884" t="str">
        <f>VLOOKUP($F884,'Participating - full rosters'!$A:$Q,10,FALSE )</f>
        <v>Perthel, Kelsey</v>
      </c>
      <c r="F884" s="151">
        <v>0.73895826958836852</v>
      </c>
      <c r="G884">
        <f>VLOOKUP($F884,'Participating - full rosters'!$A:$Q,11,FALSE )</f>
        <v>198</v>
      </c>
      <c r="H884" s="132">
        <f>VLOOKUP($F884,'Participating - full rosters'!$A:$Q,12,FALSE )</f>
        <v>29</v>
      </c>
      <c r="I884" s="132">
        <f>VLOOKUP($F884,'Participating - full rosters'!$A:$Q,13,FALSE )</f>
        <v>2008</v>
      </c>
      <c r="J884" s="132" t="str">
        <f>VLOOKUP($F884,'Participating - full rosters'!$A:$Q,14,FALSE )</f>
        <v>Nongovt. (not-for-profit) - Other</v>
      </c>
      <c r="K884" s="132" t="str">
        <f>VLOOKUP($F884,'Participating - full rosters'!$A:$R,18,FALSE )</f>
        <v>Minor</v>
      </c>
      <c r="L884" s="132" t="str">
        <f>VLOOKUP($F884,'Participating - full rosters'!$A:$Q,15,FALSE )</f>
        <v>RN</v>
      </c>
      <c r="M884" s="150">
        <f>VLOOKUP($F884,'Participating - full rosters'!$A:$Q,16,FALSE )</f>
        <v>40343</v>
      </c>
      <c r="N884" s="150">
        <f>VLOOKUP($F884,'Participating - full rosters'!$A:$Q,16,FALSE )</f>
        <v>40343</v>
      </c>
      <c r="O884" s="150"/>
      <c r="P884" s="150"/>
      <c r="Q884" s="47">
        <f>'Overall Data'!$C$34-N884</f>
        <v>2706</v>
      </c>
      <c r="R884" s="132" t="str">
        <f>VLOOKUP($F884,'Participating - full rosters'!$A:$Q,17,FALSE )</f>
        <v>Day</v>
      </c>
      <c r="S884" s="132">
        <v>4</v>
      </c>
    </row>
    <row r="885" spans="1:19">
      <c r="A885" t="str">
        <f>VLOOKUP($F885,'Participating - full rosters'!$A:$Q,2,FALSE )</f>
        <v>The Miriam Hospital</v>
      </c>
      <c r="B885" s="151">
        <v>0.52550586196277127</v>
      </c>
      <c r="C885" t="str">
        <f>VLOOKUP($F885,'Participating - full rosters'!$A:$Q,5,FALSE )</f>
        <v>3W Med Surg</v>
      </c>
      <c r="D885" s="151">
        <v>0.25663933604106137</v>
      </c>
      <c r="E885" t="str">
        <f>VLOOKUP($F885,'Participating - full rosters'!$A:$Q,10,FALSE )</f>
        <v>Lawler, Jessica M</v>
      </c>
      <c r="F885" s="151">
        <v>0.74455629691553216</v>
      </c>
      <c r="G885">
        <f>VLOOKUP($F885,'Participating - full rosters'!$A:$Q,11,FALSE )</f>
        <v>247</v>
      </c>
      <c r="H885" s="132">
        <f>VLOOKUP($F885,'Participating - full rosters'!$A:$Q,12,FALSE )</f>
        <v>36</v>
      </c>
      <c r="I885" s="132">
        <f>VLOOKUP($F885,'Participating - full rosters'!$A:$Q,13,FALSE )</f>
        <v>2004</v>
      </c>
      <c r="J885" s="132" t="str">
        <f>VLOOKUP($F885,'Participating - full rosters'!$A:$Q,14,FALSE )</f>
        <v>Nongovt. (not-for-profit) - Other</v>
      </c>
      <c r="K885" s="132" t="str">
        <f>VLOOKUP($F885,'Participating - full rosters'!$A:$R,18,FALSE )</f>
        <v>Major</v>
      </c>
      <c r="L885" s="132" t="str">
        <f>VLOOKUP($F885,'Participating - full rosters'!$A:$Q,15,FALSE )</f>
        <v>RN</v>
      </c>
      <c r="M885" s="150">
        <f>VLOOKUP($F885,'Participating - full rosters'!$A:$Q,16,FALSE )</f>
        <v>40343</v>
      </c>
      <c r="N885" s="150">
        <f>VLOOKUP($F885,'Participating - full rosters'!$A:$Q,16,FALSE )</f>
        <v>40343</v>
      </c>
      <c r="O885" s="150"/>
      <c r="P885" s="150"/>
      <c r="Q885" s="47">
        <f>'Overall Data'!$C$34-N885</f>
        <v>2706</v>
      </c>
      <c r="R885" s="132" t="str">
        <f>VLOOKUP($F885,'Participating - full rosters'!$A:$Q,17,FALSE )</f>
        <v>Day</v>
      </c>
      <c r="S885" s="132">
        <v>4</v>
      </c>
    </row>
    <row r="886" spans="1:19">
      <c r="A886" t="str">
        <f>VLOOKUP($F886,'Participating - full rosters'!$A:$Q,2,FALSE )</f>
        <v>Kaiser Permanente Sunnyside Medical Center</v>
      </c>
      <c r="B886" s="151">
        <v>0.21700524054157877</v>
      </c>
      <c r="C886" t="str">
        <f>VLOOKUP($F886,'Participating - full rosters'!$A:$Q,5,FALSE )</f>
        <v>1 North</v>
      </c>
      <c r="D886" s="151">
        <v>0.62267359343562168</v>
      </c>
      <c r="E886" t="str">
        <f>VLOOKUP($F886,'Participating - full rosters'!$A:$Q,10,FALSE )</f>
        <v>Barnuevo, Arlene</v>
      </c>
      <c r="F886" s="151">
        <v>0.46578348102324285</v>
      </c>
      <c r="G886">
        <f>VLOOKUP($F886,'Participating - full rosters'!$A:$Q,11,FALSE )</f>
        <v>302</v>
      </c>
      <c r="H886" s="132">
        <f>VLOOKUP($F886,'Participating - full rosters'!$A:$Q,12,FALSE )</f>
        <v>19</v>
      </c>
      <c r="I886" s="132">
        <f>VLOOKUP($F886,'Participating - full rosters'!$A:$Q,13,FALSE )</f>
        <v>2016</v>
      </c>
      <c r="J886" s="132" t="str">
        <f>VLOOKUP($F886,'Participating - full rosters'!$A:$Q,14,FALSE )</f>
        <v>Nongovt. (not-for-profit) - Other</v>
      </c>
      <c r="K886" s="132" t="str">
        <f>VLOOKUP($F886,'Participating - full rosters'!$A:$R,18,FALSE )</f>
        <v>Minor</v>
      </c>
      <c r="L886" s="132" t="str">
        <f>VLOOKUP($F886,'Participating - full rosters'!$A:$Q,15,FALSE )</f>
        <v>Staff Nurse</v>
      </c>
      <c r="M886" s="150">
        <f>VLOOKUP($F886,'Participating - full rosters'!$A:$Q,16,FALSE )</f>
        <v>40245</v>
      </c>
      <c r="N886" s="150">
        <f>VLOOKUP($F886,'Participating - full rosters'!$A:$Q,16,FALSE )</f>
        <v>40245</v>
      </c>
      <c r="O886" s="150"/>
      <c r="P886" s="150"/>
      <c r="Q886" s="47">
        <f>'Overall Data'!$C$34-N886</f>
        <v>2804</v>
      </c>
      <c r="R886" s="132" t="str">
        <f>VLOOKUP($F886,'Participating - full rosters'!$A:$Q,17,FALSE )</f>
        <v>DAY</v>
      </c>
      <c r="S886" s="132">
        <v>4</v>
      </c>
    </row>
    <row r="887" spans="1:19">
      <c r="A887" t="str">
        <f>VLOOKUP($F887,'Participating - full rosters'!$A:$Q,2,FALSE )</f>
        <v>Community Memorial Hospital</v>
      </c>
      <c r="B887" s="151">
        <v>0.99258069907410573</v>
      </c>
      <c r="C887" t="str">
        <f>VLOOKUP($F887,'Participating - full rosters'!$A:$Q,5,FALSE )</f>
        <v>Medical ACE</v>
      </c>
      <c r="D887" s="151">
        <v>0.93104764500745685</v>
      </c>
      <c r="E887" t="str">
        <f>VLOOKUP($F887,'Participating - full rosters'!$A:$Q,10,FALSE )</f>
        <v>Jenny, Reindl,</v>
      </c>
      <c r="F887" s="151">
        <v>0.72444159216466231</v>
      </c>
      <c r="G887">
        <f>VLOOKUP($F887,'Participating - full rosters'!$A:$Q,11,FALSE )</f>
        <v>198</v>
      </c>
      <c r="H887" s="132">
        <f>VLOOKUP($F887,'Participating - full rosters'!$A:$Q,12,FALSE )</f>
        <v>29</v>
      </c>
      <c r="I887" s="132">
        <f>VLOOKUP($F887,'Participating - full rosters'!$A:$Q,13,FALSE )</f>
        <v>2008</v>
      </c>
      <c r="J887" s="132" t="str">
        <f>VLOOKUP($F887,'Participating - full rosters'!$A:$Q,14,FALSE )</f>
        <v>Nongovt. (not-for-profit) - Other</v>
      </c>
      <c r="K887" s="132" t="str">
        <f>VLOOKUP($F887,'Participating - full rosters'!$A:$R,18,FALSE )</f>
        <v>Minor</v>
      </c>
      <c r="L887" s="132" t="str">
        <f>VLOOKUP($F887,'Participating - full rosters'!$A:$Q,15,FALSE )</f>
        <v xml:space="preserve">C N A </v>
      </c>
      <c r="M887" s="150">
        <f>VLOOKUP($F887,'Participating - full rosters'!$A:$Q,16,FALSE )</f>
        <v>40192</v>
      </c>
      <c r="N887" s="150">
        <f>VLOOKUP($F887,'Participating - full rosters'!$A:$Q,16,FALSE )</f>
        <v>40192</v>
      </c>
      <c r="O887" s="150"/>
      <c r="P887" s="150"/>
      <c r="Q887" s="47">
        <f>'Overall Data'!$C$34-N887</f>
        <v>2857</v>
      </c>
      <c r="R887" s="132" t="str">
        <f>VLOOKUP($F887,'Participating - full rosters'!$A:$Q,17,FALSE )</f>
        <v>Day</v>
      </c>
      <c r="S887" s="132">
        <v>4</v>
      </c>
    </row>
    <row r="888" spans="1:19">
      <c r="A888" t="str">
        <f>VLOOKUP($F888,'Participating - full rosters'!$A:$Q,2,FALSE )</f>
        <v>St. Elizabeth Hospital</v>
      </c>
      <c r="B888" s="106">
        <v>6.8237914781315995E-2</v>
      </c>
      <c r="C888" t="str">
        <f>VLOOKUP($F888,'Participating - full rosters'!$A:$Q,5,FALSE )</f>
        <v>Telemetry</v>
      </c>
      <c r="D888" s="106">
        <v>0.37457274951226172</v>
      </c>
      <c r="E888" t="str">
        <f>VLOOKUP($F888,'Participating - full rosters'!$A:$Q,10,FALSE )</f>
        <v>Christain, Judy</v>
      </c>
      <c r="F888" s="106">
        <v>0.4828375152019978</v>
      </c>
      <c r="G888">
        <f>VLOOKUP($F888,'Participating - full rosters'!$A:$Q,11,FALSE )</f>
        <v>47</v>
      </c>
      <c r="H888" s="132">
        <f>VLOOKUP($F888,'Participating - full rosters'!$A:$Q,12,FALSE )</f>
        <v>17</v>
      </c>
      <c r="I888" s="132">
        <f>VLOOKUP($F888,'Participating - full rosters'!$A:$Q,13,FALSE )</f>
        <v>2012</v>
      </c>
      <c r="J888" s="132" t="str">
        <f>VLOOKUP($F888,'Participating - full rosters'!$A:$Q,14,FALSE )</f>
        <v xml:space="preserve">Nongovt. (not-for-profit) - Church Operated
</v>
      </c>
      <c r="K888" s="132" t="str">
        <f>VLOOKUP($F888,'Participating - full rosters'!$A:$R,18,FALSE )</f>
        <v>Non teaching</v>
      </c>
      <c r="L888" s="132" t="str">
        <f>VLOOKUP($F888,'Participating - full rosters'!$A:$Q,15,FALSE )</f>
        <v>Charge Nurse</v>
      </c>
      <c r="M888" s="150">
        <f>VLOOKUP($F888,'Participating - full rosters'!$A:$Q,16,FALSE )</f>
        <v>40189</v>
      </c>
      <c r="N888" s="150">
        <f>VLOOKUP($F888,'Participating - full rosters'!$A:$Q,16,FALSE )</f>
        <v>40189</v>
      </c>
      <c r="O888" s="150"/>
      <c r="P888" s="150"/>
      <c r="Q888" s="47">
        <f>'Overall Data'!$C$34-N888</f>
        <v>2860</v>
      </c>
      <c r="R888" s="132" t="str">
        <f>VLOOKUP($F888,'Participating - full rosters'!$A:$Q,17,FALSE )</f>
        <v>Day</v>
      </c>
      <c r="S888" s="132">
        <v>4</v>
      </c>
    </row>
    <row r="889" spans="1:19">
      <c r="A889" t="str">
        <f>VLOOKUP($F889,'Participating - full rosters'!$A:$Q,2,FALSE )</f>
        <v>Kaiser Permanente Sunnyside Medical Center</v>
      </c>
      <c r="B889" s="151">
        <v>0.21700524054157877</v>
      </c>
      <c r="C889" t="str">
        <f>VLOOKUP($F889,'Participating - full rosters'!$A:$Q,5,FALSE )</f>
        <v>CV</v>
      </c>
      <c r="D889" s="151">
        <v>0.28666575543119865</v>
      </c>
      <c r="E889" t="str">
        <f>VLOOKUP($F889,'Participating - full rosters'!$A:$Q,10,FALSE )</f>
        <v>Dever, Shaw</v>
      </c>
      <c r="F889" s="151">
        <v>0.77365075890236779</v>
      </c>
      <c r="G889">
        <f>VLOOKUP($F889,'Participating - full rosters'!$A:$Q,11,FALSE )</f>
        <v>302</v>
      </c>
      <c r="H889" s="132">
        <f>VLOOKUP($F889,'Participating - full rosters'!$A:$Q,12,FALSE )</f>
        <v>18</v>
      </c>
      <c r="I889" s="132">
        <f>VLOOKUP($F889,'Participating - full rosters'!$A:$Q,13,FALSE )</f>
        <v>2016</v>
      </c>
      <c r="J889" s="132" t="str">
        <f>VLOOKUP($F889,'Participating - full rosters'!$A:$Q,14,FALSE )</f>
        <v>Nongovt. (not-for-profit) - Other</v>
      </c>
      <c r="K889" s="132" t="str">
        <f>VLOOKUP($F889,'Participating - full rosters'!$A:$R,18,FALSE )</f>
        <v>Minor</v>
      </c>
      <c r="L889" s="132" t="str">
        <f>VLOOKUP($F889,'Participating - full rosters'!$A:$Q,15,FALSE )</f>
        <v>Staff Nurse</v>
      </c>
      <c r="M889" s="150">
        <f>VLOOKUP($F889,'Participating - full rosters'!$A:$Q,16,FALSE )</f>
        <v>40182</v>
      </c>
      <c r="N889" s="150">
        <f>VLOOKUP($F889,'Participating - full rosters'!$A:$Q,16,FALSE )</f>
        <v>40182</v>
      </c>
      <c r="O889" s="150"/>
      <c r="P889" s="150"/>
      <c r="Q889" s="47">
        <f>'Overall Data'!$C$34-N889</f>
        <v>2867</v>
      </c>
      <c r="R889" s="132" t="str">
        <f>VLOOKUP($F889,'Participating - full rosters'!$A:$Q,17,FALSE )</f>
        <v>DAY</v>
      </c>
      <c r="S889" s="132">
        <v>4</v>
      </c>
    </row>
    <row r="890" spans="1:19">
      <c r="A890" t="str">
        <f>VLOOKUP($F890,'Participating - full rosters'!$A:$Q,2,FALSE )</f>
        <v>The Miriam Hospital</v>
      </c>
      <c r="B890" s="151">
        <v>0.52550586196277105</v>
      </c>
      <c r="C890" t="str">
        <f>VLOOKUP($F890,'Participating - full rosters'!$A:$Q,5,FALSE )</f>
        <v>3E Stroke</v>
      </c>
      <c r="D890" s="151">
        <v>0.54565087362919495</v>
      </c>
      <c r="E890" t="str">
        <f>VLOOKUP($F890,'Participating - full rosters'!$A:$Q,10,FALSE )</f>
        <v>Ortiz, Massiel</v>
      </c>
      <c r="F890" s="151">
        <v>0.70859837868826026</v>
      </c>
      <c r="G890">
        <f>VLOOKUP($F890,'Participating - full rosters'!$A:$Q,11,FALSE )</f>
        <v>247</v>
      </c>
      <c r="H890" s="132">
        <f>VLOOKUP($F890,'Participating - full rosters'!$A:$Q,12,FALSE )</f>
        <v>32</v>
      </c>
      <c r="I890" s="132">
        <f>VLOOKUP($F890,'Participating - full rosters'!$A:$Q,13,FALSE )</f>
        <v>2004</v>
      </c>
      <c r="J890" s="132" t="str">
        <f>VLOOKUP($F890,'Participating - full rosters'!$A:$Q,14,FALSE )</f>
        <v>Nongovt. (not-for-profit) - Other</v>
      </c>
      <c r="K890" s="132" t="str">
        <f>VLOOKUP($F890,'Participating - full rosters'!$A:$R,18,FALSE )</f>
        <v>Major</v>
      </c>
      <c r="L890" s="132" t="str">
        <f>VLOOKUP($F890,'Participating - full rosters'!$A:$Q,15,FALSE )</f>
        <v>Nurse Aide</v>
      </c>
      <c r="M890" s="150">
        <f>VLOOKUP($F890,'Participating - full rosters'!$A:$Q,16,FALSE )</f>
        <v>40095</v>
      </c>
      <c r="N890" s="150">
        <f>VLOOKUP($F890,'Participating - full rosters'!$A:$Q,16,FALSE )</f>
        <v>40095</v>
      </c>
      <c r="O890" s="150"/>
      <c r="P890" s="150"/>
      <c r="Q890" s="47">
        <f>'Overall Data'!$C$34-N890</f>
        <v>2954</v>
      </c>
      <c r="R890" s="132" t="str">
        <f>VLOOKUP($F890,'Participating - full rosters'!$A:$Q,17,FALSE )</f>
        <v>Day</v>
      </c>
      <c r="S890" s="132">
        <v>4</v>
      </c>
    </row>
    <row r="891" spans="1:19">
      <c r="A891" t="str">
        <f>VLOOKUP($F891,'Participating - full rosters'!$A:$Q,2,FALSE )</f>
        <v>Kaiser Permanente Sunnyside Medical Center</v>
      </c>
      <c r="B891" s="151">
        <v>0.21700524054157877</v>
      </c>
      <c r="C891" t="str">
        <f>VLOOKUP($F891,'Participating - full rosters'!$A:$Q,5,FALSE )</f>
        <v>MS Progressive</v>
      </c>
      <c r="D891" s="151">
        <v>0.25596923097598645</v>
      </c>
      <c r="E891" t="str">
        <f>VLOOKUP($F891,'Participating - full rosters'!$A:$Q,10,FALSE )</f>
        <v>Johnson, Tacita</v>
      </c>
      <c r="F891" s="151">
        <v>5.019382650135451E-2</v>
      </c>
      <c r="G891">
        <f>VLOOKUP($F891,'Participating - full rosters'!$A:$Q,11,FALSE )</f>
        <v>302</v>
      </c>
      <c r="H891" s="132">
        <f>VLOOKUP($F891,'Participating - full rosters'!$A:$Q,12,FALSE )</f>
        <v>20</v>
      </c>
      <c r="I891" s="132">
        <f>VLOOKUP($F891,'Participating - full rosters'!$A:$Q,13,FALSE )</f>
        <v>2016</v>
      </c>
      <c r="J891" s="132" t="str">
        <f>VLOOKUP($F891,'Participating - full rosters'!$A:$Q,14,FALSE )</f>
        <v>Nongovt. (not-for-profit) - Other</v>
      </c>
      <c r="K891" s="132" t="str">
        <f>VLOOKUP($F891,'Participating - full rosters'!$A:$R,18,FALSE )</f>
        <v>Minor</v>
      </c>
      <c r="L891" s="132" t="str">
        <f>VLOOKUP($F891,'Participating - full rosters'!$A:$Q,15,FALSE )</f>
        <v>Staff Nurse</v>
      </c>
      <c r="M891" s="150">
        <f>VLOOKUP($F891,'Participating - full rosters'!$A:$Q,16,FALSE )</f>
        <v>40028</v>
      </c>
      <c r="N891" s="150">
        <f>VLOOKUP($F891,'Participating - full rosters'!$A:$Q,16,FALSE )</f>
        <v>40028</v>
      </c>
      <c r="O891" s="150"/>
      <c r="P891" s="150"/>
      <c r="Q891" s="47">
        <f>'Overall Data'!$C$34-N891</f>
        <v>3021</v>
      </c>
      <c r="R891" s="132" t="str">
        <f>VLOOKUP($F891,'Participating - full rosters'!$A:$Q,17,FALSE )</f>
        <v>DAY</v>
      </c>
      <c r="S891" s="132">
        <v>4</v>
      </c>
    </row>
    <row r="892" spans="1:19">
      <c r="A892" t="str">
        <f>VLOOKUP($F892,'Participating - full rosters'!$A:$Q,2,FALSE )</f>
        <v>The Miriam Hospital</v>
      </c>
      <c r="B892" s="151">
        <v>0.52550586196277127</v>
      </c>
      <c r="C892" t="str">
        <f>VLOOKUP($F892,'Participating - full rosters'!$A:$Q,5,FALSE )</f>
        <v>3N Orthopedic</v>
      </c>
      <c r="D892" s="151">
        <v>0.9910442883158086</v>
      </c>
      <c r="E892" t="str">
        <f>VLOOKUP($F892,'Participating - full rosters'!$A:$Q,10,FALSE )</f>
        <v>Unsworth, Kerri L</v>
      </c>
      <c r="F892" s="151">
        <v>0.8959835634364951</v>
      </c>
      <c r="G892">
        <f>VLOOKUP($F892,'Participating - full rosters'!$A:$Q,11,FALSE )</f>
        <v>247</v>
      </c>
      <c r="H892" s="132">
        <f>VLOOKUP($F892,'Participating - full rosters'!$A:$Q,12,FALSE )</f>
        <v>36</v>
      </c>
      <c r="I892" s="132">
        <f>VLOOKUP($F892,'Participating - full rosters'!$A:$Q,13,FALSE )</f>
        <v>2004</v>
      </c>
      <c r="J892" s="132" t="str">
        <f>VLOOKUP($F892,'Participating - full rosters'!$A:$Q,14,FALSE )</f>
        <v>Nongovt. (not-for-profit) - Other</v>
      </c>
      <c r="K892" s="132" t="str">
        <f>VLOOKUP($F892,'Participating - full rosters'!$A:$R,18,FALSE )</f>
        <v>Major</v>
      </c>
      <c r="L892" s="132" t="str">
        <f>VLOOKUP($F892,'Participating - full rosters'!$A:$Q,15,FALSE )</f>
        <v>Staff Nurse</v>
      </c>
      <c r="M892" s="150">
        <f>VLOOKUP($F892,'Participating - full rosters'!$A:$Q,16,FALSE )</f>
        <v>40028</v>
      </c>
      <c r="N892" s="150">
        <f>VLOOKUP($F892,'Participating - full rosters'!$A:$Q,16,FALSE )</f>
        <v>40028</v>
      </c>
      <c r="O892" s="150"/>
      <c r="P892" s="150"/>
      <c r="Q892" s="47">
        <f>'Overall Data'!$C$34-N892</f>
        <v>3021</v>
      </c>
      <c r="R892" s="132" t="str">
        <f>VLOOKUP($F892,'Participating - full rosters'!$A:$Q,17,FALSE )</f>
        <v>DAY</v>
      </c>
      <c r="S892" s="132">
        <v>4</v>
      </c>
    </row>
    <row r="893" spans="1:19">
      <c r="A893" t="str">
        <f>VLOOKUP($F893,'Participating - full rosters'!$A:$Q,2,FALSE )</f>
        <v>Geisinger Medical Center</v>
      </c>
      <c r="B893" s="151">
        <v>0.91611479193661671</v>
      </c>
      <c r="C893" t="str">
        <f>VLOOKUP($F893,'Participating - full rosters'!$A:$Q,5,FALSE )</f>
        <v xml:space="preserve">BP 7 </v>
      </c>
      <c r="D893" s="151">
        <v>0.86510378090424767</v>
      </c>
      <c r="E893" t="str">
        <f>VLOOKUP($F893,'Participating - full rosters'!$A:$Q,10,FALSE )</f>
        <v>Nogle, Molly</v>
      </c>
      <c r="F893" s="151">
        <v>4.7996935946476804E-2</v>
      </c>
      <c r="G893">
        <f>VLOOKUP($F893,'Participating - full rosters'!$A:$Q,11,FALSE )</f>
        <v>547</v>
      </c>
      <c r="H893" s="132">
        <f>VLOOKUP($F893,'Participating - full rosters'!$A:$Q,12,FALSE )</f>
        <v>28</v>
      </c>
      <c r="I893" s="132">
        <f>VLOOKUP($F893,'Participating - full rosters'!$A:$Q,13,FALSE )</f>
        <v>2010</v>
      </c>
      <c r="J893" s="132" t="str">
        <f>VLOOKUP($F893,'Participating - full rosters'!$A:$Q,14,FALSE )</f>
        <v>Nongovt. (not-for-profit) - Other</v>
      </c>
      <c r="K893" s="132" t="str">
        <f>VLOOKUP($F893,'Participating - full rosters'!$A:$R,18,FALSE )</f>
        <v>Major</v>
      </c>
      <c r="L893" s="132" t="str">
        <f>VLOOKUP($F893,'Participating - full rosters'!$A:$Q,15,FALSE )</f>
        <v>Unlicensed staff</v>
      </c>
      <c r="M893" s="150">
        <f>VLOOKUP($F893,'Participating - full rosters'!$A:$Q,16,FALSE )</f>
        <v>40016</v>
      </c>
      <c r="N893" s="150">
        <f>VLOOKUP($F893,'Participating - full rosters'!$A:$Q,16,FALSE )</f>
        <v>40016</v>
      </c>
      <c r="O893" s="150"/>
      <c r="P893" s="150"/>
      <c r="Q893" s="47">
        <f>'Overall Data'!$C$34-N893</f>
        <v>3033</v>
      </c>
      <c r="R893" s="132" t="str">
        <f>VLOOKUP($F893,'Participating - full rosters'!$A:$Q,17,FALSE )</f>
        <v>Day</v>
      </c>
      <c r="S893" s="132">
        <v>4</v>
      </c>
    </row>
    <row r="894" spans="1:19">
      <c r="A894" t="str">
        <f>VLOOKUP($F894,'Participating - full rosters'!$A:$Q,2,FALSE )</f>
        <v>Kaiser Permanente Sunnyside Medical Center</v>
      </c>
      <c r="B894" s="151">
        <v>0.21700524054157877</v>
      </c>
      <c r="C894" t="str">
        <f>VLOOKUP($F894,'Participating - full rosters'!$A:$Q,5,FALSE )</f>
        <v>MS Progressive</v>
      </c>
      <c r="D894" s="151">
        <v>0.25596923097598645</v>
      </c>
      <c r="E894" t="str">
        <f>VLOOKUP($F894,'Participating - full rosters'!$A:$Q,10,FALSE )</f>
        <v>Evanado, Caroline</v>
      </c>
      <c r="F894" s="151">
        <v>4.0350357840016171E-2</v>
      </c>
      <c r="G894">
        <f>VLOOKUP($F894,'Participating - full rosters'!$A:$Q,11,FALSE )</f>
        <v>302</v>
      </c>
      <c r="H894" s="132">
        <f>VLOOKUP($F894,'Participating - full rosters'!$A:$Q,12,FALSE )</f>
        <v>20</v>
      </c>
      <c r="I894" s="132">
        <f>VLOOKUP($F894,'Participating - full rosters'!$A:$Q,13,FALSE )</f>
        <v>2016</v>
      </c>
      <c r="J894" s="132" t="str">
        <f>VLOOKUP($F894,'Participating - full rosters'!$A:$Q,14,FALSE )</f>
        <v>Nongovt. (not-for-profit) - Other</v>
      </c>
      <c r="K894" s="132" t="str">
        <f>VLOOKUP($F894,'Participating - full rosters'!$A:$R,18,FALSE )</f>
        <v>Minor</v>
      </c>
      <c r="L894" s="132" t="str">
        <f>VLOOKUP($F894,'Participating - full rosters'!$A:$Q,15,FALSE )</f>
        <v>Staff Nurse</v>
      </c>
      <c r="M894" s="150">
        <f>VLOOKUP($F894,'Participating - full rosters'!$A:$Q,16,FALSE )</f>
        <v>40007</v>
      </c>
      <c r="N894" s="150">
        <f>VLOOKUP($F894,'Participating - full rosters'!$A:$Q,16,FALSE )</f>
        <v>40007</v>
      </c>
      <c r="O894" s="150"/>
      <c r="P894" s="150"/>
      <c r="Q894" s="47">
        <f>'Overall Data'!$C$34-N894</f>
        <v>3042</v>
      </c>
      <c r="R894" s="132" t="str">
        <f>VLOOKUP($F894,'Participating - full rosters'!$A:$Q,17,FALSE )</f>
        <v>DAY</v>
      </c>
      <c r="S894" s="132">
        <v>4</v>
      </c>
    </row>
    <row r="895" spans="1:19">
      <c r="A895" t="str">
        <f>VLOOKUP($F895,'Participating - full rosters'!$A:$Q,2,FALSE )</f>
        <v>O'Connor Hospital</v>
      </c>
      <c r="B895" s="151">
        <v>0.55461445603717285</v>
      </c>
      <c r="C895" t="str">
        <f>VLOOKUP($F895,'Participating - full rosters'!$A:$Q,5,FALSE )</f>
        <v>Inpatient</v>
      </c>
      <c r="D895" s="151">
        <v>0.36927518772477186</v>
      </c>
      <c r="E895" t="str">
        <f>VLOOKUP($F895,'Participating - full rosters'!$A:$Q,10,FALSE )</f>
        <v>Scobie, Sarah</v>
      </c>
      <c r="F895" s="151">
        <v>0.96221603995177729</v>
      </c>
      <c r="G895">
        <f>VLOOKUP($F895,'Participating - full rosters'!$A:$Q,11,FALSE )</f>
        <v>16</v>
      </c>
      <c r="H895" s="132">
        <f>VLOOKUP($F895,'Participating - full rosters'!$A:$Q,12,FALSE )</f>
        <v>0</v>
      </c>
      <c r="I895" s="132">
        <f>VLOOKUP($F895,'Participating - full rosters'!$A:$Q,13,FALSE )</f>
        <v>2011</v>
      </c>
      <c r="J895" s="132" t="str">
        <f>VLOOKUP($F895,'Participating - full rosters'!$A:$Q,14,FALSE )</f>
        <v>Nongovt. (not-for-profit) - Other</v>
      </c>
      <c r="K895" s="132" t="str">
        <f>VLOOKUP($F895,'Participating - full rosters'!$A:$R,18,FALSE )</f>
        <v>Non teaching</v>
      </c>
      <c r="L895" s="132" t="str">
        <f>VLOOKUP($F895,'Participating - full rosters'!$A:$Q,15,FALSE )</f>
        <v>Staff Nurse</v>
      </c>
      <c r="M895" s="150">
        <f>VLOOKUP($F895,'Participating - full rosters'!$A:$Q,16,FALSE )</f>
        <v>39874</v>
      </c>
      <c r="N895" s="150">
        <f>VLOOKUP($F895,'Participating - full rosters'!$A:$Q,16,FALSE )</f>
        <v>39874</v>
      </c>
      <c r="O895" s="150"/>
      <c r="P895" s="150"/>
      <c r="Q895" s="47">
        <f>'Overall Data'!$C$34-N895</f>
        <v>3175</v>
      </c>
      <c r="R895" s="132" t="str">
        <f>VLOOKUP($F895,'Participating - full rosters'!$A:$Q,17,FALSE )</f>
        <v>day</v>
      </c>
      <c r="S895" s="132">
        <v>4</v>
      </c>
    </row>
    <row r="896" spans="1:19">
      <c r="A896" t="str">
        <f>VLOOKUP($F896,'Participating - full rosters'!$A:$Q,2,FALSE )</f>
        <v>The Miriam Hospital</v>
      </c>
      <c r="B896" s="151">
        <v>0.52550586196277127</v>
      </c>
      <c r="C896" t="str">
        <f>VLOOKUP($F896,'Participating - full rosters'!$A:$Q,5,FALSE )</f>
        <v>3W Med Surg</v>
      </c>
      <c r="D896" s="151">
        <v>0.25663933604106137</v>
      </c>
      <c r="E896" t="str">
        <f>VLOOKUP($F896,'Participating - full rosters'!$A:$Q,10,FALSE )</f>
        <v>Franco, Ivelisse Y</v>
      </c>
      <c r="F896" s="151">
        <v>0.47935730079562333</v>
      </c>
      <c r="G896">
        <f>VLOOKUP($F896,'Participating - full rosters'!$A:$Q,11,FALSE )</f>
        <v>247</v>
      </c>
      <c r="H896" s="132">
        <f>VLOOKUP($F896,'Participating - full rosters'!$A:$Q,12,FALSE )</f>
        <v>36</v>
      </c>
      <c r="I896" s="132">
        <f>VLOOKUP($F896,'Participating - full rosters'!$A:$Q,13,FALSE )</f>
        <v>2004</v>
      </c>
      <c r="J896" s="132" t="str">
        <f>VLOOKUP($F896,'Participating - full rosters'!$A:$Q,14,FALSE )</f>
        <v>Nongovt. (not-for-profit) - Other</v>
      </c>
      <c r="K896" s="132" t="str">
        <f>VLOOKUP($F896,'Participating - full rosters'!$A:$R,18,FALSE )</f>
        <v>Major</v>
      </c>
      <c r="L896" s="132" t="str">
        <f>VLOOKUP($F896,'Participating - full rosters'!$A:$Q,15,FALSE )</f>
        <v>Staff Nurse</v>
      </c>
      <c r="M896" s="150">
        <f>VLOOKUP($F896,'Participating - full rosters'!$A:$Q,16,FALSE )</f>
        <v>39874</v>
      </c>
      <c r="N896" s="150">
        <f>VLOOKUP($F896,'Participating - full rosters'!$A:$Q,16,FALSE )</f>
        <v>39874</v>
      </c>
      <c r="O896" s="150"/>
      <c r="P896" s="150"/>
      <c r="Q896" s="47">
        <f>'Overall Data'!$C$34-N896</f>
        <v>3175</v>
      </c>
      <c r="R896" s="132" t="str">
        <f>VLOOKUP($F896,'Participating - full rosters'!$A:$Q,17,FALSE )</f>
        <v>day</v>
      </c>
      <c r="S896" s="132">
        <v>4</v>
      </c>
    </row>
    <row r="897" spans="1:19">
      <c r="A897" t="str">
        <f>VLOOKUP($F897,'Participating - full rosters'!$A:$Q,2,FALSE )</f>
        <v>Community Memorial Hospital</v>
      </c>
      <c r="B897" s="151">
        <v>0.99258069907410573</v>
      </c>
      <c r="C897" t="str">
        <f>VLOOKUP($F897,'Participating - full rosters'!$A:$Q,5,FALSE )</f>
        <v>Medical ACE</v>
      </c>
      <c r="D897" s="151">
        <v>0.93104764500745685</v>
      </c>
      <c r="E897" t="str">
        <f>VLOOKUP($F897,'Participating - full rosters'!$A:$Q,10,FALSE )</f>
        <v>Olson, Steph</v>
      </c>
      <c r="F897" s="151">
        <v>0.89403595680192804</v>
      </c>
      <c r="G897">
        <f>VLOOKUP($F897,'Participating - full rosters'!$A:$Q,11,FALSE )</f>
        <v>198</v>
      </c>
      <c r="H897" s="132">
        <f>VLOOKUP($F897,'Participating - full rosters'!$A:$Q,12,FALSE )</f>
        <v>29</v>
      </c>
      <c r="I897" s="132">
        <f>VLOOKUP($F897,'Participating - full rosters'!$A:$Q,13,FALSE )</f>
        <v>2008</v>
      </c>
      <c r="J897" s="132" t="str">
        <f>VLOOKUP($F897,'Participating - full rosters'!$A:$Q,14,FALSE )</f>
        <v>Nongovt. (not-for-profit) - Other</v>
      </c>
      <c r="K897" s="132" t="str">
        <f>VLOOKUP($F897,'Participating - full rosters'!$A:$R,18,FALSE )</f>
        <v>Minor</v>
      </c>
      <c r="L897" s="132" t="str">
        <f>VLOOKUP($F897,'Participating - full rosters'!$A:$Q,15,FALSE )</f>
        <v>RN</v>
      </c>
      <c r="M897" s="150">
        <f>VLOOKUP($F897,'Participating - full rosters'!$A:$Q,16,FALSE )</f>
        <v>39818</v>
      </c>
      <c r="N897" s="150">
        <f>VLOOKUP($F897,'Participating - full rosters'!$A:$Q,16,FALSE )</f>
        <v>39818</v>
      </c>
      <c r="O897" s="150"/>
      <c r="P897" s="150"/>
      <c r="Q897" s="47">
        <f>'Overall Data'!$C$34-N897</f>
        <v>3231</v>
      </c>
      <c r="R897" s="132" t="str">
        <f>VLOOKUP($F897,'Participating - full rosters'!$A:$Q,17,FALSE )</f>
        <v>Day</v>
      </c>
      <c r="S897" s="132">
        <v>4</v>
      </c>
    </row>
    <row r="898" spans="1:19">
      <c r="A898" t="str">
        <f>VLOOKUP($F898,'Participating - full rosters'!$A:$Q,2,FALSE )</f>
        <v xml:space="preserve">King's County </v>
      </c>
      <c r="B898" s="143">
        <v>0.23887557634757928</v>
      </c>
      <c r="C898" t="str">
        <f>VLOOKUP($F898,'Participating - full rosters'!$A:$Q,5,FALSE )</f>
        <v>D7 South</v>
      </c>
      <c r="D898" s="197">
        <v>0.32122333774177714</v>
      </c>
      <c r="E898" t="str">
        <f>VLOOKUP($F898,'Participating - full rosters'!$A:$Q,10,FALSE )</f>
        <v>Bzezi, Saodat</v>
      </c>
      <c r="F898" s="143">
        <v>0.35775474896627757</v>
      </c>
      <c r="G898">
        <f>VLOOKUP($F898,'Participating - full rosters'!$A:$Q,11,FALSE )</f>
        <v>599</v>
      </c>
      <c r="H898" s="132">
        <f>VLOOKUP($F898,'Participating - full rosters'!$A:$Q,12,FALSE )</f>
        <v>36</v>
      </c>
      <c r="I898" s="132">
        <f>VLOOKUP($F898,'Participating - full rosters'!$A:$Q,13,FALSE )</f>
        <v>2006</v>
      </c>
      <c r="J898" s="132" t="str">
        <f>VLOOKUP($F898,'Participating - full rosters'!$A:$Q,14,FALSE )</f>
        <v xml:space="preserve">Govt. (non federal) - City
</v>
      </c>
      <c r="K898" s="132" t="str">
        <f>VLOOKUP($F898,'Participating - full rosters'!$A:$R,18,FALSE )</f>
        <v>Minor</v>
      </c>
      <c r="L898" s="132" t="str">
        <f>VLOOKUP($F898,'Participating - full rosters'!$A:$Q,15,FALSE )</f>
        <v>Staff Nurse</v>
      </c>
      <c r="M898" s="150">
        <f>VLOOKUP($F898,'Participating - full rosters'!$A:$Q,16,FALSE )</f>
        <v>39783</v>
      </c>
      <c r="N898" s="150">
        <f>VLOOKUP($F898,'Participating - full rosters'!$A:$Q,16,FALSE )</f>
        <v>39783</v>
      </c>
      <c r="O898" s="150"/>
      <c r="P898" s="150"/>
      <c r="Q898" s="47">
        <f>'Overall Data'!$C$34-N898</f>
        <v>3266</v>
      </c>
      <c r="R898" s="132" t="str">
        <f>VLOOKUP($F898,'Participating - full rosters'!$A:$Q,17,FALSE )</f>
        <v>Day</v>
      </c>
      <c r="S898" s="132">
        <v>4</v>
      </c>
    </row>
    <row r="899" spans="1:19">
      <c r="A899" t="str">
        <f>VLOOKUP($F899,'Participating - full rosters'!$A:$Q,2,FALSE )</f>
        <v>The Miriam Hospital</v>
      </c>
      <c r="B899" s="151">
        <v>0.52550586196277105</v>
      </c>
      <c r="C899" t="str">
        <f>VLOOKUP($F899,'Participating - full rosters'!$A:$Q,5,FALSE )</f>
        <v>3E Stroke</v>
      </c>
      <c r="D899" s="151">
        <v>0.54565087362919495</v>
      </c>
      <c r="E899" t="str">
        <f>VLOOKUP($F899,'Participating - full rosters'!$A:$Q,10,FALSE )</f>
        <v>Bray, Timothy E</v>
      </c>
      <c r="F899" s="151">
        <v>0.34932529810557622</v>
      </c>
      <c r="G899">
        <f>VLOOKUP($F899,'Participating - full rosters'!$A:$Q,11,FALSE )</f>
        <v>247</v>
      </c>
      <c r="H899" s="132">
        <f>VLOOKUP($F899,'Participating - full rosters'!$A:$Q,12,FALSE )</f>
        <v>32</v>
      </c>
      <c r="I899" s="132">
        <f>VLOOKUP($F899,'Participating - full rosters'!$A:$Q,13,FALSE )</f>
        <v>2004</v>
      </c>
      <c r="J899" s="132" t="str">
        <f>VLOOKUP($F899,'Participating - full rosters'!$A:$Q,14,FALSE )</f>
        <v>Nongovt. (not-for-profit) - Other</v>
      </c>
      <c r="K899" s="132" t="str">
        <f>VLOOKUP($F899,'Participating - full rosters'!$A:$R,18,FALSE )</f>
        <v>Major</v>
      </c>
      <c r="L899" s="132" t="str">
        <f>VLOOKUP($F899,'Participating - full rosters'!$A:$Q,15,FALSE )</f>
        <v>Staff Nurse</v>
      </c>
      <c r="M899" s="150">
        <f>VLOOKUP($F899,'Participating - full rosters'!$A:$Q,16,FALSE )</f>
        <v>39783</v>
      </c>
      <c r="N899" s="150">
        <f>VLOOKUP($F899,'Participating - full rosters'!$A:$Q,16,FALSE )</f>
        <v>39783</v>
      </c>
      <c r="O899" s="150"/>
      <c r="P899" s="150"/>
      <c r="Q899" s="47">
        <f>'Overall Data'!$C$34-N899</f>
        <v>3266</v>
      </c>
      <c r="R899" s="132" t="str">
        <f>VLOOKUP($F899,'Participating - full rosters'!$A:$Q,17,FALSE )</f>
        <v>Day</v>
      </c>
      <c r="S899" s="132">
        <v>4</v>
      </c>
    </row>
    <row r="900" spans="1:19">
      <c r="A900" t="str">
        <f>VLOOKUP($F900,'Participating - full rosters'!$A:$Q,2,FALSE )</f>
        <v>Kaiser Permanente Sunnyside Medical Center</v>
      </c>
      <c r="B900" s="151">
        <v>0.21700524054157877</v>
      </c>
      <c r="C900" t="str">
        <f>VLOOKUP($F900,'Participating - full rosters'!$A:$Q,5,FALSE )</f>
        <v>1 North</v>
      </c>
      <c r="D900" s="151">
        <v>0.62267359343562168</v>
      </c>
      <c r="E900" t="str">
        <f>VLOOKUP($F900,'Participating - full rosters'!$A:$Q,10,FALSE )</f>
        <v>Antonio, Liberty</v>
      </c>
      <c r="F900" s="151">
        <v>0.3649576101061891</v>
      </c>
      <c r="G900">
        <f>VLOOKUP($F900,'Participating - full rosters'!$A:$Q,11,FALSE )</f>
        <v>302</v>
      </c>
      <c r="H900" s="132">
        <f>VLOOKUP($F900,'Participating - full rosters'!$A:$Q,12,FALSE )</f>
        <v>19</v>
      </c>
      <c r="I900" s="132">
        <f>VLOOKUP($F900,'Participating - full rosters'!$A:$Q,13,FALSE )</f>
        <v>2016</v>
      </c>
      <c r="J900" s="132" t="str">
        <f>VLOOKUP($F900,'Participating - full rosters'!$A:$Q,14,FALSE )</f>
        <v>Nongovt. (not-for-profit) - Other</v>
      </c>
      <c r="K900" s="132" t="str">
        <f>VLOOKUP($F900,'Participating - full rosters'!$A:$R,18,FALSE )</f>
        <v>Minor</v>
      </c>
      <c r="L900" s="132" t="str">
        <f>VLOOKUP($F900,'Participating - full rosters'!$A:$Q,15,FALSE )</f>
        <v>RN</v>
      </c>
      <c r="M900" s="150">
        <f>VLOOKUP($F900,'Participating - full rosters'!$A:$Q,16,FALSE )</f>
        <v>39755</v>
      </c>
      <c r="N900" s="150">
        <f>VLOOKUP($F900,'Participating - full rosters'!$A:$Q,16,FALSE )</f>
        <v>39755</v>
      </c>
      <c r="O900" s="150"/>
      <c r="P900" s="150"/>
      <c r="Q900" s="47">
        <f>'Overall Data'!$C$34-N900</f>
        <v>3294</v>
      </c>
      <c r="R900" s="132" t="str">
        <f>VLOOKUP($F900,'Participating - full rosters'!$A:$Q,17,FALSE )</f>
        <v>DAY</v>
      </c>
      <c r="S900" s="132">
        <v>4</v>
      </c>
    </row>
    <row r="901" spans="1:19">
      <c r="A901" t="str">
        <f>VLOOKUP($F901,'Participating - full rosters'!$A:$Q,2,FALSE )</f>
        <v>NY Presbyterian - Lawrence</v>
      </c>
      <c r="B901" s="151">
        <v>9.2891976238658858E-2</v>
      </c>
      <c r="C901" t="str">
        <f>VLOOKUP($F901,'Participating - full rosters'!$A:$Q,5,FALSE )</f>
        <v>3N</v>
      </c>
      <c r="D901" s="151">
        <v>0.32799101029205158</v>
      </c>
      <c r="E901" t="str">
        <f>VLOOKUP($F901,'Participating - full rosters'!$A:$Q,10,FALSE )</f>
        <v>Mckay, Kimberlyn</v>
      </c>
      <c r="F901" s="151">
        <v>0.10075574340822258</v>
      </c>
      <c r="G901">
        <f>VLOOKUP($F901,'Participating - full rosters'!$A:$Q,11,FALSE )</f>
        <v>208</v>
      </c>
      <c r="H901" s="132">
        <f>VLOOKUP($F901,'Participating - full rosters'!$A:$Q,12,FALSE )</f>
        <v>31</v>
      </c>
      <c r="I901" s="132">
        <f>VLOOKUP($F901,'Participating - full rosters'!$A:$Q,13,FALSE )</f>
        <v>2016</v>
      </c>
      <c r="J901" s="132" t="str">
        <f>VLOOKUP($F901,'Participating - full rosters'!$A:$Q,14,FALSE )</f>
        <v>Nongovt. (not-for-profit) - Other</v>
      </c>
      <c r="K901" s="132" t="str">
        <f>VLOOKUP($F901,'Participating - full rosters'!$A:$R,18,FALSE )</f>
        <v>Minor</v>
      </c>
      <c r="L901" s="132" t="str">
        <f>VLOOKUP($F901,'Participating - full rosters'!$A:$Q,15,FALSE )</f>
        <v>STAFF NURSE</v>
      </c>
      <c r="M901" s="150">
        <f>VLOOKUP($F901,'Participating - full rosters'!$A:$Q,16,FALSE )</f>
        <v>39755</v>
      </c>
      <c r="N901" s="150">
        <f>VLOOKUP($F901,'Participating - full rosters'!$A:$Q,16,FALSE )</f>
        <v>39755</v>
      </c>
      <c r="O901" s="150"/>
      <c r="P901" s="150"/>
      <c r="Q901" s="47">
        <f>'Overall Data'!$C$34-N901</f>
        <v>3294</v>
      </c>
      <c r="R901" s="132" t="str">
        <f>VLOOKUP($F901,'Participating - full rosters'!$A:$Q,17,FALSE )</f>
        <v>FT Days</v>
      </c>
      <c r="S901" s="132">
        <v>4</v>
      </c>
    </row>
    <row r="902" spans="1:19">
      <c r="A902" t="str">
        <f>VLOOKUP($F902,'Participating - full rosters'!$A:$Q,2,FALSE )</f>
        <v>NY Presbyterian - Lawrence</v>
      </c>
      <c r="B902" s="151">
        <v>9.2891976238658858E-2</v>
      </c>
      <c r="C902" t="str">
        <f>VLOOKUP($F902,'Participating - full rosters'!$A:$Q,5,FALSE )</f>
        <v>3N</v>
      </c>
      <c r="D902" s="1">
        <v>0.32799101029205158</v>
      </c>
      <c r="E902" t="str">
        <f>VLOOKUP($F902,'Participating - full rosters'!$A:$Q,10,FALSE )</f>
        <v>Chennikara, Sibby</v>
      </c>
      <c r="F902" s="151">
        <v>0.51334160818537256</v>
      </c>
      <c r="G902">
        <f>VLOOKUP($F902,'Participating - full rosters'!$A:$Q,11,FALSE )</f>
        <v>208</v>
      </c>
      <c r="H902" s="132">
        <f>VLOOKUP($F902,'Participating - full rosters'!$A:$Q,12,FALSE )</f>
        <v>31</v>
      </c>
      <c r="I902" s="132">
        <f>VLOOKUP($F902,'Participating - full rosters'!$A:$Q,13,FALSE )</f>
        <v>2016</v>
      </c>
      <c r="J902" s="132" t="str">
        <f>VLOOKUP($F902,'Participating - full rosters'!$A:$Q,14,FALSE )</f>
        <v>Nongovt. (not-for-profit) - Other</v>
      </c>
      <c r="K902" s="132" t="str">
        <f>VLOOKUP($F902,'Participating - full rosters'!$A:$R,18,FALSE )</f>
        <v>Minor</v>
      </c>
      <c r="L902" s="132" t="str">
        <f>VLOOKUP($F902,'Participating - full rosters'!$A:$Q,15,FALSE )</f>
        <v>STAFF NURSE</v>
      </c>
      <c r="M902" s="150">
        <f>VLOOKUP($F902,'Participating - full rosters'!$A:$Q,16,FALSE )</f>
        <v>39755</v>
      </c>
      <c r="N902" s="150">
        <f>VLOOKUP($F902,'Participating - full rosters'!$A:$Q,16,FALSE )</f>
        <v>39755</v>
      </c>
      <c r="O902" s="150"/>
      <c r="P902" s="150"/>
      <c r="Q902" s="47">
        <f>'Overall Data'!$C$34-N902</f>
        <v>3294</v>
      </c>
      <c r="R902" s="132" t="str">
        <f>VLOOKUP($F902,'Participating - full rosters'!$A:$Q,17,FALSE )</f>
        <v>FT Days</v>
      </c>
      <c r="S902" s="132">
        <v>4</v>
      </c>
    </row>
    <row r="903" spans="1:19">
      <c r="A903" t="str">
        <f>VLOOKUP($F903,'Participating - full rosters'!$A:$Q,2,FALSE )</f>
        <v>NY Presbyterian - Lawrence</v>
      </c>
      <c r="B903" s="151">
        <v>9.2891976238658858E-2</v>
      </c>
      <c r="C903" t="str">
        <f>VLOOKUP($F903,'Participating - full rosters'!$A:$Q,5,FALSE )</f>
        <v>3N</v>
      </c>
      <c r="D903" s="1">
        <v>0.32799101029205158</v>
      </c>
      <c r="E903" t="str">
        <f>VLOOKUP($F903,'Participating - full rosters'!$A:$Q,10,FALSE )</f>
        <v>Josephs, Melissa</v>
      </c>
      <c r="F903" s="151">
        <v>0.88788408600916047</v>
      </c>
      <c r="G903">
        <f>VLOOKUP($F903,'Participating - full rosters'!$A:$Q,11,FALSE )</f>
        <v>208</v>
      </c>
      <c r="H903" s="132">
        <f>VLOOKUP($F903,'Participating - full rosters'!$A:$Q,12,FALSE )</f>
        <v>31</v>
      </c>
      <c r="I903" s="132">
        <f>VLOOKUP($F903,'Participating - full rosters'!$A:$Q,13,FALSE )</f>
        <v>2016</v>
      </c>
      <c r="J903" s="132" t="str">
        <f>VLOOKUP($F903,'Participating - full rosters'!$A:$Q,14,FALSE )</f>
        <v>Nongovt. (not-for-profit) - Other</v>
      </c>
      <c r="K903" s="132" t="str">
        <f>VLOOKUP($F903,'Participating - full rosters'!$A:$R,18,FALSE )</f>
        <v>Minor</v>
      </c>
      <c r="L903" s="132" t="str">
        <f>VLOOKUP($F903,'Participating - full rosters'!$A:$Q,15,FALSE )</f>
        <v>STAFF NURSE</v>
      </c>
      <c r="M903" s="150">
        <f>VLOOKUP($F903,'Participating - full rosters'!$A:$Q,16,FALSE )</f>
        <v>39755</v>
      </c>
      <c r="N903" s="150">
        <f>VLOOKUP($F903,'Participating - full rosters'!$A:$Q,16,FALSE )</f>
        <v>39755</v>
      </c>
      <c r="O903" s="150"/>
      <c r="P903" s="150"/>
      <c r="Q903" s="47">
        <f>'Overall Data'!$C$34-N903</f>
        <v>3294</v>
      </c>
      <c r="R903" s="132" t="str">
        <f>VLOOKUP($F903,'Participating - full rosters'!$A:$Q,17,FALSE )</f>
        <v>FT Days</v>
      </c>
      <c r="S903" s="132">
        <v>4</v>
      </c>
    </row>
    <row r="904" spans="1:19">
      <c r="A904" t="str">
        <f>VLOOKUP($F904,'Participating - full rosters'!$A:$Q,2,FALSE )</f>
        <v>University Hospitals Portage  Medical Center</v>
      </c>
      <c r="B904" s="151">
        <v>0.77700540353316994</v>
      </c>
      <c r="C904" t="str">
        <f>VLOOKUP($F904,'Participating - full rosters'!$A:$Q,5,FALSE )</f>
        <v>POR Routine Nursing Unit-25530</v>
      </c>
      <c r="D904" s="151">
        <v>0.60617956690598407</v>
      </c>
      <c r="E904" t="str">
        <f>VLOOKUP($F904,'Participating - full rosters'!$A:$Q,10,FALSE )</f>
        <v>Esposito, Stefani J</v>
      </c>
      <c r="F904" s="151">
        <v>0.75015467424884197</v>
      </c>
      <c r="G904">
        <f>VLOOKUP($F904,'Participating - full rosters'!$A:$Q,11,FALSE )</f>
        <v>117</v>
      </c>
      <c r="H904" s="132">
        <f>VLOOKUP($F904,'Participating - full rosters'!$A:$Q,12,FALSE )</f>
        <v>33</v>
      </c>
      <c r="I904" s="132">
        <f>VLOOKUP($F904,'Participating - full rosters'!$A:$Q,13,FALSE )</f>
        <v>2017</v>
      </c>
      <c r="J904" s="132" t="str">
        <f>VLOOKUP($F904,'Participating - full rosters'!$A:$Q,14,FALSE )</f>
        <v>Nongovt. (not-for-profit) - Other</v>
      </c>
      <c r="K904" s="132" t="str">
        <f>VLOOKUP($F904,'Participating - full rosters'!$A:$R,18,FALSE )</f>
        <v>Minor</v>
      </c>
      <c r="L904" s="132" t="str">
        <f>VLOOKUP($F904,'Participating - full rosters'!$A:$Q,15,FALSE )</f>
        <v>RN</v>
      </c>
      <c r="M904" s="150" t="str">
        <f>VLOOKUP($F904,'Participating - full rosters'!$A:$Q,16,FALSE )</f>
        <v>9 Years 1 Months</v>
      </c>
      <c r="N904" s="150" t="str">
        <f>VLOOKUP($F904,'Participating - full rosters'!$A:$Q,16,FALSE )</f>
        <v>9 Years 1 Months</v>
      </c>
      <c r="O904" s="47">
        <v>9</v>
      </c>
      <c r="P904" s="47">
        <v>1</v>
      </c>
      <c r="Q904" s="47">
        <f>365*O904+P904*30</f>
        <v>3315</v>
      </c>
      <c r="R904" s="132" t="str">
        <f>VLOOKUP($F904,'Participating - full rosters'!$A:$Q,17,FALSE )</f>
        <v>7a-730p</v>
      </c>
      <c r="S904" s="132">
        <v>4</v>
      </c>
    </row>
    <row r="905" spans="1:19">
      <c r="A905" t="str">
        <f>VLOOKUP($F905,'Participating - full rosters'!$A:$Q,2,FALSE )</f>
        <v>St. Elizabeth Hospital</v>
      </c>
      <c r="B905" s="106">
        <v>6.8237914781315995E-2</v>
      </c>
      <c r="C905" t="str">
        <f>VLOOKUP($F905,'Participating - full rosters'!$A:$Q,5,FALSE )</f>
        <v>Med</v>
      </c>
      <c r="D905" s="106">
        <v>0.10735205918816826</v>
      </c>
      <c r="E905" t="str">
        <f>VLOOKUP($F905,'Participating - full rosters'!$A:$Q,10,FALSE )</f>
        <v>Batiste, Pamela</v>
      </c>
      <c r="F905" s="151">
        <v>0.81156746561295423</v>
      </c>
      <c r="G905">
        <f>VLOOKUP($F905,'Participating - full rosters'!$A:$Q,11,FALSE )</f>
        <v>47</v>
      </c>
      <c r="H905" s="132">
        <f>VLOOKUP($F905,'Participating - full rosters'!$A:$Q,12,FALSE )</f>
        <v>16</v>
      </c>
      <c r="I905" s="132">
        <f>VLOOKUP($F905,'Participating - full rosters'!$A:$Q,13,FALSE )</f>
        <v>2012</v>
      </c>
      <c r="J905" s="132" t="str">
        <f>VLOOKUP($F905,'Participating - full rosters'!$A:$Q,14,FALSE )</f>
        <v xml:space="preserve">Nongovt. (not-for-profit) - Church Operated
</v>
      </c>
      <c r="K905" s="132" t="str">
        <f>VLOOKUP($F905,'Participating - full rosters'!$A:$R,18,FALSE )</f>
        <v>Non teaching</v>
      </c>
      <c r="L905" s="132" t="str">
        <f>VLOOKUP($F905,'Participating - full rosters'!$A:$Q,15,FALSE )</f>
        <v>C N A</v>
      </c>
      <c r="M905" s="150">
        <f>VLOOKUP($F905,'Participating - full rosters'!$A:$Q,16,FALSE )</f>
        <v>39713</v>
      </c>
      <c r="N905" s="150">
        <f>VLOOKUP($F905,'Participating - full rosters'!$A:$Q,16,FALSE )</f>
        <v>39713</v>
      </c>
      <c r="O905" s="150"/>
      <c r="P905" s="150"/>
      <c r="Q905" s="47">
        <f>'Overall Data'!$C$34-N905</f>
        <v>3336</v>
      </c>
      <c r="R905" s="132" t="str">
        <f>VLOOKUP($F905,'Participating - full rosters'!$A:$Q,17,FALSE )</f>
        <v>Day</v>
      </c>
      <c r="S905" s="132">
        <v>4</v>
      </c>
    </row>
    <row r="906" spans="1:19">
      <c r="A906" t="str">
        <f>VLOOKUP($F906,'Participating - full rosters'!$A:$Q,2,FALSE )</f>
        <v>Kaiser Permanente Sunnyside Medical Center</v>
      </c>
      <c r="B906" s="151">
        <v>0.21700524054157877</v>
      </c>
      <c r="C906" t="str">
        <f>VLOOKUP($F906,'Participating - full rosters'!$A:$Q,5,FALSE )</f>
        <v>3 South</v>
      </c>
      <c r="D906" s="1">
        <v>0.64084960040717354</v>
      </c>
      <c r="E906" t="str">
        <f>VLOOKUP($F906,'Participating - full rosters'!$A:$Q,10,FALSE )</f>
        <v>Christie, Naketa</v>
      </c>
      <c r="F906" s="151">
        <v>0.59349420664220154</v>
      </c>
      <c r="G906">
        <f>VLOOKUP($F906,'Participating - full rosters'!$A:$Q,11,FALSE )</f>
        <v>302</v>
      </c>
      <c r="H906" s="132">
        <f>VLOOKUP($F906,'Participating - full rosters'!$A:$Q,12,FALSE )</f>
        <v>20</v>
      </c>
      <c r="I906" s="132">
        <f>VLOOKUP($F906,'Participating - full rosters'!$A:$Q,13,FALSE )</f>
        <v>2016</v>
      </c>
      <c r="J906" s="132" t="str">
        <f>VLOOKUP($F906,'Participating - full rosters'!$A:$Q,14,FALSE )</f>
        <v>Nongovt. (not-for-profit) - Other</v>
      </c>
      <c r="K906" s="132" t="str">
        <f>VLOOKUP($F906,'Participating - full rosters'!$A:$R,18,FALSE )</f>
        <v>Minor</v>
      </c>
      <c r="L906" s="132" t="str">
        <f>VLOOKUP($F906,'Participating - full rosters'!$A:$Q,15,FALSE )</f>
        <v>Staff Nurse</v>
      </c>
      <c r="M906" s="150">
        <f>VLOOKUP($F906,'Participating - full rosters'!$A:$Q,16,FALSE )</f>
        <v>39706</v>
      </c>
      <c r="N906" s="150">
        <f>VLOOKUP($F906,'Participating - full rosters'!$A:$Q,16,FALSE )</f>
        <v>39706</v>
      </c>
      <c r="O906" s="150"/>
      <c r="P906" s="150"/>
      <c r="Q906" s="47">
        <f>'Overall Data'!$C$34-N906</f>
        <v>3343</v>
      </c>
      <c r="R906" s="132" t="str">
        <f>VLOOKUP($F906,'Participating - full rosters'!$A:$Q,17,FALSE )</f>
        <v>DAY</v>
      </c>
      <c r="S906" s="132">
        <v>4</v>
      </c>
    </row>
    <row r="907" spans="1:19">
      <c r="A907" t="str">
        <f>VLOOKUP($F907,'Participating - full rosters'!$A:$Q,2,FALSE )</f>
        <v>Kaiser Permanente Sunnyside Medical Center</v>
      </c>
      <c r="B907" s="151">
        <v>0.21700524054157877</v>
      </c>
      <c r="C907" t="str">
        <f>VLOOKUP($F907,'Participating - full rosters'!$A:$Q,5,FALSE )</f>
        <v>3 South</v>
      </c>
      <c r="D907" s="1">
        <v>0.64084960040717354</v>
      </c>
      <c r="E907" t="str">
        <f>VLOOKUP($F907,'Participating - full rosters'!$A:$Q,10,FALSE )</f>
        <v>Rafols, Fatou</v>
      </c>
      <c r="F907" s="151">
        <v>0.6658143530777747</v>
      </c>
      <c r="G907">
        <f>VLOOKUP($F907,'Participating - full rosters'!$A:$Q,11,FALSE )</f>
        <v>302</v>
      </c>
      <c r="H907" s="132">
        <f>VLOOKUP($F907,'Participating - full rosters'!$A:$Q,12,FALSE )</f>
        <v>20</v>
      </c>
      <c r="I907" s="132">
        <f>VLOOKUP($F907,'Participating - full rosters'!$A:$Q,13,FALSE )</f>
        <v>2016</v>
      </c>
      <c r="J907" s="132" t="str">
        <f>VLOOKUP($F907,'Participating - full rosters'!$A:$Q,14,FALSE )</f>
        <v>Nongovt. (not-for-profit) - Other</v>
      </c>
      <c r="K907" s="132" t="str">
        <f>VLOOKUP($F907,'Participating - full rosters'!$A:$R,18,FALSE )</f>
        <v>Minor</v>
      </c>
      <c r="L907" s="132" t="str">
        <f>VLOOKUP($F907,'Participating - full rosters'!$A:$Q,15,FALSE )</f>
        <v>Staff Nurse</v>
      </c>
      <c r="M907" s="150">
        <f>VLOOKUP($F907,'Participating - full rosters'!$A:$Q,16,FALSE )</f>
        <v>39678</v>
      </c>
      <c r="N907" s="150">
        <f>VLOOKUP($F907,'Participating - full rosters'!$A:$Q,16,FALSE )</f>
        <v>39678</v>
      </c>
      <c r="O907" s="150"/>
      <c r="P907" s="150"/>
      <c r="Q907" s="47">
        <f>'Overall Data'!$C$34-N907</f>
        <v>3371</v>
      </c>
      <c r="R907" s="132" t="str">
        <f>VLOOKUP($F907,'Participating - full rosters'!$A:$Q,17,FALSE )</f>
        <v>DAY</v>
      </c>
      <c r="S907" s="132">
        <v>4</v>
      </c>
    </row>
    <row r="908" spans="1:19">
      <c r="A908" t="str">
        <f>VLOOKUP($F908,'Participating - full rosters'!$A:$Q,2,FALSE )</f>
        <v>The Miriam Hospital</v>
      </c>
      <c r="B908" s="151">
        <v>0.52550586196277105</v>
      </c>
      <c r="C908" t="str">
        <f>VLOOKUP($F908,'Participating - full rosters'!$A:$Q,5,FALSE )</f>
        <v>3E Stroke</v>
      </c>
      <c r="D908" s="1">
        <v>0.54565087362919495</v>
      </c>
      <c r="E908" t="str">
        <f>VLOOKUP($F908,'Participating - full rosters'!$A:$Q,10,FALSE )</f>
        <v>Donato Dabady, Sabine</v>
      </c>
      <c r="F908" s="151">
        <v>0.25296103308333739</v>
      </c>
      <c r="G908">
        <f>VLOOKUP($F908,'Participating - full rosters'!$A:$Q,11,FALSE )</f>
        <v>247</v>
      </c>
      <c r="H908" s="132">
        <f>VLOOKUP($F908,'Participating - full rosters'!$A:$Q,12,FALSE )</f>
        <v>32</v>
      </c>
      <c r="I908" s="132">
        <f>VLOOKUP($F908,'Participating - full rosters'!$A:$Q,13,FALSE )</f>
        <v>2004</v>
      </c>
      <c r="J908" s="132" t="str">
        <f>VLOOKUP($F908,'Participating - full rosters'!$A:$Q,14,FALSE )</f>
        <v>Nongovt. (not-for-profit) - Other</v>
      </c>
      <c r="K908" s="132" t="str">
        <f>VLOOKUP($F908,'Participating - full rosters'!$A:$R,18,FALSE )</f>
        <v>Major</v>
      </c>
      <c r="L908" s="132" t="str">
        <f>VLOOKUP($F908,'Participating - full rosters'!$A:$Q,15,FALSE )</f>
        <v>Staff Nurse CN2</v>
      </c>
      <c r="M908" s="150">
        <f>VLOOKUP($F908,'Participating - full rosters'!$A:$Q,16,FALSE )</f>
        <v>39675</v>
      </c>
      <c r="N908" s="150">
        <f>VLOOKUP($F908,'Participating - full rosters'!$A:$Q,16,FALSE )</f>
        <v>39675</v>
      </c>
      <c r="O908" s="150"/>
      <c r="P908" s="150"/>
      <c r="Q908" s="47">
        <f>'Overall Data'!$C$34-N908</f>
        <v>3374</v>
      </c>
      <c r="R908" s="132" t="str">
        <f>VLOOKUP($F908,'Participating - full rosters'!$A:$Q,17,FALSE )</f>
        <v>Day</v>
      </c>
      <c r="S908" s="132">
        <v>4</v>
      </c>
    </row>
    <row r="909" spans="1:19">
      <c r="A909" t="str">
        <f>VLOOKUP($F909,'Participating - full rosters'!$A:$Q,2,FALSE )</f>
        <v>UConn Health John Dempsey Hospital</v>
      </c>
      <c r="B909" s="151">
        <v>6.2812775230464357E-2</v>
      </c>
      <c r="C909" t="str">
        <f>VLOOKUP($F909,'Participating - full rosters'!$A:$Q,5,FALSE )</f>
        <v>Medicine 3 Unit</v>
      </c>
      <c r="D909" s="1">
        <v>5.9301050074087702E-2</v>
      </c>
      <c r="E909" t="str">
        <f>VLOOKUP($F909,'Participating - full rosters'!$A:$Q,10,FALSE )</f>
        <v>Bishop, Laura A.</v>
      </c>
      <c r="F909" s="151">
        <v>0.93191972286660518</v>
      </c>
      <c r="G909">
        <f>VLOOKUP($F909,'Participating - full rosters'!$A:$Q,11,FALSE )</f>
        <v>176</v>
      </c>
      <c r="H909" s="132">
        <f>VLOOKUP($F909,'Participating - full rosters'!$A:$Q,12,FALSE )</f>
        <v>28</v>
      </c>
      <c r="I909" s="132">
        <f>VLOOKUP($F909,'Participating - full rosters'!$A:$Q,13,FALSE )</f>
        <v>2017</v>
      </c>
      <c r="J909" s="132" t="str">
        <f>VLOOKUP($F909,'Participating - full rosters'!$A:$Q,14,FALSE )</f>
        <v xml:space="preserve">Govt. (non federal) - State
</v>
      </c>
      <c r="K909" s="132" t="str">
        <f>VLOOKUP($F909,'Participating - full rosters'!$A:$R,18,FALSE )</f>
        <v>Major</v>
      </c>
      <c r="L909" s="132" t="str">
        <f>VLOOKUP($F909,'Participating - full rosters'!$A:$Q,15,FALSE )</f>
        <v>Staff Nurse</v>
      </c>
      <c r="M909" s="150">
        <f>VLOOKUP($F909,'Participating - full rosters'!$A:$Q,16,FALSE )</f>
        <v>39664</v>
      </c>
      <c r="N909" s="150">
        <f>VLOOKUP($F909,'Participating - full rosters'!$A:$Q,16,FALSE )</f>
        <v>39664</v>
      </c>
      <c r="O909" s="150"/>
      <c r="P909" s="150"/>
      <c r="Q909" s="47">
        <f>'Overall Data'!$C$34-N909</f>
        <v>3385</v>
      </c>
      <c r="R909" s="132" t="str">
        <f>VLOOKUP($F909,'Participating - full rosters'!$A:$Q,17,FALSE )</f>
        <v>DAY</v>
      </c>
      <c r="S909" s="132">
        <v>4</v>
      </c>
    </row>
    <row r="910" spans="1:19">
      <c r="A910" t="str">
        <f>VLOOKUP($F910,'Participating - full rosters'!$A:$Q,2,FALSE )</f>
        <v xml:space="preserve">King's County </v>
      </c>
      <c r="B910" s="143">
        <v>0.23887557634757928</v>
      </c>
      <c r="C910" t="str">
        <f>VLOOKUP($F910,'Participating - full rosters'!$A:$Q,5,FALSE )</f>
        <v>D4 North</v>
      </c>
      <c r="D910" s="195">
        <v>0.89664656077442673</v>
      </c>
      <c r="E910" t="str">
        <f>VLOOKUP($F910,'Participating - full rosters'!$A:$Q,10,FALSE )</f>
        <v>Distin, Dwynette</v>
      </c>
      <c r="F910" s="142">
        <v>0.84331530655506115</v>
      </c>
      <c r="G910">
        <f>VLOOKUP($F910,'Participating - full rosters'!$A:$Q,11,FALSE )</f>
        <v>599</v>
      </c>
      <c r="H910" s="132">
        <f>VLOOKUP($F910,'Participating - full rosters'!$A:$Q,12,FALSE )</f>
        <v>36</v>
      </c>
      <c r="I910" s="132">
        <f>VLOOKUP($F910,'Participating - full rosters'!$A:$Q,13,FALSE )</f>
        <v>2006</v>
      </c>
      <c r="J910" s="132" t="str">
        <f>VLOOKUP($F910,'Participating - full rosters'!$A:$Q,14,FALSE )</f>
        <v xml:space="preserve">Govt. (non federal) - City
</v>
      </c>
      <c r="K910" s="132" t="str">
        <f>VLOOKUP($F910,'Participating - full rosters'!$A:$R,18,FALSE )</f>
        <v>Minor</v>
      </c>
      <c r="L910" s="132" t="str">
        <f>VLOOKUP($F910,'Participating - full rosters'!$A:$Q,15,FALSE )</f>
        <v>STAFF NURSE</v>
      </c>
      <c r="M910" s="150">
        <f>VLOOKUP($F910,'Participating - full rosters'!$A:$Q,16,FALSE )</f>
        <v>39636</v>
      </c>
      <c r="N910" s="150">
        <f>VLOOKUP($F910,'Participating - full rosters'!$A:$Q,16,FALSE )</f>
        <v>39636</v>
      </c>
      <c r="O910" s="150"/>
      <c r="P910" s="150"/>
      <c r="Q910" s="47">
        <f>'Overall Data'!$C$34-N910</f>
        <v>3413</v>
      </c>
      <c r="R910" s="132" t="str">
        <f>VLOOKUP($F910,'Participating - full rosters'!$A:$Q,17,FALSE )</f>
        <v>DAY</v>
      </c>
      <c r="S910" s="132">
        <v>4</v>
      </c>
    </row>
    <row r="911" spans="1:19">
      <c r="A911" t="str">
        <f>VLOOKUP($F911,'Participating - full rosters'!$A:$Q,2,FALSE )</f>
        <v xml:space="preserve">King's County </v>
      </c>
      <c r="B911" s="143">
        <v>0.23887557634757928</v>
      </c>
      <c r="C911" t="str">
        <f>VLOOKUP($F911,'Participating - full rosters'!$A:$Q,5,FALSE )</f>
        <v>D7 North</v>
      </c>
      <c r="D911" s="195">
        <v>0.18010557270315219</v>
      </c>
      <c r="E911" t="str">
        <f>VLOOKUP($F911,'Participating - full rosters'!$A:$Q,10,FALSE )</f>
        <v>Saint-Jean, Bernard</v>
      </c>
      <c r="F911" s="142">
        <v>0.93125903336227067</v>
      </c>
      <c r="G911">
        <f>VLOOKUP($F911,'Participating - full rosters'!$A:$Q,11,FALSE )</f>
        <v>599</v>
      </c>
      <c r="H911" s="132">
        <f>VLOOKUP($F911,'Participating - full rosters'!$A:$Q,12,FALSE )</f>
        <v>36</v>
      </c>
      <c r="I911" s="132">
        <f>VLOOKUP($F911,'Participating - full rosters'!$A:$Q,13,FALSE )</f>
        <v>2006</v>
      </c>
      <c r="J911" s="132" t="str">
        <f>VLOOKUP($F911,'Participating - full rosters'!$A:$Q,14,FALSE )</f>
        <v xml:space="preserve">Govt. (non federal) - City
</v>
      </c>
      <c r="K911" s="132" t="str">
        <f>VLOOKUP($F911,'Participating - full rosters'!$A:$R,18,FALSE )</f>
        <v>Minor</v>
      </c>
      <c r="L911" s="132" t="str">
        <f>VLOOKUP($F911,'Participating - full rosters'!$A:$Q,15,FALSE )</f>
        <v>Staff Nurse</v>
      </c>
      <c r="M911" s="150">
        <f>VLOOKUP($F911,'Participating - full rosters'!$A:$Q,16,FALSE )</f>
        <v>39636</v>
      </c>
      <c r="N911" s="150">
        <f>VLOOKUP($F911,'Participating - full rosters'!$A:$Q,16,FALSE )</f>
        <v>39636</v>
      </c>
      <c r="O911" s="150"/>
      <c r="P911" s="150"/>
      <c r="Q911" s="47">
        <f>'Overall Data'!$C$34-N911</f>
        <v>3413</v>
      </c>
      <c r="R911" s="132" t="str">
        <f>VLOOKUP($F911,'Participating - full rosters'!$A:$Q,17,FALSE )</f>
        <v>Day</v>
      </c>
      <c r="S911" s="132">
        <v>4</v>
      </c>
    </row>
    <row r="912" spans="1:19">
      <c r="A912" t="str">
        <f>VLOOKUP($F912,'Participating - full rosters'!$A:$Q,2,FALSE )</f>
        <v>Stanford Hospital</v>
      </c>
      <c r="B912" s="151">
        <v>0.7705177108775364</v>
      </c>
      <c r="C912" t="str">
        <f>VLOOKUP($F912,'Participating - full rosters'!$A:$Q,5,FALSE )</f>
        <v>C2 - Trauma/Surgery</v>
      </c>
      <c r="D912" s="1">
        <v>0.13460555484819647</v>
      </c>
      <c r="E912" t="str">
        <f>VLOOKUP($F912,'Participating - full rosters'!$A:$Q,10,FALSE )</f>
        <v>Barias, Aimee</v>
      </c>
      <c r="F912" s="151">
        <v>0.96746278462443303</v>
      </c>
      <c r="G912">
        <f>VLOOKUP($F912,'Participating - full rosters'!$A:$Q,11,FALSE )</f>
        <v>491</v>
      </c>
      <c r="H912" s="132">
        <f>VLOOKUP($F912,'Participating - full rosters'!$A:$Q,12,FALSE )</f>
        <v>23</v>
      </c>
      <c r="I912" s="132">
        <f>VLOOKUP($F912,'Participating - full rosters'!$A:$Q,13,FALSE )</f>
        <v>2011</v>
      </c>
      <c r="J912" s="132" t="str">
        <f>VLOOKUP($F912,'Participating - full rosters'!$A:$Q,14,FALSE )</f>
        <v>Nongovt. (not-for-profit) - Other</v>
      </c>
      <c r="K912" s="132" t="str">
        <f>VLOOKUP($F912,'Participating - full rosters'!$A:$R,18,FALSE )</f>
        <v>Major</v>
      </c>
      <c r="L912" s="132" t="str">
        <f>VLOOKUP($F912,'Participating - full rosters'!$A:$Q,15,FALSE )</f>
        <v>STAFF NURSE</v>
      </c>
      <c r="M912" s="150">
        <f>VLOOKUP($F912,'Participating - full rosters'!$A:$Q,16,FALSE )</f>
        <v>39636</v>
      </c>
      <c r="N912" s="150">
        <f>VLOOKUP($F912,'Participating - full rosters'!$A:$Q,16,FALSE )</f>
        <v>39636</v>
      </c>
      <c r="O912" s="150"/>
      <c r="P912" s="150"/>
      <c r="Q912" s="47">
        <f>'Overall Data'!$C$34-N912</f>
        <v>3413</v>
      </c>
      <c r="R912" s="132" t="str">
        <f>VLOOKUP($F912,'Participating - full rosters'!$A:$Q,17,FALSE )</f>
        <v>DAY</v>
      </c>
      <c r="S912" s="132">
        <v>4</v>
      </c>
    </row>
    <row r="913" spans="1:19">
      <c r="A913" t="str">
        <f>VLOOKUP($F913,'Participating - full rosters'!$A:$Q,2,FALSE )</f>
        <v>The Miriam Hospital</v>
      </c>
      <c r="B913" s="151">
        <v>0.52550586196277105</v>
      </c>
      <c r="C913" t="str">
        <f>VLOOKUP($F913,'Participating - full rosters'!$A:$Q,5,FALSE )</f>
        <v>3E Stroke</v>
      </c>
      <c r="D913" s="1">
        <v>0.54565087362919495</v>
      </c>
      <c r="E913" t="str">
        <f>VLOOKUP($F913,'Participating - full rosters'!$A:$Q,10,FALSE )</f>
        <v>Bertozzi, Kaitlin R</v>
      </c>
      <c r="F913" s="151">
        <v>0.75079255505633136</v>
      </c>
      <c r="G913">
        <f>VLOOKUP($F913,'Participating - full rosters'!$A:$Q,11,FALSE )</f>
        <v>247</v>
      </c>
      <c r="H913" s="132">
        <f>VLOOKUP($F913,'Participating - full rosters'!$A:$Q,12,FALSE )</f>
        <v>32</v>
      </c>
      <c r="I913" s="132">
        <f>VLOOKUP($F913,'Participating - full rosters'!$A:$Q,13,FALSE )</f>
        <v>2004</v>
      </c>
      <c r="J913" s="132" t="str">
        <f>VLOOKUP($F913,'Participating - full rosters'!$A:$Q,14,FALSE )</f>
        <v>Nongovt. (not-for-profit) - Other</v>
      </c>
      <c r="K913" s="132" t="str">
        <f>VLOOKUP($F913,'Participating - full rosters'!$A:$R,18,FALSE )</f>
        <v>Major</v>
      </c>
      <c r="L913" s="132" t="str">
        <f>VLOOKUP($F913,'Participating - full rosters'!$A:$Q,15,FALSE )</f>
        <v>Staff Nurse</v>
      </c>
      <c r="M913" s="150">
        <f>VLOOKUP($F913,'Participating - full rosters'!$A:$Q,16,FALSE )</f>
        <v>39636</v>
      </c>
      <c r="N913" s="150">
        <f>VLOOKUP($F913,'Participating - full rosters'!$A:$Q,16,FALSE )</f>
        <v>39636</v>
      </c>
      <c r="O913" s="150"/>
      <c r="P913" s="150"/>
      <c r="Q913" s="47">
        <f>'Overall Data'!$C$34-N913</f>
        <v>3413</v>
      </c>
      <c r="R913" s="132" t="str">
        <f>VLOOKUP($F913,'Participating - full rosters'!$A:$Q,17,FALSE )</f>
        <v>Day</v>
      </c>
      <c r="S913" s="132">
        <v>4</v>
      </c>
    </row>
    <row r="914" spans="1:19">
      <c r="A914" t="str">
        <f>VLOOKUP($F914,'Participating - full rosters'!$A:$Q,2,FALSE )</f>
        <v xml:space="preserve">King's County </v>
      </c>
      <c r="B914" s="143">
        <v>0.23887557634757928</v>
      </c>
      <c r="C914" t="str">
        <f>VLOOKUP($F914,'Participating - full rosters'!$A:$Q,5,FALSE )</f>
        <v>D2 South</v>
      </c>
      <c r="D914" s="195">
        <v>0.27931802113721926</v>
      </c>
      <c r="E914" t="str">
        <f>VLOOKUP($F914,'Participating - full rosters'!$A:$Q,10,FALSE )</f>
        <v>Lopez, Semoy</v>
      </c>
      <c r="F914" s="142">
        <v>0.34554586208868354</v>
      </c>
      <c r="G914">
        <f>VLOOKUP($F914,'Participating - full rosters'!$A:$Q,11,FALSE )</f>
        <v>599</v>
      </c>
      <c r="H914" s="132">
        <f>VLOOKUP($F914,'Participating - full rosters'!$A:$Q,12,FALSE )</f>
        <v>36</v>
      </c>
      <c r="I914" s="132">
        <f>VLOOKUP($F914,'Participating - full rosters'!$A:$Q,13,FALSE )</f>
        <v>2006</v>
      </c>
      <c r="J914" s="132" t="str">
        <f>VLOOKUP($F914,'Participating - full rosters'!$A:$Q,14,FALSE )</f>
        <v xml:space="preserve">Govt. (non federal) - City
</v>
      </c>
      <c r="K914" s="132" t="str">
        <f>VLOOKUP($F914,'Participating - full rosters'!$A:$R,18,FALSE )</f>
        <v>Minor</v>
      </c>
      <c r="L914" s="132" t="str">
        <f>VLOOKUP($F914,'Participating - full rosters'!$A:$Q,15,FALSE )</f>
        <v>Staff Nurse</v>
      </c>
      <c r="M914" s="150">
        <f>VLOOKUP($F914,'Participating - full rosters'!$A:$Q,16,FALSE )</f>
        <v>39601</v>
      </c>
      <c r="N914" s="150">
        <f>VLOOKUP($F914,'Participating - full rosters'!$A:$Q,16,FALSE )</f>
        <v>39601</v>
      </c>
      <c r="O914" s="150"/>
      <c r="P914" s="150"/>
      <c r="Q914" s="47">
        <f>'Overall Data'!$C$34-N914</f>
        <v>3448</v>
      </c>
      <c r="R914" s="132" t="str">
        <f>VLOOKUP($F914,'Participating - full rosters'!$A:$Q,17,FALSE )</f>
        <v>DAY</v>
      </c>
      <c r="S914" s="132">
        <v>4</v>
      </c>
    </row>
    <row r="915" spans="1:19">
      <c r="A915" t="str">
        <f>VLOOKUP($F915,'Participating - full rosters'!$A:$Q,2,FALSE )</f>
        <v xml:space="preserve">King's County </v>
      </c>
      <c r="B915" s="143">
        <v>0.23887557634757928</v>
      </c>
      <c r="C915" t="str">
        <f>VLOOKUP($F915,'Participating - full rosters'!$A:$Q,5,FALSE )</f>
        <v>D2 North</v>
      </c>
      <c r="D915" s="195">
        <v>0.46618641324138299</v>
      </c>
      <c r="E915" t="str">
        <f>VLOOKUP($F915,'Participating - full rosters'!$A:$Q,10,FALSE )</f>
        <v>Donaldson, Tracy Ann</v>
      </c>
      <c r="F915" s="142">
        <v>0.44813231806043918</v>
      </c>
      <c r="G915">
        <f>VLOOKUP($F915,'Participating - full rosters'!$A:$Q,11,FALSE )</f>
        <v>599</v>
      </c>
      <c r="H915" s="132">
        <f>VLOOKUP($F915,'Participating - full rosters'!$A:$Q,12,FALSE )</f>
        <v>24</v>
      </c>
      <c r="I915" s="132">
        <f>VLOOKUP($F915,'Participating - full rosters'!$A:$Q,13,FALSE )</f>
        <v>2006</v>
      </c>
      <c r="J915" s="132" t="str">
        <f>VLOOKUP($F915,'Participating - full rosters'!$A:$Q,14,FALSE )</f>
        <v xml:space="preserve">Govt. (non federal) - City
</v>
      </c>
      <c r="K915" s="132" t="str">
        <f>VLOOKUP($F915,'Participating - full rosters'!$A:$R,18,FALSE )</f>
        <v>Minor</v>
      </c>
      <c r="L915" s="132" t="str">
        <f>VLOOKUP($F915,'Participating - full rosters'!$A:$Q,15,FALSE )</f>
        <v>Staff Nurse</v>
      </c>
      <c r="M915" s="150">
        <f>VLOOKUP($F915,'Participating - full rosters'!$A:$Q,16,FALSE )</f>
        <v>39601</v>
      </c>
      <c r="N915" s="150">
        <f>VLOOKUP($F915,'Participating - full rosters'!$A:$Q,16,FALSE )</f>
        <v>39601</v>
      </c>
      <c r="O915" s="150"/>
      <c r="P915" s="150"/>
      <c r="Q915" s="47">
        <f>'Overall Data'!$C$34-N915</f>
        <v>3448</v>
      </c>
      <c r="R915" s="132" t="str">
        <f>VLOOKUP($F915,'Participating - full rosters'!$A:$Q,17,FALSE )</f>
        <v>DAY</v>
      </c>
      <c r="S915" s="132">
        <v>4</v>
      </c>
    </row>
    <row r="916" spans="1:19">
      <c r="A916" t="str">
        <f>VLOOKUP($F916,'Participating - full rosters'!$A:$Q,2,FALSE )</f>
        <v xml:space="preserve">King's County </v>
      </c>
      <c r="B916" s="143">
        <v>0.23887557634757928</v>
      </c>
      <c r="C916" t="str">
        <f>VLOOKUP($F916,'Participating - full rosters'!$A:$Q,5,FALSE )</f>
        <v>D7 South</v>
      </c>
      <c r="D916" s="197">
        <v>0.32122333774177714</v>
      </c>
      <c r="E916" t="str">
        <f>VLOOKUP($F916,'Participating - full rosters'!$A:$Q,10,FALSE )</f>
        <v>Guy, Makedia</v>
      </c>
      <c r="F916" s="143">
        <v>0.82956303131952791</v>
      </c>
      <c r="G916">
        <f>VLOOKUP($F916,'Participating - full rosters'!$A:$Q,11,FALSE )</f>
        <v>599</v>
      </c>
      <c r="H916" s="132">
        <f>VLOOKUP($F916,'Participating - full rosters'!$A:$Q,12,FALSE )</f>
        <v>36</v>
      </c>
      <c r="I916" s="132">
        <f>VLOOKUP($F916,'Participating - full rosters'!$A:$Q,13,FALSE )</f>
        <v>2006</v>
      </c>
      <c r="J916" s="132" t="str">
        <f>VLOOKUP($F916,'Participating - full rosters'!$A:$Q,14,FALSE )</f>
        <v xml:space="preserve">Govt. (non federal) - City
</v>
      </c>
      <c r="K916" s="132" t="str">
        <f>VLOOKUP($F916,'Participating - full rosters'!$A:$R,18,FALSE )</f>
        <v>Minor</v>
      </c>
      <c r="L916" s="132" t="str">
        <f>VLOOKUP($F916,'Participating - full rosters'!$A:$Q,15,FALSE )</f>
        <v>Staff Nurse</v>
      </c>
      <c r="M916" s="150">
        <f>VLOOKUP($F916,'Participating - full rosters'!$A:$Q,16,FALSE )</f>
        <v>39601</v>
      </c>
      <c r="N916" s="150">
        <f>VLOOKUP($F916,'Participating - full rosters'!$A:$Q,16,FALSE )</f>
        <v>39601</v>
      </c>
      <c r="O916" s="150"/>
      <c r="P916" s="150"/>
      <c r="Q916" s="47">
        <f>'Overall Data'!$C$34-N916</f>
        <v>3448</v>
      </c>
      <c r="R916" s="132" t="str">
        <f>VLOOKUP($F916,'Participating - full rosters'!$A:$Q,17,FALSE )</f>
        <v>Day</v>
      </c>
      <c r="S916" s="132">
        <v>4</v>
      </c>
    </row>
    <row r="917" spans="1:19">
      <c r="A917" t="str">
        <f>VLOOKUP($F917,'Participating - full rosters'!$A:$Q,2,FALSE )</f>
        <v xml:space="preserve">King's County </v>
      </c>
      <c r="B917" s="143">
        <v>0.23887557634757928</v>
      </c>
      <c r="C917" t="str">
        <f>VLOOKUP($F917,'Participating - full rosters'!$A:$Q,5,FALSE )</f>
        <v>D6 South</v>
      </c>
      <c r="D917" s="145">
        <v>0.54890272696977305</v>
      </c>
      <c r="E917" t="str">
        <f>VLOOKUP($F917,'Participating - full rosters'!$A:$Q,10,FALSE )</f>
        <v>Jarumporsakul, Varangkana</v>
      </c>
      <c r="F917" s="145">
        <v>0.92620470003953526</v>
      </c>
      <c r="G917">
        <f>VLOOKUP($F917,'Participating - full rosters'!$A:$Q,11,FALSE )</f>
        <v>599</v>
      </c>
      <c r="H917" s="132">
        <f>VLOOKUP($F917,'Participating - full rosters'!$A:$Q,12,FALSE )</f>
        <v>36</v>
      </c>
      <c r="I917" s="132">
        <f>VLOOKUP($F917,'Participating - full rosters'!$A:$Q,13,FALSE )</f>
        <v>2006</v>
      </c>
      <c r="J917" s="132" t="str">
        <f>VLOOKUP($F917,'Participating - full rosters'!$A:$Q,14,FALSE )</f>
        <v xml:space="preserve">Govt. (non federal) - City
</v>
      </c>
      <c r="K917" s="132" t="str">
        <f>VLOOKUP($F917,'Participating - full rosters'!$A:$R,18,FALSE )</f>
        <v>Minor</v>
      </c>
      <c r="L917" s="132" t="str">
        <f>VLOOKUP($F917,'Participating - full rosters'!$A:$Q,15,FALSE )</f>
        <v>STAFF NURSE</v>
      </c>
      <c r="M917" s="150">
        <f>VLOOKUP($F917,'Participating - full rosters'!$A:$Q,16,FALSE )</f>
        <v>39601</v>
      </c>
      <c r="N917" s="150">
        <f>VLOOKUP($F917,'Participating - full rosters'!$A:$Q,16,FALSE )</f>
        <v>39601</v>
      </c>
      <c r="O917" s="150"/>
      <c r="P917" s="150"/>
      <c r="Q917" s="47">
        <f>'Overall Data'!$C$34-N917</f>
        <v>3448</v>
      </c>
      <c r="R917" s="132" t="str">
        <f>VLOOKUP($F917,'Participating - full rosters'!$A:$Q,17,FALSE )</f>
        <v>DAY</v>
      </c>
      <c r="S917" s="132">
        <v>4</v>
      </c>
    </row>
    <row r="918" spans="1:19">
      <c r="A918" t="str">
        <f>VLOOKUP($F918,'Participating - full rosters'!$A:$Q,2,FALSE )</f>
        <v>Stanford Hospital</v>
      </c>
      <c r="B918" s="151">
        <v>0.7705177108775364</v>
      </c>
      <c r="C918" t="str">
        <f>VLOOKUP($F918,'Participating - full rosters'!$A:$Q,5,FALSE )</f>
        <v>C2 - Trauma/Surgery</v>
      </c>
      <c r="D918" s="151">
        <v>0.13460555484819647</v>
      </c>
      <c r="E918" t="str">
        <f>VLOOKUP($F918,'Participating - full rosters'!$A:$Q,10,FALSE )</f>
        <v>Castillo, Marin</v>
      </c>
      <c r="F918" s="151">
        <v>0.10515833853628864</v>
      </c>
      <c r="G918">
        <f>VLOOKUP($F918,'Participating - full rosters'!$A:$Q,11,FALSE )</f>
        <v>491</v>
      </c>
      <c r="H918" s="132">
        <f>VLOOKUP($F918,'Participating - full rosters'!$A:$Q,12,FALSE )</f>
        <v>23</v>
      </c>
      <c r="I918" s="132">
        <f>VLOOKUP($F918,'Participating - full rosters'!$A:$Q,13,FALSE )</f>
        <v>2011</v>
      </c>
      <c r="J918" s="132" t="str">
        <f>VLOOKUP($F918,'Participating - full rosters'!$A:$Q,14,FALSE )</f>
        <v>Nongovt. (not-for-profit) - Other</v>
      </c>
      <c r="K918" s="132" t="str">
        <f>VLOOKUP($F918,'Participating - full rosters'!$A:$R,18,FALSE )</f>
        <v>Major</v>
      </c>
      <c r="L918" s="132" t="str">
        <f>VLOOKUP($F918,'Participating - full rosters'!$A:$Q,15,FALSE )</f>
        <v>STAFF NURSE</v>
      </c>
      <c r="M918" s="150">
        <f>VLOOKUP($F918,'Participating - full rosters'!$A:$Q,16,FALSE )</f>
        <v>39601</v>
      </c>
      <c r="N918" s="150">
        <f>VLOOKUP($F918,'Participating - full rosters'!$A:$Q,16,FALSE )</f>
        <v>39601</v>
      </c>
      <c r="O918" s="150"/>
      <c r="P918" s="150"/>
      <c r="Q918" s="47">
        <f>'Overall Data'!$C$34-N918</f>
        <v>3448</v>
      </c>
      <c r="R918" s="132" t="str">
        <f>VLOOKUP($F918,'Participating - full rosters'!$A:$Q,17,FALSE )</f>
        <v>DAY</v>
      </c>
      <c r="S918" s="132">
        <v>4</v>
      </c>
    </row>
    <row r="919" spans="1:19">
      <c r="A919" t="str">
        <f>VLOOKUP($F919,'Participating - full rosters'!$A:$Q,2,FALSE )</f>
        <v>The Miriam Hospital</v>
      </c>
      <c r="B919" s="151">
        <v>0.52550586196277127</v>
      </c>
      <c r="C919" t="str">
        <f>VLOOKUP($F919,'Participating - full rosters'!$A:$Q,5,FALSE )</f>
        <v>4B Oncology</v>
      </c>
      <c r="D919" s="1">
        <v>0.93622122789429929</v>
      </c>
      <c r="E919" t="str">
        <f>VLOOKUP($F919,'Participating - full rosters'!$A:$Q,10,FALSE )</f>
        <v>Bricault, Courtney L</v>
      </c>
      <c r="F919" s="151">
        <v>0.79731223306023213</v>
      </c>
      <c r="G919">
        <f>VLOOKUP($F919,'Participating - full rosters'!$A:$Q,11,FALSE )</f>
        <v>247</v>
      </c>
      <c r="H919" s="132">
        <f>VLOOKUP($F919,'Participating - full rosters'!$A:$Q,12,FALSE )</f>
        <v>25</v>
      </c>
      <c r="I919" s="132">
        <f>VLOOKUP($F919,'Participating - full rosters'!$A:$Q,13,FALSE )</f>
        <v>2004</v>
      </c>
      <c r="J919" s="132" t="str">
        <f>VLOOKUP($F919,'Participating - full rosters'!$A:$Q,14,FALSE )</f>
        <v>Nongovt. (not-for-profit) - Other</v>
      </c>
      <c r="K919" s="132" t="str">
        <f>VLOOKUP($F919,'Participating - full rosters'!$A:$R,18,FALSE )</f>
        <v>Major</v>
      </c>
      <c r="L919" s="132" t="str">
        <f>VLOOKUP($F919,'Participating - full rosters'!$A:$Q,15,FALSE )</f>
        <v>Staff Nurse</v>
      </c>
      <c r="M919" s="150">
        <f>VLOOKUP($F919,'Participating - full rosters'!$A:$Q,16,FALSE )</f>
        <v>39601</v>
      </c>
      <c r="N919" s="150">
        <f>VLOOKUP($F919,'Participating - full rosters'!$A:$Q,16,FALSE )</f>
        <v>39601</v>
      </c>
      <c r="O919" s="150"/>
      <c r="P919" s="150"/>
      <c r="Q919" s="47">
        <f>'Overall Data'!$C$34-N919</f>
        <v>3448</v>
      </c>
      <c r="R919" s="132" t="str">
        <f>VLOOKUP($F919,'Participating - full rosters'!$A:$Q,17,FALSE )</f>
        <v>Day</v>
      </c>
      <c r="S919" s="132">
        <v>4</v>
      </c>
    </row>
    <row r="920" spans="1:19">
      <c r="A920" t="str">
        <f>VLOOKUP($F920,'Participating - full rosters'!$A:$Q,2,FALSE )</f>
        <v>Metropolitan Hospital</v>
      </c>
      <c r="B920" s="151">
        <v>0.25150632982301691</v>
      </c>
      <c r="C920" t="str">
        <f>VLOOKUP($F920,'Participating - full rosters'!$A:$Q,5,FALSE )</f>
        <v>6B Telemetry</v>
      </c>
      <c r="D920" s="1">
        <v>0.93953970736413928</v>
      </c>
      <c r="E920" t="str">
        <f>VLOOKUP($F920,'Participating - full rosters'!$A:$Q,10,FALSE )</f>
        <v>Moses, Shantah</v>
      </c>
      <c r="F920" s="151">
        <v>0.84285117975534563</v>
      </c>
      <c r="G920">
        <f>VLOOKUP($F920,'Participating - full rosters'!$A:$Q,11,FALSE )</f>
        <v>317</v>
      </c>
      <c r="H920" s="132">
        <f>VLOOKUP($F920,'Participating - full rosters'!$A:$Q,12,FALSE )</f>
        <v>21</v>
      </c>
      <c r="I920" s="132">
        <f>VLOOKUP($F920,'Participating - full rosters'!$A:$Q,13,FALSE )</f>
        <v>2016</v>
      </c>
      <c r="J920" s="132" t="str">
        <f>VLOOKUP($F920,'Participating - full rosters'!$A:$Q,14,FALSE )</f>
        <v xml:space="preserve">Govt. (non federal) - City
</v>
      </c>
      <c r="K920" s="132" t="str">
        <f>VLOOKUP($F920,'Participating - full rosters'!$A:$R,18,FALSE )</f>
        <v>Minor</v>
      </c>
      <c r="L920" s="132" t="str">
        <f>VLOOKUP($F920,'Participating - full rosters'!$A:$Q,15,FALSE )</f>
        <v>CAN</v>
      </c>
      <c r="M920" s="150">
        <f>VLOOKUP($F920,'Participating - full rosters'!$A:$Q,16,FALSE )</f>
        <v>39580</v>
      </c>
      <c r="N920" s="150">
        <f>VLOOKUP($F920,'Participating - full rosters'!$A:$Q,16,FALSE )</f>
        <v>39580</v>
      </c>
      <c r="O920" s="150"/>
      <c r="P920" s="150"/>
      <c r="Q920" s="47">
        <f>'Overall Data'!$C$34-N920</f>
        <v>3469</v>
      </c>
      <c r="R920" s="132" t="str">
        <f>VLOOKUP($F920,'Participating - full rosters'!$A:$Q,17,FALSE )</f>
        <v>Days</v>
      </c>
      <c r="S920" s="132">
        <v>4</v>
      </c>
    </row>
    <row r="921" spans="1:19">
      <c r="A921" t="str">
        <f>VLOOKUP($F921,'Participating - full rosters'!$A:$Q,2,FALSE )</f>
        <v xml:space="preserve">King's County </v>
      </c>
      <c r="B921" s="143">
        <v>0.23887557634757928</v>
      </c>
      <c r="C921" t="str">
        <f>VLOOKUP($F921,'Participating - full rosters'!$A:$Q,5,FALSE )</f>
        <v>D7 North</v>
      </c>
      <c r="D921" s="195">
        <v>0.18010557270315219</v>
      </c>
      <c r="E921" t="str">
        <f>VLOOKUP($F921,'Participating - full rosters'!$A:$Q,10,FALSE )</f>
        <v>Pieters, Roshauna</v>
      </c>
      <c r="F921" s="142">
        <v>0.69195967391655544</v>
      </c>
      <c r="G921">
        <f>VLOOKUP($F921,'Participating - full rosters'!$A:$Q,11,FALSE )</f>
        <v>599</v>
      </c>
      <c r="H921" s="132">
        <f>VLOOKUP($F921,'Participating - full rosters'!$A:$Q,12,FALSE )</f>
        <v>36</v>
      </c>
      <c r="I921" s="132">
        <f>VLOOKUP($F921,'Participating - full rosters'!$A:$Q,13,FALSE )</f>
        <v>2006</v>
      </c>
      <c r="J921" s="132" t="str">
        <f>VLOOKUP($F921,'Participating - full rosters'!$A:$Q,14,FALSE )</f>
        <v xml:space="preserve">Govt. (non federal) - City
</v>
      </c>
      <c r="K921" s="132" t="str">
        <f>VLOOKUP($F921,'Participating - full rosters'!$A:$R,18,FALSE )</f>
        <v>Minor</v>
      </c>
      <c r="L921" s="132" t="str">
        <f>VLOOKUP($F921,'Participating - full rosters'!$A:$Q,15,FALSE )</f>
        <v>Staff Nurse</v>
      </c>
      <c r="M921" s="150">
        <f>VLOOKUP($F921,'Participating - full rosters'!$A:$Q,16,FALSE )</f>
        <v>39573</v>
      </c>
      <c r="N921" s="150">
        <f>VLOOKUP($F921,'Participating - full rosters'!$A:$Q,16,FALSE )</f>
        <v>39573</v>
      </c>
      <c r="O921" s="150"/>
      <c r="P921" s="150"/>
      <c r="Q921" s="47">
        <f>'Overall Data'!$C$34-N921</f>
        <v>3476</v>
      </c>
      <c r="R921" s="132" t="str">
        <f>VLOOKUP($F921,'Participating - full rosters'!$A:$Q,17,FALSE )</f>
        <v>Day</v>
      </c>
      <c r="S921" s="132">
        <v>4</v>
      </c>
    </row>
    <row r="922" spans="1:19">
      <c r="A922" t="str">
        <f>VLOOKUP($F922,'Participating - full rosters'!$A:$Q,2,FALSE )</f>
        <v>The Miriam Hospital</v>
      </c>
      <c r="B922" s="151">
        <v>0.52550586196277127</v>
      </c>
      <c r="C922" t="str">
        <f>VLOOKUP($F922,'Participating - full rosters'!$A:$Q,5,FALSE )</f>
        <v>3B Colorectal</v>
      </c>
      <c r="D922" s="151">
        <v>0.88784051520757767</v>
      </c>
      <c r="E922" t="str">
        <f>VLOOKUP($F922,'Participating - full rosters'!$A:$Q,10,FALSE )</f>
        <v>Beltran, Jennifer M</v>
      </c>
      <c r="F922" s="151">
        <v>0.63526785376237149</v>
      </c>
      <c r="G922">
        <f>VLOOKUP($F922,'Participating - full rosters'!$A:$Q,11,FALSE )</f>
        <v>247</v>
      </c>
      <c r="H922" s="132">
        <f>VLOOKUP($F922,'Participating - full rosters'!$A:$Q,12,FALSE )</f>
        <v>13</v>
      </c>
      <c r="I922" s="132">
        <f>VLOOKUP($F922,'Participating - full rosters'!$A:$Q,13,FALSE )</f>
        <v>2004</v>
      </c>
      <c r="J922" s="132" t="str">
        <f>VLOOKUP($F922,'Participating - full rosters'!$A:$Q,14,FALSE )</f>
        <v>Nongovt. (not-for-profit) - Other</v>
      </c>
      <c r="K922" s="132" t="str">
        <f>VLOOKUP($F922,'Participating - full rosters'!$A:$R,18,FALSE )</f>
        <v>Major</v>
      </c>
      <c r="L922" s="132" t="str">
        <f>VLOOKUP($F922,'Participating - full rosters'!$A:$Q,15,FALSE )</f>
        <v>Staff Nurse</v>
      </c>
      <c r="M922" s="150">
        <f>VLOOKUP($F922,'Participating - full rosters'!$A:$Q,16,FALSE )</f>
        <v>39573</v>
      </c>
      <c r="N922" s="150">
        <f>VLOOKUP($F922,'Participating - full rosters'!$A:$Q,16,FALSE )</f>
        <v>39573</v>
      </c>
      <c r="O922" s="150"/>
      <c r="P922" s="150"/>
      <c r="Q922" s="47">
        <f>'Overall Data'!$C$34-N922</f>
        <v>3476</v>
      </c>
      <c r="R922" s="132" t="str">
        <f>VLOOKUP($F922,'Participating - full rosters'!$A:$Q,17,FALSE )</f>
        <v>Day</v>
      </c>
      <c r="S922" s="132">
        <v>4</v>
      </c>
    </row>
    <row r="923" spans="1:19">
      <c r="A923" t="str">
        <f>VLOOKUP($F923,'Participating - full rosters'!$A:$Q,2,FALSE )</f>
        <v>The Miriam Hospital</v>
      </c>
      <c r="B923" s="151">
        <v>0.52550586196277127</v>
      </c>
      <c r="C923" t="str">
        <f>VLOOKUP($F923,'Participating - full rosters'!$A:$Q,5,FALSE )</f>
        <v>3N Orthopedic</v>
      </c>
      <c r="D923" s="1">
        <v>0.9910442883158086</v>
      </c>
      <c r="E923" t="str">
        <f>VLOOKUP($F923,'Participating - full rosters'!$A:$Q,10,FALSE )</f>
        <v>Mella, Arlene</v>
      </c>
      <c r="F923" s="151">
        <v>0.23831962365394865</v>
      </c>
      <c r="G923">
        <f>VLOOKUP($F923,'Participating - full rosters'!$A:$Q,11,FALSE )</f>
        <v>247</v>
      </c>
      <c r="H923" s="132">
        <f>VLOOKUP($F923,'Participating - full rosters'!$A:$Q,12,FALSE )</f>
        <v>36</v>
      </c>
      <c r="I923" s="132">
        <f>VLOOKUP($F923,'Participating - full rosters'!$A:$Q,13,FALSE )</f>
        <v>2004</v>
      </c>
      <c r="J923" s="132" t="str">
        <f>VLOOKUP($F923,'Participating - full rosters'!$A:$Q,14,FALSE )</f>
        <v>Nongovt. (not-for-profit) - Other</v>
      </c>
      <c r="K923" s="132" t="str">
        <f>VLOOKUP($F923,'Participating - full rosters'!$A:$R,18,FALSE )</f>
        <v>Major</v>
      </c>
      <c r="L923" s="132" t="str">
        <f>VLOOKUP($F923,'Participating - full rosters'!$A:$Q,15,FALSE )</f>
        <v>Nurse Aide</v>
      </c>
      <c r="M923" s="150">
        <f>VLOOKUP($F923,'Participating - full rosters'!$A:$Q,16,FALSE )</f>
        <v>39549</v>
      </c>
      <c r="N923" s="150">
        <f>VLOOKUP($F923,'Participating - full rosters'!$A:$Q,16,FALSE )</f>
        <v>39549</v>
      </c>
      <c r="O923" s="150"/>
      <c r="P923" s="150"/>
      <c r="Q923" s="47">
        <f>'Overall Data'!$C$34-N923</f>
        <v>3500</v>
      </c>
      <c r="R923" s="132" t="str">
        <f>VLOOKUP($F923,'Participating - full rosters'!$A:$Q,17,FALSE )</f>
        <v>Day</v>
      </c>
      <c r="S923" s="132">
        <v>4</v>
      </c>
    </row>
    <row r="924" spans="1:19">
      <c r="A924" t="str">
        <f>VLOOKUP($F924,'Participating - full rosters'!$A:$Q,2,FALSE )</f>
        <v>NY Presbyterian - Lawrence</v>
      </c>
      <c r="B924" s="151">
        <v>9.2891976238658858E-2</v>
      </c>
      <c r="C924" t="str">
        <f>VLOOKUP($F924,'Participating - full rosters'!$A:$Q,5,FALSE )</f>
        <v>3N</v>
      </c>
      <c r="D924" s="151">
        <v>0.32799101029205158</v>
      </c>
      <c r="E924" t="str">
        <f>VLOOKUP($F924,'Participating - full rosters'!$A:$Q,10,FALSE )</f>
        <v>Gradica, Violeta</v>
      </c>
      <c r="F924" s="151">
        <v>0.27432890021462231</v>
      </c>
      <c r="G924">
        <f>VLOOKUP($F924,'Participating - full rosters'!$A:$Q,11,FALSE )</f>
        <v>208</v>
      </c>
      <c r="H924" s="132">
        <f>VLOOKUP($F924,'Participating - full rosters'!$A:$Q,12,FALSE )</f>
        <v>31</v>
      </c>
      <c r="I924" s="132">
        <f>VLOOKUP($F924,'Participating - full rosters'!$A:$Q,13,FALSE )</f>
        <v>2016</v>
      </c>
      <c r="J924" s="132" t="str">
        <f>VLOOKUP($F924,'Participating - full rosters'!$A:$Q,14,FALSE )</f>
        <v>Nongovt. (not-for-profit) - Other</v>
      </c>
      <c r="K924" s="132" t="str">
        <f>VLOOKUP($F924,'Participating - full rosters'!$A:$R,18,FALSE )</f>
        <v>Minor</v>
      </c>
      <c r="L924" s="132" t="str">
        <f>VLOOKUP($F924,'Participating - full rosters'!$A:$Q,15,FALSE )</f>
        <v>STAFF NURSE</v>
      </c>
      <c r="M924" s="150">
        <f>VLOOKUP($F924,'Participating - full rosters'!$A:$Q,16,FALSE )</f>
        <v>39510</v>
      </c>
      <c r="N924" s="150">
        <f>VLOOKUP($F924,'Participating - full rosters'!$A:$Q,16,FALSE )</f>
        <v>39510</v>
      </c>
      <c r="O924" s="150"/>
      <c r="P924" s="150"/>
      <c r="Q924" s="47">
        <f>'Overall Data'!$C$34-N924</f>
        <v>3539</v>
      </c>
      <c r="R924" s="132" t="str">
        <f>VLOOKUP($F924,'Participating - full rosters'!$A:$Q,17,FALSE )</f>
        <v>FT Days</v>
      </c>
      <c r="S924" s="132">
        <v>4</v>
      </c>
    </row>
    <row r="925" spans="1:19">
      <c r="A925" t="str">
        <f>VLOOKUP($F925,'Participating - full rosters'!$A:$Q,2,FALSE )</f>
        <v>Geisinger Medical Center</v>
      </c>
      <c r="B925" s="151">
        <v>0.91611479193661671</v>
      </c>
      <c r="C925" t="str">
        <f>VLOOKUP($F925,'Participating - full rosters'!$A:$Q,5,FALSE )</f>
        <v xml:space="preserve">BP 7 </v>
      </c>
      <c r="D925" s="1">
        <v>0.86510378090424767</v>
      </c>
      <c r="E925" t="str">
        <f>VLOOKUP($F925,'Participating - full rosters'!$A:$Q,10,FALSE )</f>
        <v>Lee, Amber</v>
      </c>
      <c r="F925" s="151">
        <v>0.8660368643949039</v>
      </c>
      <c r="G925">
        <f>VLOOKUP($F925,'Participating - full rosters'!$A:$Q,11,FALSE )</f>
        <v>547</v>
      </c>
      <c r="H925" s="132">
        <f>VLOOKUP($F925,'Participating - full rosters'!$A:$Q,12,FALSE )</f>
        <v>28</v>
      </c>
      <c r="I925" s="132">
        <f>VLOOKUP($F925,'Participating - full rosters'!$A:$Q,13,FALSE )</f>
        <v>2010</v>
      </c>
      <c r="J925" s="132" t="str">
        <f>VLOOKUP($F925,'Participating - full rosters'!$A:$Q,14,FALSE )</f>
        <v>Nongovt. (not-for-profit) - Other</v>
      </c>
      <c r="K925" s="132" t="str">
        <f>VLOOKUP($F925,'Participating - full rosters'!$A:$R,18,FALSE )</f>
        <v>Major</v>
      </c>
      <c r="L925" s="132" t="str">
        <f>VLOOKUP($F925,'Participating - full rosters'!$A:$Q,15,FALSE )</f>
        <v>Unlicensed staff</v>
      </c>
      <c r="M925" s="150">
        <f>VLOOKUP($F925,'Participating - full rosters'!$A:$Q,16,FALSE )</f>
        <v>39494</v>
      </c>
      <c r="N925" s="150">
        <f>VLOOKUP($F925,'Participating - full rosters'!$A:$Q,16,FALSE )</f>
        <v>39494</v>
      </c>
      <c r="O925" s="150"/>
      <c r="P925" s="150"/>
      <c r="Q925" s="47">
        <f>'Overall Data'!$C$34-N925</f>
        <v>3555</v>
      </c>
      <c r="R925" s="132" t="str">
        <f>VLOOKUP($F925,'Participating - full rosters'!$A:$Q,17,FALSE )</f>
        <v>Day</v>
      </c>
      <c r="S925" s="132">
        <v>4</v>
      </c>
    </row>
    <row r="926" spans="1:19">
      <c r="A926" t="str">
        <f>VLOOKUP($F926,'Participating - full rosters'!$A:$Q,2,FALSE )</f>
        <v>St. John Hospital &amp; Medical Center</v>
      </c>
      <c r="B926" s="151">
        <v>0.43342485109506379</v>
      </c>
      <c r="C926" t="str">
        <f>VLOOKUP($F926,'Participating - full rosters'!$A:$Q,5,FALSE )</f>
        <v>4 East - ACE Unit</v>
      </c>
      <c r="D926" s="1">
        <v>0.9455541494267875</v>
      </c>
      <c r="E926" t="str">
        <f>VLOOKUP($F926,'Participating - full rosters'!$A:$Q,10,FALSE )</f>
        <v>Poteracki, Julie</v>
      </c>
      <c r="F926" s="151">
        <v>0.98643879543055091</v>
      </c>
      <c r="G926">
        <f>VLOOKUP($F926,'Participating - full rosters'!$A:$Q,11,FALSE )</f>
        <v>586</v>
      </c>
      <c r="H926" s="132">
        <f>VLOOKUP($F926,'Participating - full rosters'!$A:$Q,12,FALSE )</f>
        <v>24</v>
      </c>
      <c r="I926" s="132">
        <f>VLOOKUP($F926,'Participating - full rosters'!$A:$Q,13,FALSE )</f>
        <v>2003</v>
      </c>
      <c r="J926" s="132" t="str">
        <f>VLOOKUP($F926,'Participating - full rosters'!$A:$Q,14,FALSE )</f>
        <v>Nongovt. (not-for-profit) - Church Operated</v>
      </c>
      <c r="K926" s="132" t="str">
        <f>VLOOKUP($F926,'Participating - full rosters'!$A:$R,18,FALSE )</f>
        <v>Major</v>
      </c>
      <c r="L926" s="132" t="str">
        <f>VLOOKUP($F926,'Participating - full rosters'!$A:$Q,15,FALSE )</f>
        <v>Patient Care Technician</v>
      </c>
      <c r="M926" s="150">
        <f>VLOOKUP($F926,'Participating - full rosters'!$A:$Q,16,FALSE )</f>
        <v>39475</v>
      </c>
      <c r="N926" s="150">
        <f>VLOOKUP($F926,'Participating - full rosters'!$A:$Q,16,FALSE )</f>
        <v>39475</v>
      </c>
      <c r="O926" s="150"/>
      <c r="P926" s="150"/>
      <c r="Q926" s="47">
        <f>'Overall Data'!$C$34-N926</f>
        <v>3574</v>
      </c>
      <c r="R926" s="132" t="str">
        <f>VLOOKUP($F926,'Participating - full rosters'!$A:$Q,17,FALSE )</f>
        <v>Day</v>
      </c>
      <c r="S926" s="132">
        <v>4</v>
      </c>
    </row>
    <row r="927" spans="1:19">
      <c r="A927" t="str">
        <f>VLOOKUP($F927,'Participating - full rosters'!$A:$Q,2,FALSE )</f>
        <v>Community Memorial Hospital</v>
      </c>
      <c r="B927" s="151">
        <v>0.99258069907410573</v>
      </c>
      <c r="C927" t="str">
        <f>VLOOKUP($F927,'Participating - full rosters'!$A:$Q,5,FALSE )</f>
        <v>Medical ACE</v>
      </c>
      <c r="D927" s="1">
        <v>0.93104764500745685</v>
      </c>
      <c r="E927" t="str">
        <f>VLOOKUP($F927,'Participating - full rosters'!$A:$Q,10,FALSE )</f>
        <v>Marshall, Jen</v>
      </c>
      <c r="F927" s="151">
        <v>0.37178380369460406</v>
      </c>
      <c r="G927">
        <f>VLOOKUP($F927,'Participating - full rosters'!$A:$Q,11,FALSE )</f>
        <v>198</v>
      </c>
      <c r="H927" s="132">
        <f>VLOOKUP($F927,'Participating - full rosters'!$A:$Q,12,FALSE )</f>
        <v>29</v>
      </c>
      <c r="I927" s="132">
        <f>VLOOKUP($F927,'Participating - full rosters'!$A:$Q,13,FALSE )</f>
        <v>2008</v>
      </c>
      <c r="J927" s="132" t="str">
        <f>VLOOKUP($F927,'Participating - full rosters'!$A:$Q,14,FALSE )</f>
        <v>Nongovt. (not-for-profit) - Other</v>
      </c>
      <c r="K927" s="132" t="str">
        <f>VLOOKUP($F927,'Participating - full rosters'!$A:$R,18,FALSE )</f>
        <v>Minor</v>
      </c>
      <c r="L927" s="132" t="str">
        <f>VLOOKUP($F927,'Participating - full rosters'!$A:$Q,15,FALSE )</f>
        <v>RN Supervisor</v>
      </c>
      <c r="M927" s="150">
        <f>VLOOKUP($F927,'Participating - full rosters'!$A:$Q,16,FALSE )</f>
        <v>39442</v>
      </c>
      <c r="N927" s="150">
        <f>VLOOKUP($F927,'Participating - full rosters'!$A:$Q,16,FALSE )</f>
        <v>39442</v>
      </c>
      <c r="O927" s="150"/>
      <c r="P927" s="150"/>
      <c r="Q927" s="47">
        <f>'Overall Data'!$C$34-N927</f>
        <v>3607</v>
      </c>
      <c r="R927" s="132" t="str">
        <f>VLOOKUP($F927,'Participating - full rosters'!$A:$Q,17,FALSE )</f>
        <v>Day</v>
      </c>
      <c r="S927" s="132">
        <v>4</v>
      </c>
    </row>
    <row r="928" spans="1:19">
      <c r="A928" t="str">
        <f>VLOOKUP($F928,'Participating - full rosters'!$A:$Q,2,FALSE )</f>
        <v xml:space="preserve">King's County </v>
      </c>
      <c r="B928" s="142">
        <v>0.23887557634757928</v>
      </c>
      <c r="C928" t="str">
        <f>VLOOKUP($F928,'Participating - full rosters'!$A:$Q,5,FALSE )</f>
        <v>D7 North</v>
      </c>
      <c r="D928" s="195">
        <v>0.18010557270315219</v>
      </c>
      <c r="E928" t="str">
        <f>VLOOKUP($F928,'Participating - full rosters'!$A:$Q,10,FALSE )</f>
        <v>Glaze-Bernanrd, Sheryl</v>
      </c>
      <c r="F928" s="142">
        <v>8.7989495518192573E-2</v>
      </c>
      <c r="G928">
        <f>VLOOKUP($F928,'Participating - full rosters'!$A:$Q,11,FALSE )</f>
        <v>599</v>
      </c>
      <c r="H928" s="132">
        <f>VLOOKUP($F928,'Participating - full rosters'!$A:$Q,12,FALSE )</f>
        <v>36</v>
      </c>
      <c r="I928" s="132">
        <f>VLOOKUP($F928,'Participating - full rosters'!$A:$Q,13,FALSE )</f>
        <v>2006</v>
      </c>
      <c r="J928" s="132" t="str">
        <f>VLOOKUP($F928,'Participating - full rosters'!$A:$Q,14,FALSE )</f>
        <v xml:space="preserve">Govt. (non federal) - City
</v>
      </c>
      <c r="K928" s="132" t="str">
        <f>VLOOKUP($F928,'Participating - full rosters'!$A:$R,18,FALSE )</f>
        <v>Minor</v>
      </c>
      <c r="L928" s="132" t="str">
        <f>VLOOKUP($F928,'Participating - full rosters'!$A:$Q,15,FALSE )</f>
        <v>Staff Nurse</v>
      </c>
      <c r="M928" s="150">
        <f>VLOOKUP($F928,'Participating - full rosters'!$A:$Q,16,FALSE )</f>
        <v>39426</v>
      </c>
      <c r="N928" s="150">
        <f>VLOOKUP($F928,'Participating - full rosters'!$A:$Q,16,FALSE )</f>
        <v>39426</v>
      </c>
      <c r="O928" s="150"/>
      <c r="P928" s="150"/>
      <c r="Q928" s="47">
        <f>'Overall Data'!$C$34-N928</f>
        <v>3623</v>
      </c>
      <c r="R928" s="132" t="str">
        <f>VLOOKUP($F928,'Participating - full rosters'!$A:$Q,17,FALSE )</f>
        <v>Day</v>
      </c>
      <c r="S928" s="132">
        <v>4</v>
      </c>
    </row>
    <row r="929" spans="1:19">
      <c r="A929" t="str">
        <f>VLOOKUP($F929,'Participating - full rosters'!$A:$Q,2,FALSE )</f>
        <v>The Miriam Hospital</v>
      </c>
      <c r="B929" s="151">
        <v>0.52550586196277127</v>
      </c>
      <c r="C929" t="str">
        <f>VLOOKUP($F929,'Participating - full rosters'!$A:$Q,5,FALSE )</f>
        <v>3W Med Surg</v>
      </c>
      <c r="D929" s="1">
        <v>0.25663933604106137</v>
      </c>
      <c r="E929" t="str">
        <f>VLOOKUP($F929,'Participating - full rosters'!$A:$Q,10,FALSE )</f>
        <v>Aubin, Daryl</v>
      </c>
      <c r="F929" s="151">
        <v>0.62337404297244514</v>
      </c>
      <c r="G929">
        <f>VLOOKUP($F929,'Participating - full rosters'!$A:$Q,11,FALSE )</f>
        <v>247</v>
      </c>
      <c r="H929" s="132">
        <f>VLOOKUP($F929,'Participating - full rosters'!$A:$Q,12,FALSE )</f>
        <v>36</v>
      </c>
      <c r="I929" s="132">
        <f>VLOOKUP($F929,'Participating - full rosters'!$A:$Q,13,FALSE )</f>
        <v>2004</v>
      </c>
      <c r="J929" s="132" t="str">
        <f>VLOOKUP($F929,'Participating - full rosters'!$A:$Q,14,FALSE )</f>
        <v>Nongovt. (not-for-profit) - Other</v>
      </c>
      <c r="K929" s="132" t="str">
        <f>VLOOKUP($F929,'Participating - full rosters'!$A:$R,18,FALSE )</f>
        <v>Major</v>
      </c>
      <c r="L929" s="132" t="str">
        <f>VLOOKUP($F929,'Participating - full rosters'!$A:$Q,15,FALSE )</f>
        <v>Staff Nurse</v>
      </c>
      <c r="M929" s="150">
        <f>VLOOKUP($F929,'Participating - full rosters'!$A:$Q,16,FALSE )</f>
        <v>39426</v>
      </c>
      <c r="N929" s="150">
        <f>VLOOKUP($F929,'Participating - full rosters'!$A:$Q,16,FALSE )</f>
        <v>39426</v>
      </c>
      <c r="O929" s="150"/>
      <c r="P929" s="150"/>
      <c r="Q929" s="47">
        <f>'Overall Data'!$C$34-N929</f>
        <v>3623</v>
      </c>
      <c r="R929" s="132" t="str">
        <f>VLOOKUP($F929,'Participating - full rosters'!$A:$Q,17,FALSE )</f>
        <v>Day</v>
      </c>
      <c r="S929" s="132">
        <v>4</v>
      </c>
    </row>
    <row r="930" spans="1:19">
      <c r="A930" t="str">
        <f>VLOOKUP($F930,'Participating - full rosters'!$A:$Q,2,FALSE )</f>
        <v xml:space="preserve">King's County </v>
      </c>
      <c r="B930" s="142">
        <v>0.23887557634757928</v>
      </c>
      <c r="C930" t="str">
        <f>VLOOKUP($F930,'Participating - full rosters'!$A:$Q,5,FALSE )</f>
        <v>D6 South</v>
      </c>
      <c r="D930" s="145">
        <v>0.54890272696977305</v>
      </c>
      <c r="E930" t="str">
        <f>VLOOKUP($F930,'Participating - full rosters'!$A:$Q,10,FALSE )</f>
        <v>Pascall, Bernice</v>
      </c>
      <c r="F930" s="145">
        <v>8.5264312315440516E-2</v>
      </c>
      <c r="G930">
        <f>VLOOKUP($F930,'Participating - full rosters'!$A:$Q,11,FALSE )</f>
        <v>599</v>
      </c>
      <c r="H930" s="132">
        <f>VLOOKUP($F930,'Participating - full rosters'!$A:$Q,12,FALSE )</f>
        <v>36</v>
      </c>
      <c r="I930" s="132">
        <f>VLOOKUP($F930,'Participating - full rosters'!$A:$Q,13,FALSE )</f>
        <v>2006</v>
      </c>
      <c r="J930" s="132" t="str">
        <f>VLOOKUP($F930,'Participating - full rosters'!$A:$Q,14,FALSE )</f>
        <v xml:space="preserve">Govt. (non federal) - City
</v>
      </c>
      <c r="K930" s="132" t="str">
        <f>VLOOKUP($F930,'Participating - full rosters'!$A:$R,18,FALSE )</f>
        <v>Minor</v>
      </c>
      <c r="L930" s="132" t="str">
        <f>VLOOKUP($F930,'Participating - full rosters'!$A:$Q,15,FALSE )</f>
        <v>STAFF NURSE</v>
      </c>
      <c r="M930" s="150">
        <f>VLOOKUP($F930,'Participating - full rosters'!$A:$Q,16,FALSE )</f>
        <v>39419</v>
      </c>
      <c r="N930" s="150">
        <f>VLOOKUP($F930,'Participating - full rosters'!$A:$Q,16,FALSE )</f>
        <v>39419</v>
      </c>
      <c r="O930" s="150"/>
      <c r="P930" s="150"/>
      <c r="Q930" s="47">
        <f>'Overall Data'!$C$34-N930</f>
        <v>3630</v>
      </c>
      <c r="R930" s="132" t="str">
        <f>VLOOKUP($F930,'Participating - full rosters'!$A:$Q,17,FALSE )</f>
        <v>DAY</v>
      </c>
      <c r="S930" s="132">
        <v>4</v>
      </c>
    </row>
    <row r="931" spans="1:19">
      <c r="A931" t="str">
        <f>VLOOKUP($F931,'Participating - full rosters'!$A:$Q,2,FALSE )</f>
        <v>Stanford Hospital</v>
      </c>
      <c r="B931" s="151">
        <v>0.7705177108775364</v>
      </c>
      <c r="C931" t="str">
        <f>VLOOKUP($F931,'Participating - full rosters'!$A:$Q,5,FALSE )</f>
        <v>C2 - Trauma/Surgery</v>
      </c>
      <c r="D931" s="151">
        <v>0.13460555484819647</v>
      </c>
      <c r="E931" t="str">
        <f>VLOOKUP($F931,'Participating - full rosters'!$A:$Q,10,FALSE )</f>
        <v>Linebarger, Nina</v>
      </c>
      <c r="F931" s="151">
        <v>0.98231611346094516</v>
      </c>
      <c r="G931">
        <f>VLOOKUP($F931,'Participating - full rosters'!$A:$Q,11,FALSE )</f>
        <v>491</v>
      </c>
      <c r="H931" s="132">
        <f>VLOOKUP($F931,'Participating - full rosters'!$A:$Q,12,FALSE )</f>
        <v>23</v>
      </c>
      <c r="I931" s="132">
        <f>VLOOKUP($F931,'Participating - full rosters'!$A:$Q,13,FALSE )</f>
        <v>2011</v>
      </c>
      <c r="J931" s="132" t="str">
        <f>VLOOKUP($F931,'Participating - full rosters'!$A:$Q,14,FALSE )</f>
        <v>Nongovt. (not-for-profit) - Other</v>
      </c>
      <c r="K931" s="132" t="str">
        <f>VLOOKUP($F931,'Participating - full rosters'!$A:$R,18,FALSE )</f>
        <v>Major</v>
      </c>
      <c r="L931" s="132" t="str">
        <f>VLOOKUP($F931,'Participating - full rosters'!$A:$Q,15,FALSE )</f>
        <v>STAFF NURSE</v>
      </c>
      <c r="M931" s="150">
        <f>VLOOKUP($F931,'Participating - full rosters'!$A:$Q,16,FALSE )</f>
        <v>39419</v>
      </c>
      <c r="N931" s="150">
        <f>VLOOKUP($F931,'Participating - full rosters'!$A:$Q,16,FALSE )</f>
        <v>39419</v>
      </c>
      <c r="O931" s="150"/>
      <c r="P931" s="150"/>
      <c r="Q931" s="47">
        <f>'Overall Data'!$C$34-N931</f>
        <v>3630</v>
      </c>
      <c r="R931" s="132" t="str">
        <f>VLOOKUP($F931,'Participating - full rosters'!$A:$Q,17,FALSE )</f>
        <v>DAY</v>
      </c>
      <c r="S931" s="132">
        <v>4</v>
      </c>
    </row>
    <row r="932" spans="1:19">
      <c r="A932" t="str">
        <f>VLOOKUP($F932,'Participating - full rosters'!$A:$Q,2,FALSE )</f>
        <v>The Miriam Hospital</v>
      </c>
      <c r="B932" s="151">
        <v>0.52550586196277127</v>
      </c>
      <c r="C932" t="str">
        <f>VLOOKUP($F932,'Participating - full rosters'!$A:$Q,5,FALSE )</f>
        <v>4W Cardiac</v>
      </c>
      <c r="D932" s="1">
        <v>0.43561974961587346</v>
      </c>
      <c r="E932" t="str">
        <f>VLOOKUP($F932,'Participating - full rosters'!$A:$Q,10,FALSE )</f>
        <v>Poirier, Theresa</v>
      </c>
      <c r="F932" s="151">
        <v>0.37130117500103177</v>
      </c>
      <c r="G932">
        <f>VLOOKUP($F932,'Participating - full rosters'!$A:$Q,11,FALSE )</f>
        <v>247</v>
      </c>
      <c r="H932" s="132">
        <f>VLOOKUP($F932,'Participating - full rosters'!$A:$Q,12,FALSE )</f>
        <v>30</v>
      </c>
      <c r="I932" s="132">
        <f>VLOOKUP($F932,'Participating - full rosters'!$A:$Q,13,FALSE )</f>
        <v>2004</v>
      </c>
      <c r="J932" s="132" t="str">
        <f>VLOOKUP($F932,'Participating - full rosters'!$A:$Q,14,FALSE )</f>
        <v>Nongovt. (not-for-profit) - Other</v>
      </c>
      <c r="K932" s="132" t="str">
        <f>VLOOKUP($F932,'Participating - full rosters'!$A:$R,18,FALSE )</f>
        <v>Major</v>
      </c>
      <c r="L932" s="132" t="str">
        <f>VLOOKUP($F932,'Participating - full rosters'!$A:$Q,15,FALSE )</f>
        <v>Staff Nurse CN2</v>
      </c>
      <c r="M932" s="150">
        <f>VLOOKUP($F932,'Participating - full rosters'!$A:$Q,16,FALSE )</f>
        <v>39367</v>
      </c>
      <c r="N932" s="150">
        <f>VLOOKUP($F932,'Participating - full rosters'!$A:$Q,16,FALSE )</f>
        <v>39367</v>
      </c>
      <c r="O932" s="150"/>
      <c r="P932" s="150"/>
      <c r="Q932" s="47">
        <f>'Overall Data'!$C$34-N932</f>
        <v>3682</v>
      </c>
      <c r="R932" s="132" t="str">
        <f>VLOOKUP($F932,'Participating - full rosters'!$A:$Q,17,FALSE )</f>
        <v>Day</v>
      </c>
      <c r="S932" s="132">
        <v>4</v>
      </c>
    </row>
    <row r="933" spans="1:19">
      <c r="A933" t="str">
        <f>VLOOKUP($F933,'Participating - full rosters'!$A:$Q,2,FALSE )</f>
        <v>Kaiser Permanente Sunnyside Medical Center</v>
      </c>
      <c r="B933" s="151">
        <v>0.21700524054157877</v>
      </c>
      <c r="C933" t="str">
        <f>VLOOKUP($F933,'Participating - full rosters'!$A:$Q,5,FALSE )</f>
        <v>CV</v>
      </c>
      <c r="D933" s="1">
        <v>0.28666575543119865</v>
      </c>
      <c r="E933" t="str">
        <f>VLOOKUP($F933,'Participating - full rosters'!$A:$Q,10,FALSE )</f>
        <v>Morrison, Kathleen</v>
      </c>
      <c r="F933" s="151">
        <v>0.27267282637318746</v>
      </c>
      <c r="G933">
        <f>VLOOKUP($F933,'Participating - full rosters'!$A:$Q,11,FALSE )</f>
        <v>302</v>
      </c>
      <c r="H933" s="132">
        <f>VLOOKUP($F933,'Participating - full rosters'!$A:$Q,12,FALSE )</f>
        <v>18</v>
      </c>
      <c r="I933" s="132">
        <f>VLOOKUP($F933,'Participating - full rosters'!$A:$Q,13,FALSE )</f>
        <v>2016</v>
      </c>
      <c r="J933" s="132" t="str">
        <f>VLOOKUP($F933,'Participating - full rosters'!$A:$Q,14,FALSE )</f>
        <v>Nongovt. (not-for-profit) - Other</v>
      </c>
      <c r="K933" s="132" t="str">
        <f>VLOOKUP($F933,'Participating - full rosters'!$A:$R,18,FALSE )</f>
        <v>Minor</v>
      </c>
      <c r="L933" s="132" t="str">
        <f>VLOOKUP($F933,'Participating - full rosters'!$A:$Q,15,FALSE )</f>
        <v>Staff Nurse</v>
      </c>
      <c r="M933" s="150">
        <f>VLOOKUP($F933,'Participating - full rosters'!$A:$Q,16,FALSE )</f>
        <v>39363</v>
      </c>
      <c r="N933" s="150">
        <f>VLOOKUP($F933,'Participating - full rosters'!$A:$Q,16,FALSE )</f>
        <v>39363</v>
      </c>
      <c r="O933" s="150"/>
      <c r="P933" s="150"/>
      <c r="Q933" s="47">
        <f>'Overall Data'!$C$34-N933</f>
        <v>3686</v>
      </c>
      <c r="R933" s="132" t="str">
        <f>VLOOKUP($F933,'Participating - full rosters'!$A:$Q,17,FALSE )</f>
        <v>DAY</v>
      </c>
      <c r="S933" s="132">
        <v>4</v>
      </c>
    </row>
    <row r="934" spans="1:19">
      <c r="A934" t="str">
        <f>VLOOKUP($F934,'Participating - full rosters'!$A:$Q,2,FALSE )</f>
        <v>St. Elizabeth Hospital</v>
      </c>
      <c r="B934" s="106">
        <v>6.8237914781315995E-2</v>
      </c>
      <c r="C934" t="str">
        <f>VLOOKUP($F934,'Participating - full rosters'!$A:$Q,5,FALSE )</f>
        <v>Surgery</v>
      </c>
      <c r="D934" s="106">
        <v>0.26135224736058948</v>
      </c>
      <c r="E934" t="str">
        <f>VLOOKUP($F934,'Participating - full rosters'!$A:$Q,10,FALSE )</f>
        <v>Ross, Lynn</v>
      </c>
      <c r="F934" s="106">
        <v>0.41899259408416778</v>
      </c>
      <c r="G934">
        <f>VLOOKUP($F934,'Participating - full rosters'!$A:$Q,11,FALSE )</f>
        <v>47</v>
      </c>
      <c r="H934" s="132">
        <f>VLOOKUP($F934,'Participating - full rosters'!$A:$Q,12,FALSE )</f>
        <v>16</v>
      </c>
      <c r="I934" s="132">
        <f>VLOOKUP($F934,'Participating - full rosters'!$A:$Q,13,FALSE )</f>
        <v>2012</v>
      </c>
      <c r="J934" s="132" t="str">
        <f>VLOOKUP($F934,'Participating - full rosters'!$A:$Q,14,FALSE )</f>
        <v xml:space="preserve">Nongovt. (not-for-profit) - Church Operated
</v>
      </c>
      <c r="K934" s="132" t="str">
        <f>VLOOKUP($F934,'Participating - full rosters'!$A:$R,18,FALSE )</f>
        <v>Non teaching</v>
      </c>
      <c r="L934" s="132" t="str">
        <f>VLOOKUP($F934,'Participating - full rosters'!$A:$Q,15,FALSE )</f>
        <v>Staff Nurse</v>
      </c>
      <c r="M934" s="150">
        <f>VLOOKUP($F934,'Participating - full rosters'!$A:$Q,16,FALSE )</f>
        <v>39335</v>
      </c>
      <c r="N934" s="150">
        <f>VLOOKUP($F934,'Participating - full rosters'!$A:$Q,16,FALSE )</f>
        <v>39335</v>
      </c>
      <c r="O934" s="150"/>
      <c r="P934" s="150"/>
      <c r="Q934" s="47">
        <f>'Overall Data'!$C$34-N934</f>
        <v>3714</v>
      </c>
      <c r="R934" s="132" t="str">
        <f>VLOOKUP($F934,'Participating - full rosters'!$A:$Q,17,FALSE )</f>
        <v>Day</v>
      </c>
      <c r="S934" s="132">
        <v>4</v>
      </c>
    </row>
    <row r="935" spans="1:19">
      <c r="A935" t="str">
        <f>VLOOKUP($F935,'Participating - full rosters'!$A:$Q,2,FALSE )</f>
        <v>Kaiser Permanente Sunnyside Medical Center</v>
      </c>
      <c r="B935" s="151">
        <v>0.21700524054157877</v>
      </c>
      <c r="C935" t="str">
        <f>VLOOKUP($F935,'Participating - full rosters'!$A:$Q,5,FALSE )</f>
        <v>2 North</v>
      </c>
      <c r="D935" s="1">
        <v>0.16097999137792862</v>
      </c>
      <c r="E935" t="str">
        <f>VLOOKUP($F935,'Participating - full rosters'!$A:$Q,10,FALSE )</f>
        <v>Blackman, Scott</v>
      </c>
      <c r="F935" s="151">
        <v>0.3797214813104095</v>
      </c>
      <c r="G935">
        <f>VLOOKUP($F935,'Participating - full rosters'!$A:$Q,11,FALSE )</f>
        <v>302</v>
      </c>
      <c r="H935" s="132">
        <f>VLOOKUP($F935,'Participating - full rosters'!$A:$Q,12,FALSE )</f>
        <v>35</v>
      </c>
      <c r="I935" s="132">
        <f>VLOOKUP($F935,'Participating - full rosters'!$A:$Q,13,FALSE )</f>
        <v>2016</v>
      </c>
      <c r="J935" s="132" t="str">
        <f>VLOOKUP($F935,'Participating - full rosters'!$A:$Q,14,FALSE )</f>
        <v>Nongovt. (not-for-profit) - Other</v>
      </c>
      <c r="K935" s="132" t="str">
        <f>VLOOKUP($F935,'Participating - full rosters'!$A:$R,18,FALSE )</f>
        <v>Minor</v>
      </c>
      <c r="L935" s="132" t="str">
        <f>VLOOKUP($F935,'Participating - full rosters'!$A:$Q,15,FALSE )</f>
        <v>Staff Nurse</v>
      </c>
      <c r="M935" s="150">
        <f>VLOOKUP($F935,'Participating - full rosters'!$A:$Q,16,FALSE )</f>
        <v>39329</v>
      </c>
      <c r="N935" s="150">
        <f>VLOOKUP($F935,'Participating - full rosters'!$A:$Q,16,FALSE )</f>
        <v>39329</v>
      </c>
      <c r="O935" s="150"/>
      <c r="P935" s="150"/>
      <c r="Q935" s="47">
        <f>'Overall Data'!$C$34-N935</f>
        <v>3720</v>
      </c>
      <c r="R935" s="132" t="str">
        <f>VLOOKUP($F935,'Participating - full rosters'!$A:$Q,17,FALSE )</f>
        <v>DAY</v>
      </c>
      <c r="S935" s="132">
        <v>4</v>
      </c>
    </row>
    <row r="936" spans="1:19">
      <c r="A936" t="str">
        <f>VLOOKUP($F936,'Participating - full rosters'!$A:$Q,2,FALSE )</f>
        <v>Kaiser Permanente Sunnyside Medical Center</v>
      </c>
      <c r="B936" s="151">
        <v>0.21700524054157877</v>
      </c>
      <c r="C936" t="str">
        <f>VLOOKUP($F936,'Participating - full rosters'!$A:$Q,5,FALSE )</f>
        <v>2 South</v>
      </c>
      <c r="D936" s="100">
        <v>0.88298628694913495</v>
      </c>
      <c r="E936" t="str">
        <f>VLOOKUP($F936,'Participating - full rosters'!$A:$Q,10,FALSE )</f>
        <v>Choephel, Jangchup</v>
      </c>
      <c r="F936" s="151">
        <v>0.36763744498818796</v>
      </c>
      <c r="G936">
        <f>VLOOKUP($F936,'Participating - full rosters'!$A:$Q,11,FALSE )</f>
        <v>302</v>
      </c>
      <c r="H936" s="132">
        <f>VLOOKUP($F936,'Participating - full rosters'!$A:$Q,12,FALSE )</f>
        <v>20</v>
      </c>
      <c r="I936" s="132">
        <f>VLOOKUP($F936,'Participating - full rosters'!$A:$Q,13,FALSE )</f>
        <v>2016</v>
      </c>
      <c r="J936" s="132" t="str">
        <f>VLOOKUP($F936,'Participating - full rosters'!$A:$Q,14,FALSE )</f>
        <v>Nongovt. (not-for-profit) - Other</v>
      </c>
      <c r="K936" s="132" t="str">
        <f>VLOOKUP($F936,'Participating - full rosters'!$A:$R,18,FALSE )</f>
        <v>Minor</v>
      </c>
      <c r="L936" s="132" t="str">
        <f>VLOOKUP($F936,'Participating - full rosters'!$A:$Q,15,FALSE )</f>
        <v>Staff Nurse</v>
      </c>
      <c r="M936" s="150">
        <f>VLOOKUP($F936,'Participating - full rosters'!$A:$Q,16,FALSE )</f>
        <v>39321</v>
      </c>
      <c r="N936" s="150">
        <f>VLOOKUP($F936,'Participating - full rosters'!$A:$Q,16,FALSE )</f>
        <v>39321</v>
      </c>
      <c r="O936" s="150"/>
      <c r="P936" s="150"/>
      <c r="Q936" s="47">
        <f>'Overall Data'!$C$34-N936</f>
        <v>3728</v>
      </c>
      <c r="R936" s="132" t="str">
        <f>VLOOKUP($F936,'Participating - full rosters'!$A:$Q,17,FALSE )</f>
        <v>DAY</v>
      </c>
      <c r="S936" s="132">
        <v>4</v>
      </c>
    </row>
    <row r="937" spans="1:19">
      <c r="A937" t="str">
        <f>VLOOKUP($F937,'Participating - full rosters'!$A:$Q,2,FALSE )</f>
        <v>Kaiser Permanente Sunnyside Medical Center</v>
      </c>
      <c r="B937" s="151">
        <v>0.21700524054157877</v>
      </c>
      <c r="C937" t="str">
        <f>VLOOKUP($F937,'Participating - full rosters'!$A:$Q,5,FALSE )</f>
        <v>2 North</v>
      </c>
      <c r="D937" s="1">
        <v>0.16097999137792862</v>
      </c>
      <c r="E937" t="str">
        <f>VLOOKUP($F937,'Participating - full rosters'!$A:$Q,10,FALSE )</f>
        <v>Hunt, Louise</v>
      </c>
      <c r="F937" s="151">
        <v>0.47482407072186283</v>
      </c>
      <c r="G937">
        <f>VLOOKUP($F937,'Participating - full rosters'!$A:$Q,11,FALSE )</f>
        <v>302</v>
      </c>
      <c r="H937" s="132">
        <f>VLOOKUP($F937,'Participating - full rosters'!$A:$Q,12,FALSE )</f>
        <v>35</v>
      </c>
      <c r="I937" s="132">
        <f>VLOOKUP($F937,'Participating - full rosters'!$A:$Q,13,FALSE )</f>
        <v>2016</v>
      </c>
      <c r="J937" s="132" t="str">
        <f>VLOOKUP($F937,'Participating - full rosters'!$A:$Q,14,FALSE )</f>
        <v>Nongovt. (not-for-profit) - Other</v>
      </c>
      <c r="K937" s="132" t="str">
        <f>VLOOKUP($F937,'Participating - full rosters'!$A:$R,18,FALSE )</f>
        <v>Minor</v>
      </c>
      <c r="L937" s="132" t="str">
        <f>VLOOKUP($F937,'Participating - full rosters'!$A:$Q,15,FALSE )</f>
        <v>Staff Nurse</v>
      </c>
      <c r="M937" s="150">
        <f>VLOOKUP($F937,'Participating - full rosters'!$A:$Q,16,FALSE )</f>
        <v>39314</v>
      </c>
      <c r="N937" s="150">
        <f>VLOOKUP($F937,'Participating - full rosters'!$A:$Q,16,FALSE )</f>
        <v>39314</v>
      </c>
      <c r="O937" s="150"/>
      <c r="P937" s="150"/>
      <c r="Q937" s="47">
        <f>'Overall Data'!$C$34-N937</f>
        <v>3735</v>
      </c>
      <c r="R937" s="132" t="str">
        <f>VLOOKUP($F937,'Participating - full rosters'!$A:$Q,17,FALSE )</f>
        <v>DAY</v>
      </c>
      <c r="S937" s="132">
        <v>4</v>
      </c>
    </row>
    <row r="938" spans="1:19">
      <c r="A938" t="str">
        <f>VLOOKUP($F938,'Participating - full rosters'!$A:$Q,2,FALSE )</f>
        <v>Community Memorial Hospital</v>
      </c>
      <c r="B938" s="151">
        <v>0.99258069907410573</v>
      </c>
      <c r="C938" t="str">
        <f>VLOOKUP($F938,'Participating - full rosters'!$A:$Q,5,FALSE )</f>
        <v>Medical ACE</v>
      </c>
      <c r="D938" s="1">
        <v>0.93104764500745685</v>
      </c>
      <c r="E938" t="str">
        <f>VLOOKUP($F938,'Participating - full rosters'!$A:$Q,10,FALSE )</f>
        <v>Hodges, Lindsey</v>
      </c>
      <c r="F938" s="151">
        <v>0.21927246887742791</v>
      </c>
      <c r="G938">
        <f>VLOOKUP($F938,'Participating - full rosters'!$A:$Q,11,FALSE )</f>
        <v>198</v>
      </c>
      <c r="H938" s="132">
        <f>VLOOKUP($F938,'Participating - full rosters'!$A:$Q,12,FALSE )</f>
        <v>29</v>
      </c>
      <c r="I938" s="132">
        <f>VLOOKUP($F938,'Participating - full rosters'!$A:$Q,13,FALSE )</f>
        <v>2008</v>
      </c>
      <c r="J938" s="132" t="str">
        <f>VLOOKUP($F938,'Participating - full rosters'!$A:$Q,14,FALSE )</f>
        <v>Nongovt. (not-for-profit) - Other</v>
      </c>
      <c r="K938" s="132" t="str">
        <f>VLOOKUP($F938,'Participating - full rosters'!$A:$R,18,FALSE )</f>
        <v>Minor</v>
      </c>
      <c r="L938" s="132" t="str">
        <f>VLOOKUP($F938,'Participating - full rosters'!$A:$Q,15,FALSE )</f>
        <v>RN</v>
      </c>
      <c r="M938" s="150">
        <f>VLOOKUP($F938,'Participating - full rosters'!$A:$Q,16,FALSE )</f>
        <v>39300</v>
      </c>
      <c r="N938" s="150">
        <f>VLOOKUP($F938,'Participating - full rosters'!$A:$Q,16,FALSE )</f>
        <v>39300</v>
      </c>
      <c r="O938" s="150"/>
      <c r="P938" s="150"/>
      <c r="Q938" s="47">
        <f>'Overall Data'!$C$34-N938</f>
        <v>3749</v>
      </c>
      <c r="R938" s="132" t="str">
        <f>VLOOKUP($F938,'Participating - full rosters'!$A:$Q,17,FALSE )</f>
        <v>Day</v>
      </c>
      <c r="S938" s="132">
        <v>4</v>
      </c>
    </row>
    <row r="939" spans="1:19">
      <c r="A939" t="str">
        <f>VLOOKUP($F939,'Participating - full rosters'!$A:$Q,2,FALSE )</f>
        <v>The Miriam Hospital</v>
      </c>
      <c r="B939" s="151">
        <v>0.52550586196277127</v>
      </c>
      <c r="C939" t="str">
        <f>VLOOKUP($F939,'Participating - full rosters'!$A:$Q,5,FALSE )</f>
        <v>4W Cardiac</v>
      </c>
      <c r="D939" s="1">
        <v>0.43561974961587346</v>
      </c>
      <c r="E939" t="str">
        <f>VLOOKUP($F939,'Participating - full rosters'!$A:$Q,10,FALSE )</f>
        <v>Lima, Allia B</v>
      </c>
      <c r="F939" s="151">
        <v>0.34299462526181157</v>
      </c>
      <c r="G939">
        <f>VLOOKUP($F939,'Participating - full rosters'!$A:$Q,11,FALSE )</f>
        <v>247</v>
      </c>
      <c r="H939" s="132">
        <f>VLOOKUP($F939,'Participating - full rosters'!$A:$Q,12,FALSE )</f>
        <v>30</v>
      </c>
      <c r="I939" s="132">
        <f>VLOOKUP($F939,'Participating - full rosters'!$A:$Q,13,FALSE )</f>
        <v>2004</v>
      </c>
      <c r="J939" s="132" t="str">
        <f>VLOOKUP($F939,'Participating - full rosters'!$A:$Q,14,FALSE )</f>
        <v>Nongovt. (not-for-profit) - Other</v>
      </c>
      <c r="K939" s="132" t="str">
        <f>VLOOKUP($F939,'Participating - full rosters'!$A:$R,18,FALSE )</f>
        <v>Major</v>
      </c>
      <c r="L939" s="132" t="str">
        <f>VLOOKUP($F939,'Participating - full rosters'!$A:$Q,15,FALSE )</f>
        <v>RN</v>
      </c>
      <c r="M939" s="150">
        <f>VLOOKUP($F939,'Participating - full rosters'!$A:$Q,16,FALSE )</f>
        <v>39300</v>
      </c>
      <c r="N939" s="150">
        <f>VLOOKUP($F939,'Participating - full rosters'!$A:$Q,16,FALSE )</f>
        <v>39300</v>
      </c>
      <c r="O939" s="150"/>
      <c r="P939" s="150"/>
      <c r="Q939" s="47">
        <f>'Overall Data'!$C$34-N939</f>
        <v>3749</v>
      </c>
      <c r="R939" s="132" t="str">
        <f>VLOOKUP($F939,'Participating - full rosters'!$A:$Q,17,FALSE )</f>
        <v>Day</v>
      </c>
      <c r="S939" s="132">
        <v>4</v>
      </c>
    </row>
    <row r="940" spans="1:19">
      <c r="A940" t="str">
        <f>VLOOKUP($F940,'Participating - full rosters'!$A:$Q,2,FALSE )</f>
        <v xml:space="preserve">King's County </v>
      </c>
      <c r="B940" s="143">
        <v>0.23887557634757928</v>
      </c>
      <c r="C940" t="str">
        <f>VLOOKUP($F940,'Participating - full rosters'!$A:$Q,5,FALSE )</f>
        <v>D7 South</v>
      </c>
      <c r="D940" s="197">
        <v>0.32122333774177714</v>
      </c>
      <c r="E940" t="str">
        <f>VLOOKUP($F940,'Participating - full rosters'!$A:$Q,10,FALSE )</f>
        <v>James, Lisa</v>
      </c>
      <c r="F940" s="143">
        <v>0.86113425874311111</v>
      </c>
      <c r="G940">
        <f>VLOOKUP($F940,'Participating - full rosters'!$A:$Q,11,FALSE )</f>
        <v>599</v>
      </c>
      <c r="H940" s="132">
        <f>VLOOKUP($F940,'Participating - full rosters'!$A:$Q,12,FALSE )</f>
        <v>36</v>
      </c>
      <c r="I940" s="132">
        <f>VLOOKUP($F940,'Participating - full rosters'!$A:$Q,13,FALSE )</f>
        <v>2006</v>
      </c>
      <c r="J940" s="132" t="str">
        <f>VLOOKUP($F940,'Participating - full rosters'!$A:$Q,14,FALSE )</f>
        <v xml:space="preserve">Govt. (non federal) - City
</v>
      </c>
      <c r="K940" s="132" t="str">
        <f>VLOOKUP($F940,'Participating - full rosters'!$A:$R,18,FALSE )</f>
        <v>Minor</v>
      </c>
      <c r="L940" s="132" t="str">
        <f>VLOOKUP($F940,'Participating - full rosters'!$A:$Q,15,FALSE )</f>
        <v>Staff Nurse</v>
      </c>
      <c r="M940" s="150">
        <f>VLOOKUP($F940,'Participating - full rosters'!$A:$Q,16,FALSE )</f>
        <v>39279</v>
      </c>
      <c r="N940" s="150">
        <f>VLOOKUP($F940,'Participating - full rosters'!$A:$Q,16,FALSE )</f>
        <v>39279</v>
      </c>
      <c r="O940" s="150"/>
      <c r="P940" s="150"/>
      <c r="Q940" s="47">
        <f>'Overall Data'!$C$34-N940</f>
        <v>3770</v>
      </c>
      <c r="R940" s="132" t="str">
        <f>VLOOKUP($F940,'Participating - full rosters'!$A:$Q,17,FALSE )</f>
        <v>Day</v>
      </c>
      <c r="S940" s="132">
        <v>4</v>
      </c>
    </row>
    <row r="941" spans="1:19">
      <c r="A941" t="str">
        <f>VLOOKUP($F941,'Participating - full rosters'!$A:$Q,2,FALSE )</f>
        <v>St. Elizabeth Hospital</v>
      </c>
      <c r="B941" s="106">
        <v>6.8237914781315995E-2</v>
      </c>
      <c r="C941" t="str">
        <f>VLOOKUP($F941,'Participating - full rosters'!$A:$Q,5,FALSE )</f>
        <v>ICU</v>
      </c>
      <c r="D941" s="106">
        <v>0.80914576343562938</v>
      </c>
      <c r="E941" t="str">
        <f>VLOOKUP($F941,'Participating - full rosters'!$A:$Q,10,FALSE )</f>
        <v>Little, Celeste</v>
      </c>
      <c r="F941" s="151">
        <v>0.25630151758649067</v>
      </c>
      <c r="G941">
        <f>VLOOKUP($F941,'Participating - full rosters'!$A:$Q,11,FALSE )</f>
        <v>47</v>
      </c>
      <c r="H941" s="132">
        <f>VLOOKUP($F941,'Participating - full rosters'!$A:$Q,12,FALSE )</f>
        <v>7</v>
      </c>
      <c r="I941" s="132">
        <f>VLOOKUP($F941,'Participating - full rosters'!$A:$Q,13,FALSE )</f>
        <v>2012</v>
      </c>
      <c r="J941" s="132" t="str">
        <f>VLOOKUP($F941,'Participating - full rosters'!$A:$Q,14,FALSE )</f>
        <v xml:space="preserve">Nongovt. (not-for-profit) - Church Operated
</v>
      </c>
      <c r="K941" s="132" t="str">
        <f>VLOOKUP($F941,'Participating - full rosters'!$A:$R,18,FALSE )</f>
        <v>Non teaching</v>
      </c>
      <c r="L941" s="132" t="str">
        <f>VLOOKUP($F941,'Participating - full rosters'!$A:$Q,15,FALSE )</f>
        <v>Charge Nurse</v>
      </c>
      <c r="M941" s="150">
        <f>VLOOKUP($F941,'Participating - full rosters'!$A:$Q,16,FALSE )</f>
        <v>39279</v>
      </c>
      <c r="N941" s="150">
        <f>VLOOKUP($F941,'Participating - full rosters'!$A:$Q,16,FALSE )</f>
        <v>39279</v>
      </c>
      <c r="O941" s="150"/>
      <c r="P941" s="150"/>
      <c r="Q941" s="47">
        <f>'Overall Data'!$C$34-N941</f>
        <v>3770</v>
      </c>
      <c r="R941" s="132" t="str">
        <f>VLOOKUP($F941,'Participating - full rosters'!$A:$Q,17,FALSE )</f>
        <v>Day</v>
      </c>
      <c r="S941" s="132">
        <v>4</v>
      </c>
    </row>
    <row r="942" spans="1:19">
      <c r="A942" t="str">
        <f>VLOOKUP($F942,'Participating - full rosters'!$A:$Q,2,FALSE )</f>
        <v>The Miriam Hospital</v>
      </c>
      <c r="B942" s="151">
        <v>0.52550586196277127</v>
      </c>
      <c r="C942" t="str">
        <f>VLOOKUP($F942,'Participating - full rosters'!$A:$Q,5,FALSE )</f>
        <v>3N Orthopedic</v>
      </c>
      <c r="D942" s="1">
        <v>0.9910442883158086</v>
      </c>
      <c r="E942" t="str">
        <f>VLOOKUP($F942,'Participating - full rosters'!$A:$Q,10,FALSE )</f>
        <v>Bruzzi, Geraldine</v>
      </c>
      <c r="F942" s="151">
        <v>0.69204834087624534</v>
      </c>
      <c r="G942">
        <f>VLOOKUP($F942,'Participating - full rosters'!$A:$Q,11,FALSE )</f>
        <v>247</v>
      </c>
      <c r="H942" s="132">
        <f>VLOOKUP($F942,'Participating - full rosters'!$A:$Q,12,FALSE )</f>
        <v>36</v>
      </c>
      <c r="I942" s="132">
        <f>VLOOKUP($F942,'Participating - full rosters'!$A:$Q,13,FALSE )</f>
        <v>2004</v>
      </c>
      <c r="J942" s="132" t="str">
        <f>VLOOKUP($F942,'Participating - full rosters'!$A:$Q,14,FALSE )</f>
        <v>Nongovt. (not-for-profit) - Other</v>
      </c>
      <c r="K942" s="132" t="str">
        <f>VLOOKUP($F942,'Participating - full rosters'!$A:$R,18,FALSE )</f>
        <v>Major</v>
      </c>
      <c r="L942" s="132" t="str">
        <f>VLOOKUP($F942,'Participating - full rosters'!$A:$Q,15,FALSE )</f>
        <v>Staff Nurse</v>
      </c>
      <c r="M942" s="150">
        <f>VLOOKUP($F942,'Participating - full rosters'!$A:$Q,16,FALSE )</f>
        <v>39279</v>
      </c>
      <c r="N942" s="150">
        <f>VLOOKUP($F942,'Participating - full rosters'!$A:$Q,16,FALSE )</f>
        <v>39279</v>
      </c>
      <c r="O942" s="150"/>
      <c r="P942" s="150"/>
      <c r="Q942" s="47">
        <f>'Overall Data'!$C$34-N942</f>
        <v>3770</v>
      </c>
      <c r="R942" s="132" t="str">
        <f>VLOOKUP($F942,'Participating - full rosters'!$A:$Q,17,FALSE )</f>
        <v>Day</v>
      </c>
      <c r="S942" s="132">
        <v>4</v>
      </c>
    </row>
    <row r="943" spans="1:19">
      <c r="A943" t="str">
        <f>VLOOKUP($F943,'Participating - full rosters'!$A:$Q,2,FALSE )</f>
        <v xml:space="preserve">King's County </v>
      </c>
      <c r="B943" s="143">
        <v>0.238875576347579</v>
      </c>
      <c r="C943" t="str">
        <f>VLOOKUP($F943,'Participating - full rosters'!$A:$Q,5,FALSE )</f>
        <v>D7 South</v>
      </c>
      <c r="D943" s="197">
        <v>0.32122333774177714</v>
      </c>
      <c r="E943" t="str">
        <f>VLOOKUP($F943,'Participating - full rosters'!$A:$Q,10,FALSE )</f>
        <v>Blair, Jason</v>
      </c>
      <c r="F943" s="143">
        <v>1.7178192500349909E-2</v>
      </c>
      <c r="G943">
        <f>VLOOKUP($F943,'Participating - full rosters'!$A:$Q,11,FALSE )</f>
        <v>599</v>
      </c>
      <c r="H943" s="132">
        <f>VLOOKUP($F943,'Participating - full rosters'!$A:$Q,12,FALSE )</f>
        <v>36</v>
      </c>
      <c r="I943" s="132">
        <f>VLOOKUP($F943,'Participating - full rosters'!$A:$Q,13,FALSE )</f>
        <v>2006</v>
      </c>
      <c r="J943" s="132" t="str">
        <f>VLOOKUP($F943,'Participating - full rosters'!$A:$Q,14,FALSE )</f>
        <v xml:space="preserve">Govt. (non federal) - City
</v>
      </c>
      <c r="K943" s="132" t="str">
        <f>VLOOKUP($F943,'Participating - full rosters'!$A:$R,18,FALSE )</f>
        <v>Minor</v>
      </c>
      <c r="L943" s="132" t="str">
        <f>VLOOKUP($F943,'Participating - full rosters'!$A:$Q,15,FALSE )</f>
        <v>Staff Nurse</v>
      </c>
      <c r="M943" s="150">
        <f>VLOOKUP($F943,'Participating - full rosters'!$A:$Q,16,FALSE )</f>
        <v>39272</v>
      </c>
      <c r="N943" s="150">
        <f>VLOOKUP($F943,'Participating - full rosters'!$A:$Q,16,FALSE )</f>
        <v>39272</v>
      </c>
      <c r="O943" s="150"/>
      <c r="P943" s="150"/>
      <c r="Q943" s="47">
        <f>'Overall Data'!$C$34-N943</f>
        <v>3777</v>
      </c>
      <c r="R943" s="132" t="str">
        <f>VLOOKUP($F943,'Participating - full rosters'!$A:$Q,17,FALSE )</f>
        <v>Day</v>
      </c>
      <c r="S943" s="132">
        <v>4</v>
      </c>
    </row>
    <row r="944" spans="1:19">
      <c r="A944" t="str">
        <f>VLOOKUP($F944,'Participating - full rosters'!$A:$Q,2,FALSE )</f>
        <v xml:space="preserve">King's County </v>
      </c>
      <c r="B944" s="143">
        <v>0.23887557634757928</v>
      </c>
      <c r="C944" t="str">
        <f>VLOOKUP($F944,'Participating - full rosters'!$A:$Q,5,FALSE )</f>
        <v>D7 North</v>
      </c>
      <c r="D944" s="195">
        <v>0.18010557270315219</v>
      </c>
      <c r="E944" t="str">
        <f>VLOOKUP($F944,'Participating - full rosters'!$A:$Q,10,FALSE )</f>
        <v>Smith, Constancia</v>
      </c>
      <c r="F944" s="142">
        <v>0.46164962897191686</v>
      </c>
      <c r="G944">
        <f>VLOOKUP($F944,'Participating - full rosters'!$A:$Q,11,FALSE )</f>
        <v>599</v>
      </c>
      <c r="H944" s="132">
        <f>VLOOKUP($F944,'Participating - full rosters'!$A:$Q,12,FALSE )</f>
        <v>36</v>
      </c>
      <c r="I944" s="132">
        <f>VLOOKUP($F944,'Participating - full rosters'!$A:$Q,13,FALSE )</f>
        <v>2006</v>
      </c>
      <c r="J944" s="132" t="str">
        <f>VLOOKUP($F944,'Participating - full rosters'!$A:$Q,14,FALSE )</f>
        <v xml:space="preserve">Govt. (non federal) - City
</v>
      </c>
      <c r="K944" s="132" t="str">
        <f>VLOOKUP($F944,'Participating - full rosters'!$A:$R,18,FALSE )</f>
        <v>Minor</v>
      </c>
      <c r="L944" s="132" t="str">
        <f>VLOOKUP($F944,'Participating - full rosters'!$A:$Q,15,FALSE )</f>
        <v>Staff Nurse</v>
      </c>
      <c r="M944" s="150">
        <f>VLOOKUP($F944,'Participating - full rosters'!$A:$Q,16,FALSE )</f>
        <v>39272</v>
      </c>
      <c r="N944" s="150">
        <f>VLOOKUP($F944,'Participating - full rosters'!$A:$Q,16,FALSE )</f>
        <v>39272</v>
      </c>
      <c r="O944" s="150"/>
      <c r="P944" s="150"/>
      <c r="Q944" s="47">
        <f>'Overall Data'!$C$34-N944</f>
        <v>3777</v>
      </c>
      <c r="R944" s="132" t="str">
        <f>VLOOKUP($F944,'Participating - full rosters'!$A:$Q,17,FALSE )</f>
        <v>Day</v>
      </c>
      <c r="S944" s="132">
        <v>4</v>
      </c>
    </row>
    <row r="945" spans="1:19">
      <c r="A945" t="str">
        <f>VLOOKUP($F945,'Participating - full rosters'!$A:$Q,2,FALSE )</f>
        <v>The Miriam Hospital</v>
      </c>
      <c r="B945" s="151">
        <v>0.52550586196277127</v>
      </c>
      <c r="C945" t="str">
        <f>VLOOKUP($F945,'Participating - full rosters'!$A:$Q,5,FALSE )</f>
        <v>3W Med Surg</v>
      </c>
      <c r="D945" s="1">
        <v>0.25663933604106137</v>
      </c>
      <c r="E945" t="str">
        <f>VLOOKUP($F945,'Participating - full rosters'!$A:$Q,10,FALSE )</f>
        <v>Blanchard, Amanda</v>
      </c>
      <c r="F945" s="151">
        <v>0.32157346136220144</v>
      </c>
      <c r="G945">
        <f>VLOOKUP($F945,'Participating - full rosters'!$A:$Q,11,FALSE )</f>
        <v>247</v>
      </c>
      <c r="H945" s="132">
        <f>VLOOKUP($F945,'Participating - full rosters'!$A:$Q,12,FALSE )</f>
        <v>36</v>
      </c>
      <c r="I945" s="132">
        <f>VLOOKUP($F945,'Participating - full rosters'!$A:$Q,13,FALSE )</f>
        <v>2004</v>
      </c>
      <c r="J945" s="132" t="str">
        <f>VLOOKUP($F945,'Participating - full rosters'!$A:$Q,14,FALSE )</f>
        <v>Nongovt. (not-for-profit) - Other</v>
      </c>
      <c r="K945" s="132" t="str">
        <f>VLOOKUP($F945,'Participating - full rosters'!$A:$R,18,FALSE )</f>
        <v>Major</v>
      </c>
      <c r="L945" s="132" t="str">
        <f>VLOOKUP($F945,'Participating - full rosters'!$A:$Q,15,FALSE )</f>
        <v>Staff Nurse</v>
      </c>
      <c r="M945" s="150">
        <f>VLOOKUP($F945,'Participating - full rosters'!$A:$Q,16,FALSE )</f>
        <v>39272</v>
      </c>
      <c r="N945" s="150">
        <f>VLOOKUP($F945,'Participating - full rosters'!$A:$Q,16,FALSE )</f>
        <v>39272</v>
      </c>
      <c r="O945" s="150"/>
      <c r="P945" s="150"/>
      <c r="Q945" s="47">
        <f>'Overall Data'!$C$34-N945</f>
        <v>3777</v>
      </c>
      <c r="R945" s="132" t="str">
        <f>VLOOKUP($F945,'Participating - full rosters'!$A:$Q,17,FALSE )</f>
        <v>Day</v>
      </c>
      <c r="S945" s="132">
        <v>4</v>
      </c>
    </row>
    <row r="946" spans="1:19">
      <c r="A946" t="str">
        <f>VLOOKUP($F946,'Participating - full rosters'!$A:$Q,2,FALSE )</f>
        <v>The Miriam Hospital</v>
      </c>
      <c r="B946" s="151">
        <v>0.52550586196277127</v>
      </c>
      <c r="C946" t="str">
        <f>VLOOKUP($F946,'Participating - full rosters'!$A:$Q,5,FALSE )</f>
        <v>3N Orthopedic</v>
      </c>
      <c r="D946" s="1">
        <v>0.9910442883158086</v>
      </c>
      <c r="E946" t="str">
        <f>VLOOKUP($F946,'Participating - full rosters'!$A:$Q,10,FALSE )</f>
        <v>Bray, Marie A</v>
      </c>
      <c r="F946" s="151">
        <v>0.72931617178152641</v>
      </c>
      <c r="G946">
        <f>VLOOKUP($F946,'Participating - full rosters'!$A:$Q,11,FALSE )</f>
        <v>247</v>
      </c>
      <c r="H946" s="132">
        <f>VLOOKUP($F946,'Participating - full rosters'!$A:$Q,12,FALSE )</f>
        <v>36</v>
      </c>
      <c r="I946" s="132">
        <f>VLOOKUP($F946,'Participating - full rosters'!$A:$Q,13,FALSE )</f>
        <v>2004</v>
      </c>
      <c r="J946" s="132" t="str">
        <f>VLOOKUP($F946,'Participating - full rosters'!$A:$Q,14,FALSE )</f>
        <v>Nongovt. (not-for-profit) - Other</v>
      </c>
      <c r="K946" s="132" t="str">
        <f>VLOOKUP($F946,'Participating - full rosters'!$A:$R,18,FALSE )</f>
        <v>Major</v>
      </c>
      <c r="L946" s="132" t="str">
        <f>VLOOKUP($F946,'Participating - full rosters'!$A:$Q,15,FALSE )</f>
        <v>Staff Nurse</v>
      </c>
      <c r="M946" s="150">
        <f>VLOOKUP($F946,'Participating - full rosters'!$A:$Q,16,FALSE )</f>
        <v>39272</v>
      </c>
      <c r="N946" s="150">
        <f>VLOOKUP($F946,'Participating - full rosters'!$A:$Q,16,FALSE )</f>
        <v>39272</v>
      </c>
      <c r="O946" s="150"/>
      <c r="P946" s="150"/>
      <c r="Q946" s="47">
        <f>'Overall Data'!$C$34-N946</f>
        <v>3777</v>
      </c>
      <c r="R946" s="132" t="str">
        <f>VLOOKUP($F946,'Participating - full rosters'!$A:$Q,17,FALSE )</f>
        <v>Day</v>
      </c>
      <c r="S946" s="132">
        <v>4</v>
      </c>
    </row>
    <row r="947" spans="1:19">
      <c r="A947" t="str">
        <f>VLOOKUP($F947,'Participating - full rosters'!$A:$Q,2,FALSE )</f>
        <v>Geisinger Medical Center</v>
      </c>
      <c r="B947" s="151">
        <v>0.91611479193661671</v>
      </c>
      <c r="C947" t="str">
        <f>VLOOKUP($F947,'Participating - full rosters'!$A:$Q,5,FALSE )</f>
        <v xml:space="preserve">BP 7 </v>
      </c>
      <c r="D947" s="1">
        <v>0.86510378090424767</v>
      </c>
      <c r="E947" t="str">
        <f>VLOOKUP($F947,'Participating - full rosters'!$A:$Q,10,FALSE )</f>
        <v>Hommel, Alyse</v>
      </c>
      <c r="F947" s="151">
        <v>0.81454493751801649</v>
      </c>
      <c r="G947">
        <f>VLOOKUP($F947,'Participating - full rosters'!$A:$Q,11,FALSE )</f>
        <v>547</v>
      </c>
      <c r="H947" s="132">
        <f>VLOOKUP($F947,'Participating - full rosters'!$A:$Q,12,FALSE )</f>
        <v>28</v>
      </c>
      <c r="I947" s="132">
        <f>VLOOKUP($F947,'Participating - full rosters'!$A:$Q,13,FALSE )</f>
        <v>2010</v>
      </c>
      <c r="J947" s="132" t="str">
        <f>VLOOKUP($F947,'Participating - full rosters'!$A:$Q,14,FALSE )</f>
        <v>Nongovt. (not-for-profit) - Other</v>
      </c>
      <c r="K947" s="132" t="str">
        <f>VLOOKUP($F947,'Participating - full rosters'!$A:$R,18,FALSE )</f>
        <v>Major</v>
      </c>
      <c r="L947" s="132" t="str">
        <f>VLOOKUP($F947,'Participating - full rosters'!$A:$Q,15,FALSE )</f>
        <v>Team Coordinator</v>
      </c>
      <c r="M947" s="150">
        <f>VLOOKUP($F947,'Participating - full rosters'!$A:$Q,16,FALSE )</f>
        <v>39259</v>
      </c>
      <c r="N947" s="150">
        <f>VLOOKUP($F947,'Participating - full rosters'!$A:$Q,16,FALSE )</f>
        <v>39259</v>
      </c>
      <c r="O947" s="150"/>
      <c r="P947" s="150"/>
      <c r="Q947" s="47">
        <f>'Overall Data'!$C$34-N947</f>
        <v>3790</v>
      </c>
      <c r="R947" s="132" t="str">
        <f>VLOOKUP($F947,'Participating - full rosters'!$A:$Q,17,FALSE )</f>
        <v>Day</v>
      </c>
      <c r="S947" s="132">
        <v>4</v>
      </c>
    </row>
    <row r="948" spans="1:19">
      <c r="A948" t="str">
        <f>VLOOKUP($F948,'Participating - full rosters'!$A:$Q,2,FALSE )</f>
        <v>O'Connor Hospital</v>
      </c>
      <c r="B948" s="151">
        <v>0.55461445603717285</v>
      </c>
      <c r="C948" t="str">
        <f>VLOOKUP($F948,'Participating - full rosters'!$A:$Q,5,FALSE )</f>
        <v>Inpatient</v>
      </c>
      <c r="D948" s="1">
        <v>0.36927518772477186</v>
      </c>
      <c r="E948" t="str">
        <f>VLOOKUP($F948,'Participating - full rosters'!$A:$Q,10,FALSE )</f>
        <v>Howard, Jennifer</v>
      </c>
      <c r="F948" s="151">
        <v>0.79460724154070261</v>
      </c>
      <c r="G948">
        <f>VLOOKUP($F948,'Participating - full rosters'!$A:$Q,11,FALSE )</f>
        <v>16</v>
      </c>
      <c r="H948" s="132">
        <f>VLOOKUP($F948,'Participating - full rosters'!$A:$Q,12,FALSE )</f>
        <v>0</v>
      </c>
      <c r="I948" s="132">
        <f>VLOOKUP($F948,'Participating - full rosters'!$A:$Q,13,FALSE )</f>
        <v>2011</v>
      </c>
      <c r="J948" s="132" t="str">
        <f>VLOOKUP($F948,'Participating - full rosters'!$A:$Q,14,FALSE )</f>
        <v>Nongovt. (not-for-profit) - Other</v>
      </c>
      <c r="K948" s="132" t="str">
        <f>VLOOKUP($F948,'Participating - full rosters'!$A:$R,18,FALSE )</f>
        <v>Non teaching</v>
      </c>
      <c r="L948" s="132" t="str">
        <f>VLOOKUP($F948,'Participating - full rosters'!$A:$Q,15,FALSE )</f>
        <v>Certified Nursing Assistant</v>
      </c>
      <c r="M948" s="150">
        <f>VLOOKUP($F948,'Participating - full rosters'!$A:$Q,16,FALSE )</f>
        <v>39251</v>
      </c>
      <c r="N948" s="150">
        <f>VLOOKUP($F948,'Participating - full rosters'!$A:$Q,16,FALSE )</f>
        <v>39251</v>
      </c>
      <c r="O948" s="150"/>
      <c r="P948" s="150"/>
      <c r="Q948" s="47">
        <f>'Overall Data'!$C$34-N948</f>
        <v>3798</v>
      </c>
      <c r="R948" s="132" t="str">
        <f>VLOOKUP($F948,'Participating - full rosters'!$A:$Q,17,FALSE )</f>
        <v>day</v>
      </c>
      <c r="S948" s="132">
        <v>4</v>
      </c>
    </row>
    <row r="949" spans="1:19">
      <c r="A949" t="str">
        <f>VLOOKUP($F949,'Participating - full rosters'!$A:$Q,2,FALSE )</f>
        <v>Community Memorial Hospital</v>
      </c>
      <c r="B949" s="151">
        <v>0.99258069907410573</v>
      </c>
      <c r="C949" t="str">
        <f>VLOOKUP($F949,'Participating - full rosters'!$A:$Q,5,FALSE )</f>
        <v>Medical ACE</v>
      </c>
      <c r="D949" s="1">
        <v>0.93104764500745685</v>
      </c>
      <c r="E949" t="str">
        <f>VLOOKUP($F949,'Participating - full rosters'!$A:$Q,10,FALSE )</f>
        <v>Katzer, Sherri</v>
      </c>
      <c r="F949" s="151">
        <v>0.58062660694522983</v>
      </c>
      <c r="G949">
        <f>VLOOKUP($F949,'Participating - full rosters'!$A:$Q,11,FALSE )</f>
        <v>198</v>
      </c>
      <c r="H949" s="132">
        <f>VLOOKUP($F949,'Participating - full rosters'!$A:$Q,12,FALSE )</f>
        <v>29</v>
      </c>
      <c r="I949" s="132">
        <f>VLOOKUP($F949,'Participating - full rosters'!$A:$Q,13,FALSE )</f>
        <v>2008</v>
      </c>
      <c r="J949" s="132" t="str">
        <f>VLOOKUP($F949,'Participating - full rosters'!$A:$Q,14,FALSE )</f>
        <v>Nongovt. (not-for-profit) - Other</v>
      </c>
      <c r="K949" s="132" t="str">
        <f>VLOOKUP($F949,'Participating - full rosters'!$A:$R,18,FALSE )</f>
        <v>Minor</v>
      </c>
      <c r="L949" s="132" t="str">
        <f>VLOOKUP($F949,'Participating - full rosters'!$A:$Q,15,FALSE )</f>
        <v>RN Director</v>
      </c>
      <c r="M949" s="150">
        <f>VLOOKUP($F949,'Participating - full rosters'!$A:$Q,16,FALSE )</f>
        <v>39234</v>
      </c>
      <c r="N949" s="150">
        <f>VLOOKUP($F949,'Participating - full rosters'!$A:$Q,16,FALSE )</f>
        <v>39234</v>
      </c>
      <c r="O949" s="150"/>
      <c r="P949" s="150"/>
      <c r="Q949" s="47">
        <f>'Overall Data'!$C$34-N949</f>
        <v>3815</v>
      </c>
      <c r="R949" s="132" t="str">
        <f>VLOOKUP($F949,'Participating - full rosters'!$A:$Q,17,FALSE )</f>
        <v>Day</v>
      </c>
      <c r="S949" s="132">
        <v>4</v>
      </c>
    </row>
    <row r="950" spans="1:19">
      <c r="A950" t="str">
        <f>VLOOKUP($F950,'Participating - full rosters'!$A:$Q,2,FALSE )</f>
        <v xml:space="preserve">King's County </v>
      </c>
      <c r="B950" s="143">
        <v>0.23887557634757928</v>
      </c>
      <c r="C950" t="str">
        <f>VLOOKUP($F950,'Participating - full rosters'!$A:$Q,5,FALSE )</f>
        <v>D7 North</v>
      </c>
      <c r="D950" s="195">
        <v>0.18010557270315219</v>
      </c>
      <c r="E950" t="str">
        <f>VLOOKUP($F950,'Participating - full rosters'!$A:$Q,10,FALSE )</f>
        <v>Sesay, Zainab</v>
      </c>
      <c r="F950" s="142">
        <v>0.8053249639216491</v>
      </c>
      <c r="G950">
        <f>VLOOKUP($F950,'Participating - full rosters'!$A:$Q,11,FALSE )</f>
        <v>599</v>
      </c>
      <c r="H950" s="132">
        <f>VLOOKUP($F950,'Participating - full rosters'!$A:$Q,12,FALSE )</f>
        <v>36</v>
      </c>
      <c r="I950" s="132">
        <f>VLOOKUP($F950,'Participating - full rosters'!$A:$Q,13,FALSE )</f>
        <v>2006</v>
      </c>
      <c r="J950" s="132" t="str">
        <f>VLOOKUP($F950,'Participating - full rosters'!$A:$Q,14,FALSE )</f>
        <v xml:space="preserve">Govt. (non federal) - City
</v>
      </c>
      <c r="K950" s="132" t="str">
        <f>VLOOKUP($F950,'Participating - full rosters'!$A:$R,18,FALSE )</f>
        <v>Minor</v>
      </c>
      <c r="L950" s="132" t="str">
        <f>VLOOKUP($F950,'Participating - full rosters'!$A:$Q,15,FALSE )</f>
        <v>Staff Nurse</v>
      </c>
      <c r="M950" s="150">
        <f>VLOOKUP($F950,'Participating - full rosters'!$A:$Q,16,FALSE )</f>
        <v>39203</v>
      </c>
      <c r="N950" s="150">
        <f>VLOOKUP($F950,'Participating - full rosters'!$A:$Q,16,FALSE )</f>
        <v>39203</v>
      </c>
      <c r="O950" s="150"/>
      <c r="P950" s="150"/>
      <c r="Q950" s="47">
        <f>'Overall Data'!$C$34-N950</f>
        <v>3846</v>
      </c>
      <c r="R950" s="132" t="str">
        <f>VLOOKUP($F950,'Participating - full rosters'!$A:$Q,17,FALSE )</f>
        <v>Day</v>
      </c>
      <c r="S950" s="132">
        <v>4</v>
      </c>
    </row>
    <row r="951" spans="1:19">
      <c r="A951" t="str">
        <f>VLOOKUP($F951,'Participating - full rosters'!$A:$Q,2,FALSE )</f>
        <v>The Miriam Hospital</v>
      </c>
      <c r="B951" s="151">
        <v>0.52550586196277127</v>
      </c>
      <c r="C951" t="str">
        <f>VLOOKUP($F951,'Participating - full rosters'!$A:$Q,5,FALSE )</f>
        <v>3N Orthopedic</v>
      </c>
      <c r="D951" s="1">
        <v>0.9910442883158086</v>
      </c>
      <c r="E951" t="str">
        <f>VLOOKUP($F951,'Participating - full rosters'!$A:$Q,10,FALSE )</f>
        <v>Bester, Teresa</v>
      </c>
      <c r="F951" s="151">
        <v>0.27870108100550595</v>
      </c>
      <c r="G951">
        <f>VLOOKUP($F951,'Participating - full rosters'!$A:$Q,11,FALSE )</f>
        <v>247</v>
      </c>
      <c r="H951" s="132">
        <f>VLOOKUP($F951,'Participating - full rosters'!$A:$Q,12,FALSE )</f>
        <v>36</v>
      </c>
      <c r="I951" s="132">
        <f>VLOOKUP($F951,'Participating - full rosters'!$A:$Q,13,FALSE )</f>
        <v>2004</v>
      </c>
      <c r="J951" s="132" t="str">
        <f>VLOOKUP($F951,'Participating - full rosters'!$A:$Q,14,FALSE )</f>
        <v>Nongovt. (not-for-profit) - Other</v>
      </c>
      <c r="K951" s="132" t="str">
        <f>VLOOKUP($F951,'Participating - full rosters'!$A:$R,18,FALSE )</f>
        <v>Major</v>
      </c>
      <c r="L951" s="132" t="str">
        <f>VLOOKUP($F951,'Participating - full rosters'!$A:$Q,15,FALSE )</f>
        <v>Staff Nurse</v>
      </c>
      <c r="M951" s="150">
        <f>VLOOKUP($F951,'Participating - full rosters'!$A:$Q,16,FALSE )</f>
        <v>39203</v>
      </c>
      <c r="N951" s="150">
        <f>VLOOKUP($F951,'Participating - full rosters'!$A:$Q,16,FALSE )</f>
        <v>39203</v>
      </c>
      <c r="O951" s="150"/>
      <c r="P951" s="150"/>
      <c r="Q951" s="47">
        <f>'Overall Data'!$C$34-N951</f>
        <v>3846</v>
      </c>
      <c r="R951" s="132" t="str">
        <f>VLOOKUP($F951,'Participating - full rosters'!$A:$Q,17,FALSE )</f>
        <v>Day</v>
      </c>
      <c r="S951" s="132">
        <v>4</v>
      </c>
    </row>
    <row r="952" spans="1:19">
      <c r="A952" t="str">
        <f>VLOOKUP($F952,'Participating - full rosters'!$A:$Q,2,FALSE )</f>
        <v>Harlem Hospital Center</v>
      </c>
      <c r="B952" s="151">
        <v>0.14907095709371709</v>
      </c>
      <c r="C952" t="str">
        <f>VLOOKUP($F952,'Participating - full rosters'!$A:$Q,5,FALSE )</f>
        <v>13th Floor - Medicine</v>
      </c>
      <c r="D952" s="1">
        <v>0.67283544320657374</v>
      </c>
      <c r="E952" t="str">
        <f>VLOOKUP($F952,'Participating - full rosters'!$A:$Q,10,FALSE )</f>
        <v>Duliepre, Speranta</v>
      </c>
      <c r="F952" s="151">
        <v>0.5326105089496459</v>
      </c>
      <c r="G952">
        <f>VLOOKUP($F952,'Participating - full rosters'!$A:$Q,11,FALSE )</f>
        <v>257</v>
      </c>
      <c r="H952" s="132">
        <f>VLOOKUP($F952,'Participating - full rosters'!$A:$Q,12,FALSE )</f>
        <v>36</v>
      </c>
      <c r="I952" s="132">
        <f>VLOOKUP($F952,'Participating - full rosters'!$A:$Q,13,FALSE )</f>
        <v>2011</v>
      </c>
      <c r="J952" s="132" t="str">
        <f>VLOOKUP($F952,'Participating - full rosters'!$A:$Q,14,FALSE )</f>
        <v xml:space="preserve">Govt. (non federal) - City
</v>
      </c>
      <c r="K952" s="132" t="str">
        <f>VLOOKUP($F952,'Participating - full rosters'!$A:$R,18,FALSE )</f>
        <v>Minor</v>
      </c>
      <c r="L952" s="132" t="str">
        <f>VLOOKUP($F952,'Participating - full rosters'!$A:$Q,15,FALSE )</f>
        <v>RN</v>
      </c>
      <c r="M952" s="150">
        <f>VLOOKUP($F952,'Participating - full rosters'!$A:$Q,16,FALSE )</f>
        <v>39202</v>
      </c>
      <c r="N952" s="150">
        <f>VLOOKUP($F952,'Participating - full rosters'!$A:$Q,16,FALSE )</f>
        <v>39202</v>
      </c>
      <c r="O952" s="150"/>
      <c r="P952" s="150"/>
      <c r="Q952" s="47">
        <f>'Overall Data'!$C$34-N952</f>
        <v>3847</v>
      </c>
      <c r="R952" s="132" t="str">
        <f>VLOOKUP($F952,'Participating - full rosters'!$A:$Q,17,FALSE )</f>
        <v>Day</v>
      </c>
      <c r="S952" s="132">
        <v>4</v>
      </c>
    </row>
    <row r="953" spans="1:19">
      <c r="A953" t="str">
        <f>VLOOKUP($F953,'Participating - full rosters'!$A:$Q,2,FALSE )</f>
        <v>Geisinger Medical Center</v>
      </c>
      <c r="B953" s="151">
        <v>0.91611479193661671</v>
      </c>
      <c r="C953" t="str">
        <f>VLOOKUP($F953,'Participating - full rosters'!$A:$Q,5,FALSE )</f>
        <v xml:space="preserve">BP 7 </v>
      </c>
      <c r="D953" s="1">
        <v>0.86510378090424767</v>
      </c>
      <c r="E953" t="str">
        <f>VLOOKUP($F953,'Participating - full rosters'!$A:$Q,10,FALSE )</f>
        <v>Sharpless, Dennis</v>
      </c>
      <c r="F953" s="151">
        <v>0.59155695580024825</v>
      </c>
      <c r="G953">
        <f>VLOOKUP($F953,'Participating - full rosters'!$A:$Q,11,FALSE )</f>
        <v>547</v>
      </c>
      <c r="H953" s="132">
        <f>VLOOKUP($F953,'Participating - full rosters'!$A:$Q,12,FALSE )</f>
        <v>28</v>
      </c>
      <c r="I953" s="132">
        <f>VLOOKUP($F953,'Participating - full rosters'!$A:$Q,13,FALSE )</f>
        <v>2010</v>
      </c>
      <c r="J953" s="132" t="str">
        <f>VLOOKUP($F953,'Participating - full rosters'!$A:$Q,14,FALSE )</f>
        <v>Nongovt. (not-for-profit) - Other</v>
      </c>
      <c r="K953" s="132" t="str">
        <f>VLOOKUP($F953,'Participating - full rosters'!$A:$R,18,FALSE )</f>
        <v>Major</v>
      </c>
      <c r="L953" s="132" t="str">
        <f>VLOOKUP($F953,'Participating - full rosters'!$A:$Q,15,FALSE )</f>
        <v>Staff Nurse</v>
      </c>
      <c r="M953" s="150">
        <f>VLOOKUP($F953,'Participating - full rosters'!$A:$Q,16,FALSE )</f>
        <v>39199</v>
      </c>
      <c r="N953" s="150">
        <f>VLOOKUP($F953,'Participating - full rosters'!$A:$Q,16,FALSE )</f>
        <v>39199</v>
      </c>
      <c r="O953" s="150"/>
      <c r="P953" s="150"/>
      <c r="Q953" s="47">
        <f>'Overall Data'!$C$34-N953</f>
        <v>3850</v>
      </c>
      <c r="R953" s="132" t="str">
        <f>VLOOKUP($F953,'Participating - full rosters'!$A:$Q,17,FALSE )</f>
        <v>Day</v>
      </c>
      <c r="S953" s="132">
        <v>4</v>
      </c>
    </row>
    <row r="954" spans="1:19">
      <c r="A954" t="str">
        <f>VLOOKUP($F954,'Participating - full rosters'!$A:$Q,2,FALSE )</f>
        <v>Geisinger Medical Center</v>
      </c>
      <c r="B954" s="151">
        <v>0.91611479193661671</v>
      </c>
      <c r="C954" t="str">
        <f>VLOOKUP($F954,'Participating - full rosters'!$A:$Q,5,FALSE )</f>
        <v xml:space="preserve">BP 7 </v>
      </c>
      <c r="D954" s="99">
        <v>0.86510378090424767</v>
      </c>
      <c r="E954" t="str">
        <f>VLOOKUP($F954,'Participating - full rosters'!$A:$Q,10,FALSE )</f>
        <v>Hill, Julia</v>
      </c>
      <c r="F954" s="151">
        <v>0.4466499948434981</v>
      </c>
      <c r="G954">
        <f>VLOOKUP($F954,'Participating - full rosters'!$A:$Q,11,FALSE )</f>
        <v>547</v>
      </c>
      <c r="H954" s="132">
        <f>VLOOKUP($F954,'Participating - full rosters'!$A:$Q,12,FALSE )</f>
        <v>28</v>
      </c>
      <c r="I954" s="132">
        <f>VLOOKUP($F954,'Participating - full rosters'!$A:$Q,13,FALSE )</f>
        <v>2010</v>
      </c>
      <c r="J954" s="132" t="str">
        <f>VLOOKUP($F954,'Participating - full rosters'!$A:$Q,14,FALSE )</f>
        <v>Nongovt. (not-for-profit) - Other</v>
      </c>
      <c r="K954" s="132" t="str">
        <f>VLOOKUP($F954,'Participating - full rosters'!$A:$R,18,FALSE )</f>
        <v>Major</v>
      </c>
      <c r="L954" s="132" t="str">
        <f>VLOOKUP($F954,'Participating - full rosters'!$A:$Q,15,FALSE )</f>
        <v>Staff Nurse</v>
      </c>
      <c r="M954" s="150">
        <f>VLOOKUP($F954,'Participating - full rosters'!$A:$Q,16,FALSE )</f>
        <v>39189</v>
      </c>
      <c r="N954" s="150">
        <f>VLOOKUP($F954,'Participating - full rosters'!$A:$Q,16,FALSE )</f>
        <v>39189</v>
      </c>
      <c r="O954" s="150"/>
      <c r="P954" s="150"/>
      <c r="Q954" s="47">
        <f>'Overall Data'!$C$34-N954</f>
        <v>3860</v>
      </c>
      <c r="R954" s="132" t="str">
        <f>VLOOKUP($F954,'Participating - full rosters'!$A:$Q,17,FALSE )</f>
        <v>Day</v>
      </c>
      <c r="S954" s="132">
        <v>4</v>
      </c>
    </row>
    <row r="955" spans="1:19">
      <c r="A955" t="str">
        <f>VLOOKUP($F955,'Participating - full rosters'!$A:$Q,2,FALSE )</f>
        <v>Geisinger Medical Center</v>
      </c>
      <c r="B955" s="151">
        <v>0.91611479193661671</v>
      </c>
      <c r="C955" t="str">
        <f>VLOOKUP($F955,'Participating - full rosters'!$A:$Q,5,FALSE )</f>
        <v xml:space="preserve">BP 7 </v>
      </c>
      <c r="D955" s="151">
        <v>0.86510378090424767</v>
      </c>
      <c r="E955" t="str">
        <f>VLOOKUP($F955,'Participating - full rosters'!$A:$Q,10,FALSE )</f>
        <v>Reed, Julissa</v>
      </c>
      <c r="F955" s="151">
        <v>0.9548425055414137</v>
      </c>
      <c r="G955">
        <f>VLOOKUP($F955,'Participating - full rosters'!$A:$Q,11,FALSE )</f>
        <v>547</v>
      </c>
      <c r="H955" s="132">
        <f>VLOOKUP($F955,'Participating - full rosters'!$A:$Q,12,FALSE )</f>
        <v>28</v>
      </c>
      <c r="I955" s="132">
        <f>VLOOKUP($F955,'Participating - full rosters'!$A:$Q,13,FALSE )</f>
        <v>2010</v>
      </c>
      <c r="J955" s="132" t="str">
        <f>VLOOKUP($F955,'Participating - full rosters'!$A:$Q,14,FALSE )</f>
        <v>Nongovt. (not-for-profit) - Other</v>
      </c>
      <c r="K955" s="132" t="str">
        <f>VLOOKUP($F955,'Participating - full rosters'!$A:$R,18,FALSE )</f>
        <v>Major</v>
      </c>
      <c r="L955" s="132" t="str">
        <f>VLOOKUP($F955,'Participating - full rosters'!$A:$Q,15,FALSE )</f>
        <v>Staff Nurse</v>
      </c>
      <c r="M955" s="150">
        <f>VLOOKUP($F955,'Participating - full rosters'!$A:$Q,16,FALSE )</f>
        <v>39189</v>
      </c>
      <c r="N955" s="150">
        <f>VLOOKUP($F955,'Participating - full rosters'!$A:$Q,16,FALSE )</f>
        <v>39189</v>
      </c>
      <c r="O955" s="150"/>
      <c r="P955" s="150"/>
      <c r="Q955" s="47">
        <f>'Overall Data'!$C$34-N955</f>
        <v>3860</v>
      </c>
      <c r="R955" s="132" t="str">
        <f>VLOOKUP($F955,'Participating - full rosters'!$A:$Q,17,FALSE )</f>
        <v>Day</v>
      </c>
      <c r="S955" s="132">
        <v>4</v>
      </c>
    </row>
    <row r="956" spans="1:19">
      <c r="A956" t="str">
        <f>VLOOKUP($F956,'Participating - full rosters'!$A:$Q,2,FALSE )</f>
        <v>O'Connor Hospital</v>
      </c>
      <c r="B956" s="151">
        <v>0.55461445603717285</v>
      </c>
      <c r="C956" t="str">
        <f>VLOOKUP($F956,'Participating - full rosters'!$A:$Q,5,FALSE )</f>
        <v>Inpatient</v>
      </c>
      <c r="D956" s="99">
        <v>0.36927518772477186</v>
      </c>
      <c r="E956" t="str">
        <f>VLOOKUP($F956,'Participating - full rosters'!$A:$Q,10,FALSE )</f>
        <v>Endress, Daniel</v>
      </c>
      <c r="F956" s="151">
        <v>0.95674566711469267</v>
      </c>
      <c r="G956">
        <f>VLOOKUP($F956,'Participating - full rosters'!$A:$Q,11,FALSE )</f>
        <v>16</v>
      </c>
      <c r="H956" s="132">
        <f>VLOOKUP($F956,'Participating - full rosters'!$A:$Q,12,FALSE )</f>
        <v>0</v>
      </c>
      <c r="I956" s="132">
        <f>VLOOKUP($F956,'Participating - full rosters'!$A:$Q,13,FALSE )</f>
        <v>2011</v>
      </c>
      <c r="J956" s="132" t="str">
        <f>VLOOKUP($F956,'Participating - full rosters'!$A:$Q,14,FALSE )</f>
        <v>Nongovt. (not-for-profit) - Other</v>
      </c>
      <c r="K956" s="132" t="str">
        <f>VLOOKUP($F956,'Participating - full rosters'!$A:$R,18,FALSE )</f>
        <v>Non teaching</v>
      </c>
      <c r="L956" s="132" t="str">
        <f>VLOOKUP($F956,'Participating - full rosters'!$A:$Q,15,FALSE )</f>
        <v>Supervisor/Educator</v>
      </c>
      <c r="M956" s="150">
        <f>VLOOKUP($F956,'Participating - full rosters'!$A:$Q,16,FALSE )</f>
        <v>39154</v>
      </c>
      <c r="N956" s="150">
        <f>VLOOKUP($F956,'Participating - full rosters'!$A:$Q,16,FALSE )</f>
        <v>39154</v>
      </c>
      <c r="O956" s="150"/>
      <c r="P956" s="150"/>
      <c r="Q956" s="47">
        <f>'Overall Data'!$C$34-N956</f>
        <v>3895</v>
      </c>
      <c r="R956" s="132" t="str">
        <f>VLOOKUP($F956,'Participating - full rosters'!$A:$Q,17,FALSE )</f>
        <v>day</v>
      </c>
      <c r="S956" s="132">
        <v>4</v>
      </c>
    </row>
    <row r="957" spans="1:19">
      <c r="A957" t="str">
        <f>VLOOKUP($F957,'Participating - full rosters'!$A:$Q,2,FALSE )</f>
        <v>St. Elizabeth Hospital</v>
      </c>
      <c r="B957" s="106">
        <v>6.8237914781315995E-2</v>
      </c>
      <c r="C957" t="str">
        <f>VLOOKUP($F957,'Participating - full rosters'!$A:$Q,5,FALSE )</f>
        <v>Med</v>
      </c>
      <c r="D957" s="106">
        <v>0.10735205918816826</v>
      </c>
      <c r="E957" t="str">
        <f>VLOOKUP($F957,'Participating - full rosters'!$A:$Q,10,FALSE )</f>
        <v>Cutno, Barbara</v>
      </c>
      <c r="F957" s="151">
        <v>0.12465468352324705</v>
      </c>
      <c r="G957">
        <f>VLOOKUP($F957,'Participating - full rosters'!$A:$Q,11,FALSE )</f>
        <v>47</v>
      </c>
      <c r="H957" s="132">
        <f>VLOOKUP($F957,'Participating - full rosters'!$A:$Q,12,FALSE )</f>
        <v>16</v>
      </c>
      <c r="I957" s="132">
        <f>VLOOKUP($F957,'Participating - full rosters'!$A:$Q,13,FALSE )</f>
        <v>2012</v>
      </c>
      <c r="J957" s="132" t="str">
        <f>VLOOKUP($F957,'Participating - full rosters'!$A:$Q,14,FALSE )</f>
        <v xml:space="preserve">Nongovt. (not-for-profit) - Church Operated
</v>
      </c>
      <c r="K957" s="132" t="str">
        <f>VLOOKUP($F957,'Participating - full rosters'!$A:$R,18,FALSE )</f>
        <v>Non teaching</v>
      </c>
      <c r="L957" s="132" t="str">
        <f>VLOOKUP($F957,'Participating - full rosters'!$A:$Q,15,FALSE )</f>
        <v>C N A</v>
      </c>
      <c r="M957" s="150">
        <f>VLOOKUP($F957,'Participating - full rosters'!$A:$Q,16,FALSE )</f>
        <v>39139</v>
      </c>
      <c r="N957" s="150">
        <f>VLOOKUP($F957,'Participating - full rosters'!$A:$Q,16,FALSE )</f>
        <v>39139</v>
      </c>
      <c r="O957" s="150"/>
      <c r="P957" s="150"/>
      <c r="Q957" s="47">
        <f>'Overall Data'!$C$34-N957</f>
        <v>3910</v>
      </c>
      <c r="R957" s="132" t="str">
        <f>VLOOKUP($F957,'Participating - full rosters'!$A:$Q,17,FALSE )</f>
        <v>Day</v>
      </c>
      <c r="S957" s="132">
        <v>4</v>
      </c>
    </row>
    <row r="958" spans="1:19">
      <c r="A958" t="str">
        <f>VLOOKUP($F958,'Participating - full rosters'!$A:$Q,2,FALSE )</f>
        <v>Kaiser Permanente Sunnyside Medical Center</v>
      </c>
      <c r="B958" s="151">
        <v>0.21700524054157877</v>
      </c>
      <c r="C958" t="str">
        <f>VLOOKUP($F958,'Participating - full rosters'!$A:$Q,5,FALSE )</f>
        <v>2 North</v>
      </c>
      <c r="D958" s="151">
        <v>0.16097999137792862</v>
      </c>
      <c r="E958" t="str">
        <f>VLOOKUP($F958,'Participating - full rosters'!$A:$Q,10,FALSE )</f>
        <v>Roseborough, Deborah</v>
      </c>
      <c r="F958" s="151">
        <v>0.6714004189272077</v>
      </c>
      <c r="G958">
        <f>VLOOKUP($F958,'Participating - full rosters'!$A:$Q,11,FALSE )</f>
        <v>302</v>
      </c>
      <c r="H958" s="132">
        <f>VLOOKUP($F958,'Participating - full rosters'!$A:$Q,12,FALSE )</f>
        <v>35</v>
      </c>
      <c r="I958" s="132">
        <f>VLOOKUP($F958,'Participating - full rosters'!$A:$Q,13,FALSE )</f>
        <v>2016</v>
      </c>
      <c r="J958" s="132" t="str">
        <f>VLOOKUP($F958,'Participating - full rosters'!$A:$Q,14,FALSE )</f>
        <v>Nongovt. (not-for-profit) - Other</v>
      </c>
      <c r="K958" s="132" t="str">
        <f>VLOOKUP($F958,'Participating - full rosters'!$A:$R,18,FALSE )</f>
        <v>Minor</v>
      </c>
      <c r="L958" s="132" t="str">
        <f>VLOOKUP($F958,'Participating - full rosters'!$A:$Q,15,FALSE )</f>
        <v>Staff Nurse</v>
      </c>
      <c r="M958" s="150">
        <f>VLOOKUP($F958,'Participating - full rosters'!$A:$Q,16,FALSE )</f>
        <v>39097</v>
      </c>
      <c r="N958" s="150">
        <f>VLOOKUP($F958,'Participating - full rosters'!$A:$Q,16,FALSE )</f>
        <v>39097</v>
      </c>
      <c r="O958" s="150"/>
      <c r="P958" s="150"/>
      <c r="Q958" s="47">
        <f>'Overall Data'!$C$34-N958</f>
        <v>3952</v>
      </c>
      <c r="R958" s="132" t="str">
        <f>VLOOKUP($F958,'Participating - full rosters'!$A:$Q,17,FALSE )</f>
        <v>DAY</v>
      </c>
      <c r="S958" s="132">
        <v>4</v>
      </c>
    </row>
    <row r="959" spans="1:19">
      <c r="A959" t="str">
        <f>VLOOKUP($F959,'Participating - full rosters'!$A:$Q,2,FALSE )</f>
        <v>Kaiser Permanente Sunnyside Medical Center</v>
      </c>
      <c r="B959" s="151">
        <v>0.21700524054157877</v>
      </c>
      <c r="C959" t="str">
        <f>VLOOKUP($F959,'Participating - full rosters'!$A:$Q,5,FALSE )</f>
        <v>Med Surg</v>
      </c>
      <c r="D959" s="1">
        <v>0.26955271336823938</v>
      </c>
      <c r="E959" t="str">
        <f>VLOOKUP($F959,'Participating - full rosters'!$A:$Q,10,FALSE )</f>
        <v>Clowers, Lillian</v>
      </c>
      <c r="F959" s="151">
        <v>0.4515609362599281</v>
      </c>
      <c r="G959">
        <f>VLOOKUP($F959,'Participating - full rosters'!$A:$Q,11,FALSE )</f>
        <v>302</v>
      </c>
      <c r="H959" s="132">
        <f>VLOOKUP($F959,'Participating - full rosters'!$A:$Q,12,FALSE )</f>
        <v>0</v>
      </c>
      <c r="I959" s="132">
        <f>VLOOKUP($F959,'Participating - full rosters'!$A:$Q,13,FALSE )</f>
        <v>2016</v>
      </c>
      <c r="J959" s="132" t="str">
        <f>VLOOKUP($F959,'Participating - full rosters'!$A:$Q,14,FALSE )</f>
        <v>Nongovt. (not-for-profit) - Other</v>
      </c>
      <c r="K959" s="132" t="str">
        <f>VLOOKUP($F959,'Participating - full rosters'!$A:$R,18,FALSE )</f>
        <v>Minor</v>
      </c>
      <c r="L959" s="132" t="str">
        <f>VLOOKUP($F959,'Participating - full rosters'!$A:$Q,15,FALSE )</f>
        <v>Staff Nurse</v>
      </c>
      <c r="M959" s="150">
        <f>VLOOKUP($F959,'Participating - full rosters'!$A:$Q,16,FALSE )</f>
        <v>39078</v>
      </c>
      <c r="N959" s="150">
        <f>VLOOKUP($F959,'Participating - full rosters'!$A:$Q,16,FALSE )</f>
        <v>39078</v>
      </c>
      <c r="O959" s="150"/>
      <c r="P959" s="150"/>
      <c r="Q959" s="47">
        <f>'Overall Data'!$C$34-N959</f>
        <v>3971</v>
      </c>
      <c r="R959" s="132" t="str">
        <f>VLOOKUP($F959,'Participating - full rosters'!$A:$Q,17,FALSE )</f>
        <v>DAY</v>
      </c>
      <c r="S959" s="132">
        <v>4</v>
      </c>
    </row>
    <row r="960" spans="1:19">
      <c r="A960" t="str">
        <f>VLOOKUP($F960,'Participating - full rosters'!$A:$Q,2,FALSE )</f>
        <v>The Miriam Hospital</v>
      </c>
      <c r="B960" s="151">
        <v>0.52550586196277127</v>
      </c>
      <c r="C960" t="str">
        <f>VLOOKUP($F960,'Participating - full rosters'!$A:$Q,5,FALSE )</f>
        <v>3W Med Surg</v>
      </c>
      <c r="D960" s="151">
        <v>0.25663933604106137</v>
      </c>
      <c r="E960" t="str">
        <f>VLOOKUP($F960,'Participating - full rosters'!$A:$Q,10,FALSE )</f>
        <v>Hawthorne, Lisa L</v>
      </c>
      <c r="F960" s="151">
        <v>0.46973541168107613</v>
      </c>
      <c r="G960">
        <f>VLOOKUP($F960,'Participating - full rosters'!$A:$Q,11,FALSE )</f>
        <v>247</v>
      </c>
      <c r="H960" s="132">
        <f>VLOOKUP($F960,'Participating - full rosters'!$A:$Q,12,FALSE )</f>
        <v>36</v>
      </c>
      <c r="I960" s="132">
        <f>VLOOKUP($F960,'Participating - full rosters'!$A:$Q,13,FALSE )</f>
        <v>2004</v>
      </c>
      <c r="J960" s="132" t="str">
        <f>VLOOKUP($F960,'Participating - full rosters'!$A:$Q,14,FALSE )</f>
        <v>Nongovt. (not-for-profit) - Other</v>
      </c>
      <c r="K960" s="132" t="str">
        <f>VLOOKUP($F960,'Participating - full rosters'!$A:$R,18,FALSE )</f>
        <v>Major</v>
      </c>
      <c r="L960" s="132" t="str">
        <f>VLOOKUP($F960,'Participating - full rosters'!$A:$Q,15,FALSE )</f>
        <v>Staff Nurse</v>
      </c>
      <c r="M960" s="150">
        <f>VLOOKUP($F960,'Participating - full rosters'!$A:$Q,16,FALSE )</f>
        <v>39078</v>
      </c>
      <c r="N960" s="150">
        <f>VLOOKUP($F960,'Participating - full rosters'!$A:$Q,16,FALSE )</f>
        <v>39078</v>
      </c>
      <c r="O960" s="150"/>
      <c r="P960" s="150"/>
      <c r="Q960" s="47">
        <f>'Overall Data'!$C$34-N960</f>
        <v>3971</v>
      </c>
      <c r="R960" s="132" t="str">
        <f>VLOOKUP($F960,'Participating - full rosters'!$A:$Q,17,FALSE )</f>
        <v>DAY</v>
      </c>
      <c r="S960" s="132">
        <v>4</v>
      </c>
    </row>
    <row r="961" spans="1:19">
      <c r="A961" t="str">
        <f>VLOOKUP($F961,'Participating - full rosters'!$A:$Q,2,FALSE )</f>
        <v>O'Connor Hospital</v>
      </c>
      <c r="B961" s="151">
        <v>0.55461445603717285</v>
      </c>
      <c r="C961" t="str">
        <f>VLOOKUP($F961,'Participating - full rosters'!$A:$Q,5,FALSE )</f>
        <v>Inpatient</v>
      </c>
      <c r="D961" s="151">
        <v>0.36927518772477186</v>
      </c>
      <c r="E961" t="str">
        <f>VLOOKUP($F961,'Participating - full rosters'!$A:$Q,10,FALSE )</f>
        <v>Whitbeck, Lorah</v>
      </c>
      <c r="F961" s="151">
        <v>0.58312475901984895</v>
      </c>
      <c r="G961">
        <f>VLOOKUP($F961,'Participating - full rosters'!$A:$Q,11,FALSE )</f>
        <v>16</v>
      </c>
      <c r="H961" s="132">
        <f>VLOOKUP($F961,'Participating - full rosters'!$A:$Q,12,FALSE )</f>
        <v>0</v>
      </c>
      <c r="I961" s="132">
        <f>VLOOKUP($F961,'Participating - full rosters'!$A:$Q,13,FALSE )</f>
        <v>2011</v>
      </c>
      <c r="J961" s="132" t="str">
        <f>VLOOKUP($F961,'Participating - full rosters'!$A:$Q,14,FALSE )</f>
        <v>Nongovt. (not-for-profit) - Other</v>
      </c>
      <c r="K961" s="132" t="str">
        <f>VLOOKUP($F961,'Participating - full rosters'!$A:$R,18,FALSE )</f>
        <v>Non teaching</v>
      </c>
      <c r="L961" s="132" t="str">
        <f>VLOOKUP($F961,'Participating - full rosters'!$A:$Q,15,FALSE )</f>
        <v>Staff Nurse</v>
      </c>
      <c r="M961" s="150">
        <f>VLOOKUP($F961,'Participating - full rosters'!$A:$Q,16,FALSE )</f>
        <v>39071</v>
      </c>
      <c r="N961" s="150">
        <f>VLOOKUP($F961,'Participating - full rosters'!$A:$Q,16,FALSE )</f>
        <v>39071</v>
      </c>
      <c r="O961" s="150"/>
      <c r="P961" s="150"/>
      <c r="Q961" s="47">
        <f>'Overall Data'!$C$34-N961</f>
        <v>3978</v>
      </c>
      <c r="R961" s="132" t="str">
        <f>VLOOKUP($F961,'Participating - full rosters'!$A:$Q,17,FALSE )</f>
        <v>day</v>
      </c>
      <c r="S961" s="132">
        <v>4</v>
      </c>
    </row>
    <row r="962" spans="1:19">
      <c r="A962" t="str">
        <f>VLOOKUP($F962,'Participating - full rosters'!$A:$Q,2,FALSE )</f>
        <v>The Miriam Hospital</v>
      </c>
      <c r="B962" s="151">
        <v>0.52550586196277127</v>
      </c>
      <c r="C962" t="str">
        <f>VLOOKUP($F962,'Participating - full rosters'!$A:$Q,5,FALSE )</f>
        <v>4E Cardiac</v>
      </c>
      <c r="D962" s="151">
        <v>0.80277592639886974</v>
      </c>
      <c r="E962" t="str">
        <f>VLOOKUP($F962,'Participating - full rosters'!$A:$Q,10,FALSE )</f>
        <v>Flores, Andrea</v>
      </c>
      <c r="F962" s="151">
        <v>0.40253897083505541</v>
      </c>
      <c r="G962">
        <f>VLOOKUP($F962,'Participating - full rosters'!$A:$Q,11,FALSE )</f>
        <v>247</v>
      </c>
      <c r="H962" s="132">
        <f>VLOOKUP($F962,'Participating - full rosters'!$A:$Q,12,FALSE )</f>
        <v>30</v>
      </c>
      <c r="I962" s="132">
        <f>VLOOKUP($F962,'Participating - full rosters'!$A:$Q,13,FALSE )</f>
        <v>2004</v>
      </c>
      <c r="J962" s="132" t="str">
        <f>VLOOKUP($F962,'Participating - full rosters'!$A:$Q,14,FALSE )</f>
        <v>Nongovt. (not-for-profit) - Other</v>
      </c>
      <c r="K962" s="132" t="str">
        <f>VLOOKUP($F962,'Participating - full rosters'!$A:$R,18,FALSE )</f>
        <v>Major</v>
      </c>
      <c r="L962" s="132" t="str">
        <f>VLOOKUP($F962,'Participating - full rosters'!$A:$Q,15,FALSE )</f>
        <v>Staff Nurse</v>
      </c>
      <c r="M962" s="150">
        <f>VLOOKUP($F962,'Participating - full rosters'!$A:$Q,16,FALSE )</f>
        <v>39071</v>
      </c>
      <c r="N962" s="150">
        <f>VLOOKUP($F962,'Participating - full rosters'!$A:$Q,16,FALSE )</f>
        <v>39071</v>
      </c>
      <c r="O962" s="150"/>
      <c r="P962" s="150"/>
      <c r="Q962" s="47">
        <f>'Overall Data'!$C$34-N962</f>
        <v>3978</v>
      </c>
      <c r="R962" s="132" t="str">
        <f>VLOOKUP($F962,'Participating - full rosters'!$A:$Q,17,FALSE )</f>
        <v>day</v>
      </c>
      <c r="S962" s="132">
        <v>4</v>
      </c>
    </row>
    <row r="963" spans="1:19">
      <c r="A963" t="str">
        <f>VLOOKUP($F963,'Participating - full rosters'!$A:$Q,2,FALSE )</f>
        <v xml:space="preserve">King's County </v>
      </c>
      <c r="B963" s="143">
        <v>0.23887557634757928</v>
      </c>
      <c r="C963" t="str">
        <f>VLOOKUP($F963,'Participating - full rosters'!$A:$Q,5,FALSE )</f>
        <v>D7 North</v>
      </c>
      <c r="D963" s="195">
        <v>0.18010557270315219</v>
      </c>
      <c r="E963" t="str">
        <f>VLOOKUP($F963,'Participating - full rosters'!$A:$Q,10,FALSE )</f>
        <v>James-Douglas, Erica</v>
      </c>
      <c r="F963" s="142">
        <v>0.95983544246775221</v>
      </c>
      <c r="G963">
        <f>VLOOKUP($F963,'Participating - full rosters'!$A:$Q,11,FALSE )</f>
        <v>599</v>
      </c>
      <c r="H963" s="132">
        <f>VLOOKUP($F963,'Participating - full rosters'!$A:$Q,12,FALSE )</f>
        <v>36</v>
      </c>
      <c r="I963" s="132">
        <f>VLOOKUP($F963,'Participating - full rosters'!$A:$Q,13,FALSE )</f>
        <v>2006</v>
      </c>
      <c r="J963" s="132" t="str">
        <f>VLOOKUP($F963,'Participating - full rosters'!$A:$Q,14,FALSE )</f>
        <v xml:space="preserve">Govt. (non federal) - City
</v>
      </c>
      <c r="K963" s="132" t="str">
        <f>VLOOKUP($F963,'Participating - full rosters'!$A:$R,18,FALSE )</f>
        <v>Minor</v>
      </c>
      <c r="L963" s="132" t="str">
        <f>VLOOKUP($F963,'Participating - full rosters'!$A:$Q,15,FALSE )</f>
        <v>Staff Nurse</v>
      </c>
      <c r="M963" s="150">
        <f>VLOOKUP($F963,'Participating - full rosters'!$A:$Q,16,FALSE )</f>
        <v>39065</v>
      </c>
      <c r="N963" s="150">
        <f>VLOOKUP($F963,'Participating - full rosters'!$A:$Q,16,FALSE )</f>
        <v>39065</v>
      </c>
      <c r="O963" s="150"/>
      <c r="P963" s="150"/>
      <c r="Q963" s="47">
        <f>'Overall Data'!$C$34-N963</f>
        <v>3984</v>
      </c>
      <c r="R963" s="132" t="str">
        <f>VLOOKUP($F963,'Participating - full rosters'!$A:$Q,17,FALSE )</f>
        <v>Day</v>
      </c>
      <c r="S963" s="132">
        <v>4</v>
      </c>
    </row>
    <row r="964" spans="1:19">
      <c r="A964" t="str">
        <f>VLOOKUP($F964,'Participating - full rosters'!$A:$Q,2,FALSE )</f>
        <v>The Miriam Hospital</v>
      </c>
      <c r="B964" s="151">
        <v>0.52550586196277127</v>
      </c>
      <c r="C964" t="str">
        <f>VLOOKUP($F964,'Participating - full rosters'!$A:$Q,5,FALSE )</f>
        <v>4W Cardiac</v>
      </c>
      <c r="D964" s="151">
        <v>0.43561974961587346</v>
      </c>
      <c r="E964" t="str">
        <f>VLOOKUP($F964,'Participating - full rosters'!$A:$Q,10,FALSE )</f>
        <v>Bartlett, Rachael L</v>
      </c>
      <c r="F964" s="151">
        <v>0.36181978551890781</v>
      </c>
      <c r="G964">
        <f>VLOOKUP($F964,'Participating - full rosters'!$A:$Q,11,FALSE )</f>
        <v>247</v>
      </c>
      <c r="H964" s="132">
        <f>VLOOKUP($F964,'Participating - full rosters'!$A:$Q,12,FALSE )</f>
        <v>30</v>
      </c>
      <c r="I964" s="132">
        <f>VLOOKUP($F964,'Participating - full rosters'!$A:$Q,13,FALSE )</f>
        <v>2004</v>
      </c>
      <c r="J964" s="132" t="str">
        <f>VLOOKUP($F964,'Participating - full rosters'!$A:$Q,14,FALSE )</f>
        <v>Nongovt. (not-for-profit) - Other</v>
      </c>
      <c r="K964" s="132" t="str">
        <f>VLOOKUP($F964,'Participating - full rosters'!$A:$R,18,FALSE )</f>
        <v>Major</v>
      </c>
      <c r="L964" s="132" t="str">
        <f>VLOOKUP($F964,'Participating - full rosters'!$A:$Q,15,FALSE )</f>
        <v>Staff Nurse</v>
      </c>
      <c r="M964" s="150">
        <f>VLOOKUP($F964,'Participating - full rosters'!$A:$Q,16,FALSE )</f>
        <v>39065</v>
      </c>
      <c r="N964" s="150">
        <f>VLOOKUP($F964,'Participating - full rosters'!$A:$Q,16,FALSE )</f>
        <v>39065</v>
      </c>
      <c r="O964" s="150"/>
      <c r="P964" s="150"/>
      <c r="Q964" s="47">
        <f>'Overall Data'!$C$34-N964</f>
        <v>3984</v>
      </c>
      <c r="R964" s="132" t="str">
        <f>VLOOKUP($F964,'Participating - full rosters'!$A:$Q,17,FALSE )</f>
        <v>Day</v>
      </c>
      <c r="S964" s="132">
        <v>4</v>
      </c>
    </row>
    <row r="965" spans="1:19">
      <c r="A965" t="str">
        <f>VLOOKUP($F965,'Participating - full rosters'!$A:$Q,2,FALSE )</f>
        <v xml:space="preserve">King's County </v>
      </c>
      <c r="B965" s="143">
        <v>0.23887557634757928</v>
      </c>
      <c r="C965" t="str">
        <f>VLOOKUP($F965,'Participating - full rosters'!$A:$Q,5,FALSE )</f>
        <v>D2 North</v>
      </c>
      <c r="D965" s="195">
        <v>0.46618641324138299</v>
      </c>
      <c r="E965" t="str">
        <f>VLOOKUP($F965,'Participating - full rosters'!$A:$Q,10,FALSE )</f>
        <v>Grant, Michelle</v>
      </c>
      <c r="F965" s="142">
        <v>0.95055070979240608</v>
      </c>
      <c r="G965">
        <f>VLOOKUP($F965,'Participating - full rosters'!$A:$Q,11,FALSE )</f>
        <v>599</v>
      </c>
      <c r="H965" s="132">
        <f>VLOOKUP($F965,'Participating - full rosters'!$A:$Q,12,FALSE )</f>
        <v>24</v>
      </c>
      <c r="I965" s="132">
        <f>VLOOKUP($F965,'Participating - full rosters'!$A:$Q,13,FALSE )</f>
        <v>2006</v>
      </c>
      <c r="J965" s="132" t="str">
        <f>VLOOKUP($F965,'Participating - full rosters'!$A:$Q,14,FALSE )</f>
        <v xml:space="preserve">Govt. (non federal) - City
</v>
      </c>
      <c r="K965" s="132" t="str">
        <f>VLOOKUP($F965,'Participating - full rosters'!$A:$R,18,FALSE )</f>
        <v>Minor</v>
      </c>
      <c r="L965" s="132" t="str">
        <f>VLOOKUP($F965,'Participating - full rosters'!$A:$Q,15,FALSE )</f>
        <v>Staff Nurse</v>
      </c>
      <c r="M965" s="150">
        <f>VLOOKUP($F965,'Participating - full rosters'!$A:$Q,16,FALSE )</f>
        <v>39062</v>
      </c>
      <c r="N965" s="150">
        <f>VLOOKUP($F965,'Participating - full rosters'!$A:$Q,16,FALSE )</f>
        <v>39062</v>
      </c>
      <c r="O965" s="150"/>
      <c r="P965" s="150"/>
      <c r="Q965" s="47">
        <f>'Overall Data'!$C$34-N965</f>
        <v>3987</v>
      </c>
      <c r="R965" s="132" t="str">
        <f>VLOOKUP($F965,'Participating - full rosters'!$A:$Q,17,FALSE )</f>
        <v>DAY</v>
      </c>
      <c r="S965" s="132">
        <v>4</v>
      </c>
    </row>
    <row r="966" spans="1:19">
      <c r="A966" t="str">
        <f>VLOOKUP($F966,'Participating - full rosters'!$A:$Q,2,FALSE )</f>
        <v xml:space="preserve">King's County </v>
      </c>
      <c r="B966" s="143">
        <v>0.238875576347579</v>
      </c>
      <c r="C966" t="str">
        <f>VLOOKUP($F966,'Participating - full rosters'!$A:$Q,5,FALSE )</f>
        <v>D2 South</v>
      </c>
      <c r="D966" s="195">
        <v>0.27931802113721926</v>
      </c>
      <c r="E966" t="str">
        <f>VLOOKUP($F966,'Participating - full rosters'!$A:$Q,10,FALSE )</f>
        <v>Garraway, Rosa</v>
      </c>
      <c r="F966" s="142">
        <v>0.10664615953307388</v>
      </c>
      <c r="G966">
        <f>VLOOKUP($F966,'Participating - full rosters'!$A:$Q,11,FALSE )</f>
        <v>599</v>
      </c>
      <c r="H966" s="132">
        <f>VLOOKUP($F966,'Participating - full rosters'!$A:$Q,12,FALSE )</f>
        <v>36</v>
      </c>
      <c r="I966" s="132">
        <f>VLOOKUP($F966,'Participating - full rosters'!$A:$Q,13,FALSE )</f>
        <v>2006</v>
      </c>
      <c r="J966" s="132" t="str">
        <f>VLOOKUP($F966,'Participating - full rosters'!$A:$Q,14,FALSE )</f>
        <v xml:space="preserve">Govt. (non federal) - City
</v>
      </c>
      <c r="K966" s="132" t="str">
        <f>VLOOKUP($F966,'Participating - full rosters'!$A:$R,18,FALSE )</f>
        <v>Minor</v>
      </c>
      <c r="L966" s="132" t="str">
        <f>VLOOKUP($F966,'Participating - full rosters'!$A:$Q,15,FALSE )</f>
        <v>Staff Nurse</v>
      </c>
      <c r="M966" s="150">
        <f>VLOOKUP($F966,'Participating - full rosters'!$A:$Q,16,FALSE )</f>
        <v>38971</v>
      </c>
      <c r="N966" s="150">
        <f>VLOOKUP($F966,'Participating - full rosters'!$A:$Q,16,FALSE )</f>
        <v>38971</v>
      </c>
      <c r="O966" s="150"/>
      <c r="P966" s="150"/>
      <c r="Q966" s="47">
        <f>'Overall Data'!$C$34-N966</f>
        <v>4078</v>
      </c>
      <c r="R966" s="132" t="str">
        <f>VLOOKUP($F966,'Participating - full rosters'!$A:$Q,17,FALSE )</f>
        <v>DAY</v>
      </c>
      <c r="S966" s="132">
        <v>4</v>
      </c>
    </row>
    <row r="967" spans="1:19">
      <c r="A967" t="str">
        <f>VLOOKUP($F967,'Participating - full rosters'!$A:$Q,2,FALSE )</f>
        <v xml:space="preserve">King's County </v>
      </c>
      <c r="B967" s="143">
        <v>0.23887557634757928</v>
      </c>
      <c r="C967" t="str">
        <f>VLOOKUP($F967,'Participating - full rosters'!$A:$Q,5,FALSE )</f>
        <v>D7 North</v>
      </c>
      <c r="D967" s="195">
        <v>0.18010557270315219</v>
      </c>
      <c r="E967" t="str">
        <f>VLOOKUP($F967,'Participating - full rosters'!$A:$Q,10,FALSE )</f>
        <v>Akparanta, Obernachi</v>
      </c>
      <c r="F967" s="142">
        <v>0.81446384328191523</v>
      </c>
      <c r="G967">
        <f>VLOOKUP($F967,'Participating - full rosters'!$A:$Q,11,FALSE )</f>
        <v>599</v>
      </c>
      <c r="H967" s="132">
        <f>VLOOKUP($F967,'Participating - full rosters'!$A:$Q,12,FALSE )</f>
        <v>36</v>
      </c>
      <c r="I967" s="132">
        <f>VLOOKUP($F967,'Participating - full rosters'!$A:$Q,13,FALSE )</f>
        <v>2006</v>
      </c>
      <c r="J967" s="132" t="str">
        <f>VLOOKUP($F967,'Participating - full rosters'!$A:$Q,14,FALSE )</f>
        <v xml:space="preserve">Govt. (non federal) - City
</v>
      </c>
      <c r="K967" s="132" t="str">
        <f>VLOOKUP($F967,'Participating - full rosters'!$A:$R,18,FALSE )</f>
        <v>Minor</v>
      </c>
      <c r="L967" s="132" t="str">
        <f>VLOOKUP($F967,'Participating - full rosters'!$A:$Q,15,FALSE )</f>
        <v>Staff Nurse</v>
      </c>
      <c r="M967" s="150">
        <f>VLOOKUP($F967,'Participating - full rosters'!$A:$Q,16,FALSE )</f>
        <v>38971</v>
      </c>
      <c r="N967" s="150">
        <f>VLOOKUP($F967,'Participating - full rosters'!$A:$Q,16,FALSE )</f>
        <v>38971</v>
      </c>
      <c r="O967" s="150"/>
      <c r="P967" s="150"/>
      <c r="Q967" s="47">
        <f>'Overall Data'!$C$34-N967</f>
        <v>4078</v>
      </c>
      <c r="R967" s="132" t="str">
        <f>VLOOKUP($F967,'Participating - full rosters'!$A:$Q,17,FALSE )</f>
        <v>Day</v>
      </c>
      <c r="S967" s="132">
        <v>4</v>
      </c>
    </row>
    <row r="968" spans="1:19">
      <c r="A968" t="str">
        <f>VLOOKUP($F968,'Participating - full rosters'!$A:$Q,2,FALSE )</f>
        <v>Stanford Hospital</v>
      </c>
      <c r="B968" s="151">
        <v>0.7705177108775364</v>
      </c>
      <c r="C968" t="str">
        <f>VLOOKUP($F968,'Participating - full rosters'!$A:$Q,5,FALSE )</f>
        <v>C2 - Trauma/Surgery</v>
      </c>
      <c r="D968" s="151">
        <v>0.13460555484819647</v>
      </c>
      <c r="E968" t="str">
        <f>VLOOKUP($F968,'Participating - full rosters'!$A:$Q,10,FALSE )</f>
        <v>Wisecarver, Theresa</v>
      </c>
      <c r="F968" s="151">
        <v>0.10772371409741588</v>
      </c>
      <c r="G968">
        <f>VLOOKUP($F968,'Participating - full rosters'!$A:$Q,11,FALSE )</f>
        <v>491</v>
      </c>
      <c r="H968" s="132">
        <f>VLOOKUP($F968,'Participating - full rosters'!$A:$Q,12,FALSE )</f>
        <v>23</v>
      </c>
      <c r="I968" s="132">
        <f>VLOOKUP($F968,'Participating - full rosters'!$A:$Q,13,FALSE )</f>
        <v>2011</v>
      </c>
      <c r="J968" s="132" t="str">
        <f>VLOOKUP($F968,'Participating - full rosters'!$A:$Q,14,FALSE )</f>
        <v>Nongovt. (not-for-profit) - Other</v>
      </c>
      <c r="K968" s="132" t="str">
        <f>VLOOKUP($F968,'Participating - full rosters'!$A:$R,18,FALSE )</f>
        <v>Major</v>
      </c>
      <c r="L968" s="132" t="str">
        <f>VLOOKUP($F968,'Participating - full rosters'!$A:$Q,15,FALSE )</f>
        <v>Staff Nurse</v>
      </c>
      <c r="M968" s="150">
        <f>VLOOKUP($F968,'Participating - full rosters'!$A:$Q,16,FALSE )</f>
        <v>38971</v>
      </c>
      <c r="N968" s="150">
        <f>VLOOKUP($F968,'Participating - full rosters'!$A:$Q,16,FALSE )</f>
        <v>38971</v>
      </c>
      <c r="O968" s="150"/>
      <c r="P968" s="150"/>
      <c r="Q968" s="47">
        <f>'Overall Data'!$C$34-N968</f>
        <v>4078</v>
      </c>
      <c r="R968" s="132" t="str">
        <f>VLOOKUP($F968,'Participating - full rosters'!$A:$Q,17,FALSE )</f>
        <v>Day</v>
      </c>
      <c r="S968" s="132">
        <v>4</v>
      </c>
    </row>
    <row r="969" spans="1:19">
      <c r="A969" t="str">
        <f>VLOOKUP($F969,'Participating - full rosters'!$A:$Q,2,FALSE )</f>
        <v>St. Elizabeth Hospital</v>
      </c>
      <c r="B969" s="106">
        <v>6.8237914781315995E-2</v>
      </c>
      <c r="C969" t="str">
        <f>VLOOKUP($F969,'Participating - full rosters'!$A:$Q,5,FALSE )</f>
        <v>Med</v>
      </c>
      <c r="D969" s="106">
        <v>0.10735205918816826</v>
      </c>
      <c r="E969" t="str">
        <f>VLOOKUP($F969,'Participating - full rosters'!$A:$Q,10,FALSE )</f>
        <v>Largey, Patrick</v>
      </c>
      <c r="F969" s="151">
        <v>0.75973153203019539</v>
      </c>
      <c r="G969">
        <f>VLOOKUP($F969,'Participating - full rosters'!$A:$Q,11,FALSE )</f>
        <v>47</v>
      </c>
      <c r="H969" s="132">
        <f>VLOOKUP($F969,'Participating - full rosters'!$A:$Q,12,FALSE )</f>
        <v>16</v>
      </c>
      <c r="I969" s="132">
        <f>VLOOKUP($F969,'Participating - full rosters'!$A:$Q,13,FALSE )</f>
        <v>2012</v>
      </c>
      <c r="J969" s="132" t="str">
        <f>VLOOKUP($F969,'Participating - full rosters'!$A:$Q,14,FALSE )</f>
        <v xml:space="preserve">Nongovt. (not-for-profit) - Church Operated
</v>
      </c>
      <c r="K969" s="132" t="str">
        <f>VLOOKUP($F969,'Participating - full rosters'!$A:$R,18,FALSE )</f>
        <v>Non teaching</v>
      </c>
      <c r="L969" s="132" t="str">
        <f>VLOOKUP($F969,'Participating - full rosters'!$A:$Q,15,FALSE )</f>
        <v>Staff Nurse</v>
      </c>
      <c r="M969" s="150">
        <f>VLOOKUP($F969,'Participating - full rosters'!$A:$Q,16,FALSE )</f>
        <v>38908</v>
      </c>
      <c r="N969" s="150">
        <f>VLOOKUP($F969,'Participating - full rosters'!$A:$Q,16,FALSE )</f>
        <v>38908</v>
      </c>
      <c r="O969" s="150"/>
      <c r="P969" s="150"/>
      <c r="Q969" s="47">
        <f>'Overall Data'!$C$34-N969</f>
        <v>4141</v>
      </c>
      <c r="R969" s="132" t="str">
        <f>VLOOKUP($F969,'Participating - full rosters'!$A:$Q,17,FALSE )</f>
        <v>Day</v>
      </c>
      <c r="S969" s="132">
        <v>4</v>
      </c>
    </row>
    <row r="970" spans="1:19">
      <c r="A970" t="str">
        <f>VLOOKUP($F970,'Participating - full rosters'!$A:$Q,2,FALSE )</f>
        <v>The Miriam Hospital</v>
      </c>
      <c r="B970" s="151">
        <v>0.52550586196277127</v>
      </c>
      <c r="C970" t="str">
        <f>VLOOKUP($F970,'Participating - full rosters'!$A:$Q,5,FALSE )</f>
        <v>3B Colorectal</v>
      </c>
      <c r="D970" s="1">
        <v>0.88784051520757767</v>
      </c>
      <c r="E970" t="str">
        <f>VLOOKUP($F970,'Participating - full rosters'!$A:$Q,10,FALSE )</f>
        <v>Gomes, Shae-Quell</v>
      </c>
      <c r="F970" s="151">
        <v>0.68781331891962438</v>
      </c>
      <c r="G970">
        <f>VLOOKUP($F970,'Participating - full rosters'!$A:$Q,11,FALSE )</f>
        <v>247</v>
      </c>
      <c r="H970" s="132">
        <f>VLOOKUP($F970,'Participating - full rosters'!$A:$Q,12,FALSE )</f>
        <v>13</v>
      </c>
      <c r="I970" s="132">
        <f>VLOOKUP($F970,'Participating - full rosters'!$A:$Q,13,FALSE )</f>
        <v>2004</v>
      </c>
      <c r="J970" s="132" t="str">
        <f>VLOOKUP($F970,'Participating - full rosters'!$A:$Q,14,FALSE )</f>
        <v>Nongovt. (not-for-profit) - Other</v>
      </c>
      <c r="K970" s="132" t="str">
        <f>VLOOKUP($F970,'Participating - full rosters'!$A:$R,18,FALSE )</f>
        <v>Major</v>
      </c>
      <c r="L970" s="132" t="str">
        <f>VLOOKUP($F970,'Participating - full rosters'!$A:$Q,15,FALSE )</f>
        <v>Staff Nurse</v>
      </c>
      <c r="M970" s="150">
        <f>VLOOKUP($F970,'Participating - full rosters'!$A:$Q,16,FALSE )</f>
        <v>38908</v>
      </c>
      <c r="N970" s="150">
        <f>VLOOKUP($F970,'Participating - full rosters'!$A:$Q,16,FALSE )</f>
        <v>38908</v>
      </c>
      <c r="O970" s="150"/>
      <c r="P970" s="150"/>
      <c r="Q970" s="47">
        <f>'Overall Data'!$C$34-N970</f>
        <v>4141</v>
      </c>
      <c r="R970" s="132" t="str">
        <f>VLOOKUP($F970,'Participating - full rosters'!$A:$Q,17,FALSE )</f>
        <v>Day</v>
      </c>
      <c r="S970" s="132">
        <v>4</v>
      </c>
    </row>
    <row r="971" spans="1:19">
      <c r="A971" t="str">
        <f>VLOOKUP($F971,'Participating - full rosters'!$A:$Q,2,FALSE )</f>
        <v>Kaiser Permanente Sunnyside Medical Center</v>
      </c>
      <c r="B971" s="151">
        <v>0.21700524054157877</v>
      </c>
      <c r="C971" t="str">
        <f>VLOOKUP($F971,'Participating - full rosters'!$A:$Q,5,FALSE )</f>
        <v>MS Progressive</v>
      </c>
      <c r="D971" s="1">
        <v>0.25596923097598645</v>
      </c>
      <c r="E971" t="str">
        <f>VLOOKUP($F971,'Participating - full rosters'!$A:$Q,10,FALSE )</f>
        <v>Hughes, Patricia</v>
      </c>
      <c r="F971" s="151">
        <v>0.70240857127227452</v>
      </c>
      <c r="G971">
        <f>VLOOKUP($F971,'Participating - full rosters'!$A:$Q,11,FALSE )</f>
        <v>302</v>
      </c>
      <c r="H971" s="132">
        <f>VLOOKUP($F971,'Participating - full rosters'!$A:$Q,12,FALSE )</f>
        <v>20</v>
      </c>
      <c r="I971" s="132">
        <f>VLOOKUP($F971,'Participating - full rosters'!$A:$Q,13,FALSE )</f>
        <v>2016</v>
      </c>
      <c r="J971" s="132" t="str">
        <f>VLOOKUP($F971,'Participating - full rosters'!$A:$Q,14,FALSE )</f>
        <v>Nongovt. (not-for-profit) - Other</v>
      </c>
      <c r="K971" s="132" t="str">
        <f>VLOOKUP($F971,'Participating - full rosters'!$A:$R,18,FALSE )</f>
        <v>Minor</v>
      </c>
      <c r="L971" s="132" t="str">
        <f>VLOOKUP($F971,'Participating - full rosters'!$A:$Q,15,FALSE )</f>
        <v>Staff Nurse</v>
      </c>
      <c r="M971" s="150">
        <f>VLOOKUP($F971,'Participating - full rosters'!$A:$Q,16,FALSE )</f>
        <v>38901</v>
      </c>
      <c r="N971" s="150">
        <f>VLOOKUP($F971,'Participating - full rosters'!$A:$Q,16,FALSE )</f>
        <v>38901</v>
      </c>
      <c r="O971" s="150"/>
      <c r="P971" s="150"/>
      <c r="Q971" s="47">
        <f>'Overall Data'!$C$34-N971</f>
        <v>4148</v>
      </c>
      <c r="R971" s="132" t="str">
        <f>VLOOKUP($F971,'Participating - full rosters'!$A:$Q,17,FALSE )</f>
        <v>DAY</v>
      </c>
      <c r="S971" s="132">
        <v>4</v>
      </c>
    </row>
    <row r="972" spans="1:19">
      <c r="A972" t="str">
        <f>VLOOKUP($F972,'Participating - full rosters'!$A:$Q,2,FALSE )</f>
        <v>The Miriam Hospital</v>
      </c>
      <c r="B972" s="151">
        <v>0.52550586196277127</v>
      </c>
      <c r="C972" t="str">
        <f>VLOOKUP($F972,'Participating - full rosters'!$A:$Q,5,FALSE )</f>
        <v>4E Cardiac</v>
      </c>
      <c r="D972" s="99">
        <v>0.80277592639886974</v>
      </c>
      <c r="E972" t="str">
        <f>VLOOKUP($F972,'Participating - full rosters'!$A:$Q,10,FALSE )</f>
        <v>Torres, Zoila L</v>
      </c>
      <c r="F972" s="151">
        <v>0.18482625483295478</v>
      </c>
      <c r="G972">
        <f>VLOOKUP($F972,'Participating - full rosters'!$A:$Q,11,FALSE )</f>
        <v>247</v>
      </c>
      <c r="H972" s="132">
        <f>VLOOKUP($F972,'Participating - full rosters'!$A:$Q,12,FALSE )</f>
        <v>30</v>
      </c>
      <c r="I972" s="132">
        <f>VLOOKUP($F972,'Participating - full rosters'!$A:$Q,13,FALSE )</f>
        <v>2004</v>
      </c>
      <c r="J972" s="132" t="str">
        <f>VLOOKUP($F972,'Participating - full rosters'!$A:$Q,14,FALSE )</f>
        <v>Nongovt. (not-for-profit) - Other</v>
      </c>
      <c r="K972" s="132" t="str">
        <f>VLOOKUP($F972,'Participating - full rosters'!$A:$R,18,FALSE )</f>
        <v>Major</v>
      </c>
      <c r="L972" s="132" t="str">
        <f>VLOOKUP($F972,'Participating - full rosters'!$A:$Q,15,FALSE )</f>
        <v>Staff Nurse</v>
      </c>
      <c r="M972" s="150">
        <f>VLOOKUP($F972,'Participating - full rosters'!$A:$Q,16,FALSE )</f>
        <v>38901</v>
      </c>
      <c r="N972" s="150">
        <f>VLOOKUP($F972,'Participating - full rosters'!$A:$Q,16,FALSE )</f>
        <v>38901</v>
      </c>
      <c r="O972" s="150"/>
      <c r="P972" s="150"/>
      <c r="Q972" s="47">
        <f>'Overall Data'!$C$34-N972</f>
        <v>4148</v>
      </c>
      <c r="R972" s="132" t="str">
        <f>VLOOKUP($F972,'Participating - full rosters'!$A:$Q,17,FALSE )</f>
        <v>DAY</v>
      </c>
      <c r="S972" s="132">
        <v>4</v>
      </c>
    </row>
    <row r="973" spans="1:19">
      <c r="A973" t="str">
        <f>VLOOKUP($F973,'Participating - full rosters'!$A:$Q,2,FALSE )</f>
        <v>Kaiser Permanente Sunnyside Medical Center</v>
      </c>
      <c r="B973" s="151">
        <v>0.21700524054157877</v>
      </c>
      <c r="C973" t="str">
        <f>VLOOKUP($F973,'Participating - full rosters'!$A:$Q,5,FALSE )</f>
        <v>1 South</v>
      </c>
      <c r="D973" s="1">
        <v>0.84297455888567407</v>
      </c>
      <c r="E973" t="str">
        <f>VLOOKUP($F973,'Participating - full rosters'!$A:$Q,10,FALSE )</f>
        <v>Fachiol, Livia</v>
      </c>
      <c r="F973" s="151">
        <v>0.41640921132502118</v>
      </c>
      <c r="G973">
        <f>VLOOKUP($F973,'Participating - full rosters'!$A:$Q,11,FALSE )</f>
        <v>302</v>
      </c>
      <c r="H973" s="132">
        <f>VLOOKUP($F973,'Participating - full rosters'!$A:$Q,12,FALSE )</f>
        <v>19</v>
      </c>
      <c r="I973" s="132">
        <f>VLOOKUP($F973,'Participating - full rosters'!$A:$Q,13,FALSE )</f>
        <v>2016</v>
      </c>
      <c r="J973" s="132" t="str">
        <f>VLOOKUP($F973,'Participating - full rosters'!$A:$Q,14,FALSE )</f>
        <v>Nongovt. (not-for-profit) - Other</v>
      </c>
      <c r="K973" s="132" t="str">
        <f>VLOOKUP($F973,'Participating - full rosters'!$A:$R,18,FALSE )</f>
        <v>Minor</v>
      </c>
      <c r="L973" s="132" t="str">
        <f>VLOOKUP($F973,'Participating - full rosters'!$A:$Q,15,FALSE )</f>
        <v>Staff Nurse</v>
      </c>
      <c r="M973" s="150">
        <f>VLOOKUP($F973,'Participating - full rosters'!$A:$Q,16,FALSE )</f>
        <v>38887</v>
      </c>
      <c r="N973" s="150">
        <f>VLOOKUP($F973,'Participating - full rosters'!$A:$Q,16,FALSE )</f>
        <v>38887</v>
      </c>
      <c r="O973" s="150"/>
      <c r="P973" s="150"/>
      <c r="Q973" s="47">
        <f>'Overall Data'!$C$34-N973</f>
        <v>4162</v>
      </c>
      <c r="R973" s="132" t="str">
        <f>VLOOKUP($F973,'Participating - full rosters'!$A:$Q,17,FALSE )</f>
        <v>DAY</v>
      </c>
      <c r="S973" s="132">
        <v>4</v>
      </c>
    </row>
    <row r="974" spans="1:19">
      <c r="A974" t="str">
        <f>VLOOKUP($F974,'Participating - full rosters'!$A:$Q,2,FALSE )</f>
        <v>NY Presbyterian - Lawrence</v>
      </c>
      <c r="B974" s="151">
        <v>9.2891976238658858E-2</v>
      </c>
      <c r="C974" t="str">
        <f>VLOOKUP($F974,'Participating - full rosters'!$A:$Q,5,FALSE )</f>
        <v>3N</v>
      </c>
      <c r="D974" s="99">
        <v>0.32799101029205158</v>
      </c>
      <c r="E974" t="str">
        <f>VLOOKUP($F974,'Participating - full rosters'!$A:$Q,10,FALSE )</f>
        <v>George, Deepa</v>
      </c>
      <c r="F974" s="151">
        <v>0.64910494867744994</v>
      </c>
      <c r="G974">
        <f>VLOOKUP($F974,'Participating - full rosters'!$A:$Q,11,FALSE )</f>
        <v>208</v>
      </c>
      <c r="H974" s="132">
        <f>VLOOKUP($F974,'Participating - full rosters'!$A:$Q,12,FALSE )</f>
        <v>31</v>
      </c>
      <c r="I974" s="132">
        <f>VLOOKUP($F974,'Participating - full rosters'!$A:$Q,13,FALSE )</f>
        <v>2016</v>
      </c>
      <c r="J974" s="132" t="str">
        <f>VLOOKUP($F974,'Participating - full rosters'!$A:$Q,14,FALSE )</f>
        <v>Nongovt. (not-for-profit) - Other</v>
      </c>
      <c r="K974" s="132" t="str">
        <f>VLOOKUP($F974,'Participating - full rosters'!$A:$R,18,FALSE )</f>
        <v>Minor</v>
      </c>
      <c r="L974" s="132" t="str">
        <f>VLOOKUP($F974,'Participating - full rosters'!$A:$Q,15,FALSE )</f>
        <v>STAFF NURSE</v>
      </c>
      <c r="M974" s="150">
        <f>VLOOKUP($F974,'Participating - full rosters'!$A:$Q,16,FALSE )</f>
        <v>38873</v>
      </c>
      <c r="N974" s="150">
        <f>VLOOKUP($F974,'Participating - full rosters'!$A:$Q,16,FALSE )</f>
        <v>38873</v>
      </c>
      <c r="O974" s="150"/>
      <c r="P974" s="150"/>
      <c r="Q974" s="47">
        <f>'Overall Data'!$C$34-N974</f>
        <v>4176</v>
      </c>
      <c r="R974" s="132" t="str">
        <f>VLOOKUP($F974,'Participating - full rosters'!$A:$Q,17,FALSE )</f>
        <v>FT Days</v>
      </c>
      <c r="S974" s="132">
        <v>4</v>
      </c>
    </row>
    <row r="975" spans="1:19">
      <c r="A975" t="str">
        <f>VLOOKUP($F975,'Participating - full rosters'!$A:$Q,2,FALSE )</f>
        <v>Kaiser Permanente Sunnyside Medical Center</v>
      </c>
      <c r="B975" s="151">
        <v>0.21700524054157877</v>
      </c>
      <c r="C975" t="str">
        <f>VLOOKUP($F975,'Participating - full rosters'!$A:$Q,5,FALSE )</f>
        <v>MS Progressive</v>
      </c>
      <c r="D975" s="1">
        <v>0.25596923097598645</v>
      </c>
      <c r="E975" t="str">
        <f>VLOOKUP($F975,'Participating - full rosters'!$A:$Q,10,FALSE )</f>
        <v>Kieffer, Tashia</v>
      </c>
      <c r="F975" s="151">
        <v>7.1004746077447778E-2</v>
      </c>
      <c r="G975">
        <f>VLOOKUP($F975,'Participating - full rosters'!$A:$Q,11,FALSE )</f>
        <v>302</v>
      </c>
      <c r="H975" s="132">
        <f>VLOOKUP($F975,'Participating - full rosters'!$A:$Q,12,FALSE )</f>
        <v>20</v>
      </c>
      <c r="I975" s="132">
        <f>VLOOKUP($F975,'Participating - full rosters'!$A:$Q,13,FALSE )</f>
        <v>2016</v>
      </c>
      <c r="J975" s="132" t="str">
        <f>VLOOKUP($F975,'Participating - full rosters'!$A:$Q,14,FALSE )</f>
        <v>Nongovt. (not-for-profit) - Other</v>
      </c>
      <c r="K975" s="132" t="str">
        <f>VLOOKUP($F975,'Participating - full rosters'!$A:$R,18,FALSE )</f>
        <v>Minor</v>
      </c>
      <c r="L975" s="132" t="str">
        <f>VLOOKUP($F975,'Participating - full rosters'!$A:$Q,15,FALSE )</f>
        <v>Staff Nurse</v>
      </c>
      <c r="M975" s="150">
        <f>VLOOKUP($F975,'Participating - full rosters'!$A:$Q,16,FALSE )</f>
        <v>38838</v>
      </c>
      <c r="N975" s="150">
        <f>VLOOKUP($F975,'Participating - full rosters'!$A:$Q,16,FALSE )</f>
        <v>38838</v>
      </c>
      <c r="O975" s="150"/>
      <c r="P975" s="150"/>
      <c r="Q975" s="47">
        <f>'Overall Data'!$C$34-N975</f>
        <v>4211</v>
      </c>
      <c r="R975" s="132" t="str">
        <f>VLOOKUP($F975,'Participating - full rosters'!$A:$Q,17,FALSE )</f>
        <v>DAY</v>
      </c>
      <c r="S975" s="132">
        <v>4</v>
      </c>
    </row>
    <row r="976" spans="1:19">
      <c r="A976" t="str">
        <f>VLOOKUP($F976,'Participating - full rosters'!$A:$Q,2,FALSE )</f>
        <v>NY Presbyterian - Lawrence</v>
      </c>
      <c r="B976" s="151">
        <v>9.2891976238658858E-2</v>
      </c>
      <c r="C976" t="str">
        <f>VLOOKUP($F976,'Participating - full rosters'!$A:$Q,5,FALSE )</f>
        <v>3N</v>
      </c>
      <c r="D976" s="1">
        <v>0.32799101029205158</v>
      </c>
      <c r="E976" t="str">
        <f>VLOOKUP($F976,'Participating - full rosters'!$A:$Q,10,FALSE )</f>
        <v>Nair, Remya B.</v>
      </c>
      <c r="F976" s="151">
        <v>0.53057878887357601</v>
      </c>
      <c r="G976">
        <f>VLOOKUP($F976,'Participating - full rosters'!$A:$Q,11,FALSE )</f>
        <v>208</v>
      </c>
      <c r="H976" s="132">
        <f>VLOOKUP($F976,'Participating - full rosters'!$A:$Q,12,FALSE )</f>
        <v>31</v>
      </c>
      <c r="I976" s="132">
        <f>VLOOKUP($F976,'Participating - full rosters'!$A:$Q,13,FALSE )</f>
        <v>2016</v>
      </c>
      <c r="J976" s="132" t="str">
        <f>VLOOKUP($F976,'Participating - full rosters'!$A:$Q,14,FALSE )</f>
        <v>Nongovt. (not-for-profit) - Other</v>
      </c>
      <c r="K976" s="132" t="str">
        <f>VLOOKUP($F976,'Participating - full rosters'!$A:$R,18,FALSE )</f>
        <v>Minor</v>
      </c>
      <c r="L976" s="132" t="str">
        <f>VLOOKUP($F976,'Participating - full rosters'!$A:$Q,15,FALSE )</f>
        <v>STAFF NURSE</v>
      </c>
      <c r="M976" s="150">
        <f>VLOOKUP($F976,'Participating - full rosters'!$A:$Q,16,FALSE )</f>
        <v>38810</v>
      </c>
      <c r="N976" s="150">
        <f>VLOOKUP($F976,'Participating - full rosters'!$A:$Q,16,FALSE )</f>
        <v>38810</v>
      </c>
      <c r="O976" s="150"/>
      <c r="P976" s="150"/>
      <c r="Q976" s="47">
        <f>'Overall Data'!$C$34-N976</f>
        <v>4239</v>
      </c>
      <c r="R976" s="132" t="str">
        <f>VLOOKUP($F976,'Participating - full rosters'!$A:$Q,17,FALSE )</f>
        <v>FT DAYS</v>
      </c>
      <c r="S976" s="132">
        <v>4</v>
      </c>
    </row>
    <row r="977" spans="1:19">
      <c r="A977" t="str">
        <f>VLOOKUP($F977,'Participating - full rosters'!$A:$Q,2,FALSE )</f>
        <v>Kaiser Permanente Sunnyside Medical Center</v>
      </c>
      <c r="B977" s="151">
        <v>0.21700524054157877</v>
      </c>
      <c r="C977" t="str">
        <f>VLOOKUP($F977,'Participating - full rosters'!$A:$Q,5,FALSE )</f>
        <v>Oncology</v>
      </c>
      <c r="D977" s="1">
        <v>0.38472962404098765</v>
      </c>
      <c r="E977" t="str">
        <f>VLOOKUP($F977,'Participating - full rosters'!$A:$Q,10,FALSE )</f>
        <v>Dolma, Tsering</v>
      </c>
      <c r="F977" s="151">
        <v>0.6721044302108814</v>
      </c>
      <c r="G977">
        <f>VLOOKUP($F977,'Participating - full rosters'!$A:$Q,11,FALSE )</f>
        <v>302</v>
      </c>
      <c r="H977" s="132">
        <f>VLOOKUP($F977,'Participating - full rosters'!$A:$Q,12,FALSE )</f>
        <v>20</v>
      </c>
      <c r="I977" s="132">
        <f>VLOOKUP($F977,'Participating - full rosters'!$A:$Q,13,FALSE )</f>
        <v>2016</v>
      </c>
      <c r="J977" s="132" t="str">
        <f>VLOOKUP($F977,'Participating - full rosters'!$A:$Q,14,FALSE )</f>
        <v>Nongovt. (not-for-profit) - Other</v>
      </c>
      <c r="K977" s="132" t="str">
        <f>VLOOKUP($F977,'Participating - full rosters'!$A:$R,18,FALSE )</f>
        <v>Minor</v>
      </c>
      <c r="L977" s="132" t="str">
        <f>VLOOKUP($F977,'Participating - full rosters'!$A:$Q,15,FALSE )</f>
        <v>Staff Nurse</v>
      </c>
      <c r="M977" s="150">
        <f>VLOOKUP($F977,'Participating - full rosters'!$A:$Q,16,FALSE )</f>
        <v>38789</v>
      </c>
      <c r="N977" s="150">
        <f>VLOOKUP($F977,'Participating - full rosters'!$A:$Q,16,FALSE )</f>
        <v>38789</v>
      </c>
      <c r="O977" s="150"/>
      <c r="P977" s="150"/>
      <c r="Q977" s="47">
        <f>'Overall Data'!$C$34-N977</f>
        <v>4260</v>
      </c>
      <c r="R977" s="132" t="str">
        <f>VLOOKUP($F977,'Participating - full rosters'!$A:$Q,17,FALSE )</f>
        <v>DAY</v>
      </c>
      <c r="S977" s="132">
        <v>4</v>
      </c>
    </row>
    <row r="978" spans="1:19">
      <c r="A978" t="str">
        <f>VLOOKUP($F978,'Participating - full rosters'!$A:$Q,2,FALSE )</f>
        <v>UConn Health John Dempsey Hospital</v>
      </c>
      <c r="B978" s="151">
        <v>6.2812775230464357E-2</v>
      </c>
      <c r="C978" t="str">
        <f>VLOOKUP($F978,'Participating - full rosters'!$A:$Q,5,FALSE )</f>
        <v>Medicine 3 Unit</v>
      </c>
      <c r="D978" s="1">
        <v>5.9301050074087702E-2</v>
      </c>
      <c r="E978" t="str">
        <f>VLOOKUP($F978,'Participating - full rosters'!$A:$Q,10,FALSE )</f>
        <v>Konovalov, Sandra N.</v>
      </c>
      <c r="F978" s="151">
        <v>0.85400987104156956</v>
      </c>
      <c r="G978">
        <f>VLOOKUP($F978,'Participating - full rosters'!$A:$Q,11,FALSE )</f>
        <v>176</v>
      </c>
      <c r="H978" s="132">
        <f>VLOOKUP($F978,'Participating - full rosters'!$A:$Q,12,FALSE )</f>
        <v>28</v>
      </c>
      <c r="I978" s="132">
        <f>VLOOKUP($F978,'Participating - full rosters'!$A:$Q,13,FALSE )</f>
        <v>2017</v>
      </c>
      <c r="J978" s="132" t="str">
        <f>VLOOKUP($F978,'Participating - full rosters'!$A:$Q,14,FALSE )</f>
        <v xml:space="preserve">Govt. (non federal) - State
</v>
      </c>
      <c r="K978" s="132" t="str">
        <f>VLOOKUP($F978,'Participating - full rosters'!$A:$R,18,FALSE )</f>
        <v>Major</v>
      </c>
      <c r="L978" s="132" t="str">
        <f>VLOOKUP($F978,'Participating - full rosters'!$A:$Q,15,FALSE )</f>
        <v>Staff Nurse</v>
      </c>
      <c r="M978" s="150">
        <f>VLOOKUP($F978,'Participating - full rosters'!$A:$Q,16,FALSE )</f>
        <v>38789</v>
      </c>
      <c r="N978" s="150">
        <f>VLOOKUP($F978,'Participating - full rosters'!$A:$Q,16,FALSE )</f>
        <v>38789</v>
      </c>
      <c r="O978" s="150"/>
      <c r="P978" s="150"/>
      <c r="Q978" s="47">
        <f>'Overall Data'!$C$34-N978</f>
        <v>4260</v>
      </c>
      <c r="R978" s="132" t="str">
        <f>VLOOKUP($F978,'Participating - full rosters'!$A:$Q,17,FALSE )</f>
        <v>DAY</v>
      </c>
      <c r="S978" s="132">
        <v>4</v>
      </c>
    </row>
    <row r="979" spans="1:19">
      <c r="A979" t="str">
        <f>VLOOKUP($F979,'Participating - full rosters'!$A:$Q,2,FALSE )</f>
        <v>St. John Hospital &amp; Medical Center</v>
      </c>
      <c r="B979" s="151">
        <v>0.43342485109506379</v>
      </c>
      <c r="C979" t="str">
        <f>VLOOKUP($F979,'Participating - full rosters'!$A:$Q,5,FALSE )</f>
        <v>4 East - ACE Unit</v>
      </c>
      <c r="D979" s="1">
        <v>0.9455541494267875</v>
      </c>
      <c r="E979" t="str">
        <f>VLOOKUP($F979,'Participating - full rosters'!$A:$Q,10,FALSE )</f>
        <v>Black, Sally</v>
      </c>
      <c r="F979" s="151">
        <v>0.2154490300443922</v>
      </c>
      <c r="G979">
        <f>VLOOKUP($F979,'Participating - full rosters'!$A:$Q,11,FALSE )</f>
        <v>586</v>
      </c>
      <c r="H979" s="132">
        <f>VLOOKUP($F979,'Participating - full rosters'!$A:$Q,12,FALSE )</f>
        <v>24</v>
      </c>
      <c r="I979" s="132">
        <f>VLOOKUP($F979,'Participating - full rosters'!$A:$Q,13,FALSE )</f>
        <v>2003</v>
      </c>
      <c r="J979" s="132" t="str">
        <f>VLOOKUP($F979,'Participating - full rosters'!$A:$Q,14,FALSE )</f>
        <v>Nongovt. (not-for-profit) - Church Operated</v>
      </c>
      <c r="K979" s="132" t="str">
        <f>VLOOKUP($F979,'Participating - full rosters'!$A:$R,18,FALSE )</f>
        <v>Major</v>
      </c>
      <c r="L979" s="132" t="str">
        <f>VLOOKUP($F979,'Participating - full rosters'!$A:$Q,15,FALSE )</f>
        <v>Health Unit Coordinator</v>
      </c>
      <c r="M979" s="150">
        <f>VLOOKUP($F979,'Participating - full rosters'!$A:$Q,16,FALSE )</f>
        <v>38726</v>
      </c>
      <c r="N979" s="150">
        <f>VLOOKUP($F979,'Participating - full rosters'!$A:$Q,16,FALSE )</f>
        <v>38726</v>
      </c>
      <c r="O979" s="150"/>
      <c r="P979" s="150"/>
      <c r="Q979" s="47">
        <f>'Overall Data'!$C$34-N979</f>
        <v>4323</v>
      </c>
      <c r="R979" s="132" t="str">
        <f>VLOOKUP($F979,'Participating - full rosters'!$A:$Q,17,FALSE )</f>
        <v>Day</v>
      </c>
      <c r="S979" s="132">
        <v>4</v>
      </c>
    </row>
    <row r="980" spans="1:19">
      <c r="A980" t="str">
        <f>VLOOKUP($F980,'Participating - full rosters'!$A:$Q,2,FALSE )</f>
        <v>St. John Hospital &amp; Medical Center</v>
      </c>
      <c r="B980" s="151">
        <v>0.43342485109506379</v>
      </c>
      <c r="C980" t="str">
        <f>VLOOKUP($F980,'Participating - full rosters'!$A:$Q,5,FALSE )</f>
        <v>4 East - ACE Unit</v>
      </c>
      <c r="D980" s="1">
        <v>0.9455541494267875</v>
      </c>
      <c r="E980" t="str">
        <f>VLOOKUP($F980,'Participating - full rosters'!$A:$Q,10,FALSE )</f>
        <v>Giacona, Heather</v>
      </c>
      <c r="F980" s="151">
        <v>0.28447251179309496</v>
      </c>
      <c r="G980">
        <f>VLOOKUP($F980,'Participating - full rosters'!$A:$Q,11,FALSE )</f>
        <v>586</v>
      </c>
      <c r="H980" s="132">
        <f>VLOOKUP($F980,'Participating - full rosters'!$A:$Q,12,FALSE )</f>
        <v>24</v>
      </c>
      <c r="I980" s="132">
        <f>VLOOKUP($F980,'Participating - full rosters'!$A:$Q,13,FALSE )</f>
        <v>2003</v>
      </c>
      <c r="J980" s="132" t="str">
        <f>VLOOKUP($F980,'Participating - full rosters'!$A:$Q,14,FALSE )</f>
        <v>Nongovt. (not-for-profit) - Church Operated</v>
      </c>
      <c r="K980" s="132" t="str">
        <f>VLOOKUP($F980,'Participating - full rosters'!$A:$R,18,FALSE )</f>
        <v>Major</v>
      </c>
      <c r="L980" s="132" t="str">
        <f>VLOOKUP($F980,'Participating - full rosters'!$A:$Q,15,FALSE )</f>
        <v>Staff Nurse</v>
      </c>
      <c r="M980" s="150">
        <f>VLOOKUP($F980,'Participating - full rosters'!$A:$Q,16,FALSE )</f>
        <v>38720</v>
      </c>
      <c r="N980" s="150">
        <f>VLOOKUP($F980,'Participating - full rosters'!$A:$Q,16,FALSE )</f>
        <v>38720</v>
      </c>
      <c r="O980" s="150"/>
      <c r="P980" s="150"/>
      <c r="Q980" s="47">
        <f>'Overall Data'!$C$34-N980</f>
        <v>4329</v>
      </c>
      <c r="R980" s="132" t="str">
        <f>VLOOKUP($F980,'Participating - full rosters'!$A:$Q,17,FALSE )</f>
        <v>Day</v>
      </c>
      <c r="S980" s="132">
        <v>4</v>
      </c>
    </row>
    <row r="981" spans="1:19">
      <c r="A981" t="str">
        <f>VLOOKUP($F981,'Participating - full rosters'!$A:$Q,2,FALSE )</f>
        <v>Kaiser Permanente Sunnyside Medical Center</v>
      </c>
      <c r="B981" s="151">
        <v>0.21700524054157877</v>
      </c>
      <c r="C981" t="str">
        <f>VLOOKUP($F981,'Participating - full rosters'!$A:$Q,5,FALSE )</f>
        <v>2 South</v>
      </c>
      <c r="D981" s="100">
        <v>0.88298628694913495</v>
      </c>
      <c r="E981" t="str">
        <f>VLOOKUP($F981,'Participating - full rosters'!$A:$Q,10,FALSE )</f>
        <v>Antonio, Katriza</v>
      </c>
      <c r="F981" s="151">
        <v>0.78278324781298703</v>
      </c>
      <c r="G981">
        <f>VLOOKUP($F981,'Participating - full rosters'!$A:$Q,11,FALSE )</f>
        <v>302</v>
      </c>
      <c r="H981" s="132">
        <f>VLOOKUP($F981,'Participating - full rosters'!$A:$Q,12,FALSE )</f>
        <v>20</v>
      </c>
      <c r="I981" s="132">
        <f>VLOOKUP($F981,'Participating - full rosters'!$A:$Q,13,FALSE )</f>
        <v>2016</v>
      </c>
      <c r="J981" s="132" t="str">
        <f>VLOOKUP($F981,'Participating - full rosters'!$A:$Q,14,FALSE )</f>
        <v>Nongovt. (not-for-profit) - Other</v>
      </c>
      <c r="K981" s="132" t="str">
        <f>VLOOKUP($F981,'Participating - full rosters'!$A:$R,18,FALSE )</f>
        <v>Minor</v>
      </c>
      <c r="L981" s="132" t="str">
        <f>VLOOKUP($F981,'Participating - full rosters'!$A:$Q,15,FALSE )</f>
        <v>Staff Nurse</v>
      </c>
      <c r="M981" s="150">
        <f>VLOOKUP($F981,'Participating - full rosters'!$A:$Q,16,FALSE )</f>
        <v>38684</v>
      </c>
      <c r="N981" s="150">
        <f>VLOOKUP($F981,'Participating - full rosters'!$A:$Q,16,FALSE )</f>
        <v>38684</v>
      </c>
      <c r="O981" s="150"/>
      <c r="P981" s="150"/>
      <c r="Q981" s="47">
        <f>'Overall Data'!$C$34-N981</f>
        <v>4365</v>
      </c>
      <c r="R981" s="132" t="str">
        <f>VLOOKUP($F981,'Participating - full rosters'!$A:$Q,17,FALSE )</f>
        <v>DAY</v>
      </c>
      <c r="S981" s="132">
        <v>4</v>
      </c>
    </row>
    <row r="982" spans="1:19">
      <c r="A982" t="str">
        <f>VLOOKUP($F982,'Participating - full rosters'!$A:$Q,2,FALSE )</f>
        <v>Kaiser Permanente Sunnyside Medical Center</v>
      </c>
      <c r="B982" s="151">
        <v>0.21700524054157877</v>
      </c>
      <c r="C982" t="str">
        <f>VLOOKUP($F982,'Participating - full rosters'!$A:$Q,5,FALSE )</f>
        <v>2 South</v>
      </c>
      <c r="D982" s="100">
        <v>0.88298628694913495</v>
      </c>
      <c r="E982" t="str">
        <f>VLOOKUP($F982,'Participating - full rosters'!$A:$Q,10,FALSE )</f>
        <v>Brown, Stephanie</v>
      </c>
      <c r="F982" s="151">
        <v>0.98236692932730429</v>
      </c>
      <c r="G982">
        <f>VLOOKUP($F982,'Participating - full rosters'!$A:$Q,11,FALSE )</f>
        <v>302</v>
      </c>
      <c r="H982" s="132">
        <f>VLOOKUP($F982,'Participating - full rosters'!$A:$Q,12,FALSE )</f>
        <v>20</v>
      </c>
      <c r="I982" s="132">
        <f>VLOOKUP($F982,'Participating - full rosters'!$A:$Q,13,FALSE )</f>
        <v>2016</v>
      </c>
      <c r="J982" s="132" t="str">
        <f>VLOOKUP($F982,'Participating - full rosters'!$A:$Q,14,FALSE )</f>
        <v>Nongovt. (not-for-profit) - Other</v>
      </c>
      <c r="K982" s="132" t="str">
        <f>VLOOKUP($F982,'Participating - full rosters'!$A:$R,18,FALSE )</f>
        <v>Minor</v>
      </c>
      <c r="L982" s="132" t="str">
        <f>VLOOKUP($F982,'Participating - full rosters'!$A:$Q,15,FALSE )</f>
        <v>Staff Nurse</v>
      </c>
      <c r="M982" s="150">
        <f>VLOOKUP($F982,'Participating - full rosters'!$A:$Q,16,FALSE )</f>
        <v>38670</v>
      </c>
      <c r="N982" s="150">
        <f>VLOOKUP($F982,'Participating - full rosters'!$A:$Q,16,FALSE )</f>
        <v>38670</v>
      </c>
      <c r="O982" s="150"/>
      <c r="P982" s="150"/>
      <c r="Q982" s="47">
        <f>'Overall Data'!$C$34-N982</f>
        <v>4379</v>
      </c>
      <c r="R982" s="132" t="str">
        <f>VLOOKUP($F982,'Participating - full rosters'!$A:$Q,17,FALSE )</f>
        <v>DAY</v>
      </c>
      <c r="S982" s="132">
        <v>4</v>
      </c>
    </row>
    <row r="983" spans="1:19">
      <c r="A983" t="str">
        <f>VLOOKUP($F983,'Participating - full rosters'!$A:$Q,2,FALSE )</f>
        <v>Kaiser Permanente Sunnyside Medical Center</v>
      </c>
      <c r="B983" s="151">
        <v>0.21700524054157877</v>
      </c>
      <c r="C983" t="str">
        <f>VLOOKUP($F983,'Participating - full rosters'!$A:$Q,5,FALSE )</f>
        <v>2 South</v>
      </c>
      <c r="D983" s="100">
        <v>0.88298628694913495</v>
      </c>
      <c r="E983" t="str">
        <f>VLOOKUP($F983,'Participating - full rosters'!$A:$Q,10,FALSE )</f>
        <v>Jungic, Jasna</v>
      </c>
      <c r="F983" s="151">
        <v>0.15371940301750053</v>
      </c>
      <c r="G983">
        <f>VLOOKUP($F983,'Participating - full rosters'!$A:$Q,11,FALSE )</f>
        <v>302</v>
      </c>
      <c r="H983" s="132">
        <f>VLOOKUP($F983,'Participating - full rosters'!$A:$Q,12,FALSE )</f>
        <v>20</v>
      </c>
      <c r="I983" s="132">
        <f>VLOOKUP($F983,'Participating - full rosters'!$A:$Q,13,FALSE )</f>
        <v>2016</v>
      </c>
      <c r="J983" s="132" t="str">
        <f>VLOOKUP($F983,'Participating - full rosters'!$A:$Q,14,FALSE )</f>
        <v>Nongovt. (not-for-profit) - Other</v>
      </c>
      <c r="K983" s="132" t="str">
        <f>VLOOKUP($F983,'Participating - full rosters'!$A:$R,18,FALSE )</f>
        <v>Minor</v>
      </c>
      <c r="L983" s="132" t="str">
        <f>VLOOKUP($F983,'Participating - full rosters'!$A:$Q,15,FALSE )</f>
        <v>Staff Nurse</v>
      </c>
      <c r="M983" s="150">
        <f>VLOOKUP($F983,'Participating - full rosters'!$A:$Q,16,FALSE )</f>
        <v>38656</v>
      </c>
      <c r="N983" s="150">
        <f>VLOOKUP($F983,'Participating - full rosters'!$A:$Q,16,FALSE )</f>
        <v>38656</v>
      </c>
      <c r="O983" s="150"/>
      <c r="P983" s="150"/>
      <c r="Q983" s="47">
        <f>'Overall Data'!$C$34-N983</f>
        <v>4393</v>
      </c>
      <c r="R983" s="132" t="str">
        <f>VLOOKUP($F983,'Participating - full rosters'!$A:$Q,17,FALSE )</f>
        <v>DAY</v>
      </c>
      <c r="S983" s="132">
        <v>4</v>
      </c>
    </row>
    <row r="984" spans="1:19">
      <c r="A984" t="str">
        <f>VLOOKUP($F984,'Participating - full rosters'!$A:$Q,2,FALSE )</f>
        <v xml:space="preserve">King's County </v>
      </c>
      <c r="B984" s="143">
        <v>0.23887557634757928</v>
      </c>
      <c r="C984" t="str">
        <f>VLOOKUP($F984,'Participating - full rosters'!$A:$Q,5,FALSE )</f>
        <v>D4 South</v>
      </c>
      <c r="D984" s="196">
        <v>0.56827903572544458</v>
      </c>
      <c r="E984" t="str">
        <f>VLOOKUP($F984,'Participating - full rosters'!$A:$Q,10,FALSE )</f>
        <v>Brooks, Trina</v>
      </c>
      <c r="F984" s="144">
        <v>0.92793152081766783</v>
      </c>
      <c r="G984">
        <f>VLOOKUP($F984,'Participating - full rosters'!$A:$Q,11,FALSE )</f>
        <v>599</v>
      </c>
      <c r="H984" s="132">
        <f>VLOOKUP($F984,'Participating - full rosters'!$A:$Q,12,FALSE )</f>
        <v>36</v>
      </c>
      <c r="I984" s="132">
        <f>VLOOKUP($F984,'Participating - full rosters'!$A:$Q,13,FALSE )</f>
        <v>2006</v>
      </c>
      <c r="J984" s="132" t="str">
        <f>VLOOKUP($F984,'Participating - full rosters'!$A:$Q,14,FALSE )</f>
        <v xml:space="preserve">Govt. (non federal) - City
</v>
      </c>
      <c r="K984" s="132" t="str">
        <f>VLOOKUP($F984,'Participating - full rosters'!$A:$R,18,FALSE )</f>
        <v>Minor</v>
      </c>
      <c r="L984" s="132" t="str">
        <f>VLOOKUP($F984,'Participating - full rosters'!$A:$Q,15,FALSE )</f>
        <v>STAFF NURSE</v>
      </c>
      <c r="M984" s="150">
        <f>VLOOKUP($F984,'Participating - full rosters'!$A:$Q,16,FALSE )</f>
        <v>38628</v>
      </c>
      <c r="N984" s="150">
        <f>VLOOKUP($F984,'Participating - full rosters'!$A:$Q,16,FALSE )</f>
        <v>38628</v>
      </c>
      <c r="O984" s="150"/>
      <c r="P984" s="150"/>
      <c r="Q984" s="47">
        <f>'Overall Data'!$C$34-N984</f>
        <v>4421</v>
      </c>
      <c r="R984" s="132" t="str">
        <f>VLOOKUP($F984,'Participating - full rosters'!$A:$Q,17,FALSE )</f>
        <v>DAY</v>
      </c>
      <c r="S984" s="132">
        <v>4</v>
      </c>
    </row>
    <row r="985" spans="1:19">
      <c r="A985" t="str">
        <f>VLOOKUP($F985,'Participating - full rosters'!$A:$Q,2,FALSE )</f>
        <v>Stanford Hospital</v>
      </c>
      <c r="B985" s="151">
        <v>0.7705177108775364</v>
      </c>
      <c r="C985" t="str">
        <f>VLOOKUP($F985,'Participating - full rosters'!$A:$Q,5,FALSE )</f>
        <v>C2 - Trauma/Surgery</v>
      </c>
      <c r="D985" s="1">
        <v>0.13460555484819647</v>
      </c>
      <c r="E985" t="str">
        <f>VLOOKUP($F985,'Participating - full rosters'!$A:$Q,10,FALSE )</f>
        <v>Kelly, Hazel</v>
      </c>
      <c r="F985" s="151">
        <v>0.70598302780900124</v>
      </c>
      <c r="G985">
        <f>VLOOKUP($F985,'Participating - full rosters'!$A:$Q,11,FALSE )</f>
        <v>491</v>
      </c>
      <c r="H985" s="132">
        <f>VLOOKUP($F985,'Participating - full rosters'!$A:$Q,12,FALSE )</f>
        <v>23</v>
      </c>
      <c r="I985" s="132">
        <f>VLOOKUP($F985,'Participating - full rosters'!$A:$Q,13,FALSE )</f>
        <v>2011</v>
      </c>
      <c r="J985" s="132" t="str">
        <f>VLOOKUP($F985,'Participating - full rosters'!$A:$Q,14,FALSE )</f>
        <v>Nongovt. (not-for-profit) - Other</v>
      </c>
      <c r="K985" s="132" t="str">
        <f>VLOOKUP($F985,'Participating - full rosters'!$A:$R,18,FALSE )</f>
        <v>Major</v>
      </c>
      <c r="L985" s="132" t="str">
        <f>VLOOKUP($F985,'Participating - full rosters'!$A:$Q,15,FALSE )</f>
        <v>STAFF NURSE</v>
      </c>
      <c r="M985" s="150">
        <f>VLOOKUP($F985,'Participating - full rosters'!$A:$Q,16,FALSE )</f>
        <v>38628</v>
      </c>
      <c r="N985" s="150">
        <f>VLOOKUP($F985,'Participating - full rosters'!$A:$Q,16,FALSE )</f>
        <v>38628</v>
      </c>
      <c r="O985" s="150"/>
      <c r="P985" s="150"/>
      <c r="Q985" s="47">
        <f>'Overall Data'!$C$34-N985</f>
        <v>4421</v>
      </c>
      <c r="R985" s="132" t="str">
        <f>VLOOKUP($F985,'Participating - full rosters'!$A:$Q,17,FALSE )</f>
        <v>DAY</v>
      </c>
      <c r="S985" s="132">
        <v>4</v>
      </c>
    </row>
    <row r="986" spans="1:19">
      <c r="A986" t="str">
        <f>VLOOKUP($F986,'Participating - full rosters'!$A:$Q,2,FALSE )</f>
        <v>The Miriam Hospital</v>
      </c>
      <c r="B986" s="151">
        <v>0.52550586196277127</v>
      </c>
      <c r="C986" t="str">
        <f>VLOOKUP($F986,'Participating - full rosters'!$A:$Q,5,FALSE )</f>
        <v>3N Orthopedic</v>
      </c>
      <c r="D986" s="151">
        <v>0.9910442883158086</v>
      </c>
      <c r="E986" t="str">
        <f>VLOOKUP($F986,'Participating - full rosters'!$A:$Q,10,FALSE )</f>
        <v>Poliquin, Rachael</v>
      </c>
      <c r="F986" s="151">
        <v>0.28978308097424843</v>
      </c>
      <c r="G986">
        <f>VLOOKUP($F986,'Participating - full rosters'!$A:$Q,11,FALSE )</f>
        <v>247</v>
      </c>
      <c r="H986" s="132">
        <f>VLOOKUP($F986,'Participating - full rosters'!$A:$Q,12,FALSE )</f>
        <v>36</v>
      </c>
      <c r="I986" s="132">
        <f>VLOOKUP($F986,'Participating - full rosters'!$A:$Q,13,FALSE )</f>
        <v>2004</v>
      </c>
      <c r="J986" s="132" t="str">
        <f>VLOOKUP($F986,'Participating - full rosters'!$A:$Q,14,FALSE )</f>
        <v>Nongovt. (not-for-profit) - Other</v>
      </c>
      <c r="K986" s="132" t="str">
        <f>VLOOKUP($F986,'Participating - full rosters'!$A:$R,18,FALSE )</f>
        <v>Major</v>
      </c>
      <c r="L986" s="132" t="str">
        <f>VLOOKUP($F986,'Participating - full rosters'!$A:$Q,15,FALSE )</f>
        <v>Staff Nurse CN3</v>
      </c>
      <c r="M986" s="150">
        <f>VLOOKUP($F986,'Participating - full rosters'!$A:$Q,16,FALSE )</f>
        <v>38611</v>
      </c>
      <c r="N986" s="150">
        <f>VLOOKUP($F986,'Participating - full rosters'!$A:$Q,16,FALSE )</f>
        <v>38611</v>
      </c>
      <c r="O986" s="150"/>
      <c r="P986" s="150"/>
      <c r="Q986" s="47">
        <f>'Overall Data'!$C$34-N986</f>
        <v>4438</v>
      </c>
      <c r="R986" s="132" t="str">
        <f>VLOOKUP($F986,'Participating - full rosters'!$A:$Q,17,FALSE )</f>
        <v>Day</v>
      </c>
      <c r="S986" s="132">
        <v>4</v>
      </c>
    </row>
    <row r="987" spans="1:19">
      <c r="A987" t="str">
        <f>VLOOKUP($F987,'Participating - full rosters'!$A:$Q,2,FALSE )</f>
        <v xml:space="preserve">King's County </v>
      </c>
      <c r="B987" s="143">
        <v>0.23887557634757928</v>
      </c>
      <c r="C987" t="str">
        <f>VLOOKUP($F987,'Participating - full rosters'!$A:$Q,5,FALSE )</f>
        <v>D7 South</v>
      </c>
      <c r="D987" s="197">
        <v>0.32122333774177714</v>
      </c>
      <c r="E987" t="str">
        <f>VLOOKUP($F987,'Participating - full rosters'!$A:$Q,10,FALSE )</f>
        <v>Bernard, Karla</v>
      </c>
      <c r="F987" s="143">
        <v>0.34788673640727896</v>
      </c>
      <c r="G987">
        <f>VLOOKUP($F987,'Participating - full rosters'!$A:$Q,11,FALSE )</f>
        <v>599</v>
      </c>
      <c r="H987" s="132">
        <f>VLOOKUP($F987,'Participating - full rosters'!$A:$Q,12,FALSE )</f>
        <v>36</v>
      </c>
      <c r="I987" s="132">
        <f>VLOOKUP($F987,'Participating - full rosters'!$A:$Q,13,FALSE )</f>
        <v>2006</v>
      </c>
      <c r="J987" s="132" t="str">
        <f>VLOOKUP($F987,'Participating - full rosters'!$A:$Q,14,FALSE )</f>
        <v xml:space="preserve">Govt. (non federal) - City
</v>
      </c>
      <c r="K987" s="132" t="str">
        <f>VLOOKUP($F987,'Participating - full rosters'!$A:$R,18,FALSE )</f>
        <v>Minor</v>
      </c>
      <c r="L987" s="132" t="str">
        <f>VLOOKUP($F987,'Participating - full rosters'!$A:$Q,15,FALSE )</f>
        <v>Staff Nurse</v>
      </c>
      <c r="M987" s="150">
        <f>VLOOKUP($F987,'Participating - full rosters'!$A:$Q,16,FALSE )</f>
        <v>38565</v>
      </c>
      <c r="N987" s="150">
        <f>VLOOKUP($F987,'Participating - full rosters'!$A:$Q,16,FALSE )</f>
        <v>38565</v>
      </c>
      <c r="O987" s="150"/>
      <c r="P987" s="150"/>
      <c r="Q987" s="47">
        <f>'Overall Data'!$C$34-N987</f>
        <v>4484</v>
      </c>
      <c r="R987" s="132" t="str">
        <f>VLOOKUP($F987,'Participating - full rosters'!$A:$Q,17,FALSE )</f>
        <v>Day</v>
      </c>
      <c r="S987" s="132">
        <v>4</v>
      </c>
    </row>
    <row r="988" spans="1:19">
      <c r="A988" t="str">
        <f>VLOOKUP($F988,'Participating - full rosters'!$A:$Q,2,FALSE )</f>
        <v>The Miriam Hospital</v>
      </c>
      <c r="B988" s="151">
        <v>0.52550586196277105</v>
      </c>
      <c r="C988" t="str">
        <f>VLOOKUP($F988,'Participating - full rosters'!$A:$Q,5,FALSE )</f>
        <v>3E Stroke</v>
      </c>
      <c r="D988" s="151">
        <v>0.54565087362919495</v>
      </c>
      <c r="E988" t="str">
        <f>VLOOKUP($F988,'Participating - full rosters'!$A:$Q,10,FALSE )</f>
        <v>Brat, Ayoola</v>
      </c>
      <c r="F988" s="151">
        <v>0.23039708550190263</v>
      </c>
      <c r="G988">
        <f>VLOOKUP($F988,'Participating - full rosters'!$A:$Q,11,FALSE )</f>
        <v>247</v>
      </c>
      <c r="H988" s="132">
        <f>VLOOKUP($F988,'Participating - full rosters'!$A:$Q,12,FALSE )</f>
        <v>32</v>
      </c>
      <c r="I988" s="132">
        <f>VLOOKUP($F988,'Participating - full rosters'!$A:$Q,13,FALSE )</f>
        <v>2004</v>
      </c>
      <c r="J988" s="132" t="str">
        <f>VLOOKUP($F988,'Participating - full rosters'!$A:$Q,14,FALSE )</f>
        <v>Nongovt. (not-for-profit) - Other</v>
      </c>
      <c r="K988" s="132" t="str">
        <f>VLOOKUP($F988,'Participating - full rosters'!$A:$R,18,FALSE )</f>
        <v>Major</v>
      </c>
      <c r="L988" s="132" t="str">
        <f>VLOOKUP($F988,'Participating - full rosters'!$A:$Q,15,FALSE )</f>
        <v>Staff Nurse</v>
      </c>
      <c r="M988" s="150">
        <f>VLOOKUP($F988,'Participating - full rosters'!$A:$Q,16,FALSE )</f>
        <v>38565</v>
      </c>
      <c r="N988" s="150">
        <f>VLOOKUP($F988,'Participating - full rosters'!$A:$Q,16,FALSE )</f>
        <v>38565</v>
      </c>
      <c r="O988" s="150"/>
      <c r="P988" s="150"/>
      <c r="Q988" s="47">
        <f>'Overall Data'!$C$34-N988</f>
        <v>4484</v>
      </c>
      <c r="R988" s="132" t="str">
        <f>VLOOKUP($F988,'Participating - full rosters'!$A:$Q,17,FALSE )</f>
        <v>Day</v>
      </c>
      <c r="S988" s="132">
        <v>4</v>
      </c>
    </row>
    <row r="989" spans="1:19">
      <c r="A989" t="str">
        <f>VLOOKUP($F989,'Participating - full rosters'!$A:$Q,2,FALSE )</f>
        <v>Kaiser Permanente Sunnyside Medical Center</v>
      </c>
      <c r="B989" s="151">
        <v>0.21700524054157877</v>
      </c>
      <c r="C989" t="str">
        <f>VLOOKUP($F989,'Participating - full rosters'!$A:$Q,5,FALSE )</f>
        <v>CV</v>
      </c>
      <c r="D989" s="151">
        <v>0.28666575543119865</v>
      </c>
      <c r="E989" t="str">
        <f>VLOOKUP($F989,'Participating - full rosters'!$A:$Q,10,FALSE )</f>
        <v>Cromwell, Bridget A.</v>
      </c>
      <c r="F989" s="151">
        <v>0.65077018363822592</v>
      </c>
      <c r="G989">
        <f>VLOOKUP($F989,'Participating - full rosters'!$A:$Q,11,FALSE )</f>
        <v>302</v>
      </c>
      <c r="H989" s="132">
        <f>VLOOKUP($F989,'Participating - full rosters'!$A:$Q,12,FALSE )</f>
        <v>18</v>
      </c>
      <c r="I989" s="132">
        <f>VLOOKUP($F989,'Participating - full rosters'!$A:$Q,13,FALSE )</f>
        <v>2016</v>
      </c>
      <c r="J989" s="132" t="str">
        <f>VLOOKUP($F989,'Participating - full rosters'!$A:$Q,14,FALSE )</f>
        <v>Nongovt. (not-for-profit) - Other</v>
      </c>
      <c r="K989" s="132" t="str">
        <f>VLOOKUP($F989,'Participating - full rosters'!$A:$R,18,FALSE )</f>
        <v>Minor</v>
      </c>
      <c r="L989" s="132" t="str">
        <f>VLOOKUP($F989,'Participating - full rosters'!$A:$Q,15,FALSE )</f>
        <v>Staff Nurse</v>
      </c>
      <c r="M989" s="150">
        <f>VLOOKUP($F989,'Participating - full rosters'!$A:$Q,16,FALSE )</f>
        <v>38551</v>
      </c>
      <c r="N989" s="150">
        <f>VLOOKUP($F989,'Participating - full rosters'!$A:$Q,16,FALSE )</f>
        <v>38551</v>
      </c>
      <c r="O989" s="150"/>
      <c r="P989" s="150"/>
      <c r="Q989" s="47">
        <f>'Overall Data'!$C$34-N989</f>
        <v>4498</v>
      </c>
      <c r="R989" s="132" t="str">
        <f>VLOOKUP($F989,'Participating - full rosters'!$A:$Q,17,FALSE )</f>
        <v>DAY</v>
      </c>
      <c r="S989" s="132">
        <v>4</v>
      </c>
    </row>
    <row r="990" spans="1:19">
      <c r="A990" t="str">
        <f>VLOOKUP($F990,'Participating - full rosters'!$A:$Q,2,FALSE )</f>
        <v xml:space="preserve">King's County </v>
      </c>
      <c r="B990" s="142">
        <v>0.238875576347579</v>
      </c>
      <c r="C990" t="str">
        <f>VLOOKUP($F990,'Participating - full rosters'!$A:$Q,5,FALSE )</f>
        <v>D2 North</v>
      </c>
      <c r="D990" s="195">
        <v>0.46618641324138299</v>
      </c>
      <c r="E990" t="str">
        <f>VLOOKUP($F990,'Participating - full rosters'!$A:$Q,10,FALSE )</f>
        <v>Cornwall, Nicola</v>
      </c>
      <c r="F990" s="142">
        <v>0.12248883469253125</v>
      </c>
      <c r="G990">
        <f>VLOOKUP($F990,'Participating - full rosters'!$A:$Q,11,FALSE )</f>
        <v>599</v>
      </c>
      <c r="H990" s="132">
        <f>VLOOKUP($F990,'Participating - full rosters'!$A:$Q,12,FALSE )</f>
        <v>24</v>
      </c>
      <c r="I990" s="132">
        <f>VLOOKUP($F990,'Participating - full rosters'!$A:$Q,13,FALSE )</f>
        <v>2006</v>
      </c>
      <c r="J990" s="132" t="str">
        <f>VLOOKUP($F990,'Participating - full rosters'!$A:$Q,14,FALSE )</f>
        <v xml:space="preserve">Govt. (non federal) - City
</v>
      </c>
      <c r="K990" s="132" t="str">
        <f>VLOOKUP($F990,'Participating - full rosters'!$A:$R,18,FALSE )</f>
        <v>Minor</v>
      </c>
      <c r="L990" s="132" t="str">
        <f>VLOOKUP($F990,'Participating - full rosters'!$A:$Q,15,FALSE )</f>
        <v>Staff Nurse</v>
      </c>
      <c r="M990" s="150">
        <f>VLOOKUP($F990,'Participating - full rosters'!$A:$Q,16,FALSE )</f>
        <v>38540</v>
      </c>
      <c r="N990" s="150">
        <f>VLOOKUP($F990,'Participating - full rosters'!$A:$Q,16,FALSE )</f>
        <v>38540</v>
      </c>
      <c r="O990" s="150"/>
      <c r="P990" s="150"/>
      <c r="Q990" s="47">
        <f>'Overall Data'!$C$34-N990</f>
        <v>4509</v>
      </c>
      <c r="R990" s="132" t="str">
        <f>VLOOKUP($F990,'Participating - full rosters'!$A:$Q,17,FALSE )</f>
        <v>DAY</v>
      </c>
      <c r="S990" s="132">
        <v>4</v>
      </c>
    </row>
    <row r="991" spans="1:19">
      <c r="A991" t="str">
        <f>VLOOKUP($F991,'Participating - full rosters'!$A:$Q,2,FALSE )</f>
        <v xml:space="preserve">King's County </v>
      </c>
      <c r="B991" s="142">
        <v>0.238875576347579</v>
      </c>
      <c r="C991" t="str">
        <f>VLOOKUP($F991,'Participating - full rosters'!$A:$Q,5,FALSE )</f>
        <v>D4 South</v>
      </c>
      <c r="D991" s="196">
        <v>0.56827903572544458</v>
      </c>
      <c r="E991" t="str">
        <f>VLOOKUP($F991,'Participating - full rosters'!$A:$Q,10,FALSE )</f>
        <v>Preston-Campbell, Sonia</v>
      </c>
      <c r="F991" s="144">
        <v>4.8816783980453637E-2</v>
      </c>
      <c r="G991">
        <f>VLOOKUP($F991,'Participating - full rosters'!$A:$Q,11,FALSE )</f>
        <v>599</v>
      </c>
      <c r="H991" s="132">
        <f>VLOOKUP($F991,'Participating - full rosters'!$A:$Q,12,FALSE )</f>
        <v>36</v>
      </c>
      <c r="I991" s="132">
        <f>VLOOKUP($F991,'Participating - full rosters'!$A:$Q,13,FALSE )</f>
        <v>2006</v>
      </c>
      <c r="J991" s="132" t="str">
        <f>VLOOKUP($F991,'Participating - full rosters'!$A:$Q,14,FALSE )</f>
        <v xml:space="preserve">Govt. (non federal) - City
</v>
      </c>
      <c r="K991" s="132" t="str">
        <f>VLOOKUP($F991,'Participating - full rosters'!$A:$R,18,FALSE )</f>
        <v>Minor</v>
      </c>
      <c r="L991" s="132" t="str">
        <f>VLOOKUP($F991,'Participating - full rosters'!$A:$Q,15,FALSE )</f>
        <v>STAFF NURSE</v>
      </c>
      <c r="M991" s="150">
        <f>VLOOKUP($F991,'Participating - full rosters'!$A:$Q,16,FALSE )</f>
        <v>38538</v>
      </c>
      <c r="N991" s="150">
        <f>VLOOKUP($F991,'Participating - full rosters'!$A:$Q,16,FALSE )</f>
        <v>38538</v>
      </c>
      <c r="O991" s="150"/>
      <c r="P991" s="150"/>
      <c r="Q991" s="47">
        <f>'Overall Data'!$C$34-N991</f>
        <v>4511</v>
      </c>
      <c r="R991" s="132" t="str">
        <f>VLOOKUP($F991,'Participating - full rosters'!$A:$Q,17,FALSE )</f>
        <v>DAY</v>
      </c>
      <c r="S991" s="132">
        <v>4</v>
      </c>
    </row>
    <row r="992" spans="1:19">
      <c r="A992" t="str">
        <f>VLOOKUP($F992,'Participating - full rosters'!$A:$Q,2,FALSE )</f>
        <v>Stanford Hospital</v>
      </c>
      <c r="B992" s="151">
        <v>0.7705177108775364</v>
      </c>
      <c r="C992" t="str">
        <f>VLOOKUP($F992,'Participating - full rosters'!$A:$Q,5,FALSE )</f>
        <v>C2 - Trauma/Surgery</v>
      </c>
      <c r="D992" s="151">
        <v>0.13460555484819647</v>
      </c>
      <c r="E992" t="str">
        <f>VLOOKUP($F992,'Participating - full rosters'!$A:$Q,10,FALSE )</f>
        <v>Sada, Kristen</v>
      </c>
      <c r="F992" s="151">
        <v>0.84252023096242579</v>
      </c>
      <c r="G992">
        <f>VLOOKUP($F992,'Participating - full rosters'!$A:$Q,11,FALSE )</f>
        <v>491</v>
      </c>
      <c r="H992" s="132">
        <f>VLOOKUP($F992,'Participating - full rosters'!$A:$Q,12,FALSE )</f>
        <v>23</v>
      </c>
      <c r="I992" s="132">
        <f>VLOOKUP($F992,'Participating - full rosters'!$A:$Q,13,FALSE )</f>
        <v>2011</v>
      </c>
      <c r="J992" s="132" t="str">
        <f>VLOOKUP($F992,'Participating - full rosters'!$A:$Q,14,FALSE )</f>
        <v>Nongovt. (not-for-profit) - Other</v>
      </c>
      <c r="K992" s="132" t="str">
        <f>VLOOKUP($F992,'Participating - full rosters'!$A:$R,18,FALSE )</f>
        <v>Major</v>
      </c>
      <c r="L992" s="132" t="str">
        <f>VLOOKUP($F992,'Participating - full rosters'!$A:$Q,15,FALSE )</f>
        <v>STAFF NURSE</v>
      </c>
      <c r="M992" s="150">
        <f>VLOOKUP($F992,'Participating - full rosters'!$A:$Q,16,FALSE )</f>
        <v>38538</v>
      </c>
      <c r="N992" s="150">
        <f>VLOOKUP($F992,'Participating - full rosters'!$A:$Q,16,FALSE )</f>
        <v>38538</v>
      </c>
      <c r="O992" s="150"/>
      <c r="P992" s="150"/>
      <c r="Q992" s="47">
        <f>'Overall Data'!$C$34-N992</f>
        <v>4511</v>
      </c>
      <c r="R992" s="132" t="str">
        <f>VLOOKUP($F992,'Participating - full rosters'!$A:$Q,17,FALSE )</f>
        <v>DAY</v>
      </c>
      <c r="S992" s="132">
        <v>4</v>
      </c>
    </row>
    <row r="993" spans="1:19">
      <c r="A993" t="str">
        <f>VLOOKUP($F993,'Participating - full rosters'!$A:$Q,2,FALSE )</f>
        <v>The Miriam Hospital</v>
      </c>
      <c r="B993" s="151">
        <v>0.52550586196277127</v>
      </c>
      <c r="C993" t="str">
        <f>VLOOKUP($F993,'Participating - full rosters'!$A:$Q,5,FALSE )</f>
        <v>3N Orthopedic</v>
      </c>
      <c r="D993" s="151">
        <v>0.9910442883158086</v>
      </c>
      <c r="E993" t="str">
        <f>VLOOKUP($F993,'Participating - full rosters'!$A:$Q,10,FALSE )</f>
        <v>Parascandolo, Nicole A</v>
      </c>
      <c r="F993" s="151">
        <v>0.61405086624395544</v>
      </c>
      <c r="G993">
        <f>VLOOKUP($F993,'Participating - full rosters'!$A:$Q,11,FALSE )</f>
        <v>247</v>
      </c>
      <c r="H993" s="132">
        <f>VLOOKUP($F993,'Participating - full rosters'!$A:$Q,12,FALSE )</f>
        <v>36</v>
      </c>
      <c r="I993" s="132">
        <f>VLOOKUP($F993,'Participating - full rosters'!$A:$Q,13,FALSE )</f>
        <v>2004</v>
      </c>
      <c r="J993" s="132" t="str">
        <f>VLOOKUP($F993,'Participating - full rosters'!$A:$Q,14,FALSE )</f>
        <v>Nongovt. (not-for-profit) - Other</v>
      </c>
      <c r="K993" s="132" t="str">
        <f>VLOOKUP($F993,'Participating - full rosters'!$A:$R,18,FALSE )</f>
        <v>Major</v>
      </c>
      <c r="L993" s="132" t="str">
        <f>VLOOKUP($F993,'Participating - full rosters'!$A:$Q,15,FALSE )</f>
        <v>Staff Nurse CN2</v>
      </c>
      <c r="M993" s="150">
        <f>VLOOKUP($F993,'Participating - full rosters'!$A:$Q,16,FALSE )</f>
        <v>38527</v>
      </c>
      <c r="N993" s="150">
        <f>VLOOKUP($F993,'Participating - full rosters'!$A:$Q,16,FALSE )</f>
        <v>38527</v>
      </c>
      <c r="O993" s="150"/>
      <c r="P993" s="150"/>
      <c r="Q993" s="47">
        <f>'Overall Data'!$C$34-N993</f>
        <v>4522</v>
      </c>
      <c r="R993" s="132" t="str">
        <f>VLOOKUP($F993,'Participating - full rosters'!$A:$Q,17,FALSE )</f>
        <v>Day</v>
      </c>
      <c r="S993" s="132">
        <v>4</v>
      </c>
    </row>
    <row r="994" spans="1:19">
      <c r="A994" t="str">
        <f>VLOOKUP($F994,'Participating - full rosters'!$A:$Q,2,FALSE )</f>
        <v>Kaiser Permanente Sunnyside Medical Center</v>
      </c>
      <c r="B994" s="151">
        <v>0.21700524054157877</v>
      </c>
      <c r="C994" t="str">
        <f>VLOOKUP($F994,'Participating - full rosters'!$A:$Q,5,FALSE )</f>
        <v>Oncology</v>
      </c>
      <c r="D994" s="151">
        <v>0.38472962404098765</v>
      </c>
      <c r="E994" t="str">
        <f>VLOOKUP($F994,'Participating - full rosters'!$A:$Q,10,FALSE )</f>
        <v>Hewett, Temple</v>
      </c>
      <c r="F994" s="151">
        <v>0.88047178770878243</v>
      </c>
      <c r="G994">
        <f>VLOOKUP($F994,'Participating - full rosters'!$A:$Q,11,FALSE )</f>
        <v>302</v>
      </c>
      <c r="H994" s="132">
        <f>VLOOKUP($F994,'Participating - full rosters'!$A:$Q,12,FALSE )</f>
        <v>20</v>
      </c>
      <c r="I994" s="132">
        <f>VLOOKUP($F994,'Participating - full rosters'!$A:$Q,13,FALSE )</f>
        <v>2016</v>
      </c>
      <c r="J994" s="132" t="str">
        <f>VLOOKUP($F994,'Participating - full rosters'!$A:$Q,14,FALSE )</f>
        <v>Nongovt. (not-for-profit) - Other</v>
      </c>
      <c r="K994" s="132" t="str">
        <f>VLOOKUP($F994,'Participating - full rosters'!$A:$R,18,FALSE )</f>
        <v>Minor</v>
      </c>
      <c r="L994" s="132" t="str">
        <f>VLOOKUP($F994,'Participating - full rosters'!$A:$Q,15,FALSE )</f>
        <v>Staff Nurse</v>
      </c>
      <c r="M994" s="150">
        <f>VLOOKUP($F994,'Participating - full rosters'!$A:$Q,16,FALSE )</f>
        <v>38523</v>
      </c>
      <c r="N994" s="150">
        <f>VLOOKUP($F994,'Participating - full rosters'!$A:$Q,16,FALSE )</f>
        <v>38523</v>
      </c>
      <c r="O994" s="150"/>
      <c r="P994" s="150"/>
      <c r="Q994" s="47">
        <f>'Overall Data'!$C$34-N994</f>
        <v>4526</v>
      </c>
      <c r="R994" s="132" t="str">
        <f>VLOOKUP($F994,'Participating - full rosters'!$A:$Q,17,FALSE )</f>
        <v>DAY</v>
      </c>
      <c r="S994" s="132">
        <v>4</v>
      </c>
    </row>
    <row r="995" spans="1:19">
      <c r="A995" t="str">
        <f>VLOOKUP($F995,'Participating - full rosters'!$A:$Q,2,FALSE )</f>
        <v>UConn Health John Dempsey Hospital</v>
      </c>
      <c r="B995" s="151">
        <v>6.2812775230464357E-2</v>
      </c>
      <c r="C995" t="str">
        <f>VLOOKUP($F995,'Participating - full rosters'!$A:$Q,5,FALSE )</f>
        <v>Medicine 3 Unit</v>
      </c>
      <c r="D995" s="151">
        <v>5.9301050074087702E-2</v>
      </c>
      <c r="E995" t="str">
        <f>VLOOKUP($F995,'Participating - full rosters'!$A:$Q,10,FALSE )</f>
        <v>Irmscher, Laura F.</v>
      </c>
      <c r="F995" s="151">
        <v>0.47890764363713567</v>
      </c>
      <c r="G995">
        <f>VLOOKUP($F995,'Participating - full rosters'!$A:$Q,11,FALSE )</f>
        <v>176</v>
      </c>
      <c r="H995" s="132">
        <f>VLOOKUP($F995,'Participating - full rosters'!$A:$Q,12,FALSE )</f>
        <v>28</v>
      </c>
      <c r="I995" s="132">
        <f>VLOOKUP($F995,'Participating - full rosters'!$A:$Q,13,FALSE )</f>
        <v>2017</v>
      </c>
      <c r="J995" s="132" t="str">
        <f>VLOOKUP($F995,'Participating - full rosters'!$A:$Q,14,FALSE )</f>
        <v xml:space="preserve">Govt. (non federal) - State
</v>
      </c>
      <c r="K995" s="132" t="str">
        <f>VLOOKUP($F995,'Participating - full rosters'!$A:$R,18,FALSE )</f>
        <v>Major</v>
      </c>
      <c r="L995" s="132" t="str">
        <f>VLOOKUP($F995,'Participating - full rosters'!$A:$Q,15,FALSE )</f>
        <v>Staff Nurse</v>
      </c>
      <c r="M995" s="150">
        <f>VLOOKUP($F995,'Participating - full rosters'!$A:$Q,16,FALSE )</f>
        <v>38523</v>
      </c>
      <c r="N995" s="150">
        <f>VLOOKUP($F995,'Participating - full rosters'!$A:$Q,16,FALSE )</f>
        <v>38523</v>
      </c>
      <c r="O995" s="150"/>
      <c r="P995" s="150"/>
      <c r="Q995" s="47">
        <f>'Overall Data'!$C$34-N995</f>
        <v>4526</v>
      </c>
      <c r="R995" s="132" t="str">
        <f>VLOOKUP($F995,'Participating - full rosters'!$A:$Q,17,FALSE )</f>
        <v>DAY</v>
      </c>
      <c r="S995" s="132">
        <v>4</v>
      </c>
    </row>
    <row r="996" spans="1:19">
      <c r="A996" t="str">
        <f>VLOOKUP($F996,'Participating - full rosters'!$A:$Q,2,FALSE )</f>
        <v>Kaiser Permanente Sunnyside Medical Center</v>
      </c>
      <c r="B996" s="151">
        <v>0.21700524054157877</v>
      </c>
      <c r="C996" t="str">
        <f>VLOOKUP($F996,'Participating - full rosters'!$A:$Q,5,FALSE )</f>
        <v>Oncology</v>
      </c>
      <c r="D996" s="151">
        <v>0.38472962404098765</v>
      </c>
      <c r="E996" t="str">
        <f>VLOOKUP($F996,'Participating - full rosters'!$A:$Q,10,FALSE )</f>
        <v>Deveny, Ashlee</v>
      </c>
      <c r="F996" s="151">
        <v>0.21640837300204041</v>
      </c>
      <c r="G996">
        <f>VLOOKUP($F996,'Participating - full rosters'!$A:$Q,11,FALSE )</f>
        <v>302</v>
      </c>
      <c r="H996" s="132">
        <f>VLOOKUP($F996,'Participating - full rosters'!$A:$Q,12,FALSE )</f>
        <v>20</v>
      </c>
      <c r="I996" s="132">
        <f>VLOOKUP($F996,'Participating - full rosters'!$A:$Q,13,FALSE )</f>
        <v>2016</v>
      </c>
      <c r="J996" s="132" t="str">
        <f>VLOOKUP($F996,'Participating - full rosters'!$A:$Q,14,FALSE )</f>
        <v>Nongovt. (not-for-profit) - Other</v>
      </c>
      <c r="K996" s="132" t="str">
        <f>VLOOKUP($F996,'Participating - full rosters'!$A:$R,18,FALSE )</f>
        <v>Minor</v>
      </c>
      <c r="L996" s="132" t="str">
        <f>VLOOKUP($F996,'Participating - full rosters'!$A:$Q,15,FALSE )</f>
        <v>Staff Nurse</v>
      </c>
      <c r="M996" s="150">
        <f>VLOOKUP($F996,'Participating - full rosters'!$A:$Q,16,FALSE )</f>
        <v>38516</v>
      </c>
      <c r="N996" s="150">
        <f>VLOOKUP($F996,'Participating - full rosters'!$A:$Q,16,FALSE )</f>
        <v>38516</v>
      </c>
      <c r="O996" s="150"/>
      <c r="P996" s="150"/>
      <c r="Q996" s="47">
        <f>'Overall Data'!$C$34-N996</f>
        <v>4533</v>
      </c>
      <c r="R996" s="132" t="str">
        <f>VLOOKUP($F996,'Participating - full rosters'!$A:$Q,17,FALSE )</f>
        <v>DAY</v>
      </c>
      <c r="S996" s="132">
        <v>4</v>
      </c>
    </row>
    <row r="997" spans="1:19">
      <c r="A997" t="str">
        <f>VLOOKUP($F997,'Participating - full rosters'!$A:$Q,2,FALSE )</f>
        <v xml:space="preserve">King's County </v>
      </c>
      <c r="B997" s="143">
        <v>0.23887557634757928</v>
      </c>
      <c r="C997" t="str">
        <f>VLOOKUP($F997,'Participating - full rosters'!$A:$Q,5,FALSE )</f>
        <v>D7 South</v>
      </c>
      <c r="D997" s="197">
        <v>0.32122333774177714</v>
      </c>
      <c r="E997" t="str">
        <f>VLOOKUP($F997,'Participating - full rosters'!$A:$Q,10,FALSE )</f>
        <v>Peters, Amanda</v>
      </c>
      <c r="F997" s="143">
        <v>0.29536895262625207</v>
      </c>
      <c r="G997">
        <f>VLOOKUP($F997,'Participating - full rosters'!$A:$Q,11,FALSE )</f>
        <v>599</v>
      </c>
      <c r="H997" s="132">
        <f>VLOOKUP($F997,'Participating - full rosters'!$A:$Q,12,FALSE )</f>
        <v>36</v>
      </c>
      <c r="I997" s="132">
        <f>VLOOKUP($F997,'Participating - full rosters'!$A:$Q,13,FALSE )</f>
        <v>2006</v>
      </c>
      <c r="J997" s="132" t="str">
        <f>VLOOKUP($F997,'Participating - full rosters'!$A:$Q,14,FALSE )</f>
        <v xml:space="preserve">Govt. (non federal) - City
</v>
      </c>
      <c r="K997" s="132" t="str">
        <f>VLOOKUP($F997,'Participating - full rosters'!$A:$R,18,FALSE )</f>
        <v>Minor</v>
      </c>
      <c r="L997" s="132" t="str">
        <f>VLOOKUP($F997,'Participating - full rosters'!$A:$Q,15,FALSE )</f>
        <v>Staff Nurse</v>
      </c>
      <c r="M997" s="150">
        <f>VLOOKUP($F997,'Participating - full rosters'!$A:$Q,16,FALSE )</f>
        <v>38516</v>
      </c>
      <c r="N997" s="150">
        <f>VLOOKUP($F997,'Participating - full rosters'!$A:$Q,16,FALSE )</f>
        <v>38516</v>
      </c>
      <c r="O997" s="150"/>
      <c r="P997" s="150"/>
      <c r="Q997" s="47">
        <f>'Overall Data'!$C$34-N997</f>
        <v>4533</v>
      </c>
      <c r="R997" s="132" t="str">
        <f>VLOOKUP($F997,'Participating - full rosters'!$A:$Q,17,FALSE )</f>
        <v>Day</v>
      </c>
      <c r="S997" s="132">
        <v>4</v>
      </c>
    </row>
    <row r="998" spans="1:19">
      <c r="A998" t="str">
        <f>VLOOKUP($F998,'Participating - full rosters'!$A:$Q,2,FALSE )</f>
        <v>The Miriam Hospital</v>
      </c>
      <c r="B998" s="151">
        <v>0.52550586196277127</v>
      </c>
      <c r="C998" t="str">
        <f>VLOOKUP($F998,'Participating - full rosters'!$A:$Q,5,FALSE )</f>
        <v>3B Colorectal</v>
      </c>
      <c r="D998" s="151">
        <v>0.88784051520757767</v>
      </c>
      <c r="E998" t="str">
        <f>VLOOKUP($F998,'Participating - full rosters'!$A:$Q,10,FALSE )</f>
        <v>Welch, Ana</v>
      </c>
      <c r="F998" s="151">
        <v>0.13588660255653007</v>
      </c>
      <c r="G998">
        <f>VLOOKUP($F998,'Participating - full rosters'!$A:$Q,11,FALSE )</f>
        <v>247</v>
      </c>
      <c r="H998" s="132">
        <f>VLOOKUP($F998,'Participating - full rosters'!$A:$Q,12,FALSE )</f>
        <v>13</v>
      </c>
      <c r="I998" s="132">
        <f>VLOOKUP($F998,'Participating - full rosters'!$A:$Q,13,FALSE )</f>
        <v>2004</v>
      </c>
      <c r="J998" s="132" t="str">
        <f>VLOOKUP($F998,'Participating - full rosters'!$A:$Q,14,FALSE )</f>
        <v>Nongovt. (not-for-profit) - Other</v>
      </c>
      <c r="K998" s="132" t="str">
        <f>VLOOKUP($F998,'Participating - full rosters'!$A:$R,18,FALSE )</f>
        <v>Major</v>
      </c>
      <c r="L998" s="132" t="str">
        <f>VLOOKUP($F998,'Participating - full rosters'!$A:$Q,15,FALSE )</f>
        <v>Staff Nurse</v>
      </c>
      <c r="M998" s="150">
        <f>VLOOKUP($F998,'Participating - full rosters'!$A:$Q,16,FALSE )</f>
        <v>38516</v>
      </c>
      <c r="N998" s="150">
        <f>VLOOKUP($F998,'Participating - full rosters'!$A:$Q,16,FALSE )</f>
        <v>38516</v>
      </c>
      <c r="O998" s="150"/>
      <c r="P998" s="150"/>
      <c r="Q998" s="47">
        <f>'Overall Data'!$C$34-N998</f>
        <v>4533</v>
      </c>
      <c r="R998" s="132" t="str">
        <f>VLOOKUP($F998,'Participating - full rosters'!$A:$Q,17,FALSE )</f>
        <v>DAY</v>
      </c>
      <c r="S998" s="132">
        <v>4</v>
      </c>
    </row>
    <row r="999" spans="1:19">
      <c r="A999" t="str">
        <f>VLOOKUP($F999,'Participating - full rosters'!$A:$Q,2,FALSE )</f>
        <v>The Miriam Hospital</v>
      </c>
      <c r="B999" s="151">
        <v>0.52550586196277127</v>
      </c>
      <c r="C999" t="str">
        <f>VLOOKUP($F999,'Participating - full rosters'!$A:$Q,5,FALSE )</f>
        <v>3B Colorectal</v>
      </c>
      <c r="D999" s="151">
        <v>0.88784051520757767</v>
      </c>
      <c r="E999" t="str">
        <f>VLOOKUP($F999,'Participating - full rosters'!$A:$Q,10,FALSE )</f>
        <v>Carvell, Sarah E</v>
      </c>
      <c r="F999" s="151">
        <v>0.57161117564209929</v>
      </c>
      <c r="G999">
        <f>VLOOKUP($F999,'Participating - full rosters'!$A:$Q,11,FALSE )</f>
        <v>247</v>
      </c>
      <c r="H999" s="132">
        <f>VLOOKUP($F999,'Participating - full rosters'!$A:$Q,12,FALSE )</f>
        <v>13</v>
      </c>
      <c r="I999" s="132">
        <f>VLOOKUP($F999,'Participating - full rosters'!$A:$Q,13,FALSE )</f>
        <v>2004</v>
      </c>
      <c r="J999" s="132" t="str">
        <f>VLOOKUP($F999,'Participating - full rosters'!$A:$Q,14,FALSE )</f>
        <v>Nongovt. (not-for-profit) - Other</v>
      </c>
      <c r="K999" s="132" t="str">
        <f>VLOOKUP($F999,'Participating - full rosters'!$A:$R,18,FALSE )</f>
        <v>Major</v>
      </c>
      <c r="L999" s="132" t="str">
        <f>VLOOKUP($F999,'Participating - full rosters'!$A:$Q,15,FALSE )</f>
        <v>Staff Nurse</v>
      </c>
      <c r="M999" s="150">
        <f>VLOOKUP($F999,'Participating - full rosters'!$A:$Q,16,FALSE )</f>
        <v>38516</v>
      </c>
      <c r="N999" s="150">
        <f>VLOOKUP($F999,'Participating - full rosters'!$A:$Q,16,FALSE )</f>
        <v>38516</v>
      </c>
      <c r="O999" s="150"/>
      <c r="P999" s="150"/>
      <c r="Q999" s="47">
        <f>'Overall Data'!$C$34-N999</f>
        <v>4533</v>
      </c>
      <c r="R999" s="132" t="str">
        <f>VLOOKUP($F999,'Participating - full rosters'!$A:$Q,17,FALSE )</f>
        <v>Day</v>
      </c>
      <c r="S999" s="132">
        <v>4</v>
      </c>
    </row>
    <row r="1000" spans="1:19">
      <c r="A1000" t="str">
        <f>VLOOKUP($F1000,'Participating - full rosters'!$A:$Q,2,FALSE )</f>
        <v xml:space="preserve">King's County </v>
      </c>
      <c r="B1000" s="142">
        <v>0.23887557634757928</v>
      </c>
      <c r="C1000" t="str">
        <f>VLOOKUP($F1000,'Participating - full rosters'!$A:$Q,5,FALSE )</f>
        <v>D6 South</v>
      </c>
      <c r="D1000" s="145">
        <v>0.54890272696977305</v>
      </c>
      <c r="E1000" t="str">
        <f>VLOOKUP($F1000,'Participating - full rosters'!$A:$Q,10,FALSE )</f>
        <v>Archer, Debra</v>
      </c>
      <c r="F1000" s="145">
        <v>0.17940799623825943</v>
      </c>
      <c r="G1000">
        <f>VLOOKUP($F1000,'Participating - full rosters'!$A:$Q,11,FALSE )</f>
        <v>599</v>
      </c>
      <c r="H1000" s="132">
        <f>VLOOKUP($F1000,'Participating - full rosters'!$A:$Q,12,FALSE )</f>
        <v>36</v>
      </c>
      <c r="I1000" s="132">
        <f>VLOOKUP($F1000,'Participating - full rosters'!$A:$Q,13,FALSE )</f>
        <v>2006</v>
      </c>
      <c r="J1000" s="132" t="str">
        <f>VLOOKUP($F1000,'Participating - full rosters'!$A:$Q,14,FALSE )</f>
        <v xml:space="preserve">Govt. (non federal) - City
</v>
      </c>
      <c r="K1000" s="132" t="str">
        <f>VLOOKUP($F1000,'Participating - full rosters'!$A:$R,18,FALSE )</f>
        <v>Minor</v>
      </c>
      <c r="L1000" s="132" t="str">
        <f>VLOOKUP($F1000,'Participating - full rosters'!$A:$Q,15,FALSE )</f>
        <v>STAFF NURSE</v>
      </c>
      <c r="M1000" s="150">
        <f>VLOOKUP($F1000,'Participating - full rosters'!$A:$Q,16,FALSE )</f>
        <v>38446</v>
      </c>
      <c r="N1000" s="150">
        <f>VLOOKUP($F1000,'Participating - full rosters'!$A:$Q,16,FALSE )</f>
        <v>38446</v>
      </c>
      <c r="O1000" s="150"/>
      <c r="P1000" s="150"/>
      <c r="Q1000" s="47">
        <f>'Overall Data'!$C$34-N1000</f>
        <v>4603</v>
      </c>
      <c r="R1000" s="132" t="str">
        <f>VLOOKUP($F1000,'Participating - full rosters'!$A:$Q,17,FALSE )</f>
        <v>DAY</v>
      </c>
      <c r="S1000" s="132">
        <v>4</v>
      </c>
    </row>
    <row r="1001" spans="1:19">
      <c r="A1001" t="str">
        <f>VLOOKUP($F1001,'Participating - full rosters'!$A:$Q,2,FALSE )</f>
        <v xml:space="preserve">King's County </v>
      </c>
      <c r="B1001" s="143">
        <v>0.23887557634757928</v>
      </c>
      <c r="C1001" t="str">
        <f>VLOOKUP($F1001,'Participating - full rosters'!$A:$Q,5,FALSE )</f>
        <v>D7 North</v>
      </c>
      <c r="D1001" s="195">
        <v>0.18010557270315219</v>
      </c>
      <c r="E1001" t="str">
        <f>VLOOKUP($F1001,'Participating - full rosters'!$A:$Q,10,FALSE )</f>
        <v>Sonko, Rouguiatou</v>
      </c>
      <c r="F1001" s="142">
        <v>0.21622163026268748</v>
      </c>
      <c r="G1001">
        <f>VLOOKUP($F1001,'Participating - full rosters'!$A:$Q,11,FALSE )</f>
        <v>599</v>
      </c>
      <c r="H1001" s="132">
        <f>VLOOKUP($F1001,'Participating - full rosters'!$A:$Q,12,FALSE )</f>
        <v>36</v>
      </c>
      <c r="I1001" s="132">
        <f>VLOOKUP($F1001,'Participating - full rosters'!$A:$Q,13,FALSE )</f>
        <v>2006</v>
      </c>
      <c r="J1001" s="132" t="str">
        <f>VLOOKUP($F1001,'Participating - full rosters'!$A:$Q,14,FALSE )</f>
        <v xml:space="preserve">Govt. (non federal) - City
</v>
      </c>
      <c r="K1001" s="132" t="str">
        <f>VLOOKUP($F1001,'Participating - full rosters'!$A:$R,18,FALSE )</f>
        <v>Minor</v>
      </c>
      <c r="L1001" s="132" t="str">
        <f>VLOOKUP($F1001,'Participating - full rosters'!$A:$Q,15,FALSE )</f>
        <v>Staff Nurse</v>
      </c>
      <c r="M1001" s="150">
        <f>VLOOKUP($F1001,'Participating - full rosters'!$A:$Q,16,FALSE )</f>
        <v>38446</v>
      </c>
      <c r="N1001" s="150">
        <f>VLOOKUP($F1001,'Participating - full rosters'!$A:$Q,16,FALSE )</f>
        <v>38446</v>
      </c>
      <c r="O1001" s="150"/>
      <c r="P1001" s="150"/>
      <c r="Q1001" s="47">
        <f>'Overall Data'!$C$34-N1001</f>
        <v>4603</v>
      </c>
      <c r="R1001" s="132" t="str">
        <f>VLOOKUP($F1001,'Participating - full rosters'!$A:$Q,17,FALSE )</f>
        <v>Day</v>
      </c>
      <c r="S1001" s="132">
        <v>4</v>
      </c>
    </row>
    <row r="1002" spans="1:19">
      <c r="A1002" t="str">
        <f>VLOOKUP($F1002,'Participating - full rosters'!$A:$Q,2,FALSE )</f>
        <v>Stanford Hospital</v>
      </c>
      <c r="B1002" s="151">
        <v>0.7705177108775364</v>
      </c>
      <c r="C1002" t="str">
        <f>VLOOKUP($F1002,'Participating - full rosters'!$A:$Q,5,FALSE )</f>
        <v>C2 - Trauma/Surgery</v>
      </c>
      <c r="D1002" s="151">
        <v>0.13460555484819647</v>
      </c>
      <c r="E1002" t="str">
        <f>VLOOKUP($F1002,'Participating - full rosters'!$A:$Q,10,FALSE )</f>
        <v>Casey, Lisa</v>
      </c>
      <c r="F1002" s="151">
        <v>0.90760874442285555</v>
      </c>
      <c r="G1002">
        <f>VLOOKUP($F1002,'Participating - full rosters'!$A:$Q,11,FALSE )</f>
        <v>491</v>
      </c>
      <c r="H1002" s="132">
        <f>VLOOKUP($F1002,'Participating - full rosters'!$A:$Q,12,FALSE )</f>
        <v>23</v>
      </c>
      <c r="I1002" s="132">
        <f>VLOOKUP($F1002,'Participating - full rosters'!$A:$Q,13,FALSE )</f>
        <v>2011</v>
      </c>
      <c r="J1002" s="132" t="str">
        <f>VLOOKUP($F1002,'Participating - full rosters'!$A:$Q,14,FALSE )</f>
        <v>Nongovt. (not-for-profit) - Other</v>
      </c>
      <c r="K1002" s="132" t="str">
        <f>VLOOKUP($F1002,'Participating - full rosters'!$A:$R,18,FALSE )</f>
        <v>Major</v>
      </c>
      <c r="L1002" s="132" t="str">
        <f>VLOOKUP($F1002,'Participating - full rosters'!$A:$Q,15,FALSE )</f>
        <v>STAFF NURSE</v>
      </c>
      <c r="M1002" s="150">
        <f>VLOOKUP($F1002,'Participating - full rosters'!$A:$Q,16,FALSE )</f>
        <v>38446</v>
      </c>
      <c r="N1002" s="150">
        <f>VLOOKUP($F1002,'Participating - full rosters'!$A:$Q,16,FALSE )</f>
        <v>38446</v>
      </c>
      <c r="O1002" s="150"/>
      <c r="P1002" s="150"/>
      <c r="Q1002" s="47">
        <f>'Overall Data'!$C$34-N1002</f>
        <v>4603</v>
      </c>
      <c r="R1002" s="132" t="str">
        <f>VLOOKUP($F1002,'Participating - full rosters'!$A:$Q,17,FALSE )</f>
        <v>DAY</v>
      </c>
      <c r="S1002" s="132">
        <v>4</v>
      </c>
    </row>
    <row r="1003" spans="1:19">
      <c r="A1003" t="str">
        <f>VLOOKUP($F1003,'Participating - full rosters'!$A:$Q,2,FALSE )</f>
        <v>The Miriam Hospital</v>
      </c>
      <c r="B1003" s="151">
        <v>0.52550586196277105</v>
      </c>
      <c r="C1003" t="str">
        <f>VLOOKUP($F1003,'Participating - full rosters'!$A:$Q,5,FALSE )</f>
        <v>3E Stroke</v>
      </c>
      <c r="D1003" s="151">
        <v>0.54565087362919495</v>
      </c>
      <c r="E1003" t="str">
        <f>VLOOKUP($F1003,'Participating - full rosters'!$A:$Q,10,FALSE )</f>
        <v>Blay, Rachel M</v>
      </c>
      <c r="F1003" s="151">
        <v>0.25665306454441783</v>
      </c>
      <c r="G1003">
        <f>VLOOKUP($F1003,'Participating - full rosters'!$A:$Q,11,FALSE )</f>
        <v>247</v>
      </c>
      <c r="H1003" s="132">
        <f>VLOOKUP($F1003,'Participating - full rosters'!$A:$Q,12,FALSE )</f>
        <v>32</v>
      </c>
      <c r="I1003" s="132">
        <f>VLOOKUP($F1003,'Participating - full rosters'!$A:$Q,13,FALSE )</f>
        <v>2004</v>
      </c>
      <c r="J1003" s="132" t="str">
        <f>VLOOKUP($F1003,'Participating - full rosters'!$A:$Q,14,FALSE )</f>
        <v>Nongovt. (not-for-profit) - Other</v>
      </c>
      <c r="K1003" s="132" t="str">
        <f>VLOOKUP($F1003,'Participating - full rosters'!$A:$R,18,FALSE )</f>
        <v>Major</v>
      </c>
      <c r="L1003" s="132" t="str">
        <f>VLOOKUP($F1003,'Participating - full rosters'!$A:$Q,15,FALSE )</f>
        <v>Staff Nurse</v>
      </c>
      <c r="M1003" s="150">
        <f>VLOOKUP($F1003,'Participating - full rosters'!$A:$Q,16,FALSE )</f>
        <v>38446</v>
      </c>
      <c r="N1003" s="150">
        <f>VLOOKUP($F1003,'Participating - full rosters'!$A:$Q,16,FALSE )</f>
        <v>38446</v>
      </c>
      <c r="O1003" s="150"/>
      <c r="P1003" s="150"/>
      <c r="Q1003" s="47">
        <f>'Overall Data'!$C$34-N1003</f>
        <v>4603</v>
      </c>
      <c r="R1003" s="132" t="str">
        <f>VLOOKUP($F1003,'Participating - full rosters'!$A:$Q,17,FALSE )</f>
        <v>Day</v>
      </c>
      <c r="S1003" s="132">
        <v>4</v>
      </c>
    </row>
    <row r="1004" spans="1:19">
      <c r="A1004" t="str">
        <f>VLOOKUP($F1004,'Participating - full rosters'!$A:$Q,2,FALSE )</f>
        <v xml:space="preserve">King's County </v>
      </c>
      <c r="B1004" s="142">
        <v>0.23887557634757928</v>
      </c>
      <c r="C1004" t="str">
        <f>VLOOKUP($F1004,'Participating - full rosters'!$A:$Q,5,FALSE )</f>
        <v>D4 South</v>
      </c>
      <c r="D1004" s="196">
        <v>0.56827903572544458</v>
      </c>
      <c r="E1004" t="str">
        <f>VLOOKUP($F1004,'Participating - full rosters'!$A:$Q,10,FALSE )</f>
        <v>Castillo, Shawn</v>
      </c>
      <c r="F1004" s="144">
        <v>0.14097558224658002</v>
      </c>
      <c r="G1004">
        <f>VLOOKUP($F1004,'Participating - full rosters'!$A:$Q,11,FALSE )</f>
        <v>599</v>
      </c>
      <c r="H1004" s="132">
        <f>VLOOKUP($F1004,'Participating - full rosters'!$A:$Q,12,FALSE )</f>
        <v>36</v>
      </c>
      <c r="I1004" s="132">
        <f>VLOOKUP($F1004,'Participating - full rosters'!$A:$Q,13,FALSE )</f>
        <v>2006</v>
      </c>
      <c r="J1004" s="132" t="str">
        <f>VLOOKUP($F1004,'Participating - full rosters'!$A:$Q,14,FALSE )</f>
        <v xml:space="preserve">Govt. (non federal) - City
</v>
      </c>
      <c r="K1004" s="132" t="str">
        <f>VLOOKUP($F1004,'Participating - full rosters'!$A:$R,18,FALSE )</f>
        <v>Minor</v>
      </c>
      <c r="L1004" s="132" t="str">
        <f>VLOOKUP($F1004,'Participating - full rosters'!$A:$Q,15,FALSE )</f>
        <v>STAFF NURSE</v>
      </c>
      <c r="M1004" s="150">
        <f>VLOOKUP($F1004,'Participating - full rosters'!$A:$Q,16,FALSE )</f>
        <v>38443</v>
      </c>
      <c r="N1004" s="150">
        <f>VLOOKUP($F1004,'Participating - full rosters'!$A:$Q,16,FALSE )</f>
        <v>38443</v>
      </c>
      <c r="O1004" s="150"/>
      <c r="P1004" s="150"/>
      <c r="Q1004" s="47">
        <f>'Overall Data'!$C$34-N1004</f>
        <v>4606</v>
      </c>
      <c r="R1004" s="132" t="str">
        <f>VLOOKUP($F1004,'Participating - full rosters'!$A:$Q,17,FALSE )</f>
        <v>DAY</v>
      </c>
      <c r="S1004" s="132">
        <v>4</v>
      </c>
    </row>
    <row r="1005" spans="1:19">
      <c r="A1005" t="str">
        <f>VLOOKUP($F1005,'Participating - full rosters'!$A:$Q,2,FALSE )</f>
        <v>Stanford Hospital</v>
      </c>
      <c r="B1005" s="151">
        <v>0.7705177108775364</v>
      </c>
      <c r="C1005" t="str">
        <f>VLOOKUP($F1005,'Participating - full rosters'!$A:$Q,5,FALSE )</f>
        <v>C2 - Trauma/Surgery</v>
      </c>
      <c r="D1005" s="151">
        <v>0.13460555484819647</v>
      </c>
      <c r="E1005" t="str">
        <f>VLOOKUP($F1005,'Participating - full rosters'!$A:$Q,10,FALSE )</f>
        <v>Rollandi, Jackie</v>
      </c>
      <c r="F1005" s="151">
        <v>0.42973571178513048</v>
      </c>
      <c r="G1005">
        <f>VLOOKUP($F1005,'Participating - full rosters'!$A:$Q,11,FALSE )</f>
        <v>491</v>
      </c>
      <c r="H1005" s="132">
        <f>VLOOKUP($F1005,'Participating - full rosters'!$A:$Q,12,FALSE )</f>
        <v>23</v>
      </c>
      <c r="I1005" s="132">
        <f>VLOOKUP($F1005,'Participating - full rosters'!$A:$Q,13,FALSE )</f>
        <v>2011</v>
      </c>
      <c r="J1005" s="132" t="str">
        <f>VLOOKUP($F1005,'Participating - full rosters'!$A:$Q,14,FALSE )</f>
        <v>Nongovt. (not-for-profit) - Other</v>
      </c>
      <c r="K1005" s="132" t="str">
        <f>VLOOKUP($F1005,'Participating - full rosters'!$A:$R,18,FALSE )</f>
        <v>Major</v>
      </c>
      <c r="L1005" s="132" t="str">
        <f>VLOOKUP($F1005,'Participating - full rosters'!$A:$Q,15,FALSE )</f>
        <v>STAFF NURSE</v>
      </c>
      <c r="M1005" s="150">
        <f>VLOOKUP($F1005,'Participating - full rosters'!$A:$Q,16,FALSE )</f>
        <v>38443</v>
      </c>
      <c r="N1005" s="150">
        <f>VLOOKUP($F1005,'Participating - full rosters'!$A:$Q,16,FALSE )</f>
        <v>38443</v>
      </c>
      <c r="O1005" s="150"/>
      <c r="P1005" s="150"/>
      <c r="Q1005" s="47">
        <f>'Overall Data'!$C$34-N1005</f>
        <v>4606</v>
      </c>
      <c r="R1005" s="132" t="str">
        <f>VLOOKUP($F1005,'Participating - full rosters'!$A:$Q,17,FALSE )</f>
        <v>DAY</v>
      </c>
      <c r="S1005" s="132">
        <v>4</v>
      </c>
    </row>
    <row r="1006" spans="1:19">
      <c r="A1006" t="str">
        <f>VLOOKUP($F1006,'Participating - full rosters'!$A:$Q,2,FALSE )</f>
        <v>Metropolitan Hospital</v>
      </c>
      <c r="B1006" s="151">
        <v>0.25150632982301691</v>
      </c>
      <c r="C1006" t="str">
        <f>VLOOKUP($F1006,'Participating - full rosters'!$A:$Q,5,FALSE )</f>
        <v>6B Telemetry</v>
      </c>
      <c r="D1006" s="151">
        <v>0.93953970736413928</v>
      </c>
      <c r="E1006" t="str">
        <f>VLOOKUP($F1006,'Participating - full rosters'!$A:$Q,10,FALSE )</f>
        <v>Mallilin, Judith</v>
      </c>
      <c r="F1006" s="151">
        <v>0.7003231017097773</v>
      </c>
      <c r="G1006">
        <f>VLOOKUP($F1006,'Participating - full rosters'!$A:$Q,11,FALSE )</f>
        <v>317</v>
      </c>
      <c r="H1006" s="132">
        <f>VLOOKUP($F1006,'Participating - full rosters'!$A:$Q,12,FALSE )</f>
        <v>21</v>
      </c>
      <c r="I1006" s="132">
        <f>VLOOKUP($F1006,'Participating - full rosters'!$A:$Q,13,FALSE )</f>
        <v>2016</v>
      </c>
      <c r="J1006" s="132" t="str">
        <f>VLOOKUP($F1006,'Participating - full rosters'!$A:$Q,14,FALSE )</f>
        <v xml:space="preserve">Govt. (non federal) - City
</v>
      </c>
      <c r="K1006" s="132" t="str">
        <f>VLOOKUP($F1006,'Participating - full rosters'!$A:$R,18,FALSE )</f>
        <v>Minor</v>
      </c>
      <c r="L1006" s="132" t="str">
        <f>VLOOKUP($F1006,'Participating - full rosters'!$A:$Q,15,FALSE )</f>
        <v>Staff Nurse</v>
      </c>
      <c r="M1006" s="150">
        <f>VLOOKUP($F1006,'Participating - full rosters'!$A:$Q,16,FALSE )</f>
        <v>38397</v>
      </c>
      <c r="N1006" s="150">
        <f>VLOOKUP($F1006,'Participating - full rosters'!$A:$Q,16,FALSE )</f>
        <v>38397</v>
      </c>
      <c r="O1006" s="150"/>
      <c r="P1006" s="150"/>
      <c r="Q1006" s="47">
        <f>'Overall Data'!$C$34-N1006</f>
        <v>4652</v>
      </c>
      <c r="R1006" s="132" t="str">
        <f>VLOOKUP($F1006,'Participating - full rosters'!$A:$Q,17,FALSE )</f>
        <v>Days</v>
      </c>
      <c r="S1006" s="132">
        <v>4</v>
      </c>
    </row>
    <row r="1007" spans="1:19">
      <c r="A1007" t="str">
        <f>VLOOKUP($F1007,'Participating - full rosters'!$A:$Q,2,FALSE )</f>
        <v xml:space="preserve">King's County </v>
      </c>
      <c r="B1007" s="143">
        <v>0.23887557634757928</v>
      </c>
      <c r="C1007" t="str">
        <f>VLOOKUP($F1007,'Participating - full rosters'!$A:$Q,5,FALSE )</f>
        <v>D7 North</v>
      </c>
      <c r="D1007" s="195">
        <v>0.18010557270315219</v>
      </c>
      <c r="E1007" t="str">
        <f>VLOOKUP($F1007,'Participating - full rosters'!$A:$Q,10,FALSE )</f>
        <v>Hinds, Coleen</v>
      </c>
      <c r="F1007" s="142">
        <v>0.27610663927988088</v>
      </c>
      <c r="G1007">
        <f>VLOOKUP($F1007,'Participating - full rosters'!$A:$Q,11,FALSE )</f>
        <v>599</v>
      </c>
      <c r="H1007" s="132">
        <f>VLOOKUP($F1007,'Participating - full rosters'!$A:$Q,12,FALSE )</f>
        <v>36</v>
      </c>
      <c r="I1007" s="132">
        <f>VLOOKUP($F1007,'Participating - full rosters'!$A:$Q,13,FALSE )</f>
        <v>2006</v>
      </c>
      <c r="J1007" s="132" t="str">
        <f>VLOOKUP($F1007,'Participating - full rosters'!$A:$Q,14,FALSE )</f>
        <v xml:space="preserve">Govt. (non federal) - City
</v>
      </c>
      <c r="K1007" s="132" t="str">
        <f>VLOOKUP($F1007,'Participating - full rosters'!$A:$R,18,FALSE )</f>
        <v>Minor</v>
      </c>
      <c r="L1007" s="132" t="str">
        <f>VLOOKUP($F1007,'Participating - full rosters'!$A:$Q,15,FALSE )</f>
        <v>Staff Nurse</v>
      </c>
      <c r="M1007" s="150">
        <f>VLOOKUP($F1007,'Participating - full rosters'!$A:$Q,16,FALSE )</f>
        <v>38355</v>
      </c>
      <c r="N1007" s="150">
        <f>VLOOKUP($F1007,'Participating - full rosters'!$A:$Q,16,FALSE )</f>
        <v>38355</v>
      </c>
      <c r="O1007" s="150"/>
      <c r="P1007" s="150"/>
      <c r="Q1007" s="47">
        <f>'Overall Data'!$C$34-N1007</f>
        <v>4694</v>
      </c>
      <c r="R1007" s="132" t="str">
        <f>VLOOKUP($F1007,'Participating - full rosters'!$A:$Q,17,FALSE )</f>
        <v>Day</v>
      </c>
      <c r="S1007" s="132">
        <v>4</v>
      </c>
    </row>
    <row r="1008" spans="1:19">
      <c r="A1008" t="str">
        <f>VLOOKUP($F1008,'Participating - full rosters'!$A:$Q,2,FALSE )</f>
        <v xml:space="preserve">King's County </v>
      </c>
      <c r="B1008" s="143">
        <v>0.23887557634757928</v>
      </c>
      <c r="C1008" t="str">
        <f>VLOOKUP($F1008,'Participating - full rosters'!$A:$Q,5,FALSE )</f>
        <v>D7 South</v>
      </c>
      <c r="D1008" s="197">
        <v>0.32122333774177714</v>
      </c>
      <c r="E1008" t="str">
        <f>VLOOKUP($F1008,'Participating - full rosters'!$A:$Q,10,FALSE )</f>
        <v>Hunter, Avril</v>
      </c>
      <c r="F1008" s="143">
        <v>0.84460563499033381</v>
      </c>
      <c r="G1008">
        <f>VLOOKUP($F1008,'Participating - full rosters'!$A:$Q,11,FALSE )</f>
        <v>599</v>
      </c>
      <c r="H1008" s="132">
        <f>VLOOKUP($F1008,'Participating - full rosters'!$A:$Q,12,FALSE )</f>
        <v>36</v>
      </c>
      <c r="I1008" s="132">
        <f>VLOOKUP($F1008,'Participating - full rosters'!$A:$Q,13,FALSE )</f>
        <v>2006</v>
      </c>
      <c r="J1008" s="132" t="str">
        <f>VLOOKUP($F1008,'Participating - full rosters'!$A:$Q,14,FALSE )</f>
        <v xml:space="preserve">Govt. (non federal) - City
</v>
      </c>
      <c r="K1008" s="132" t="str">
        <f>VLOOKUP($F1008,'Participating - full rosters'!$A:$R,18,FALSE )</f>
        <v>Minor</v>
      </c>
      <c r="L1008" s="132" t="str">
        <f>VLOOKUP($F1008,'Participating - full rosters'!$A:$Q,15,FALSE )</f>
        <v>Staff Nurse</v>
      </c>
      <c r="M1008" s="150">
        <f>VLOOKUP($F1008,'Participating - full rosters'!$A:$Q,16,FALSE )</f>
        <v>38355</v>
      </c>
      <c r="N1008" s="150">
        <f>VLOOKUP($F1008,'Participating - full rosters'!$A:$Q,16,FALSE )</f>
        <v>38355</v>
      </c>
      <c r="O1008" s="150"/>
      <c r="P1008" s="150"/>
      <c r="Q1008" s="47">
        <f>'Overall Data'!$C$34-N1008</f>
        <v>4694</v>
      </c>
      <c r="R1008" s="132" t="str">
        <f>VLOOKUP($F1008,'Participating - full rosters'!$A:$Q,17,FALSE )</f>
        <v>Day</v>
      </c>
      <c r="S1008" s="132">
        <v>4</v>
      </c>
    </row>
    <row r="1009" spans="1:19">
      <c r="A1009" t="str">
        <f>VLOOKUP($F1009,'Participating - full rosters'!$A:$Q,2,FALSE )</f>
        <v>The Miriam Hospital</v>
      </c>
      <c r="B1009" s="151">
        <v>0.52550586196277127</v>
      </c>
      <c r="C1009" t="str">
        <f>VLOOKUP($F1009,'Participating - full rosters'!$A:$Q,5,FALSE )</f>
        <v>4E Cardiac</v>
      </c>
      <c r="D1009" s="151">
        <v>0.80277592639886974</v>
      </c>
      <c r="E1009" t="str">
        <f>VLOOKUP($F1009,'Participating - full rosters'!$A:$Q,10,FALSE )</f>
        <v>Baribault, Nicole M</v>
      </c>
      <c r="F1009" s="151">
        <v>1.2565709951624981E-2</v>
      </c>
      <c r="G1009">
        <f>VLOOKUP($F1009,'Participating - full rosters'!$A:$Q,11,FALSE )</f>
        <v>247</v>
      </c>
      <c r="H1009" s="132">
        <f>VLOOKUP($F1009,'Participating - full rosters'!$A:$Q,12,FALSE )</f>
        <v>30</v>
      </c>
      <c r="I1009" s="132">
        <f>VLOOKUP($F1009,'Participating - full rosters'!$A:$Q,13,FALSE )</f>
        <v>2004</v>
      </c>
      <c r="J1009" s="132" t="str">
        <f>VLOOKUP($F1009,'Participating - full rosters'!$A:$Q,14,FALSE )</f>
        <v>Nongovt. (not-for-profit) - Other</v>
      </c>
      <c r="K1009" s="132" t="str">
        <f>VLOOKUP($F1009,'Participating - full rosters'!$A:$R,18,FALSE )</f>
        <v>Major</v>
      </c>
      <c r="L1009" s="132" t="str">
        <f>VLOOKUP($F1009,'Participating - full rosters'!$A:$Q,15,FALSE )</f>
        <v>Staff Nurse</v>
      </c>
      <c r="M1009" s="150">
        <f>VLOOKUP($F1009,'Participating - full rosters'!$A:$Q,16,FALSE )</f>
        <v>38355</v>
      </c>
      <c r="N1009" s="150">
        <f>VLOOKUP($F1009,'Participating - full rosters'!$A:$Q,16,FALSE )</f>
        <v>38355</v>
      </c>
      <c r="O1009" s="150"/>
      <c r="P1009" s="150"/>
      <c r="Q1009" s="47">
        <f>'Overall Data'!$C$34-N1009</f>
        <v>4694</v>
      </c>
      <c r="R1009" s="132" t="str">
        <f>VLOOKUP($F1009,'Participating - full rosters'!$A:$Q,17,FALSE )</f>
        <v>Day</v>
      </c>
      <c r="S1009" s="132">
        <v>4</v>
      </c>
    </row>
    <row r="1010" spans="1:19">
      <c r="A1010" t="str">
        <f>VLOOKUP($F1010,'Participating - full rosters'!$A:$Q,2,FALSE )</f>
        <v>The Miriam Hospital</v>
      </c>
      <c r="B1010" s="151">
        <v>0.52550586196277127</v>
      </c>
      <c r="C1010" t="str">
        <f>VLOOKUP($F1010,'Participating - full rosters'!$A:$Q,5,FALSE )</f>
        <v>4E Cardiac</v>
      </c>
      <c r="D1010" s="151">
        <v>0.80277592639886974</v>
      </c>
      <c r="E1010" t="str">
        <f>VLOOKUP($F1010,'Participating - full rosters'!$A:$Q,10,FALSE )</f>
        <v>Brown, Keaundra T</v>
      </c>
      <c r="F1010" s="151">
        <v>0.88173933999483067</v>
      </c>
      <c r="G1010">
        <f>VLOOKUP($F1010,'Participating - full rosters'!$A:$Q,11,FALSE )</f>
        <v>247</v>
      </c>
      <c r="H1010" s="132">
        <f>VLOOKUP($F1010,'Participating - full rosters'!$A:$Q,12,FALSE )</f>
        <v>30</v>
      </c>
      <c r="I1010" s="132">
        <f>VLOOKUP($F1010,'Participating - full rosters'!$A:$Q,13,FALSE )</f>
        <v>2004</v>
      </c>
      <c r="J1010" s="132" t="str">
        <f>VLOOKUP($F1010,'Participating - full rosters'!$A:$Q,14,FALSE )</f>
        <v>Nongovt. (not-for-profit) - Other</v>
      </c>
      <c r="K1010" s="132" t="str">
        <f>VLOOKUP($F1010,'Participating - full rosters'!$A:$R,18,FALSE )</f>
        <v>Major</v>
      </c>
      <c r="L1010" s="132" t="str">
        <f>VLOOKUP($F1010,'Participating - full rosters'!$A:$Q,15,FALSE )</f>
        <v>Staff Nurse</v>
      </c>
      <c r="M1010" s="150">
        <f>VLOOKUP($F1010,'Participating - full rosters'!$A:$Q,16,FALSE )</f>
        <v>38355</v>
      </c>
      <c r="N1010" s="150">
        <f>VLOOKUP($F1010,'Participating - full rosters'!$A:$Q,16,FALSE )</f>
        <v>38355</v>
      </c>
      <c r="O1010" s="150"/>
      <c r="P1010" s="150"/>
      <c r="Q1010" s="47">
        <f>'Overall Data'!$C$34-N1010</f>
        <v>4694</v>
      </c>
      <c r="R1010" s="132" t="str">
        <f>VLOOKUP($F1010,'Participating - full rosters'!$A:$Q,17,FALSE )</f>
        <v>Day</v>
      </c>
      <c r="S1010" s="132">
        <v>4</v>
      </c>
    </row>
    <row r="1011" spans="1:19">
      <c r="A1011" t="str">
        <f>VLOOKUP($F1011,'Participating - full rosters'!$A:$Q,2,FALSE )</f>
        <v>St. Elizabeth Hospital</v>
      </c>
      <c r="B1011" s="106">
        <v>6.8237914781315995E-2</v>
      </c>
      <c r="C1011" t="str">
        <f>VLOOKUP($F1011,'Participating - full rosters'!$A:$Q,5,FALSE )</f>
        <v>Telemetry</v>
      </c>
      <c r="D1011" s="106">
        <v>0.37457274951226172</v>
      </c>
      <c r="E1011" t="str">
        <f>VLOOKUP($F1011,'Participating - full rosters'!$A:$Q,10,FALSE )</f>
        <v>Villavaso, Maxine</v>
      </c>
      <c r="F1011" s="106">
        <v>0.44830027304668219</v>
      </c>
      <c r="G1011">
        <f>VLOOKUP($F1011,'Participating - full rosters'!$A:$Q,11,FALSE )</f>
        <v>47</v>
      </c>
      <c r="H1011" s="132">
        <f>VLOOKUP($F1011,'Participating - full rosters'!$A:$Q,12,FALSE )</f>
        <v>17</v>
      </c>
      <c r="I1011" s="132">
        <f>VLOOKUP($F1011,'Participating - full rosters'!$A:$Q,13,FALSE )</f>
        <v>2012</v>
      </c>
      <c r="J1011" s="132" t="str">
        <f>VLOOKUP($F1011,'Participating - full rosters'!$A:$Q,14,FALSE )</f>
        <v xml:space="preserve">Nongovt. (not-for-profit) - Church Operated
</v>
      </c>
      <c r="K1011" s="132" t="str">
        <f>VLOOKUP($F1011,'Participating - full rosters'!$A:$R,18,FALSE )</f>
        <v>Non teaching</v>
      </c>
      <c r="L1011" s="132" t="str">
        <f>VLOOKUP($F1011,'Participating - full rosters'!$A:$Q,15,FALSE )</f>
        <v>C N A</v>
      </c>
      <c r="M1011" s="150">
        <f>VLOOKUP($F1011,'Participating - full rosters'!$A:$Q,16,FALSE )</f>
        <v>38288</v>
      </c>
      <c r="N1011" s="150">
        <f>VLOOKUP($F1011,'Participating - full rosters'!$A:$Q,16,FALSE )</f>
        <v>38288</v>
      </c>
      <c r="O1011" s="150"/>
      <c r="P1011" s="150"/>
      <c r="Q1011" s="47">
        <f>'Overall Data'!$C$34-N1011</f>
        <v>4761</v>
      </c>
      <c r="R1011" s="132" t="str">
        <f>VLOOKUP($F1011,'Participating - full rosters'!$A:$Q,17,FALSE )</f>
        <v>Day</v>
      </c>
      <c r="S1011" s="132">
        <v>4</v>
      </c>
    </row>
    <row r="1012" spans="1:19">
      <c r="A1012" t="str">
        <f>VLOOKUP($F1012,'Participating - full rosters'!$A:$Q,2,FALSE )</f>
        <v>Woodhull Hospital</v>
      </c>
      <c r="B1012" s="151">
        <v>0.33754326083630637</v>
      </c>
      <c r="C1012" t="str">
        <f>VLOOKUP($F1012,'Participating - full rosters'!$A:$Q,5,FALSE )</f>
        <v>8-200 Medicine</v>
      </c>
      <c r="D1012" s="151">
        <v>0.39015181399689147</v>
      </c>
      <c r="E1012" t="str">
        <f>VLOOKUP($F1012,'Participating - full rosters'!$A:$Q,10,FALSE )</f>
        <v>Bascom, Shianti</v>
      </c>
      <c r="F1012" s="151">
        <v>0.74309999999999998</v>
      </c>
      <c r="G1012">
        <f>VLOOKUP($F1012,'Participating - full rosters'!$A:$Q,11,FALSE )</f>
        <v>305</v>
      </c>
      <c r="H1012" s="132">
        <f>VLOOKUP($F1012,'Participating - full rosters'!$A:$Q,12,FALSE )</f>
        <v>36</v>
      </c>
      <c r="I1012" s="132">
        <f>VLOOKUP($F1012,'Participating - full rosters'!$A:$Q,13,FALSE )</f>
        <v>2016</v>
      </c>
      <c r="J1012" s="132" t="str">
        <f>VLOOKUP($F1012,'Participating - full rosters'!$A:$Q,14,FALSE )</f>
        <v>Govt. (non federal) - City-county</v>
      </c>
      <c r="K1012" s="132" t="str">
        <f>VLOOKUP($F1012,'Participating - full rosters'!$A:$R,18,FALSE )</f>
        <v>Minor</v>
      </c>
      <c r="L1012" s="132" t="str">
        <f>VLOOKUP($F1012,'Participating - full rosters'!$A:$Q,15,FALSE )</f>
        <v>C N A</v>
      </c>
      <c r="M1012" s="150">
        <f>VLOOKUP($F1012,'Participating - full rosters'!$A:$Q,16,FALSE )</f>
        <v>38288</v>
      </c>
      <c r="N1012" s="150">
        <f>VLOOKUP($F1012,'Participating - full rosters'!$A:$Q,16,FALSE )</f>
        <v>38288</v>
      </c>
      <c r="O1012" s="150"/>
      <c r="P1012" s="150"/>
      <c r="Q1012" s="47">
        <f>'Overall Data'!$C$34-N1012</f>
        <v>4761</v>
      </c>
      <c r="R1012" s="132" t="str">
        <f>VLOOKUP($F1012,'Participating - full rosters'!$A:$Q,17,FALSE )</f>
        <v>Day</v>
      </c>
      <c r="S1012" s="132">
        <v>4</v>
      </c>
    </row>
    <row r="1013" spans="1:19">
      <c r="A1013" t="str">
        <f>VLOOKUP($F1013,'Participating - full rosters'!$A:$Q,2,FALSE )</f>
        <v xml:space="preserve">King's County </v>
      </c>
      <c r="B1013" s="143">
        <v>0.23887557634757928</v>
      </c>
      <c r="C1013" t="str">
        <f>VLOOKUP($F1013,'Participating - full rosters'!$A:$Q,5,FALSE )</f>
        <v>D2 South</v>
      </c>
      <c r="D1013" s="195">
        <v>0.27931802113721926</v>
      </c>
      <c r="E1013" t="str">
        <f>VLOOKUP($F1013,'Participating - full rosters'!$A:$Q,10,FALSE )</f>
        <v>Edwards, Karen</v>
      </c>
      <c r="F1013" s="142">
        <v>0.8701253073662194</v>
      </c>
      <c r="G1013">
        <f>VLOOKUP($F1013,'Participating - full rosters'!$A:$Q,11,FALSE )</f>
        <v>599</v>
      </c>
      <c r="H1013" s="132">
        <f>VLOOKUP($F1013,'Participating - full rosters'!$A:$Q,12,FALSE )</f>
        <v>36</v>
      </c>
      <c r="I1013" s="132">
        <f>VLOOKUP($F1013,'Participating - full rosters'!$A:$Q,13,FALSE )</f>
        <v>2006</v>
      </c>
      <c r="J1013" s="132" t="str">
        <f>VLOOKUP($F1013,'Participating - full rosters'!$A:$Q,14,FALSE )</f>
        <v xml:space="preserve">Govt. (non federal) - City
</v>
      </c>
      <c r="K1013" s="132" t="str">
        <f>VLOOKUP($F1013,'Participating - full rosters'!$A:$R,18,FALSE )</f>
        <v>Minor</v>
      </c>
      <c r="L1013" s="132" t="str">
        <f>VLOOKUP($F1013,'Participating - full rosters'!$A:$Q,15,FALSE )</f>
        <v>LPN</v>
      </c>
      <c r="M1013" s="150">
        <f>VLOOKUP($F1013,'Participating - full rosters'!$A:$Q,16,FALSE )</f>
        <v>38272</v>
      </c>
      <c r="N1013" s="150">
        <f>VLOOKUP($F1013,'Participating - full rosters'!$A:$Q,16,FALSE )</f>
        <v>38272</v>
      </c>
      <c r="O1013" s="150"/>
      <c r="P1013" s="150"/>
      <c r="Q1013" s="47">
        <f>'Overall Data'!$C$34-N1013</f>
        <v>4777</v>
      </c>
      <c r="R1013" s="132" t="str">
        <f>VLOOKUP($F1013,'Participating - full rosters'!$A:$Q,17,FALSE )</f>
        <v>DAY</v>
      </c>
      <c r="S1013" s="132">
        <v>4</v>
      </c>
    </row>
    <row r="1014" spans="1:19">
      <c r="A1014" t="str">
        <f>VLOOKUP($F1014,'Participating - full rosters'!$A:$Q,2,FALSE )</f>
        <v>St. Joseph Mercy Oakland</v>
      </c>
      <c r="B1014" s="151">
        <v>0.10179897754127254</v>
      </c>
      <c r="C1014" t="str">
        <f>VLOOKUP($F1014,'Participating - full rosters'!$A:$Q,5,FALSE )</f>
        <v>4S - Med/Surg</v>
      </c>
      <c r="D1014" s="151">
        <v>0.30940463213849057</v>
      </c>
      <c r="E1014" t="str">
        <f>VLOOKUP($F1014,'Participating - full rosters'!$A:$Q,10,FALSE )</f>
        <v>Fisher, Laura A.</v>
      </c>
      <c r="F1014" s="151">
        <v>0.47580014301771001</v>
      </c>
      <c r="G1014">
        <f>VLOOKUP($F1014,'Participating - full rosters'!$A:$Q,11,FALSE )</f>
        <v>422</v>
      </c>
      <c r="H1014" s="132">
        <f>VLOOKUP($F1014,'Participating - full rosters'!$A:$Q,12,FALSE )</f>
        <v>36</v>
      </c>
      <c r="I1014" s="132">
        <f>VLOOKUP($F1014,'Participating - full rosters'!$A:$Q,13,FALSE )</f>
        <v>2011</v>
      </c>
      <c r="J1014" s="132" t="str">
        <f>VLOOKUP($F1014,'Participating - full rosters'!$A:$Q,14,FALSE )</f>
        <v>Nongovt. (not-for-profit) - Church Operated</v>
      </c>
      <c r="K1014" s="132" t="str">
        <f>VLOOKUP($F1014,'Participating - full rosters'!$A:$R,18,FALSE )</f>
        <v>Minor</v>
      </c>
      <c r="L1014" s="132" t="str">
        <f>VLOOKUP($F1014,'Participating - full rosters'!$A:$Q,15,FALSE )</f>
        <v>LPN</v>
      </c>
      <c r="M1014" s="150">
        <f>VLOOKUP($F1014,'Participating - full rosters'!$A:$Q,16,FALSE )</f>
        <v>38272</v>
      </c>
      <c r="N1014" s="150">
        <f>VLOOKUP($F1014,'Participating - full rosters'!$A:$Q,16,FALSE )</f>
        <v>38272</v>
      </c>
      <c r="O1014" s="150"/>
      <c r="P1014" s="150"/>
      <c r="Q1014" s="47">
        <f>'Overall Data'!$C$34-N1014</f>
        <v>4777</v>
      </c>
      <c r="R1014" s="132" t="str">
        <f>VLOOKUP($F1014,'Participating - full rosters'!$A:$Q,17,FALSE )</f>
        <v>DAY</v>
      </c>
      <c r="S1014" s="132">
        <v>4</v>
      </c>
    </row>
    <row r="1015" spans="1:19">
      <c r="A1015" t="str">
        <f>VLOOKUP($F1015,'Participating - full rosters'!$A:$Q,2,FALSE )</f>
        <v>O'Connor Hospital</v>
      </c>
      <c r="B1015" s="151">
        <v>0.55461445603717285</v>
      </c>
      <c r="C1015" t="str">
        <f>VLOOKUP($F1015,'Participating - full rosters'!$A:$Q,5,FALSE )</f>
        <v>Inpatient</v>
      </c>
      <c r="D1015" s="151">
        <v>0.36927518772477186</v>
      </c>
      <c r="E1015" t="str">
        <f>VLOOKUP($F1015,'Participating - full rosters'!$A:$Q,10,FALSE )</f>
        <v>Pernice, Jackie</v>
      </c>
      <c r="F1015" s="151">
        <v>0.86797349910322519</v>
      </c>
      <c r="G1015">
        <f>VLOOKUP($F1015,'Participating - full rosters'!$A:$Q,11,FALSE )</f>
        <v>16</v>
      </c>
      <c r="H1015" s="132">
        <f>VLOOKUP($F1015,'Participating - full rosters'!$A:$Q,12,FALSE )</f>
        <v>0</v>
      </c>
      <c r="I1015" s="132">
        <f>VLOOKUP($F1015,'Participating - full rosters'!$A:$Q,13,FALSE )</f>
        <v>2011</v>
      </c>
      <c r="J1015" s="132" t="str">
        <f>VLOOKUP($F1015,'Participating - full rosters'!$A:$Q,14,FALSE )</f>
        <v>Nongovt. (not-for-profit) - Other</v>
      </c>
      <c r="K1015" s="132" t="str">
        <f>VLOOKUP($F1015,'Participating - full rosters'!$A:$R,18,FALSE )</f>
        <v>Non teaching</v>
      </c>
      <c r="L1015" s="132" t="str">
        <f>VLOOKUP($F1015,'Participating - full rosters'!$A:$Q,15,FALSE )</f>
        <v>Certified Nursing Assistant</v>
      </c>
      <c r="M1015" s="150">
        <f>VLOOKUP($F1015,'Participating - full rosters'!$A:$Q,16,FALSE )</f>
        <v>38244</v>
      </c>
      <c r="N1015" s="150">
        <f>VLOOKUP($F1015,'Participating - full rosters'!$A:$Q,16,FALSE )</f>
        <v>38244</v>
      </c>
      <c r="O1015" s="150"/>
      <c r="P1015" s="150"/>
      <c r="Q1015" s="47">
        <f>'Overall Data'!$C$34-N1015</f>
        <v>4805</v>
      </c>
      <c r="R1015" s="132" t="str">
        <f>VLOOKUP($F1015,'Participating - full rosters'!$A:$Q,17,FALSE )</f>
        <v>day</v>
      </c>
      <c r="S1015" s="132">
        <v>4</v>
      </c>
    </row>
    <row r="1016" spans="1:19">
      <c r="A1016" t="str">
        <f>VLOOKUP($F1016,'Participating - full rosters'!$A:$Q,2,FALSE )</f>
        <v>Kaiser Permanente Sunnyside Medical Center</v>
      </c>
      <c r="B1016" s="151">
        <v>0.21700524054157877</v>
      </c>
      <c r="C1016" t="str">
        <f>VLOOKUP($F1016,'Participating - full rosters'!$A:$Q,5,FALSE )</f>
        <v>Oncology</v>
      </c>
      <c r="D1016" s="151">
        <v>0.38472962404098765</v>
      </c>
      <c r="E1016" t="str">
        <f>VLOOKUP($F1016,'Participating - full rosters'!$A:$Q,10,FALSE )</f>
        <v>Mcginnis, Kathryn</v>
      </c>
      <c r="F1016" s="1">
        <v>0.81237791543981885</v>
      </c>
      <c r="G1016">
        <f>VLOOKUP($F1016,'Participating - full rosters'!$A:$Q,11,FALSE )</f>
        <v>302</v>
      </c>
      <c r="H1016" s="132">
        <f>VLOOKUP($F1016,'Participating - full rosters'!$A:$Q,12,FALSE )</f>
        <v>20</v>
      </c>
      <c r="I1016" s="132">
        <f>VLOOKUP($F1016,'Participating - full rosters'!$A:$Q,13,FALSE )</f>
        <v>2016</v>
      </c>
      <c r="J1016" s="132" t="str">
        <f>VLOOKUP($F1016,'Participating - full rosters'!$A:$Q,14,FALSE )</f>
        <v>Nongovt. (not-for-profit) - Other</v>
      </c>
      <c r="K1016" s="132" t="str">
        <f>VLOOKUP($F1016,'Participating - full rosters'!$A:$R,18,FALSE )</f>
        <v>Minor</v>
      </c>
      <c r="L1016" s="132" t="str">
        <f>VLOOKUP($F1016,'Participating - full rosters'!$A:$Q,15,FALSE )</f>
        <v>Staff Nurse</v>
      </c>
      <c r="M1016" s="150">
        <f>VLOOKUP($F1016,'Participating - full rosters'!$A:$Q,16,FALSE )</f>
        <v>38180</v>
      </c>
      <c r="N1016" s="150">
        <f>VLOOKUP($F1016,'Participating - full rosters'!$A:$Q,16,FALSE )</f>
        <v>38180</v>
      </c>
      <c r="O1016" s="150"/>
      <c r="P1016" s="150"/>
      <c r="Q1016" s="47">
        <f>'Overall Data'!$C$34-N1016</f>
        <v>4869</v>
      </c>
      <c r="R1016" s="132" t="str">
        <f>VLOOKUP($F1016,'Participating - full rosters'!$A:$Q,17,FALSE )</f>
        <v>DAY</v>
      </c>
      <c r="S1016" s="132">
        <v>4</v>
      </c>
    </row>
    <row r="1017" spans="1:19">
      <c r="A1017" t="str">
        <f>VLOOKUP($F1017,'Participating - full rosters'!$A:$Q,2,FALSE )</f>
        <v>UConn Health John Dempsey Hospital</v>
      </c>
      <c r="B1017" s="151">
        <v>6.2812775230464357E-2</v>
      </c>
      <c r="C1017" t="str">
        <f>VLOOKUP($F1017,'Participating - full rosters'!$A:$Q,5,FALSE )</f>
        <v>Medicine 3 Unit</v>
      </c>
      <c r="D1017" s="151">
        <v>5.9301050074087702E-2</v>
      </c>
      <c r="E1017" t="str">
        <f>VLOOKUP($F1017,'Participating - full rosters'!$A:$Q,10,FALSE )</f>
        <v>Baron, Barbara B.</v>
      </c>
      <c r="F1017" s="151">
        <v>0.29506736133785394</v>
      </c>
      <c r="G1017">
        <f>VLOOKUP($F1017,'Participating - full rosters'!$A:$Q,11,FALSE )</f>
        <v>176</v>
      </c>
      <c r="H1017" s="132">
        <f>VLOOKUP($F1017,'Participating - full rosters'!$A:$Q,12,FALSE )</f>
        <v>28</v>
      </c>
      <c r="I1017" s="132">
        <f>VLOOKUP($F1017,'Participating - full rosters'!$A:$Q,13,FALSE )</f>
        <v>2017</v>
      </c>
      <c r="J1017" s="132" t="str">
        <f>VLOOKUP($F1017,'Participating - full rosters'!$A:$Q,14,FALSE )</f>
        <v xml:space="preserve">Govt. (non federal) - State
</v>
      </c>
      <c r="K1017" s="132" t="str">
        <f>VLOOKUP($F1017,'Participating - full rosters'!$A:$R,18,FALSE )</f>
        <v>Major</v>
      </c>
      <c r="L1017" s="132" t="str">
        <f>VLOOKUP($F1017,'Participating - full rosters'!$A:$Q,15,FALSE )</f>
        <v>Nurse Manager</v>
      </c>
      <c r="M1017" s="150">
        <f>VLOOKUP($F1017,'Participating - full rosters'!$A:$Q,16,FALSE )</f>
        <v>38180</v>
      </c>
      <c r="N1017" s="150">
        <f>VLOOKUP($F1017,'Participating - full rosters'!$A:$Q,16,FALSE )</f>
        <v>38180</v>
      </c>
      <c r="O1017" s="150"/>
      <c r="P1017" s="150"/>
      <c r="Q1017" s="47">
        <f>'Overall Data'!$C$34-N1017</f>
        <v>4869</v>
      </c>
      <c r="R1017" s="132" t="str">
        <f>VLOOKUP($F1017,'Participating - full rosters'!$A:$Q,17,FALSE )</f>
        <v>DAY</v>
      </c>
      <c r="S1017" s="132">
        <v>4</v>
      </c>
    </row>
    <row r="1018" spans="1:19">
      <c r="A1018" t="str">
        <f>VLOOKUP($F1018,'Participating - full rosters'!$A:$Q,2,FALSE )</f>
        <v>UConn Health John Dempsey Hospital</v>
      </c>
      <c r="B1018" s="151">
        <v>6.2812775230464357E-2</v>
      </c>
      <c r="C1018" t="str">
        <f>VLOOKUP($F1018,'Participating - full rosters'!$A:$Q,5,FALSE )</f>
        <v>Medicine 3 Unit</v>
      </c>
      <c r="D1018" s="151">
        <v>5.9301050074087702E-2</v>
      </c>
      <c r="E1018" t="str">
        <f>VLOOKUP($F1018,'Participating - full rosters'!$A:$Q,10,FALSE )</f>
        <v>Baker, Betsy</v>
      </c>
      <c r="F1018" s="1">
        <v>0.66610659676216155</v>
      </c>
      <c r="G1018">
        <f>VLOOKUP($F1018,'Participating - full rosters'!$A:$Q,11,FALSE )</f>
        <v>176</v>
      </c>
      <c r="H1018" s="132">
        <f>VLOOKUP($F1018,'Participating - full rosters'!$A:$Q,12,FALSE )</f>
        <v>28</v>
      </c>
      <c r="I1018" s="132">
        <f>VLOOKUP($F1018,'Participating - full rosters'!$A:$Q,13,FALSE )</f>
        <v>2017</v>
      </c>
      <c r="J1018" s="132" t="str">
        <f>VLOOKUP($F1018,'Participating - full rosters'!$A:$Q,14,FALSE )</f>
        <v xml:space="preserve">Govt. (non federal) - State
</v>
      </c>
      <c r="K1018" s="132" t="str">
        <f>VLOOKUP($F1018,'Participating - full rosters'!$A:$R,18,FALSE )</f>
        <v>Major</v>
      </c>
      <c r="L1018" s="132" t="str">
        <f>VLOOKUP($F1018,'Participating - full rosters'!$A:$Q,15,FALSE )</f>
        <v>Staff Nurse</v>
      </c>
      <c r="M1018" s="150">
        <f>VLOOKUP($F1018,'Participating - full rosters'!$A:$Q,16,FALSE )</f>
        <v>38180</v>
      </c>
      <c r="N1018" s="150">
        <f>VLOOKUP($F1018,'Participating - full rosters'!$A:$Q,16,FALSE )</f>
        <v>38180</v>
      </c>
      <c r="O1018" s="150"/>
      <c r="P1018" s="150"/>
      <c r="Q1018" s="47">
        <f>'Overall Data'!$C$34-N1018</f>
        <v>4869</v>
      </c>
      <c r="R1018" s="132" t="str">
        <f>VLOOKUP($F1018,'Participating - full rosters'!$A:$Q,17,FALSE )</f>
        <v>DAY</v>
      </c>
      <c r="S1018" s="132">
        <v>4</v>
      </c>
    </row>
    <row r="1019" spans="1:19">
      <c r="A1019" t="str">
        <f>VLOOKUP($F1019,'Participating - full rosters'!$A:$Q,2,FALSE )</f>
        <v>St. Elizabeth Hospital</v>
      </c>
      <c r="B1019" s="106">
        <v>6.8237914781316023E-2</v>
      </c>
      <c r="C1019" t="str">
        <f>VLOOKUP($F1019,'Participating - full rosters'!$A:$Q,5,FALSE )</f>
        <v>Surgery</v>
      </c>
      <c r="D1019" s="106">
        <v>0.26135224736058948</v>
      </c>
      <c r="E1019" t="str">
        <f>VLOOKUP($F1019,'Participating - full rosters'!$A:$Q,10,FALSE )</f>
        <v>Bergeron, Makeia</v>
      </c>
      <c r="F1019" s="106">
        <v>0.53689605174301125</v>
      </c>
      <c r="G1019">
        <f>VLOOKUP($F1019,'Participating - full rosters'!$A:$Q,11,FALSE )</f>
        <v>47</v>
      </c>
      <c r="H1019" s="132">
        <f>VLOOKUP($F1019,'Participating - full rosters'!$A:$Q,12,FALSE )</f>
        <v>16</v>
      </c>
      <c r="I1019" s="132">
        <f>VLOOKUP($F1019,'Participating - full rosters'!$A:$Q,13,FALSE )</f>
        <v>2012</v>
      </c>
      <c r="J1019" s="132" t="str">
        <f>VLOOKUP($F1019,'Participating - full rosters'!$A:$Q,14,FALSE )</f>
        <v xml:space="preserve">Nongovt. (not-for-profit) - Church Operated
</v>
      </c>
      <c r="K1019" s="132" t="str">
        <f>VLOOKUP($F1019,'Participating - full rosters'!$A:$R,18,FALSE )</f>
        <v>Non teaching</v>
      </c>
      <c r="L1019" s="132" t="str">
        <f>VLOOKUP($F1019,'Participating - full rosters'!$A:$Q,15,FALSE )</f>
        <v>Staff Nurse</v>
      </c>
      <c r="M1019" s="150">
        <f>VLOOKUP($F1019,'Participating - full rosters'!$A:$Q,16,FALSE )</f>
        <v>38159</v>
      </c>
      <c r="N1019" s="150">
        <f>VLOOKUP($F1019,'Participating - full rosters'!$A:$Q,16,FALSE )</f>
        <v>38159</v>
      </c>
      <c r="O1019" s="150"/>
      <c r="P1019" s="150"/>
      <c r="Q1019" s="47">
        <f>'Overall Data'!$C$34-N1019</f>
        <v>4890</v>
      </c>
      <c r="R1019" s="132" t="str">
        <f>VLOOKUP($F1019,'Participating - full rosters'!$A:$Q,17,FALSE )</f>
        <v>Day</v>
      </c>
      <c r="S1019" s="132">
        <v>4</v>
      </c>
    </row>
    <row r="1020" spans="1:19">
      <c r="A1020" t="str">
        <f>VLOOKUP($F1020,'Participating - full rosters'!$A:$Q,2,FALSE )</f>
        <v>University Hospitals Portage  Medical Center</v>
      </c>
      <c r="B1020" s="151">
        <v>0.77700540353316994</v>
      </c>
      <c r="C1020" t="str">
        <f>VLOOKUP($F1020,'Participating - full rosters'!$A:$Q,5,FALSE )</f>
        <v>POR Routine Nursing Unit-25530</v>
      </c>
      <c r="D1020" s="151">
        <v>0.60617956690598407</v>
      </c>
      <c r="E1020" t="str">
        <f>VLOOKUP($F1020,'Participating - full rosters'!$A:$Q,10,FALSE )</f>
        <v>Davis, Phyllis E</v>
      </c>
      <c r="F1020" s="151">
        <v>2.010565805353981E-2</v>
      </c>
      <c r="G1020">
        <f>VLOOKUP($F1020,'Participating - full rosters'!$A:$Q,11,FALSE )</f>
        <v>117</v>
      </c>
      <c r="H1020" s="132">
        <f>VLOOKUP($F1020,'Participating - full rosters'!$A:$Q,12,FALSE )</f>
        <v>33</v>
      </c>
      <c r="I1020" s="132">
        <f>VLOOKUP($F1020,'Participating - full rosters'!$A:$Q,13,FALSE )</f>
        <v>2017</v>
      </c>
      <c r="J1020" s="132" t="str">
        <f>VLOOKUP($F1020,'Participating - full rosters'!$A:$Q,14,FALSE )</f>
        <v>Nongovt. (not-for-profit) - Other</v>
      </c>
      <c r="K1020" s="132" t="str">
        <f>VLOOKUP($F1020,'Participating - full rosters'!$A:$R,18,FALSE )</f>
        <v>Minor</v>
      </c>
      <c r="L1020" s="132" t="str">
        <f>VLOOKUP($F1020,'Participating - full rosters'!$A:$Q,15,FALSE )</f>
        <v>RN</v>
      </c>
      <c r="M1020" s="150" t="str">
        <f>VLOOKUP($F1020,'Participating - full rosters'!$A:$Q,16,FALSE )</f>
        <v>13 Years 5 Months</v>
      </c>
      <c r="N1020" s="150" t="str">
        <f>VLOOKUP($F1020,'Participating - full rosters'!$A:$Q,16,FALSE )</f>
        <v>13 Years 5 Months</v>
      </c>
      <c r="O1020" s="47">
        <v>13</v>
      </c>
      <c r="P1020" s="47">
        <v>5</v>
      </c>
      <c r="Q1020" s="47">
        <f>365*O1020+P1020*30</f>
        <v>4895</v>
      </c>
      <c r="R1020" s="132" t="str">
        <f>VLOOKUP($F1020,'Participating - full rosters'!$A:$Q,17,FALSE )</f>
        <v>7p-730a</v>
      </c>
      <c r="S1020" s="132">
        <v>4</v>
      </c>
    </row>
    <row r="1021" spans="1:19">
      <c r="A1021" t="str">
        <f>VLOOKUP($F1021,'Participating - full rosters'!$A:$Q,2,FALSE )</f>
        <v>Harlem Hospital Center</v>
      </c>
      <c r="B1021" s="151">
        <v>0.14907095709371709</v>
      </c>
      <c r="C1021" t="str">
        <f>VLOOKUP($F1021,'Participating - full rosters'!$A:$Q,5,FALSE )</f>
        <v>13th Floor - Medicine</v>
      </c>
      <c r="D1021" s="151">
        <v>0.67283544320657374</v>
      </c>
      <c r="E1021" t="str">
        <f>VLOOKUP($F1021,'Participating - full rosters'!$A:$Q,10,FALSE )</f>
        <v>Chigewe, Chinyere</v>
      </c>
      <c r="F1021" s="151">
        <v>0.35222964491452236</v>
      </c>
      <c r="G1021">
        <f>VLOOKUP($F1021,'Participating - full rosters'!$A:$Q,11,FALSE )</f>
        <v>257</v>
      </c>
      <c r="H1021" s="132">
        <f>VLOOKUP($F1021,'Participating - full rosters'!$A:$Q,12,FALSE )</f>
        <v>36</v>
      </c>
      <c r="I1021" s="132">
        <f>VLOOKUP($F1021,'Participating - full rosters'!$A:$Q,13,FALSE )</f>
        <v>2011</v>
      </c>
      <c r="J1021" s="132" t="str">
        <f>VLOOKUP($F1021,'Participating - full rosters'!$A:$Q,14,FALSE )</f>
        <v xml:space="preserve">Govt. (non federal) - City
</v>
      </c>
      <c r="K1021" s="132" t="str">
        <f>VLOOKUP($F1021,'Participating - full rosters'!$A:$R,18,FALSE )</f>
        <v>Minor</v>
      </c>
      <c r="L1021" s="132" t="str">
        <f>VLOOKUP($F1021,'Participating - full rosters'!$A:$Q,15,FALSE )</f>
        <v>RN</v>
      </c>
      <c r="M1021" s="150">
        <f>VLOOKUP($F1021,'Participating - full rosters'!$A:$Q,16,FALSE )</f>
        <v>38140</v>
      </c>
      <c r="N1021" s="150">
        <f>VLOOKUP($F1021,'Participating - full rosters'!$A:$Q,16,FALSE )</f>
        <v>38140</v>
      </c>
      <c r="O1021" s="150"/>
      <c r="P1021" s="150"/>
      <c r="Q1021" s="47">
        <f>'Overall Data'!$C$34-N1021</f>
        <v>4909</v>
      </c>
      <c r="R1021" s="132" t="str">
        <f>VLOOKUP($F1021,'Participating - full rosters'!$A:$Q,17,FALSE )</f>
        <v>Day</v>
      </c>
      <c r="S1021" s="132">
        <v>4</v>
      </c>
    </row>
    <row r="1022" spans="1:19">
      <c r="A1022" t="str">
        <f>VLOOKUP($F1022,'Participating - full rosters'!$A:$Q,2,FALSE )</f>
        <v>Kaiser Permanente Sunnyside Medical Center</v>
      </c>
      <c r="B1022" s="151">
        <v>0.21700524054157877</v>
      </c>
      <c r="C1022" t="str">
        <f>VLOOKUP($F1022,'Participating - full rosters'!$A:$Q,5,FALSE )</f>
        <v>Oncology</v>
      </c>
      <c r="D1022" s="151">
        <v>0.38472962404098765</v>
      </c>
      <c r="E1022" t="str">
        <f>VLOOKUP($F1022,'Participating - full rosters'!$A:$Q,10,FALSE )</f>
        <v>Cress, Deborah</v>
      </c>
      <c r="F1022" s="151">
        <v>0.54776315878112469</v>
      </c>
      <c r="G1022">
        <f>VLOOKUP($F1022,'Participating - full rosters'!$A:$Q,11,FALSE )</f>
        <v>302</v>
      </c>
      <c r="H1022" s="132">
        <f>VLOOKUP($F1022,'Participating - full rosters'!$A:$Q,12,FALSE )</f>
        <v>20</v>
      </c>
      <c r="I1022" s="132">
        <f>VLOOKUP($F1022,'Participating - full rosters'!$A:$Q,13,FALSE )</f>
        <v>2016</v>
      </c>
      <c r="J1022" s="132" t="str">
        <f>VLOOKUP($F1022,'Participating - full rosters'!$A:$Q,14,FALSE )</f>
        <v>Nongovt. (not-for-profit) - Other</v>
      </c>
      <c r="K1022" s="132" t="str">
        <f>VLOOKUP($F1022,'Participating - full rosters'!$A:$R,18,FALSE )</f>
        <v>Minor</v>
      </c>
      <c r="L1022" s="132" t="str">
        <f>VLOOKUP($F1022,'Participating - full rosters'!$A:$Q,15,FALSE )</f>
        <v>Staff Nurse</v>
      </c>
      <c r="M1022" s="150">
        <f>VLOOKUP($F1022,'Participating - full rosters'!$A:$Q,16,FALSE )</f>
        <v>38124</v>
      </c>
      <c r="N1022" s="150">
        <f>VLOOKUP($F1022,'Participating - full rosters'!$A:$Q,16,FALSE )</f>
        <v>38124</v>
      </c>
      <c r="O1022" s="150"/>
      <c r="P1022" s="150"/>
      <c r="Q1022" s="47">
        <f>'Overall Data'!$C$34-N1022</f>
        <v>4925</v>
      </c>
      <c r="R1022" s="132" t="str">
        <f>VLOOKUP($F1022,'Participating - full rosters'!$A:$Q,17,FALSE )</f>
        <v>DAY</v>
      </c>
      <c r="S1022" s="132">
        <v>4</v>
      </c>
    </row>
    <row r="1023" spans="1:19">
      <c r="A1023" t="str">
        <f>VLOOKUP($F1023,'Participating - full rosters'!$A:$Q,2,FALSE )</f>
        <v>Kaiser Permanente Sunnyside Medical Center</v>
      </c>
      <c r="B1023" s="151">
        <v>0.21700524054157877</v>
      </c>
      <c r="C1023" t="str">
        <f>VLOOKUP($F1023,'Participating - full rosters'!$A:$Q,5,FALSE )</f>
        <v>MS Progressive</v>
      </c>
      <c r="D1023" s="151">
        <v>0.25596923097598645</v>
      </c>
      <c r="E1023" t="str">
        <f>VLOOKUP($F1023,'Participating - full rosters'!$A:$Q,10,FALSE )</f>
        <v>Milliman, Rene</v>
      </c>
      <c r="F1023" s="1">
        <v>0.25960220963834835</v>
      </c>
      <c r="G1023">
        <f>VLOOKUP($F1023,'Participating - full rosters'!$A:$Q,11,FALSE )</f>
        <v>302</v>
      </c>
      <c r="H1023" s="132">
        <f>VLOOKUP($F1023,'Participating - full rosters'!$A:$Q,12,FALSE )</f>
        <v>20</v>
      </c>
      <c r="I1023" s="132">
        <f>VLOOKUP($F1023,'Participating - full rosters'!$A:$Q,13,FALSE )</f>
        <v>2016</v>
      </c>
      <c r="J1023" s="132" t="str">
        <f>VLOOKUP($F1023,'Participating - full rosters'!$A:$Q,14,FALSE )</f>
        <v>Nongovt. (not-for-profit) - Other</v>
      </c>
      <c r="K1023" s="132" t="str">
        <f>VLOOKUP($F1023,'Participating - full rosters'!$A:$R,18,FALSE )</f>
        <v>Minor</v>
      </c>
      <c r="L1023" s="132" t="str">
        <f>VLOOKUP($F1023,'Participating - full rosters'!$A:$Q,15,FALSE )</f>
        <v>Staff Nurse</v>
      </c>
      <c r="M1023" s="150">
        <f>VLOOKUP($F1023,'Participating - full rosters'!$A:$Q,16,FALSE )</f>
        <v>38075</v>
      </c>
      <c r="N1023" s="150">
        <f>VLOOKUP($F1023,'Participating - full rosters'!$A:$Q,16,FALSE )</f>
        <v>38075</v>
      </c>
      <c r="O1023" s="150"/>
      <c r="P1023" s="150"/>
      <c r="Q1023" s="47">
        <f>'Overall Data'!$C$34-N1023</f>
        <v>4974</v>
      </c>
      <c r="R1023" s="132" t="str">
        <f>VLOOKUP($F1023,'Participating - full rosters'!$A:$Q,17,FALSE )</f>
        <v>DAY</v>
      </c>
      <c r="S1023" s="132">
        <v>4</v>
      </c>
    </row>
    <row r="1024" spans="1:19">
      <c r="A1024" t="str">
        <f>VLOOKUP($F1024,'Participating - full rosters'!$A:$Q,2,FALSE )</f>
        <v>Kaiser Permanente Sunnyside Medical Center</v>
      </c>
      <c r="B1024" s="151">
        <v>0.21700524054157877</v>
      </c>
      <c r="C1024" t="str">
        <f>VLOOKUP($F1024,'Participating - full rosters'!$A:$Q,5,FALSE )</f>
        <v>CV</v>
      </c>
      <c r="D1024" s="151">
        <v>0.28666575543119865</v>
      </c>
      <c r="E1024" t="str">
        <f>VLOOKUP($F1024,'Participating - full rosters'!$A:$Q,10,FALSE )</f>
        <v>Smith, Rebekah Rose</v>
      </c>
      <c r="F1024" s="151">
        <v>0.22068593980487461</v>
      </c>
      <c r="G1024">
        <f>VLOOKUP($F1024,'Participating - full rosters'!$A:$Q,11,FALSE )</f>
        <v>302</v>
      </c>
      <c r="H1024" s="132">
        <f>VLOOKUP($F1024,'Participating - full rosters'!$A:$Q,12,FALSE )</f>
        <v>18</v>
      </c>
      <c r="I1024" s="132">
        <f>VLOOKUP($F1024,'Participating - full rosters'!$A:$Q,13,FALSE )</f>
        <v>2016</v>
      </c>
      <c r="J1024" s="132" t="str">
        <f>VLOOKUP($F1024,'Participating - full rosters'!$A:$Q,14,FALSE )</f>
        <v>Nongovt. (not-for-profit) - Other</v>
      </c>
      <c r="K1024" s="132" t="str">
        <f>VLOOKUP($F1024,'Participating - full rosters'!$A:$R,18,FALSE )</f>
        <v>Minor</v>
      </c>
      <c r="L1024" s="132" t="str">
        <f>VLOOKUP($F1024,'Participating - full rosters'!$A:$Q,15,FALSE )</f>
        <v>Staff Nurse</v>
      </c>
      <c r="M1024" s="150">
        <f>VLOOKUP($F1024,'Participating - full rosters'!$A:$Q,16,FALSE )</f>
        <v>38061</v>
      </c>
      <c r="N1024" s="150">
        <f>VLOOKUP($F1024,'Participating - full rosters'!$A:$Q,16,FALSE )</f>
        <v>38061</v>
      </c>
      <c r="O1024" s="150"/>
      <c r="P1024" s="150"/>
      <c r="Q1024" s="47">
        <f>'Overall Data'!$C$34-N1024</f>
        <v>4988</v>
      </c>
      <c r="R1024" s="132" t="str">
        <f>VLOOKUP($F1024,'Participating - full rosters'!$A:$Q,17,FALSE )</f>
        <v>DAY</v>
      </c>
      <c r="S1024" s="132">
        <v>4</v>
      </c>
    </row>
    <row r="1025" spans="1:19">
      <c r="A1025" t="str">
        <f>VLOOKUP($F1025,'Participating - full rosters'!$A:$Q,2,FALSE )</f>
        <v>Kaiser Permanente Sunnyside Medical Center</v>
      </c>
      <c r="B1025" s="151">
        <v>0.21700524054157877</v>
      </c>
      <c r="C1025" t="str">
        <f>VLOOKUP($F1025,'Participating - full rosters'!$A:$Q,5,FALSE )</f>
        <v>Oncology</v>
      </c>
      <c r="D1025" s="151">
        <v>0.38472962404098765</v>
      </c>
      <c r="E1025" t="str">
        <f>VLOOKUP($F1025,'Participating - full rosters'!$A:$Q,10,FALSE )</f>
        <v>Hiebenthal, Christina</v>
      </c>
      <c r="F1025" s="151">
        <v>0.28147846457931791</v>
      </c>
      <c r="G1025">
        <f>VLOOKUP($F1025,'Participating - full rosters'!$A:$Q,11,FALSE )</f>
        <v>302</v>
      </c>
      <c r="H1025" s="132">
        <f>VLOOKUP($F1025,'Participating - full rosters'!$A:$Q,12,FALSE )</f>
        <v>20</v>
      </c>
      <c r="I1025" s="132">
        <f>VLOOKUP($F1025,'Participating - full rosters'!$A:$Q,13,FALSE )</f>
        <v>2016</v>
      </c>
      <c r="J1025" s="132" t="str">
        <f>VLOOKUP($F1025,'Participating - full rosters'!$A:$Q,14,FALSE )</f>
        <v>Nongovt. (not-for-profit) - Other</v>
      </c>
      <c r="K1025" s="132" t="str">
        <f>VLOOKUP($F1025,'Participating - full rosters'!$A:$R,18,FALSE )</f>
        <v>Minor</v>
      </c>
      <c r="L1025" s="132" t="str">
        <f>VLOOKUP($F1025,'Participating - full rosters'!$A:$Q,15,FALSE )</f>
        <v>Staff Nurse</v>
      </c>
      <c r="M1025" s="150">
        <f>VLOOKUP($F1025,'Participating - full rosters'!$A:$Q,16,FALSE )</f>
        <v>38005</v>
      </c>
      <c r="N1025" s="150">
        <f>VLOOKUP($F1025,'Participating - full rosters'!$A:$Q,16,FALSE )</f>
        <v>38005</v>
      </c>
      <c r="O1025" s="150"/>
      <c r="P1025" s="150"/>
      <c r="Q1025" s="47">
        <f>'Overall Data'!$C$34-N1025</f>
        <v>5044</v>
      </c>
      <c r="R1025" s="132" t="str">
        <f>VLOOKUP($F1025,'Participating - full rosters'!$A:$Q,17,FALSE )</f>
        <v>DAY</v>
      </c>
      <c r="S1025" s="132">
        <v>4</v>
      </c>
    </row>
    <row r="1026" spans="1:19">
      <c r="A1026" t="str">
        <f>VLOOKUP($F1026,'Participating - full rosters'!$A:$Q,2,FALSE )</f>
        <v>The Miriam Hospital</v>
      </c>
      <c r="B1026" s="151">
        <v>0.52550586196277127</v>
      </c>
      <c r="C1026" t="str">
        <f>VLOOKUP($F1026,'Participating - full rosters'!$A:$Q,5,FALSE )</f>
        <v>4W Cardiac</v>
      </c>
      <c r="D1026" s="151">
        <v>0.43561974961587346</v>
      </c>
      <c r="E1026" t="str">
        <f>VLOOKUP($F1026,'Participating - full rosters'!$A:$Q,10,FALSE )</f>
        <v>Williams, Kardi D</v>
      </c>
      <c r="F1026" s="151">
        <v>0.35798070112299651</v>
      </c>
      <c r="G1026">
        <f>VLOOKUP($F1026,'Participating - full rosters'!$A:$Q,11,FALSE )</f>
        <v>247</v>
      </c>
      <c r="H1026" s="132">
        <f>VLOOKUP($F1026,'Participating - full rosters'!$A:$Q,12,FALSE )</f>
        <v>30</v>
      </c>
      <c r="I1026" s="132">
        <f>VLOOKUP($F1026,'Participating - full rosters'!$A:$Q,13,FALSE )</f>
        <v>2004</v>
      </c>
      <c r="J1026" s="132" t="str">
        <f>VLOOKUP($F1026,'Participating - full rosters'!$A:$Q,14,FALSE )</f>
        <v>Nongovt. (not-for-profit) - Other</v>
      </c>
      <c r="K1026" s="132" t="str">
        <f>VLOOKUP($F1026,'Participating - full rosters'!$A:$R,18,FALSE )</f>
        <v>Major</v>
      </c>
      <c r="L1026" s="132" t="str">
        <f>VLOOKUP($F1026,'Participating - full rosters'!$A:$Q,15,FALSE )</f>
        <v>Staff Nurse</v>
      </c>
      <c r="M1026" s="150">
        <f>VLOOKUP($F1026,'Participating - full rosters'!$A:$Q,16,FALSE )</f>
        <v>38005</v>
      </c>
      <c r="N1026" s="150">
        <f>VLOOKUP($F1026,'Participating - full rosters'!$A:$Q,16,FALSE )</f>
        <v>38005</v>
      </c>
      <c r="O1026" s="150"/>
      <c r="P1026" s="150"/>
      <c r="Q1026" s="47">
        <f>'Overall Data'!$C$34-N1026</f>
        <v>5044</v>
      </c>
      <c r="R1026" s="132" t="str">
        <f>VLOOKUP($F1026,'Participating - full rosters'!$A:$Q,17,FALSE )</f>
        <v>DAY</v>
      </c>
      <c r="S1026" s="132">
        <v>4</v>
      </c>
    </row>
    <row r="1027" spans="1:19">
      <c r="A1027" t="str">
        <f>VLOOKUP($F1027,'Participating - full rosters'!$A:$Q,2,FALSE )</f>
        <v>Kaiser Permanente Sunnyside Medical Center</v>
      </c>
      <c r="B1027" s="151">
        <v>0.21700524054157877</v>
      </c>
      <c r="C1027" t="str">
        <f>VLOOKUP($F1027,'Participating - full rosters'!$A:$Q,5,FALSE )</f>
        <v>Oncology</v>
      </c>
      <c r="D1027" s="151">
        <v>0.38472962404098765</v>
      </c>
      <c r="E1027" t="str">
        <f>VLOOKUP($F1027,'Participating - full rosters'!$A:$Q,10,FALSE )</f>
        <v>Mccormick, Nicole</v>
      </c>
      <c r="F1027" s="151">
        <v>0.25600150866054616</v>
      </c>
      <c r="G1027">
        <f>VLOOKUP($F1027,'Participating - full rosters'!$A:$Q,11,FALSE )</f>
        <v>302</v>
      </c>
      <c r="H1027" s="132">
        <f>VLOOKUP($F1027,'Participating - full rosters'!$A:$Q,12,FALSE )</f>
        <v>20</v>
      </c>
      <c r="I1027" s="132">
        <f>VLOOKUP($F1027,'Participating - full rosters'!$A:$Q,13,FALSE )</f>
        <v>2016</v>
      </c>
      <c r="J1027" s="132" t="str">
        <f>VLOOKUP($F1027,'Participating - full rosters'!$A:$Q,14,FALSE )</f>
        <v>Nongovt. (not-for-profit) - Other</v>
      </c>
      <c r="K1027" s="132" t="str">
        <f>VLOOKUP($F1027,'Participating - full rosters'!$A:$R,18,FALSE )</f>
        <v>Minor</v>
      </c>
      <c r="L1027" s="132" t="str">
        <f>VLOOKUP($F1027,'Participating - full rosters'!$A:$Q,15,FALSE )</f>
        <v>Staff Nurse</v>
      </c>
      <c r="M1027" s="150">
        <f>VLOOKUP($F1027,'Participating - full rosters'!$A:$Q,16,FALSE )</f>
        <v>38000</v>
      </c>
      <c r="N1027" s="150">
        <f>VLOOKUP($F1027,'Participating - full rosters'!$A:$Q,16,FALSE )</f>
        <v>38000</v>
      </c>
      <c r="O1027" s="150"/>
      <c r="P1027" s="150"/>
      <c r="Q1027" s="47">
        <f>'Overall Data'!$C$34-N1027</f>
        <v>5049</v>
      </c>
      <c r="R1027" s="132" t="str">
        <f>VLOOKUP($F1027,'Participating - full rosters'!$A:$Q,17,FALSE )</f>
        <v>DAY</v>
      </c>
      <c r="S1027" s="132">
        <v>4</v>
      </c>
    </row>
    <row r="1028" spans="1:19">
      <c r="A1028" t="str">
        <f>VLOOKUP($F1028,'Participating - full rosters'!$A:$Q,2,FALSE )</f>
        <v>Kaiser Permanente Sunnyside Medical Center</v>
      </c>
      <c r="B1028" s="151">
        <v>0.21700524054157877</v>
      </c>
      <c r="C1028" t="str">
        <f>VLOOKUP($F1028,'Participating - full rosters'!$A:$Q,5,FALSE )</f>
        <v>2 South</v>
      </c>
      <c r="D1028" s="100">
        <v>0.88298628694913495</v>
      </c>
      <c r="E1028" t="str">
        <f>VLOOKUP($F1028,'Participating - full rosters'!$A:$Q,10,FALSE )</f>
        <v>Seivert, Meagan</v>
      </c>
      <c r="F1028" s="151">
        <v>0.62556382890062656</v>
      </c>
      <c r="G1028">
        <f>VLOOKUP($F1028,'Participating - full rosters'!$A:$Q,11,FALSE )</f>
        <v>302</v>
      </c>
      <c r="H1028" s="132">
        <f>VLOOKUP($F1028,'Participating - full rosters'!$A:$Q,12,FALSE )</f>
        <v>20</v>
      </c>
      <c r="I1028" s="132">
        <f>VLOOKUP($F1028,'Participating - full rosters'!$A:$Q,13,FALSE )</f>
        <v>2016</v>
      </c>
      <c r="J1028" s="132" t="str">
        <f>VLOOKUP($F1028,'Participating - full rosters'!$A:$Q,14,FALSE )</f>
        <v>Nongovt. (not-for-profit) - Other</v>
      </c>
      <c r="K1028" s="132" t="str">
        <f>VLOOKUP($F1028,'Participating - full rosters'!$A:$R,18,FALSE )</f>
        <v>Minor</v>
      </c>
      <c r="L1028" s="132" t="str">
        <f>VLOOKUP($F1028,'Participating - full rosters'!$A:$Q,15,FALSE )</f>
        <v>Staff Nurse</v>
      </c>
      <c r="M1028" s="150">
        <f>VLOOKUP($F1028,'Participating - full rosters'!$A:$Q,16,FALSE )</f>
        <v>38000</v>
      </c>
      <c r="N1028" s="150">
        <f>VLOOKUP($F1028,'Participating - full rosters'!$A:$Q,16,FALSE )</f>
        <v>38000</v>
      </c>
      <c r="O1028" s="150"/>
      <c r="P1028" s="150"/>
      <c r="Q1028" s="47">
        <f>'Overall Data'!$C$34-N1028</f>
        <v>5049</v>
      </c>
      <c r="R1028" s="132" t="str">
        <f>VLOOKUP($F1028,'Participating - full rosters'!$A:$Q,17,FALSE )</f>
        <v>DAY</v>
      </c>
      <c r="S1028" s="132">
        <v>4</v>
      </c>
    </row>
    <row r="1029" spans="1:19">
      <c r="A1029" t="str">
        <f>VLOOKUP($F1029,'Participating - full rosters'!$A:$Q,2,FALSE )</f>
        <v>Kaiser Permanente Sunnyside Medical Center</v>
      </c>
      <c r="B1029" s="151">
        <v>0.21700524054157877</v>
      </c>
      <c r="C1029" t="str">
        <f>VLOOKUP($F1029,'Participating - full rosters'!$A:$Q,5,FALSE )</f>
        <v>2 South</v>
      </c>
      <c r="D1029" s="100">
        <v>0.88298628694913495</v>
      </c>
      <c r="E1029" t="str">
        <f>VLOOKUP($F1029,'Participating - full rosters'!$A:$Q,10,FALSE )</f>
        <v>Yem-Tan, Stacy</v>
      </c>
      <c r="F1029" s="151">
        <v>0.94599059457819579</v>
      </c>
      <c r="G1029">
        <f>VLOOKUP($F1029,'Participating - full rosters'!$A:$Q,11,FALSE )</f>
        <v>302</v>
      </c>
      <c r="H1029" s="132">
        <f>VLOOKUP($F1029,'Participating - full rosters'!$A:$Q,12,FALSE )</f>
        <v>20</v>
      </c>
      <c r="I1029" s="132">
        <f>VLOOKUP($F1029,'Participating - full rosters'!$A:$Q,13,FALSE )</f>
        <v>2016</v>
      </c>
      <c r="J1029" s="132" t="str">
        <f>VLOOKUP($F1029,'Participating - full rosters'!$A:$Q,14,FALSE )</f>
        <v>Nongovt. (not-for-profit) - Other</v>
      </c>
      <c r="K1029" s="132" t="str">
        <f>VLOOKUP($F1029,'Participating - full rosters'!$A:$R,18,FALSE )</f>
        <v>Minor</v>
      </c>
      <c r="L1029" s="132" t="str">
        <f>VLOOKUP($F1029,'Participating - full rosters'!$A:$Q,15,FALSE )</f>
        <v>Staff Nurse</v>
      </c>
      <c r="M1029" s="150">
        <f>VLOOKUP($F1029,'Participating - full rosters'!$A:$Q,16,FALSE )</f>
        <v>38000</v>
      </c>
      <c r="N1029" s="150">
        <f>VLOOKUP($F1029,'Participating - full rosters'!$A:$Q,16,FALSE )</f>
        <v>38000</v>
      </c>
      <c r="O1029" s="150"/>
      <c r="P1029" s="150"/>
      <c r="Q1029" s="47">
        <f>'Overall Data'!$C$34-N1029</f>
        <v>5049</v>
      </c>
      <c r="R1029" s="132" t="str">
        <f>VLOOKUP($F1029,'Participating - full rosters'!$A:$Q,17,FALSE )</f>
        <v>DAY</v>
      </c>
      <c r="S1029" s="132">
        <v>4</v>
      </c>
    </row>
    <row r="1030" spans="1:19">
      <c r="A1030" t="str">
        <f>VLOOKUP($F1030,'Participating - full rosters'!$A:$Q,2,FALSE )</f>
        <v>UConn Health John Dempsey Hospital</v>
      </c>
      <c r="B1030" s="151">
        <v>6.2812775230464357E-2</v>
      </c>
      <c r="C1030" t="str">
        <f>VLOOKUP($F1030,'Participating - full rosters'!$A:$Q,5,FALSE )</f>
        <v>Medicine 3 Unit</v>
      </c>
      <c r="D1030" s="151">
        <v>5.9301050074087702E-2</v>
      </c>
      <c r="E1030" t="str">
        <f>VLOOKUP($F1030,'Participating - full rosters'!$A:$Q,10,FALSE )</f>
        <v>Egan, Shannon L.</v>
      </c>
      <c r="F1030" s="151">
        <v>0.86759875756746763</v>
      </c>
      <c r="G1030">
        <f>VLOOKUP($F1030,'Participating - full rosters'!$A:$Q,11,FALSE )</f>
        <v>176</v>
      </c>
      <c r="H1030" s="132">
        <f>VLOOKUP($F1030,'Participating - full rosters'!$A:$Q,12,FALSE )</f>
        <v>28</v>
      </c>
      <c r="I1030" s="132">
        <f>VLOOKUP($F1030,'Participating - full rosters'!$A:$Q,13,FALSE )</f>
        <v>2017</v>
      </c>
      <c r="J1030" s="132" t="str">
        <f>VLOOKUP($F1030,'Participating - full rosters'!$A:$Q,14,FALSE )</f>
        <v xml:space="preserve">Govt. (non federal) - State
</v>
      </c>
      <c r="K1030" s="132" t="str">
        <f>VLOOKUP($F1030,'Participating - full rosters'!$A:$R,18,FALSE )</f>
        <v>Major</v>
      </c>
      <c r="L1030" s="132" t="str">
        <f>VLOOKUP($F1030,'Participating - full rosters'!$A:$Q,15,FALSE )</f>
        <v>Staff Nurse</v>
      </c>
      <c r="M1030" s="150">
        <f>VLOOKUP($F1030,'Participating - full rosters'!$A:$Q,16,FALSE )</f>
        <v>38000</v>
      </c>
      <c r="N1030" s="150">
        <f>VLOOKUP($F1030,'Participating - full rosters'!$A:$Q,16,FALSE )</f>
        <v>38000</v>
      </c>
      <c r="O1030" s="150"/>
      <c r="P1030" s="150"/>
      <c r="Q1030" s="47">
        <f>'Overall Data'!$C$34-N1030</f>
        <v>5049</v>
      </c>
      <c r="R1030" s="132" t="str">
        <f>VLOOKUP($F1030,'Participating - full rosters'!$A:$Q,17,FALSE )</f>
        <v>DAY</v>
      </c>
      <c r="S1030" s="132">
        <v>4</v>
      </c>
    </row>
    <row r="1031" spans="1:19">
      <c r="A1031" t="str">
        <f>VLOOKUP($F1031,'Participating - full rosters'!$A:$Q,2,FALSE )</f>
        <v xml:space="preserve">King's County </v>
      </c>
      <c r="B1031" s="143">
        <v>0.23887557634757928</v>
      </c>
      <c r="C1031" t="str">
        <f>VLOOKUP($F1031,'Participating - full rosters'!$A:$Q,5,FALSE )</f>
        <v>D7 South</v>
      </c>
      <c r="D1031" s="197">
        <v>0.32122333774177714</v>
      </c>
      <c r="E1031" t="str">
        <f>VLOOKUP($F1031,'Participating - full rosters'!$A:$Q,10,FALSE )</f>
        <v>Vines, Shasohnda</v>
      </c>
      <c r="F1031" s="143">
        <v>0.52268065515919071</v>
      </c>
      <c r="G1031">
        <f>VLOOKUP($F1031,'Participating - full rosters'!$A:$Q,11,FALSE )</f>
        <v>599</v>
      </c>
      <c r="H1031" s="132">
        <f>VLOOKUP($F1031,'Participating - full rosters'!$A:$Q,12,FALSE )</f>
        <v>36</v>
      </c>
      <c r="I1031" s="132">
        <f>VLOOKUP($F1031,'Participating - full rosters'!$A:$Q,13,FALSE )</f>
        <v>2006</v>
      </c>
      <c r="J1031" s="132" t="str">
        <f>VLOOKUP($F1031,'Participating - full rosters'!$A:$Q,14,FALSE )</f>
        <v xml:space="preserve">Govt. (non federal) - City
</v>
      </c>
      <c r="K1031" s="132" t="str">
        <f>VLOOKUP($F1031,'Participating - full rosters'!$A:$R,18,FALSE )</f>
        <v>Minor</v>
      </c>
      <c r="L1031" s="132" t="str">
        <f>VLOOKUP($F1031,'Participating - full rosters'!$A:$Q,15,FALSE )</f>
        <v>Staff Nurse</v>
      </c>
      <c r="M1031" s="150">
        <f>VLOOKUP($F1031,'Participating - full rosters'!$A:$Q,16,FALSE )</f>
        <v>37991</v>
      </c>
      <c r="N1031" s="150">
        <f>VLOOKUP($F1031,'Participating - full rosters'!$A:$Q,16,FALSE )</f>
        <v>37991</v>
      </c>
      <c r="O1031" s="150"/>
      <c r="P1031" s="150"/>
      <c r="Q1031" s="47">
        <f>'Overall Data'!$C$34-N1031</f>
        <v>5058</v>
      </c>
      <c r="R1031" s="132" t="str">
        <f>VLOOKUP($F1031,'Participating - full rosters'!$A:$Q,17,FALSE )</f>
        <v>Day</v>
      </c>
      <c r="S1031" s="132">
        <v>4</v>
      </c>
    </row>
    <row r="1032" spans="1:19">
      <c r="A1032" t="str">
        <f>VLOOKUP($F1032,'Participating - full rosters'!$A:$Q,2,FALSE )</f>
        <v>The Miriam Hospital</v>
      </c>
      <c r="B1032" s="151">
        <v>0.52550586196277127</v>
      </c>
      <c r="C1032" t="str">
        <f>VLOOKUP($F1032,'Participating - full rosters'!$A:$Q,5,FALSE )</f>
        <v>4E Cardiac</v>
      </c>
      <c r="D1032" s="151">
        <v>0.80277592639886974</v>
      </c>
      <c r="E1032" t="str">
        <f>VLOOKUP($F1032,'Participating - full rosters'!$A:$Q,10,FALSE )</f>
        <v>Chhay, Meredith</v>
      </c>
      <c r="F1032" s="151">
        <v>0.57587748342003819</v>
      </c>
      <c r="G1032">
        <f>VLOOKUP($F1032,'Participating - full rosters'!$A:$Q,11,FALSE )</f>
        <v>247</v>
      </c>
      <c r="H1032" s="132">
        <f>VLOOKUP($F1032,'Participating - full rosters'!$A:$Q,12,FALSE )</f>
        <v>30</v>
      </c>
      <c r="I1032" s="132">
        <f>VLOOKUP($F1032,'Participating - full rosters'!$A:$Q,13,FALSE )</f>
        <v>2004</v>
      </c>
      <c r="J1032" s="132" t="str">
        <f>VLOOKUP($F1032,'Participating - full rosters'!$A:$Q,14,FALSE )</f>
        <v>Nongovt. (not-for-profit) - Other</v>
      </c>
      <c r="K1032" s="132" t="str">
        <f>VLOOKUP($F1032,'Participating - full rosters'!$A:$R,18,FALSE )</f>
        <v>Major</v>
      </c>
      <c r="L1032" s="132" t="str">
        <f>VLOOKUP($F1032,'Participating - full rosters'!$A:$Q,15,FALSE )</f>
        <v>Staff Nurse</v>
      </c>
      <c r="M1032" s="150">
        <f>VLOOKUP($F1032,'Participating - full rosters'!$A:$Q,16,FALSE )</f>
        <v>37991</v>
      </c>
      <c r="N1032" s="150">
        <f>VLOOKUP($F1032,'Participating - full rosters'!$A:$Q,16,FALSE )</f>
        <v>37991</v>
      </c>
      <c r="O1032" s="150"/>
      <c r="P1032" s="150"/>
      <c r="Q1032" s="47">
        <f>'Overall Data'!$C$34-N1032</f>
        <v>5058</v>
      </c>
      <c r="R1032" s="132" t="str">
        <f>VLOOKUP($F1032,'Participating - full rosters'!$A:$Q,17,FALSE )</f>
        <v>Day</v>
      </c>
      <c r="S1032" s="132">
        <v>4</v>
      </c>
    </row>
    <row r="1033" spans="1:19">
      <c r="A1033" t="str">
        <f>VLOOKUP($F1033,'Participating - full rosters'!$A:$Q,2,FALSE )</f>
        <v>University Hospitals Portage  Medical Center</v>
      </c>
      <c r="B1033" s="151">
        <v>0.77700540353316994</v>
      </c>
      <c r="C1033" t="str">
        <f>VLOOKUP($F1033,'Participating - full rosters'!$A:$Q,5,FALSE )</f>
        <v>POR Routine Nursing Unit-25530</v>
      </c>
      <c r="D1033" s="151">
        <v>0.60617956690598407</v>
      </c>
      <c r="E1033" t="str">
        <f>VLOOKUP($F1033,'Participating - full rosters'!$A:$Q,10,FALSE )</f>
        <v>Gavozzi, Gina P</v>
      </c>
      <c r="F1033" s="151">
        <v>0.40718844075298577</v>
      </c>
      <c r="G1033">
        <f>VLOOKUP($F1033,'Participating - full rosters'!$A:$Q,11,FALSE )</f>
        <v>117</v>
      </c>
      <c r="H1033" s="132">
        <f>VLOOKUP($F1033,'Participating - full rosters'!$A:$Q,12,FALSE )</f>
        <v>33</v>
      </c>
      <c r="I1033" s="132">
        <f>VLOOKUP($F1033,'Participating - full rosters'!$A:$Q,13,FALSE )</f>
        <v>2017</v>
      </c>
      <c r="J1033" s="132" t="str">
        <f>VLOOKUP($F1033,'Participating - full rosters'!$A:$Q,14,FALSE )</f>
        <v>Nongovt. (not-for-profit) - Other</v>
      </c>
      <c r="K1033" s="132" t="str">
        <f>VLOOKUP($F1033,'Participating - full rosters'!$A:$R,18,FALSE )</f>
        <v>Minor</v>
      </c>
      <c r="L1033" s="132" t="str">
        <f>VLOOKUP($F1033,'Participating - full rosters'!$A:$Q,15,FALSE )</f>
        <v>RN</v>
      </c>
      <c r="M1033" s="150" t="str">
        <f>VLOOKUP($F1033,'Participating - full rosters'!$A:$Q,16,FALSE )</f>
        <v>14 Years 0 Months</v>
      </c>
      <c r="N1033" s="150" t="str">
        <f>VLOOKUP($F1033,'Participating - full rosters'!$A:$Q,16,FALSE )</f>
        <v>14 Years 0 Months</v>
      </c>
      <c r="O1033" s="47">
        <v>14</v>
      </c>
      <c r="Q1033" s="47">
        <f>365*O1033+P1033*30</f>
        <v>5110</v>
      </c>
      <c r="R1033" s="132" t="str">
        <f>VLOOKUP($F1033,'Participating - full rosters'!$A:$Q,17,FALSE )</f>
        <v>7p-730a</v>
      </c>
      <c r="S1033" s="132">
        <v>4</v>
      </c>
    </row>
    <row r="1034" spans="1:19">
      <c r="A1034" t="str">
        <f>VLOOKUP($F1034,'Participating - full rosters'!$A:$Q,2,FALSE )</f>
        <v xml:space="preserve">King's County </v>
      </c>
      <c r="B1034" s="143">
        <v>0.23887557634757928</v>
      </c>
      <c r="C1034" t="str">
        <f>VLOOKUP($F1034,'Participating - full rosters'!$A:$Q,5,FALSE )</f>
        <v>D2 South</v>
      </c>
      <c r="D1034" s="195">
        <v>0.27931802113721926</v>
      </c>
      <c r="E1034" t="str">
        <f>VLOOKUP($F1034,'Participating - full rosters'!$A:$Q,10,FALSE )</f>
        <v>Stewart-Raeburn, Portia</v>
      </c>
      <c r="F1034" s="142">
        <v>0.28314926360864989</v>
      </c>
      <c r="G1034">
        <f>VLOOKUP($F1034,'Participating - full rosters'!$A:$Q,11,FALSE )</f>
        <v>599</v>
      </c>
      <c r="H1034" s="132">
        <f>VLOOKUP($F1034,'Participating - full rosters'!$A:$Q,12,FALSE )</f>
        <v>36</v>
      </c>
      <c r="I1034" s="132">
        <f>VLOOKUP($F1034,'Participating - full rosters'!$A:$Q,13,FALSE )</f>
        <v>2006</v>
      </c>
      <c r="J1034" s="132" t="str">
        <f>VLOOKUP($F1034,'Participating - full rosters'!$A:$Q,14,FALSE )</f>
        <v xml:space="preserve">Govt. (non federal) - City
</v>
      </c>
      <c r="K1034" s="132" t="str">
        <f>VLOOKUP($F1034,'Participating - full rosters'!$A:$R,18,FALSE )</f>
        <v>Minor</v>
      </c>
      <c r="L1034" s="132" t="str">
        <f>VLOOKUP($F1034,'Participating - full rosters'!$A:$Q,15,FALSE )</f>
        <v>LPN</v>
      </c>
      <c r="M1034" s="150">
        <f>VLOOKUP($F1034,'Participating - full rosters'!$A:$Q,16,FALSE )</f>
        <v>37914</v>
      </c>
      <c r="N1034" s="150">
        <f>VLOOKUP($F1034,'Participating - full rosters'!$A:$Q,16,FALSE )</f>
        <v>37914</v>
      </c>
      <c r="O1034" s="150"/>
      <c r="P1034" s="150"/>
      <c r="Q1034" s="47">
        <f>'Overall Data'!$C$34-N1034</f>
        <v>5135</v>
      </c>
      <c r="R1034" s="132" t="str">
        <f>VLOOKUP($F1034,'Participating - full rosters'!$A:$Q,17,FALSE )</f>
        <v>DAY</v>
      </c>
      <c r="S1034" s="132">
        <v>4</v>
      </c>
    </row>
    <row r="1035" spans="1:19">
      <c r="A1035" t="str">
        <f>VLOOKUP($F1035,'Participating - full rosters'!$A:$Q,2,FALSE )</f>
        <v>St. Joseph Mercy Oakland</v>
      </c>
      <c r="B1035" s="151">
        <v>0.10179897754127254</v>
      </c>
      <c r="C1035" t="str">
        <f>VLOOKUP($F1035,'Participating - full rosters'!$A:$Q,5,FALSE )</f>
        <v>4S - Med/Surg</v>
      </c>
      <c r="D1035" s="151">
        <v>0.30940463213849057</v>
      </c>
      <c r="E1035" t="str">
        <f>VLOOKUP($F1035,'Participating - full rosters'!$A:$Q,10,FALSE )</f>
        <v>Webb, Stacey L.</v>
      </c>
      <c r="F1035" s="151">
        <v>0.82641276004910946</v>
      </c>
      <c r="G1035">
        <f>VLOOKUP($F1035,'Participating - full rosters'!$A:$Q,11,FALSE )</f>
        <v>422</v>
      </c>
      <c r="H1035" s="132">
        <f>VLOOKUP($F1035,'Participating - full rosters'!$A:$Q,12,FALSE )</f>
        <v>36</v>
      </c>
      <c r="I1035" s="132">
        <f>VLOOKUP($F1035,'Participating - full rosters'!$A:$Q,13,FALSE )</f>
        <v>2011</v>
      </c>
      <c r="J1035" s="132" t="str">
        <f>VLOOKUP($F1035,'Participating - full rosters'!$A:$Q,14,FALSE )</f>
        <v>Nongovt. (not-for-profit) - Church Operated</v>
      </c>
      <c r="K1035" s="132" t="str">
        <f>VLOOKUP($F1035,'Participating - full rosters'!$A:$R,18,FALSE )</f>
        <v>Minor</v>
      </c>
      <c r="L1035" s="132" t="str">
        <f>VLOOKUP($F1035,'Participating - full rosters'!$A:$Q,15,FALSE )</f>
        <v>LPN</v>
      </c>
      <c r="M1035" s="150">
        <f>VLOOKUP($F1035,'Participating - full rosters'!$A:$Q,16,FALSE )</f>
        <v>37914</v>
      </c>
      <c r="N1035" s="150">
        <f>VLOOKUP($F1035,'Participating - full rosters'!$A:$Q,16,FALSE )</f>
        <v>37914</v>
      </c>
      <c r="O1035" s="150"/>
      <c r="P1035" s="150"/>
      <c r="Q1035" s="47">
        <f>'Overall Data'!$C$34-N1035</f>
        <v>5135</v>
      </c>
      <c r="R1035" s="132" t="str">
        <f>VLOOKUP($F1035,'Participating - full rosters'!$A:$Q,17,FALSE )</f>
        <v>DAY</v>
      </c>
      <c r="S1035" s="132">
        <v>4</v>
      </c>
    </row>
    <row r="1036" spans="1:19">
      <c r="A1036" t="str">
        <f>VLOOKUP($F1036,'Participating - full rosters'!$A:$Q,2,FALSE )</f>
        <v>Kaiser Permanente Sunnyside Medical Center</v>
      </c>
      <c r="B1036" s="151">
        <v>0.21700524054157877</v>
      </c>
      <c r="C1036" t="str">
        <f>VLOOKUP($F1036,'Participating - full rosters'!$A:$Q,5,FALSE )</f>
        <v>MS Progressive</v>
      </c>
      <c r="D1036" s="151">
        <v>0.25596923097598645</v>
      </c>
      <c r="E1036" t="str">
        <f>VLOOKUP($F1036,'Participating - full rosters'!$A:$Q,10,FALSE )</f>
        <v>Hall, Jamie</v>
      </c>
      <c r="F1036" s="151">
        <v>0.32602330032919191</v>
      </c>
      <c r="G1036">
        <f>VLOOKUP($F1036,'Participating - full rosters'!$A:$Q,11,FALSE )</f>
        <v>302</v>
      </c>
      <c r="H1036" s="132">
        <f>VLOOKUP($F1036,'Participating - full rosters'!$A:$Q,12,FALSE )</f>
        <v>20</v>
      </c>
      <c r="I1036" s="132">
        <f>VLOOKUP($F1036,'Participating - full rosters'!$A:$Q,13,FALSE )</f>
        <v>2016</v>
      </c>
      <c r="J1036" s="132" t="str">
        <f>VLOOKUP($F1036,'Participating - full rosters'!$A:$Q,14,FALSE )</f>
        <v>Nongovt. (not-for-profit) - Other</v>
      </c>
      <c r="K1036" s="132" t="str">
        <f>VLOOKUP($F1036,'Participating - full rosters'!$A:$R,18,FALSE )</f>
        <v>Minor</v>
      </c>
      <c r="L1036" s="132" t="str">
        <f>VLOOKUP($F1036,'Participating - full rosters'!$A:$Q,15,FALSE )</f>
        <v>Staff Nurse</v>
      </c>
      <c r="M1036" s="150">
        <f>VLOOKUP($F1036,'Participating - full rosters'!$A:$Q,16,FALSE )</f>
        <v>37900</v>
      </c>
      <c r="N1036" s="150">
        <f>VLOOKUP($F1036,'Participating - full rosters'!$A:$Q,16,FALSE )</f>
        <v>37900</v>
      </c>
      <c r="O1036" s="150"/>
      <c r="P1036" s="150"/>
      <c r="Q1036" s="47">
        <f>'Overall Data'!$C$34-N1036</f>
        <v>5149</v>
      </c>
      <c r="R1036" s="132" t="str">
        <f>VLOOKUP($F1036,'Participating - full rosters'!$A:$Q,17,FALSE )</f>
        <v>DAY</v>
      </c>
      <c r="S1036" s="132">
        <v>4</v>
      </c>
    </row>
    <row r="1037" spans="1:19">
      <c r="A1037" t="str">
        <f>VLOOKUP($F1037,'Participating - full rosters'!$A:$Q,2,FALSE )</f>
        <v>The Miriam Hospital</v>
      </c>
      <c r="B1037" s="151">
        <v>0.52550586196277127</v>
      </c>
      <c r="C1037" t="str">
        <f>VLOOKUP($F1037,'Participating - full rosters'!$A:$Q,5,FALSE )</f>
        <v>4W Cardiac</v>
      </c>
      <c r="D1037" s="151">
        <v>0.43561974961587346</v>
      </c>
      <c r="E1037" t="str">
        <f>VLOOKUP($F1037,'Participating - full rosters'!$A:$Q,10,FALSE )</f>
        <v>Siciliano, Sabrina</v>
      </c>
      <c r="F1037" s="151">
        <v>0.73556070115581018</v>
      </c>
      <c r="G1037">
        <f>VLOOKUP($F1037,'Participating - full rosters'!$A:$Q,11,FALSE )</f>
        <v>247</v>
      </c>
      <c r="H1037" s="132">
        <f>VLOOKUP($F1037,'Participating - full rosters'!$A:$Q,12,FALSE )</f>
        <v>30</v>
      </c>
      <c r="I1037" s="132">
        <f>VLOOKUP($F1037,'Participating - full rosters'!$A:$Q,13,FALSE )</f>
        <v>2004</v>
      </c>
      <c r="J1037" s="132" t="str">
        <f>VLOOKUP($F1037,'Participating - full rosters'!$A:$Q,14,FALSE )</f>
        <v>Nongovt. (not-for-profit) - Other</v>
      </c>
      <c r="K1037" s="132" t="str">
        <f>VLOOKUP($F1037,'Participating - full rosters'!$A:$R,18,FALSE )</f>
        <v>Major</v>
      </c>
      <c r="L1037" s="132" t="str">
        <f>VLOOKUP($F1037,'Participating - full rosters'!$A:$Q,15,FALSE )</f>
        <v>Staff Nurse</v>
      </c>
      <c r="M1037" s="150">
        <f>VLOOKUP($F1037,'Participating - full rosters'!$A:$Q,16,FALSE )</f>
        <v>37900</v>
      </c>
      <c r="N1037" s="150">
        <f>VLOOKUP($F1037,'Participating - full rosters'!$A:$Q,16,FALSE )</f>
        <v>37900</v>
      </c>
      <c r="O1037" s="150"/>
      <c r="P1037" s="150"/>
      <c r="Q1037" s="47">
        <f>'Overall Data'!$C$34-N1037</f>
        <v>5149</v>
      </c>
      <c r="R1037" s="132" t="str">
        <f>VLOOKUP($F1037,'Participating - full rosters'!$A:$Q,17,FALSE )</f>
        <v>DAY</v>
      </c>
      <c r="S1037" s="132">
        <v>4</v>
      </c>
    </row>
    <row r="1038" spans="1:19">
      <c r="A1038" t="str">
        <f>VLOOKUP($F1038,'Participating - full rosters'!$A:$Q,2,FALSE )</f>
        <v xml:space="preserve">King's County </v>
      </c>
      <c r="B1038" s="143">
        <v>0.23887557634757928</v>
      </c>
      <c r="C1038" t="str">
        <f>VLOOKUP($F1038,'Participating - full rosters'!$A:$Q,5,FALSE )</f>
        <v>D2 South</v>
      </c>
      <c r="D1038" s="195">
        <v>0.27931802113721926</v>
      </c>
      <c r="E1038" t="str">
        <f>VLOOKUP($F1038,'Participating - full rosters'!$A:$Q,10,FALSE )</f>
        <v>Alexander, Leticia</v>
      </c>
      <c r="F1038" s="142">
        <v>0.79101969373830994</v>
      </c>
      <c r="G1038">
        <f>VLOOKUP($F1038,'Participating - full rosters'!$A:$Q,11,FALSE )</f>
        <v>599</v>
      </c>
      <c r="H1038" s="132">
        <f>VLOOKUP($F1038,'Participating - full rosters'!$A:$Q,12,FALSE )</f>
        <v>36</v>
      </c>
      <c r="I1038" s="132">
        <f>VLOOKUP($F1038,'Participating - full rosters'!$A:$Q,13,FALSE )</f>
        <v>2006</v>
      </c>
      <c r="J1038" s="132" t="str">
        <f>VLOOKUP($F1038,'Participating - full rosters'!$A:$Q,14,FALSE )</f>
        <v xml:space="preserve">Govt. (non federal) - City
</v>
      </c>
      <c r="K1038" s="132" t="str">
        <f>VLOOKUP($F1038,'Participating - full rosters'!$A:$R,18,FALSE )</f>
        <v>Minor</v>
      </c>
      <c r="L1038" s="132" t="str">
        <f>VLOOKUP($F1038,'Participating - full rosters'!$A:$Q,15,FALSE )</f>
        <v>LPN</v>
      </c>
      <c r="M1038" s="150">
        <f>VLOOKUP($F1038,'Participating - full rosters'!$A:$Q,16,FALSE )</f>
        <v>37872</v>
      </c>
      <c r="N1038" s="150">
        <f>VLOOKUP($F1038,'Participating - full rosters'!$A:$Q,16,FALSE )</f>
        <v>37872</v>
      </c>
      <c r="O1038" s="150"/>
      <c r="P1038" s="150"/>
      <c r="Q1038" s="47">
        <f>'Overall Data'!$C$34-N1038</f>
        <v>5177</v>
      </c>
      <c r="R1038" s="132" t="str">
        <f>VLOOKUP($F1038,'Participating - full rosters'!$A:$Q,17,FALSE )</f>
        <v>DAY</v>
      </c>
      <c r="S1038" s="132">
        <v>4</v>
      </c>
    </row>
    <row r="1039" spans="1:19">
      <c r="A1039" t="str">
        <f>VLOOKUP($F1039,'Participating - full rosters'!$A:$Q,2,FALSE )</f>
        <v xml:space="preserve">King's County </v>
      </c>
      <c r="B1039" s="143">
        <v>0.23887557634757928</v>
      </c>
      <c r="C1039" t="str">
        <f>VLOOKUP($F1039,'Participating - full rosters'!$A:$Q,5,FALSE )</f>
        <v>D4 North</v>
      </c>
      <c r="D1039" s="195">
        <v>0.89664656077442673</v>
      </c>
      <c r="E1039" t="str">
        <f>VLOOKUP($F1039,'Participating - full rosters'!$A:$Q,10,FALSE )</f>
        <v>Dubois, Nelsie</v>
      </c>
      <c r="F1039" s="142">
        <v>0.93807632429715515</v>
      </c>
      <c r="G1039">
        <f>VLOOKUP($F1039,'Participating - full rosters'!$A:$Q,11,FALSE )</f>
        <v>599</v>
      </c>
      <c r="H1039" s="132">
        <f>VLOOKUP($F1039,'Participating - full rosters'!$A:$Q,12,FALSE )</f>
        <v>36</v>
      </c>
      <c r="I1039" s="132">
        <f>VLOOKUP($F1039,'Participating - full rosters'!$A:$Q,13,FALSE )</f>
        <v>2006</v>
      </c>
      <c r="J1039" s="132" t="str">
        <f>VLOOKUP($F1039,'Participating - full rosters'!$A:$Q,14,FALSE )</f>
        <v xml:space="preserve">Govt. (non federal) - City
</v>
      </c>
      <c r="K1039" s="132" t="str">
        <f>VLOOKUP($F1039,'Participating - full rosters'!$A:$R,18,FALSE )</f>
        <v>Minor</v>
      </c>
      <c r="L1039" s="132" t="str">
        <f>VLOOKUP($F1039,'Participating - full rosters'!$A:$Q,15,FALSE )</f>
        <v>STAFF NURSE</v>
      </c>
      <c r="M1039" s="150">
        <f>VLOOKUP($F1039,'Participating - full rosters'!$A:$Q,16,FALSE )</f>
        <v>37837</v>
      </c>
      <c r="N1039" s="150">
        <f>VLOOKUP($F1039,'Participating - full rosters'!$A:$Q,16,FALSE )</f>
        <v>37837</v>
      </c>
      <c r="O1039" s="150"/>
      <c r="P1039" s="150"/>
      <c r="Q1039" s="47">
        <f>'Overall Data'!$C$34-N1039</f>
        <v>5212</v>
      </c>
      <c r="R1039" s="132" t="str">
        <f>VLOOKUP($F1039,'Participating - full rosters'!$A:$Q,17,FALSE )</f>
        <v>DAY</v>
      </c>
      <c r="S1039" s="132">
        <v>4</v>
      </c>
    </row>
    <row r="1040" spans="1:19">
      <c r="A1040" t="str">
        <f>VLOOKUP($F1040,'Participating - full rosters'!$A:$Q,2,FALSE )</f>
        <v>Stanford Hospital</v>
      </c>
      <c r="B1040" s="151">
        <v>0.7705177108775364</v>
      </c>
      <c r="C1040" t="str">
        <f>VLOOKUP($F1040,'Participating - full rosters'!$A:$Q,5,FALSE )</f>
        <v>C2 - Trauma/Surgery</v>
      </c>
      <c r="D1040" s="151">
        <v>0.13460555484819647</v>
      </c>
      <c r="E1040" t="str">
        <f>VLOOKUP($F1040,'Participating - full rosters'!$A:$Q,10,FALSE )</f>
        <v>Olea, Ali</v>
      </c>
      <c r="F1040" s="151">
        <v>0.78163223500422463</v>
      </c>
      <c r="G1040">
        <f>VLOOKUP($F1040,'Participating - full rosters'!$A:$Q,11,FALSE )</f>
        <v>491</v>
      </c>
      <c r="H1040" s="132">
        <f>VLOOKUP($F1040,'Participating - full rosters'!$A:$Q,12,FALSE )</f>
        <v>23</v>
      </c>
      <c r="I1040" s="132">
        <f>VLOOKUP($F1040,'Participating - full rosters'!$A:$Q,13,FALSE )</f>
        <v>2011</v>
      </c>
      <c r="J1040" s="132" t="str">
        <f>VLOOKUP($F1040,'Participating - full rosters'!$A:$Q,14,FALSE )</f>
        <v>Nongovt. (not-for-profit) - Other</v>
      </c>
      <c r="K1040" s="132" t="str">
        <f>VLOOKUP($F1040,'Participating - full rosters'!$A:$R,18,FALSE )</f>
        <v>Major</v>
      </c>
      <c r="L1040" s="132" t="str">
        <f>VLOOKUP($F1040,'Participating - full rosters'!$A:$Q,15,FALSE )</f>
        <v>STAFF NURSE</v>
      </c>
      <c r="M1040" s="150">
        <f>VLOOKUP($F1040,'Participating - full rosters'!$A:$Q,16,FALSE )</f>
        <v>37837</v>
      </c>
      <c r="N1040" s="150">
        <f>VLOOKUP($F1040,'Participating - full rosters'!$A:$Q,16,FALSE )</f>
        <v>37837</v>
      </c>
      <c r="O1040" s="150"/>
      <c r="P1040" s="150"/>
      <c r="Q1040" s="47">
        <f>'Overall Data'!$C$34-N1040</f>
        <v>5212</v>
      </c>
      <c r="R1040" s="132" t="str">
        <f>VLOOKUP($F1040,'Participating - full rosters'!$A:$Q,17,FALSE )</f>
        <v>DAY</v>
      </c>
      <c r="S1040" s="132">
        <v>4</v>
      </c>
    </row>
    <row r="1041" spans="1:19">
      <c r="A1041" t="str">
        <f>VLOOKUP($F1041,'Participating - full rosters'!$A:$Q,2,FALSE )</f>
        <v>Kaiser Permanente Sunnyside Medical Center</v>
      </c>
      <c r="B1041" s="151">
        <v>0.21700524054157877</v>
      </c>
      <c r="C1041" t="str">
        <f>VLOOKUP($F1041,'Participating - full rosters'!$A:$Q,5,FALSE )</f>
        <v>1 North</v>
      </c>
      <c r="D1041" s="151">
        <v>0.62267359343562168</v>
      </c>
      <c r="E1041" t="str">
        <f>VLOOKUP($F1041,'Participating - full rosters'!$A:$Q,10,FALSE )</f>
        <v>Singeorzan, Lisa</v>
      </c>
      <c r="F1041" s="151">
        <v>1.9057116892150394E-2</v>
      </c>
      <c r="G1041">
        <f>VLOOKUP($F1041,'Participating - full rosters'!$A:$Q,11,FALSE )</f>
        <v>302</v>
      </c>
      <c r="H1041" s="132">
        <f>VLOOKUP($F1041,'Participating - full rosters'!$A:$Q,12,FALSE )</f>
        <v>19</v>
      </c>
      <c r="I1041" s="132">
        <f>VLOOKUP($F1041,'Participating - full rosters'!$A:$Q,13,FALSE )</f>
        <v>2016</v>
      </c>
      <c r="J1041" s="132" t="str">
        <f>VLOOKUP($F1041,'Participating - full rosters'!$A:$Q,14,FALSE )</f>
        <v>Nongovt. (not-for-profit) - Other</v>
      </c>
      <c r="K1041" s="132" t="str">
        <f>VLOOKUP($F1041,'Participating - full rosters'!$A:$R,18,FALSE )</f>
        <v>Minor</v>
      </c>
      <c r="L1041" s="132" t="str">
        <f>VLOOKUP($F1041,'Participating - full rosters'!$A:$Q,15,FALSE )</f>
        <v>Staff Nurse</v>
      </c>
      <c r="M1041" s="150">
        <f>VLOOKUP($F1041,'Participating - full rosters'!$A:$Q,16,FALSE )</f>
        <v>37816</v>
      </c>
      <c r="N1041" s="150">
        <f>VLOOKUP($F1041,'Participating - full rosters'!$A:$Q,16,FALSE )</f>
        <v>37816</v>
      </c>
      <c r="O1041" s="150"/>
      <c r="P1041" s="150"/>
      <c r="Q1041" s="47">
        <f>'Overall Data'!$C$34-N1041</f>
        <v>5233</v>
      </c>
      <c r="R1041" s="132" t="str">
        <f>VLOOKUP($F1041,'Participating - full rosters'!$A:$Q,17,FALSE )</f>
        <v>DAY</v>
      </c>
      <c r="S1041" s="132">
        <v>4</v>
      </c>
    </row>
    <row r="1042" spans="1:19">
      <c r="A1042" t="str">
        <f>VLOOKUP($F1042,'Participating - full rosters'!$A:$Q,2,FALSE )</f>
        <v>Kaiser Permanente Sunnyside Medical Center</v>
      </c>
      <c r="B1042" s="151">
        <v>0.21700524054157877</v>
      </c>
      <c r="C1042" t="str">
        <f>VLOOKUP($F1042,'Participating - full rosters'!$A:$Q,5,FALSE )</f>
        <v>Oncology</v>
      </c>
      <c r="D1042" s="151">
        <v>0.38472962404098765</v>
      </c>
      <c r="E1042" t="str">
        <f>VLOOKUP($F1042,'Participating - full rosters'!$A:$Q,10,FALSE )</f>
        <v>Haab, Tracy</v>
      </c>
      <c r="F1042" s="151">
        <v>0.1806951522772634</v>
      </c>
      <c r="G1042">
        <f>VLOOKUP($F1042,'Participating - full rosters'!$A:$Q,11,FALSE )</f>
        <v>302</v>
      </c>
      <c r="H1042" s="132">
        <f>VLOOKUP($F1042,'Participating - full rosters'!$A:$Q,12,FALSE )</f>
        <v>20</v>
      </c>
      <c r="I1042" s="132">
        <f>VLOOKUP($F1042,'Participating - full rosters'!$A:$Q,13,FALSE )</f>
        <v>2016</v>
      </c>
      <c r="J1042" s="132" t="str">
        <f>VLOOKUP($F1042,'Participating - full rosters'!$A:$Q,14,FALSE )</f>
        <v>Nongovt. (not-for-profit) - Other</v>
      </c>
      <c r="K1042" s="132" t="str">
        <f>VLOOKUP($F1042,'Participating - full rosters'!$A:$R,18,FALSE )</f>
        <v>Minor</v>
      </c>
      <c r="L1042" s="132" t="str">
        <f>VLOOKUP($F1042,'Participating - full rosters'!$A:$Q,15,FALSE )</f>
        <v>Staff Nurse</v>
      </c>
      <c r="M1042" s="150">
        <f>VLOOKUP($F1042,'Participating - full rosters'!$A:$Q,16,FALSE )</f>
        <v>37816</v>
      </c>
      <c r="N1042" s="150">
        <f>VLOOKUP($F1042,'Participating - full rosters'!$A:$Q,16,FALSE )</f>
        <v>37816</v>
      </c>
      <c r="O1042" s="150"/>
      <c r="P1042" s="150"/>
      <c r="Q1042" s="47">
        <f>'Overall Data'!$C$34-N1042</f>
        <v>5233</v>
      </c>
      <c r="R1042" s="132" t="str">
        <f>VLOOKUP($F1042,'Participating - full rosters'!$A:$Q,17,FALSE )</f>
        <v>DAY</v>
      </c>
      <c r="S1042" s="132">
        <v>4</v>
      </c>
    </row>
    <row r="1043" spans="1:19">
      <c r="A1043" t="str">
        <f>VLOOKUP($F1043,'Participating - full rosters'!$A:$Q,2,FALSE )</f>
        <v>UConn Health John Dempsey Hospital</v>
      </c>
      <c r="B1043" s="151">
        <v>6.2812775230464357E-2</v>
      </c>
      <c r="C1043" t="str">
        <f>VLOOKUP($F1043,'Participating - full rosters'!$A:$Q,5,FALSE )</f>
        <v>Medicine 3 Unit</v>
      </c>
      <c r="D1043" s="151">
        <v>5.9301050074087702E-2</v>
      </c>
      <c r="E1043" t="str">
        <f>VLOOKUP($F1043,'Participating - full rosters'!$A:$Q,10,FALSE )</f>
        <v>Klecha, Anna</v>
      </c>
      <c r="F1043" s="151">
        <v>0.40266984940061668</v>
      </c>
      <c r="G1043">
        <f>VLOOKUP($F1043,'Participating - full rosters'!$A:$Q,11,FALSE )</f>
        <v>176</v>
      </c>
      <c r="H1043" s="132">
        <f>VLOOKUP($F1043,'Participating - full rosters'!$A:$Q,12,FALSE )</f>
        <v>28</v>
      </c>
      <c r="I1043" s="132">
        <f>VLOOKUP($F1043,'Participating - full rosters'!$A:$Q,13,FALSE )</f>
        <v>2017</v>
      </c>
      <c r="J1043" s="132" t="str">
        <f>VLOOKUP($F1043,'Participating - full rosters'!$A:$Q,14,FALSE )</f>
        <v xml:space="preserve">Govt. (non federal) - State
</v>
      </c>
      <c r="K1043" s="132" t="str">
        <f>VLOOKUP($F1043,'Participating - full rosters'!$A:$R,18,FALSE )</f>
        <v>Major</v>
      </c>
      <c r="L1043" s="132" t="str">
        <f>VLOOKUP($F1043,'Participating - full rosters'!$A:$Q,15,FALSE )</f>
        <v>Staff Nurse</v>
      </c>
      <c r="M1043" s="150">
        <f>VLOOKUP($F1043,'Participating - full rosters'!$A:$Q,16,FALSE )</f>
        <v>37816</v>
      </c>
      <c r="N1043" s="150">
        <f>VLOOKUP($F1043,'Participating - full rosters'!$A:$Q,16,FALSE )</f>
        <v>37816</v>
      </c>
      <c r="O1043" s="150"/>
      <c r="P1043" s="150"/>
      <c r="Q1043" s="47">
        <f>'Overall Data'!$C$34-N1043</f>
        <v>5233</v>
      </c>
      <c r="R1043" s="132" t="str">
        <f>VLOOKUP($F1043,'Participating - full rosters'!$A:$Q,17,FALSE )</f>
        <v>DAY</v>
      </c>
      <c r="S1043" s="132">
        <v>4</v>
      </c>
    </row>
    <row r="1044" spans="1:19">
      <c r="A1044" t="str">
        <f>VLOOKUP($F1044,'Participating - full rosters'!$A:$Q,2,FALSE )</f>
        <v>The Miriam Hospital</v>
      </c>
      <c r="B1044" s="151">
        <v>0.52550586196277127</v>
      </c>
      <c r="C1044" t="str">
        <f>VLOOKUP($F1044,'Participating - full rosters'!$A:$Q,5,FALSE )</f>
        <v>3N Orthopedic</v>
      </c>
      <c r="D1044" s="151">
        <v>0.9910442883158086</v>
      </c>
      <c r="E1044" t="str">
        <f>VLOOKUP($F1044,'Participating - full rosters'!$A:$Q,10,FALSE )</f>
        <v>Quinlan, Karen B</v>
      </c>
      <c r="F1044" s="151">
        <v>4.582615939687551E-2</v>
      </c>
      <c r="G1044">
        <f>VLOOKUP($F1044,'Participating - full rosters'!$A:$Q,11,FALSE )</f>
        <v>247</v>
      </c>
      <c r="H1044" s="132">
        <f>VLOOKUP($F1044,'Participating - full rosters'!$A:$Q,12,FALSE )</f>
        <v>36</v>
      </c>
      <c r="I1044" s="132">
        <f>VLOOKUP($F1044,'Participating - full rosters'!$A:$Q,13,FALSE )</f>
        <v>2004</v>
      </c>
      <c r="J1044" s="132" t="str">
        <f>VLOOKUP($F1044,'Participating - full rosters'!$A:$Q,14,FALSE )</f>
        <v>Nongovt. (not-for-profit) - Other</v>
      </c>
      <c r="K1044" s="132" t="str">
        <f>VLOOKUP($F1044,'Participating - full rosters'!$A:$R,18,FALSE )</f>
        <v>Major</v>
      </c>
      <c r="L1044" s="132" t="str">
        <f>VLOOKUP($F1044,'Participating - full rosters'!$A:$Q,15,FALSE )</f>
        <v>Nurse Aide</v>
      </c>
      <c r="M1044" s="150">
        <f>VLOOKUP($F1044,'Participating - full rosters'!$A:$Q,16,FALSE )</f>
        <v>37799</v>
      </c>
      <c r="N1044" s="150">
        <f>VLOOKUP($F1044,'Participating - full rosters'!$A:$Q,16,FALSE )</f>
        <v>37799</v>
      </c>
      <c r="O1044" s="150"/>
      <c r="P1044" s="150"/>
      <c r="Q1044" s="47">
        <f>'Overall Data'!$C$34-N1044</f>
        <v>5250</v>
      </c>
      <c r="R1044" s="132" t="str">
        <f>VLOOKUP($F1044,'Participating - full rosters'!$A:$Q,17,FALSE )</f>
        <v>Day</v>
      </c>
      <c r="S1044" s="132">
        <v>4</v>
      </c>
    </row>
    <row r="1045" spans="1:19">
      <c r="A1045" t="str">
        <f>VLOOKUP($F1045,'Participating - full rosters'!$A:$Q,2,FALSE )</f>
        <v>Kaiser Permanente Sunnyside Medical Center</v>
      </c>
      <c r="B1045" s="151">
        <v>0.21700524054157877</v>
      </c>
      <c r="C1045" t="str">
        <f>VLOOKUP($F1045,'Participating - full rosters'!$A:$Q,5,FALSE )</f>
        <v>3 South</v>
      </c>
      <c r="D1045" s="151">
        <v>0.64084960040717354</v>
      </c>
      <c r="E1045" t="str">
        <f>VLOOKUP($F1045,'Participating - full rosters'!$A:$Q,10,FALSE )</f>
        <v>C., Green Ami</v>
      </c>
      <c r="F1045" s="151">
        <v>0.31903662449975279</v>
      </c>
      <c r="G1045">
        <f>VLOOKUP($F1045,'Participating - full rosters'!$A:$Q,11,FALSE )</f>
        <v>302</v>
      </c>
      <c r="H1045" s="132">
        <f>VLOOKUP($F1045,'Participating - full rosters'!$A:$Q,12,FALSE )</f>
        <v>20</v>
      </c>
      <c r="I1045" s="132">
        <f>VLOOKUP($F1045,'Participating - full rosters'!$A:$Q,13,FALSE )</f>
        <v>2016</v>
      </c>
      <c r="J1045" s="132" t="str">
        <f>VLOOKUP($F1045,'Participating - full rosters'!$A:$Q,14,FALSE )</f>
        <v>Nongovt. (not-for-profit) - Other</v>
      </c>
      <c r="K1045" s="132" t="str">
        <f>VLOOKUP($F1045,'Participating - full rosters'!$A:$R,18,FALSE )</f>
        <v>Minor</v>
      </c>
      <c r="L1045" s="132" t="str">
        <f>VLOOKUP($F1045,'Participating - full rosters'!$A:$Q,15,FALSE )</f>
        <v>Staff Nurse</v>
      </c>
      <c r="M1045" s="150">
        <f>VLOOKUP($F1045,'Participating - full rosters'!$A:$Q,16,FALSE )</f>
        <v>37725</v>
      </c>
      <c r="N1045" s="150">
        <f>VLOOKUP($F1045,'Participating - full rosters'!$A:$Q,16,FALSE )</f>
        <v>37725</v>
      </c>
      <c r="O1045" s="150"/>
      <c r="P1045" s="150"/>
      <c r="Q1045" s="47">
        <f>'Overall Data'!$C$34-N1045</f>
        <v>5324</v>
      </c>
      <c r="R1045" s="132" t="str">
        <f>VLOOKUP($F1045,'Participating - full rosters'!$A:$Q,17,FALSE )</f>
        <v>DAY</v>
      </c>
      <c r="S1045" s="132">
        <v>4</v>
      </c>
    </row>
    <row r="1046" spans="1:19">
      <c r="A1046" t="str">
        <f>VLOOKUP($F1046,'Participating - full rosters'!$A:$Q,2,FALSE )</f>
        <v>Kaiser Permanente Sunnyside Medical Center</v>
      </c>
      <c r="B1046" s="151">
        <v>0.21700524054157877</v>
      </c>
      <c r="C1046" t="str">
        <f>VLOOKUP($F1046,'Participating - full rosters'!$A:$Q,5,FALSE )</f>
        <v>3 South</v>
      </c>
      <c r="D1046" s="151">
        <v>0.64084960040717354</v>
      </c>
      <c r="E1046" t="str">
        <f>VLOOKUP($F1046,'Participating - full rosters'!$A:$Q,10,FALSE )</f>
        <v>Brady, Joanne</v>
      </c>
      <c r="F1046" s="151">
        <v>3.2000230972499599E-2</v>
      </c>
      <c r="G1046">
        <f>VLOOKUP($F1046,'Participating - full rosters'!$A:$Q,11,FALSE )</f>
        <v>302</v>
      </c>
      <c r="H1046" s="132">
        <f>VLOOKUP($F1046,'Participating - full rosters'!$A:$Q,12,FALSE )</f>
        <v>20</v>
      </c>
      <c r="I1046" s="132">
        <f>VLOOKUP($F1046,'Participating - full rosters'!$A:$Q,13,FALSE )</f>
        <v>2016</v>
      </c>
      <c r="J1046" s="132" t="str">
        <f>VLOOKUP($F1046,'Participating - full rosters'!$A:$Q,14,FALSE )</f>
        <v>Nongovt. (not-for-profit) - Other</v>
      </c>
      <c r="K1046" s="132" t="str">
        <f>VLOOKUP($F1046,'Participating - full rosters'!$A:$R,18,FALSE )</f>
        <v>Minor</v>
      </c>
      <c r="L1046" s="132" t="str">
        <f>VLOOKUP($F1046,'Participating - full rosters'!$A:$Q,15,FALSE )</f>
        <v>Staff Nurse</v>
      </c>
      <c r="M1046" s="150">
        <f>VLOOKUP($F1046,'Participating - full rosters'!$A:$Q,16,FALSE )</f>
        <v>37634</v>
      </c>
      <c r="N1046" s="150">
        <f>VLOOKUP($F1046,'Participating - full rosters'!$A:$Q,16,FALSE )</f>
        <v>37634</v>
      </c>
      <c r="O1046" s="150"/>
      <c r="P1046" s="150"/>
      <c r="Q1046" s="47">
        <f>'Overall Data'!$C$34-N1046</f>
        <v>5415</v>
      </c>
      <c r="R1046" s="132" t="str">
        <f>VLOOKUP($F1046,'Participating - full rosters'!$A:$Q,17,FALSE )</f>
        <v>DAY</v>
      </c>
      <c r="S1046" s="132">
        <v>4</v>
      </c>
    </row>
    <row r="1047" spans="1:19">
      <c r="A1047" t="str">
        <f>VLOOKUP($F1047,'Participating - full rosters'!$A:$Q,2,FALSE )</f>
        <v>Kaiser Permanente Sunnyside Medical Center</v>
      </c>
      <c r="B1047" s="151">
        <v>0.21700524054157877</v>
      </c>
      <c r="C1047" t="str">
        <f>VLOOKUP($F1047,'Participating - full rosters'!$A:$Q,5,FALSE )</f>
        <v>CV</v>
      </c>
      <c r="D1047" s="151">
        <v>0.28666575543119865</v>
      </c>
      <c r="E1047" t="str">
        <f>VLOOKUP($F1047,'Participating - full rosters'!$A:$Q,10,FALSE )</f>
        <v>Anderson, Jean</v>
      </c>
      <c r="F1047" s="151">
        <v>0.94945170547005331</v>
      </c>
      <c r="G1047">
        <f>VLOOKUP($F1047,'Participating - full rosters'!$A:$Q,11,FALSE )</f>
        <v>302</v>
      </c>
      <c r="H1047" s="132">
        <f>VLOOKUP($F1047,'Participating - full rosters'!$A:$Q,12,FALSE )</f>
        <v>18</v>
      </c>
      <c r="I1047" s="132">
        <f>VLOOKUP($F1047,'Participating - full rosters'!$A:$Q,13,FALSE )</f>
        <v>2016</v>
      </c>
      <c r="J1047" s="132" t="str">
        <f>VLOOKUP($F1047,'Participating - full rosters'!$A:$Q,14,FALSE )</f>
        <v>Nongovt. (not-for-profit) - Other</v>
      </c>
      <c r="K1047" s="132" t="str">
        <f>VLOOKUP($F1047,'Participating - full rosters'!$A:$R,18,FALSE )</f>
        <v>Minor</v>
      </c>
      <c r="L1047" s="132" t="str">
        <f>VLOOKUP($F1047,'Participating - full rosters'!$A:$Q,15,FALSE )</f>
        <v>Staff Nurse</v>
      </c>
      <c r="M1047" s="150">
        <f>VLOOKUP($F1047,'Participating - full rosters'!$A:$Q,16,FALSE )</f>
        <v>37543</v>
      </c>
      <c r="N1047" s="150">
        <f>VLOOKUP($F1047,'Participating - full rosters'!$A:$Q,16,FALSE )</f>
        <v>37543</v>
      </c>
      <c r="O1047" s="150"/>
      <c r="P1047" s="150"/>
      <c r="Q1047" s="47">
        <f>'Overall Data'!$C$34-N1047</f>
        <v>5506</v>
      </c>
      <c r="R1047" s="132" t="str">
        <f>VLOOKUP($F1047,'Participating - full rosters'!$A:$Q,17,FALSE )</f>
        <v>DAY</v>
      </c>
      <c r="S1047" s="132">
        <v>4</v>
      </c>
    </row>
    <row r="1048" spans="1:19">
      <c r="A1048" t="str">
        <f>VLOOKUP($F1048,'Participating - full rosters'!$A:$Q,2,FALSE )</f>
        <v>Metropolitan Hospital</v>
      </c>
      <c r="B1048" s="151">
        <v>0.25150632982301691</v>
      </c>
      <c r="C1048" t="str">
        <f>VLOOKUP($F1048,'Participating - full rosters'!$A:$Q,5,FALSE )</f>
        <v>6B Telemetry</v>
      </c>
      <c r="D1048" s="151">
        <v>0.93953970736413928</v>
      </c>
      <c r="E1048" t="str">
        <f>VLOOKUP($F1048,'Participating - full rosters'!$A:$Q,10,FALSE )</f>
        <v>Forrester, Beverly</v>
      </c>
      <c r="F1048" s="151">
        <v>0.33148881490063087</v>
      </c>
      <c r="G1048">
        <f>VLOOKUP($F1048,'Participating - full rosters'!$A:$Q,11,FALSE )</f>
        <v>317</v>
      </c>
      <c r="H1048" s="132">
        <f>VLOOKUP($F1048,'Participating - full rosters'!$A:$Q,12,FALSE )</f>
        <v>21</v>
      </c>
      <c r="I1048" s="132">
        <f>VLOOKUP($F1048,'Participating - full rosters'!$A:$Q,13,FALSE )</f>
        <v>2016</v>
      </c>
      <c r="J1048" s="132" t="str">
        <f>VLOOKUP($F1048,'Participating - full rosters'!$A:$Q,14,FALSE )</f>
        <v xml:space="preserve">Govt. (non federal) - City
</v>
      </c>
      <c r="K1048" s="132" t="str">
        <f>VLOOKUP($F1048,'Participating - full rosters'!$A:$R,18,FALSE )</f>
        <v>Minor</v>
      </c>
      <c r="L1048" s="132" t="str">
        <f>VLOOKUP($F1048,'Participating - full rosters'!$A:$Q,15,FALSE )</f>
        <v>Staff Nurse</v>
      </c>
      <c r="M1048" s="150">
        <f>VLOOKUP($F1048,'Participating - full rosters'!$A:$Q,16,FALSE )</f>
        <v>37508</v>
      </c>
      <c r="N1048" s="150">
        <f>VLOOKUP($F1048,'Participating - full rosters'!$A:$Q,16,FALSE )</f>
        <v>37508</v>
      </c>
      <c r="O1048" s="150"/>
      <c r="P1048" s="150"/>
      <c r="Q1048" s="47">
        <f>'Overall Data'!$C$34-N1048</f>
        <v>5541</v>
      </c>
      <c r="R1048" s="132" t="str">
        <f>VLOOKUP($F1048,'Participating - full rosters'!$A:$Q,17,FALSE )</f>
        <v>Days</v>
      </c>
      <c r="S1048" s="132">
        <v>4</v>
      </c>
    </row>
    <row r="1049" spans="1:19">
      <c r="A1049" t="str">
        <f>VLOOKUP($F1049,'Participating - full rosters'!$A:$Q,2,FALSE )</f>
        <v>St. Elizabeth Hospital</v>
      </c>
      <c r="B1049" s="106">
        <v>6.8237914781315995E-2</v>
      </c>
      <c r="C1049" t="str">
        <f>VLOOKUP($F1049,'Participating - full rosters'!$A:$Q,5,FALSE )</f>
        <v>Med</v>
      </c>
      <c r="D1049" s="106">
        <v>0.10735205918816826</v>
      </c>
      <c r="E1049" t="str">
        <f>VLOOKUP($F1049,'Participating - full rosters'!$A:$Q,10,FALSE )</f>
        <v>Peters, Yolanda</v>
      </c>
      <c r="F1049" s="151">
        <v>0.59935250220351477</v>
      </c>
      <c r="G1049">
        <f>VLOOKUP($F1049,'Participating - full rosters'!$A:$Q,11,FALSE )</f>
        <v>47</v>
      </c>
      <c r="H1049" s="132">
        <f>VLOOKUP($F1049,'Participating - full rosters'!$A:$Q,12,FALSE )</f>
        <v>16</v>
      </c>
      <c r="I1049" s="132">
        <f>VLOOKUP($F1049,'Participating - full rosters'!$A:$Q,13,FALSE )</f>
        <v>2012</v>
      </c>
      <c r="J1049" s="132" t="str">
        <f>VLOOKUP($F1049,'Participating - full rosters'!$A:$Q,14,FALSE )</f>
        <v xml:space="preserve">Nongovt. (not-for-profit) - Church Operated
</v>
      </c>
      <c r="K1049" s="132" t="str">
        <f>VLOOKUP($F1049,'Participating - full rosters'!$A:$R,18,FALSE )</f>
        <v>Non teaching</v>
      </c>
      <c r="L1049" s="132" t="str">
        <f>VLOOKUP($F1049,'Participating - full rosters'!$A:$Q,15,FALSE )</f>
        <v>C N A</v>
      </c>
      <c r="M1049" s="150">
        <f>VLOOKUP($F1049,'Participating - full rosters'!$A:$Q,16,FALSE )</f>
        <v>37497</v>
      </c>
      <c r="N1049" s="150">
        <f>VLOOKUP($F1049,'Participating - full rosters'!$A:$Q,16,FALSE )</f>
        <v>37497</v>
      </c>
      <c r="O1049" s="150"/>
      <c r="P1049" s="150"/>
      <c r="Q1049" s="47">
        <f>'Overall Data'!$C$34-N1049</f>
        <v>5552</v>
      </c>
      <c r="R1049" s="132" t="str">
        <f>VLOOKUP($F1049,'Participating - full rosters'!$A:$Q,17,FALSE )</f>
        <v>Day</v>
      </c>
      <c r="S1049" s="132">
        <v>4</v>
      </c>
    </row>
    <row r="1050" spans="1:19">
      <c r="A1050" t="str">
        <f>VLOOKUP($F1050,'Participating - full rosters'!$A:$Q,2,FALSE )</f>
        <v>Kaiser Permanente Sunnyside Medical Center</v>
      </c>
      <c r="B1050" s="151">
        <v>0.21700524054157877</v>
      </c>
      <c r="C1050" t="str">
        <f>VLOOKUP($F1050,'Participating - full rosters'!$A:$Q,5,FALSE )</f>
        <v>3 North</v>
      </c>
      <c r="D1050" s="151">
        <v>0.25340820192356961</v>
      </c>
      <c r="E1050" t="str">
        <f>VLOOKUP($F1050,'Participating - full rosters'!$A:$Q,10,FALSE )</f>
        <v>Hazen, Bruce W.</v>
      </c>
      <c r="F1050" s="151">
        <v>0.26743594694166462</v>
      </c>
      <c r="G1050">
        <f>VLOOKUP($F1050,'Participating - full rosters'!$A:$Q,11,FALSE )</f>
        <v>302</v>
      </c>
      <c r="H1050" s="132">
        <f>VLOOKUP($F1050,'Participating - full rosters'!$A:$Q,12,FALSE )</f>
        <v>37</v>
      </c>
      <c r="I1050" s="132">
        <f>VLOOKUP($F1050,'Participating - full rosters'!$A:$Q,13,FALSE )</f>
        <v>2016</v>
      </c>
      <c r="J1050" s="132" t="str">
        <f>VLOOKUP($F1050,'Participating - full rosters'!$A:$Q,14,FALSE )</f>
        <v>Nongovt. (not-for-profit) - Other</v>
      </c>
      <c r="K1050" s="132" t="str">
        <f>VLOOKUP($F1050,'Participating - full rosters'!$A:$R,18,FALSE )</f>
        <v>Minor</v>
      </c>
      <c r="L1050" s="132" t="str">
        <f>VLOOKUP($F1050,'Participating - full rosters'!$A:$Q,15,FALSE )</f>
        <v>Staff Nurse</v>
      </c>
      <c r="M1050" s="150">
        <f>VLOOKUP($F1050,'Participating - full rosters'!$A:$Q,16,FALSE )</f>
        <v>37494</v>
      </c>
      <c r="N1050" s="150">
        <f>VLOOKUP($F1050,'Participating - full rosters'!$A:$Q,16,FALSE )</f>
        <v>37494</v>
      </c>
      <c r="O1050" s="150"/>
      <c r="P1050" s="150"/>
      <c r="Q1050" s="47">
        <f>'Overall Data'!$C$34-N1050</f>
        <v>5555</v>
      </c>
      <c r="R1050" s="132" t="str">
        <f>VLOOKUP($F1050,'Participating - full rosters'!$A:$Q,17,FALSE )</f>
        <v>DAY</v>
      </c>
      <c r="S1050" s="132">
        <v>4</v>
      </c>
    </row>
    <row r="1051" spans="1:19">
      <c r="A1051" t="str">
        <f>VLOOKUP($F1051,'Participating - full rosters'!$A:$Q,2,FALSE )</f>
        <v>Kaiser Permanente Sunnyside Medical Center</v>
      </c>
      <c r="B1051" s="151">
        <v>0.21700524054157877</v>
      </c>
      <c r="C1051" t="str">
        <f>VLOOKUP($F1051,'Participating - full rosters'!$A:$Q,5,FALSE )</f>
        <v>1 South</v>
      </c>
      <c r="D1051" s="151">
        <v>0.84297455888567407</v>
      </c>
      <c r="E1051" t="str">
        <f>VLOOKUP($F1051,'Participating - full rosters'!$A:$Q,10,FALSE )</f>
        <v>Valdovinos, Godinez Eriberta</v>
      </c>
      <c r="F1051" s="151">
        <v>6.3258378049673936E-2</v>
      </c>
      <c r="G1051">
        <f>VLOOKUP($F1051,'Participating - full rosters'!$A:$Q,11,FALSE )</f>
        <v>302</v>
      </c>
      <c r="H1051" s="132">
        <f>VLOOKUP($F1051,'Participating - full rosters'!$A:$Q,12,FALSE )</f>
        <v>19</v>
      </c>
      <c r="I1051" s="132">
        <f>VLOOKUP($F1051,'Participating - full rosters'!$A:$Q,13,FALSE )</f>
        <v>2016</v>
      </c>
      <c r="J1051" s="132" t="str">
        <f>VLOOKUP($F1051,'Participating - full rosters'!$A:$Q,14,FALSE )</f>
        <v>Nongovt. (not-for-profit) - Other</v>
      </c>
      <c r="K1051" s="132" t="str">
        <f>VLOOKUP($F1051,'Participating - full rosters'!$A:$R,18,FALSE )</f>
        <v>Minor</v>
      </c>
      <c r="L1051" s="132" t="str">
        <f>VLOOKUP($F1051,'Participating - full rosters'!$A:$Q,15,FALSE )</f>
        <v>Staff Nurse</v>
      </c>
      <c r="M1051" s="150">
        <f>VLOOKUP($F1051,'Participating - full rosters'!$A:$Q,16,FALSE )</f>
        <v>37466</v>
      </c>
      <c r="N1051" s="150">
        <f>VLOOKUP($F1051,'Participating - full rosters'!$A:$Q,16,FALSE )</f>
        <v>37466</v>
      </c>
      <c r="O1051" s="150"/>
      <c r="P1051" s="150"/>
      <c r="Q1051" s="47">
        <f>'Overall Data'!$C$34-N1051</f>
        <v>5583</v>
      </c>
      <c r="R1051" s="132" t="str">
        <f>VLOOKUP($F1051,'Participating - full rosters'!$A:$Q,17,FALSE )</f>
        <v>DAY</v>
      </c>
      <c r="S1051" s="132">
        <v>4</v>
      </c>
    </row>
    <row r="1052" spans="1:19">
      <c r="A1052" t="str">
        <f>VLOOKUP($F1052,'Participating - full rosters'!$A:$Q,2,FALSE )</f>
        <v>Kaiser Permanente Sunnyside Medical Center</v>
      </c>
      <c r="B1052" s="151">
        <v>0.21700524054157877</v>
      </c>
      <c r="C1052" t="str">
        <f>VLOOKUP($F1052,'Participating - full rosters'!$A:$Q,5,FALSE )</f>
        <v>CV</v>
      </c>
      <c r="D1052" s="151">
        <v>0.28666575543119865</v>
      </c>
      <c r="E1052" t="str">
        <f>VLOOKUP($F1052,'Participating - full rosters'!$A:$Q,10,FALSE )</f>
        <v>Lemuz, Garnet</v>
      </c>
      <c r="F1052" s="151">
        <v>0.41092807073306625</v>
      </c>
      <c r="G1052">
        <f>VLOOKUP($F1052,'Participating - full rosters'!$A:$Q,11,FALSE )</f>
        <v>302</v>
      </c>
      <c r="H1052" s="132">
        <f>VLOOKUP($F1052,'Participating - full rosters'!$A:$Q,12,FALSE )</f>
        <v>18</v>
      </c>
      <c r="I1052" s="132">
        <f>VLOOKUP($F1052,'Participating - full rosters'!$A:$Q,13,FALSE )</f>
        <v>2016</v>
      </c>
      <c r="J1052" s="132" t="str">
        <f>VLOOKUP($F1052,'Participating - full rosters'!$A:$Q,14,FALSE )</f>
        <v>Nongovt. (not-for-profit) - Other</v>
      </c>
      <c r="K1052" s="132" t="str">
        <f>VLOOKUP($F1052,'Participating - full rosters'!$A:$R,18,FALSE )</f>
        <v>Minor</v>
      </c>
      <c r="L1052" s="132" t="str">
        <f>VLOOKUP($F1052,'Participating - full rosters'!$A:$Q,15,FALSE )</f>
        <v>Staff Nurse</v>
      </c>
      <c r="M1052" s="150">
        <f>VLOOKUP($F1052,'Participating - full rosters'!$A:$Q,16,FALSE )</f>
        <v>37452</v>
      </c>
      <c r="N1052" s="150">
        <f>VLOOKUP($F1052,'Participating - full rosters'!$A:$Q,16,FALSE )</f>
        <v>37452</v>
      </c>
      <c r="O1052" s="150"/>
      <c r="P1052" s="150"/>
      <c r="Q1052" s="47">
        <f>'Overall Data'!$C$34-N1052</f>
        <v>5597</v>
      </c>
      <c r="R1052" s="132" t="str">
        <f>VLOOKUP($F1052,'Participating - full rosters'!$A:$Q,17,FALSE )</f>
        <v>DAY</v>
      </c>
      <c r="S1052" s="132">
        <v>4</v>
      </c>
    </row>
    <row r="1053" spans="1:19">
      <c r="A1053" t="str">
        <f>VLOOKUP($F1053,'Participating - full rosters'!$A:$Q,2,FALSE )</f>
        <v>The Miriam Hospital</v>
      </c>
      <c r="B1053" s="151">
        <v>0.52550586196277105</v>
      </c>
      <c r="C1053" t="str">
        <f>VLOOKUP($F1053,'Participating - full rosters'!$A:$Q,5,FALSE )</f>
        <v>3E Stroke</v>
      </c>
      <c r="D1053" s="151">
        <v>0.54565087362919495</v>
      </c>
      <c r="E1053" t="str">
        <f>VLOOKUP($F1053,'Participating - full rosters'!$A:$Q,10,FALSE )</f>
        <v>Randall, Jessica A</v>
      </c>
      <c r="F1053" s="151">
        <v>0.57247814378260309</v>
      </c>
      <c r="G1053">
        <f>VLOOKUP($F1053,'Participating - full rosters'!$A:$Q,11,FALSE )</f>
        <v>247</v>
      </c>
      <c r="H1053" s="132">
        <f>VLOOKUP($F1053,'Participating - full rosters'!$A:$Q,12,FALSE )</f>
        <v>32</v>
      </c>
      <c r="I1053" s="132">
        <f>VLOOKUP($F1053,'Participating - full rosters'!$A:$Q,13,FALSE )</f>
        <v>2004</v>
      </c>
      <c r="J1053" s="132" t="str">
        <f>VLOOKUP($F1053,'Participating - full rosters'!$A:$Q,14,FALSE )</f>
        <v>Nongovt. (not-for-profit) - Other</v>
      </c>
      <c r="K1053" s="132" t="str">
        <f>VLOOKUP($F1053,'Participating - full rosters'!$A:$R,18,FALSE )</f>
        <v>Major</v>
      </c>
      <c r="L1053" s="132" t="str">
        <f>VLOOKUP($F1053,'Participating - full rosters'!$A:$Q,15,FALSE )</f>
        <v>Staff Nurse CN3</v>
      </c>
      <c r="M1053" s="150">
        <f>VLOOKUP($F1053,'Participating - full rosters'!$A:$Q,16,FALSE )</f>
        <v>37421</v>
      </c>
      <c r="N1053" s="150">
        <f>VLOOKUP($F1053,'Participating - full rosters'!$A:$Q,16,FALSE )</f>
        <v>37421</v>
      </c>
      <c r="O1053" s="150"/>
      <c r="P1053" s="150"/>
      <c r="Q1053" s="47">
        <f>'Overall Data'!$C$34-N1053</f>
        <v>5628</v>
      </c>
      <c r="R1053" s="132" t="str">
        <f>VLOOKUP($F1053,'Participating - full rosters'!$A:$Q,17,FALSE )</f>
        <v>Day</v>
      </c>
      <c r="S1053" s="132">
        <v>4</v>
      </c>
    </row>
    <row r="1054" spans="1:19">
      <c r="A1054" t="str">
        <f>VLOOKUP($F1054,'Participating - full rosters'!$A:$Q,2,FALSE )</f>
        <v>St. John Hospital &amp; Medical Center</v>
      </c>
      <c r="B1054" s="151">
        <v>0.43342485109506379</v>
      </c>
      <c r="C1054" t="str">
        <f>VLOOKUP($F1054,'Participating - full rosters'!$A:$Q,5,FALSE )</f>
        <v>4 East - ACE Unit</v>
      </c>
      <c r="D1054" s="151">
        <v>0.9455541494267875</v>
      </c>
      <c r="E1054" t="str">
        <f>VLOOKUP($F1054,'Participating - full rosters'!$A:$Q,10,FALSE )</f>
        <v>Bradford, Mattie</v>
      </c>
      <c r="F1054" s="151">
        <v>0.75537861573660126</v>
      </c>
      <c r="G1054">
        <f>VLOOKUP($F1054,'Participating - full rosters'!$A:$Q,11,FALSE )</f>
        <v>586</v>
      </c>
      <c r="H1054" s="132">
        <f>VLOOKUP($F1054,'Participating - full rosters'!$A:$Q,12,FALSE )</f>
        <v>24</v>
      </c>
      <c r="I1054" s="132">
        <f>VLOOKUP($F1054,'Participating - full rosters'!$A:$Q,13,FALSE )</f>
        <v>2003</v>
      </c>
      <c r="J1054" s="132" t="str">
        <f>VLOOKUP($F1054,'Participating - full rosters'!$A:$Q,14,FALSE )</f>
        <v>Nongovt. (not-for-profit) - Church Operated</v>
      </c>
      <c r="K1054" s="132" t="str">
        <f>VLOOKUP($F1054,'Participating - full rosters'!$A:$R,18,FALSE )</f>
        <v>Major</v>
      </c>
      <c r="L1054" s="132" t="str">
        <f>VLOOKUP($F1054,'Participating - full rosters'!$A:$Q,15,FALSE )</f>
        <v>Patient Care Technician</v>
      </c>
      <c r="M1054" s="150">
        <f>VLOOKUP($F1054,'Participating - full rosters'!$A:$Q,16,FALSE )</f>
        <v>37354</v>
      </c>
      <c r="N1054" s="150">
        <f>VLOOKUP($F1054,'Participating - full rosters'!$A:$Q,16,FALSE )</f>
        <v>37354</v>
      </c>
      <c r="O1054" s="150"/>
      <c r="P1054" s="150"/>
      <c r="Q1054" s="47">
        <f>'Overall Data'!$C$34-N1054</f>
        <v>5695</v>
      </c>
      <c r="R1054" s="132" t="str">
        <f>VLOOKUP($F1054,'Participating - full rosters'!$A:$Q,17,FALSE )</f>
        <v>Day</v>
      </c>
      <c r="S1054" s="132">
        <v>4</v>
      </c>
    </row>
    <row r="1055" spans="1:19">
      <c r="A1055" t="str">
        <f>VLOOKUP($F1055,'Participating - full rosters'!$A:$Q,2,FALSE )</f>
        <v xml:space="preserve">King's County </v>
      </c>
      <c r="B1055" s="143">
        <v>0.23887557634757928</v>
      </c>
      <c r="C1055" t="str">
        <f>VLOOKUP($F1055,'Participating - full rosters'!$A:$Q,5,FALSE )</f>
        <v>D7 North</v>
      </c>
      <c r="D1055" s="195">
        <v>0.18010557270315219</v>
      </c>
      <c r="E1055" t="str">
        <f>VLOOKUP($F1055,'Participating - full rosters'!$A:$Q,10,FALSE )</f>
        <v>Medas-Phillips, Daunia</v>
      </c>
      <c r="F1055" s="142">
        <v>0.61851668306350416</v>
      </c>
      <c r="G1055">
        <f>VLOOKUP($F1055,'Participating - full rosters'!$A:$Q,11,FALSE )</f>
        <v>599</v>
      </c>
      <c r="H1055" s="132">
        <f>VLOOKUP($F1055,'Participating - full rosters'!$A:$Q,12,FALSE )</f>
        <v>36</v>
      </c>
      <c r="I1055" s="132">
        <f>VLOOKUP($F1055,'Participating - full rosters'!$A:$Q,13,FALSE )</f>
        <v>2006</v>
      </c>
      <c r="J1055" s="132" t="str">
        <f>VLOOKUP($F1055,'Participating - full rosters'!$A:$Q,14,FALSE )</f>
        <v xml:space="preserve">Govt. (non federal) - City
</v>
      </c>
      <c r="K1055" s="132" t="str">
        <f>VLOOKUP($F1055,'Participating - full rosters'!$A:$R,18,FALSE )</f>
        <v>Minor</v>
      </c>
      <c r="L1055" s="132" t="str">
        <f>VLOOKUP($F1055,'Participating - full rosters'!$A:$Q,15,FALSE )</f>
        <v>Staff Nurse</v>
      </c>
      <c r="M1055" s="150">
        <f>VLOOKUP($F1055,'Participating - full rosters'!$A:$Q,16,FALSE )</f>
        <v>37289</v>
      </c>
      <c r="N1055" s="150">
        <f>VLOOKUP($F1055,'Participating - full rosters'!$A:$Q,16,FALSE )</f>
        <v>37289</v>
      </c>
      <c r="O1055" s="150"/>
      <c r="P1055" s="150"/>
      <c r="Q1055" s="47">
        <f>'Overall Data'!$C$34-N1055</f>
        <v>5760</v>
      </c>
      <c r="R1055" s="132" t="str">
        <f>VLOOKUP($F1055,'Participating - full rosters'!$A:$Q,17,FALSE )</f>
        <v>Day</v>
      </c>
      <c r="S1055" s="132">
        <v>4</v>
      </c>
    </row>
    <row r="1056" spans="1:19">
      <c r="A1056" t="str">
        <f>VLOOKUP($F1056,'Participating - full rosters'!$A:$Q,2,FALSE )</f>
        <v>The Miriam Hospital</v>
      </c>
      <c r="B1056" s="151">
        <v>0.52550586196277127</v>
      </c>
      <c r="C1056" t="str">
        <f>VLOOKUP($F1056,'Participating - full rosters'!$A:$Q,5,FALSE )</f>
        <v>3N Orthopedic</v>
      </c>
      <c r="D1056" s="151">
        <v>0.9910442883158086</v>
      </c>
      <c r="E1056" t="str">
        <f>VLOOKUP($F1056,'Participating - full rosters'!$A:$Q,10,FALSE )</f>
        <v>Batteson, Dean J</v>
      </c>
      <c r="F1056" s="151">
        <v>0.86056865246289294</v>
      </c>
      <c r="G1056">
        <f>VLOOKUP($F1056,'Participating - full rosters'!$A:$Q,11,FALSE )</f>
        <v>247</v>
      </c>
      <c r="H1056" s="132">
        <f>VLOOKUP($F1056,'Participating - full rosters'!$A:$Q,12,FALSE )</f>
        <v>36</v>
      </c>
      <c r="I1056" s="132">
        <f>VLOOKUP($F1056,'Participating - full rosters'!$A:$Q,13,FALSE )</f>
        <v>2004</v>
      </c>
      <c r="J1056" s="132" t="str">
        <f>VLOOKUP($F1056,'Participating - full rosters'!$A:$Q,14,FALSE )</f>
        <v>Nongovt. (not-for-profit) - Other</v>
      </c>
      <c r="K1056" s="132" t="str">
        <f>VLOOKUP($F1056,'Participating - full rosters'!$A:$R,18,FALSE )</f>
        <v>Major</v>
      </c>
      <c r="L1056" s="132" t="str">
        <f>VLOOKUP($F1056,'Participating - full rosters'!$A:$Q,15,FALSE )</f>
        <v>Staff Nurse</v>
      </c>
      <c r="M1056" s="150">
        <f>VLOOKUP($F1056,'Participating - full rosters'!$A:$Q,16,FALSE )</f>
        <v>37289</v>
      </c>
      <c r="N1056" s="150">
        <f>VLOOKUP($F1056,'Participating - full rosters'!$A:$Q,16,FALSE )</f>
        <v>37289</v>
      </c>
      <c r="O1056" s="150"/>
      <c r="P1056" s="150"/>
      <c r="Q1056" s="47">
        <f>'Overall Data'!$C$34-N1056</f>
        <v>5760</v>
      </c>
      <c r="R1056" s="132" t="str">
        <f>VLOOKUP($F1056,'Participating - full rosters'!$A:$Q,17,FALSE )</f>
        <v>Day</v>
      </c>
      <c r="S1056" s="132">
        <v>4</v>
      </c>
    </row>
    <row r="1057" spans="1:19">
      <c r="A1057" t="str">
        <f>VLOOKUP($F1057,'Participating - full rosters'!$A:$Q,2,FALSE )</f>
        <v xml:space="preserve">King's County </v>
      </c>
      <c r="B1057" s="143">
        <v>0.23887557634757928</v>
      </c>
      <c r="C1057" t="str">
        <f>VLOOKUP($F1057,'Participating - full rosters'!$A:$Q,5,FALSE )</f>
        <v>D2 South</v>
      </c>
      <c r="D1057" s="195">
        <v>0.27931802113721926</v>
      </c>
      <c r="E1057" t="str">
        <f>VLOOKUP($F1057,'Participating - full rosters'!$A:$Q,10,FALSE )</f>
        <v>Severe, Sherling</v>
      </c>
      <c r="F1057" s="142">
        <v>0.44640500120271309</v>
      </c>
      <c r="G1057">
        <f>VLOOKUP($F1057,'Participating - full rosters'!$A:$Q,11,FALSE )</f>
        <v>599</v>
      </c>
      <c r="H1057" s="132">
        <f>VLOOKUP($F1057,'Participating - full rosters'!$A:$Q,12,FALSE )</f>
        <v>36</v>
      </c>
      <c r="I1057" s="132">
        <f>VLOOKUP($F1057,'Participating - full rosters'!$A:$Q,13,FALSE )</f>
        <v>2006</v>
      </c>
      <c r="J1057" s="132" t="str">
        <f>VLOOKUP($F1057,'Participating - full rosters'!$A:$Q,14,FALSE )</f>
        <v xml:space="preserve">Govt. (non federal) - City
</v>
      </c>
      <c r="K1057" s="132" t="str">
        <f>VLOOKUP($F1057,'Participating - full rosters'!$A:$R,18,FALSE )</f>
        <v>Minor</v>
      </c>
      <c r="L1057" s="132" t="str">
        <f>VLOOKUP($F1057,'Participating - full rosters'!$A:$Q,15,FALSE )</f>
        <v>Staff Nurse</v>
      </c>
      <c r="M1057" s="150">
        <f>VLOOKUP($F1057,'Participating - full rosters'!$A:$Q,16,FALSE )</f>
        <v>37263</v>
      </c>
      <c r="N1057" s="150">
        <f>VLOOKUP($F1057,'Participating - full rosters'!$A:$Q,16,FALSE )</f>
        <v>37263</v>
      </c>
      <c r="O1057" s="150"/>
      <c r="P1057" s="150"/>
      <c r="Q1057" s="47">
        <f>'Overall Data'!$C$34-N1057</f>
        <v>5786</v>
      </c>
      <c r="R1057" s="132" t="str">
        <f>VLOOKUP($F1057,'Participating - full rosters'!$A:$Q,17,FALSE )</f>
        <v>DAY</v>
      </c>
      <c r="S1057" s="132">
        <v>4</v>
      </c>
    </row>
    <row r="1058" spans="1:19">
      <c r="A1058" t="str">
        <f>VLOOKUP($F1058,'Participating - full rosters'!$A:$Q,2,FALSE )</f>
        <v>Kaiser Permanente Sunnyside Medical Center</v>
      </c>
      <c r="B1058" s="151">
        <v>0.21700524054157877</v>
      </c>
      <c r="C1058" t="str">
        <f>VLOOKUP($F1058,'Participating - full rosters'!$A:$Q,5,FALSE )</f>
        <v>3 South</v>
      </c>
      <c r="D1058" s="151">
        <v>0.64084960040717354</v>
      </c>
      <c r="E1058" t="str">
        <f>VLOOKUP($F1058,'Participating - full rosters'!$A:$Q,10,FALSE )</f>
        <v>Christin, Lewis Amanda</v>
      </c>
      <c r="F1058" s="151">
        <v>0.50377996305180028</v>
      </c>
      <c r="G1058">
        <f>VLOOKUP($F1058,'Participating - full rosters'!$A:$Q,11,FALSE )</f>
        <v>302</v>
      </c>
      <c r="H1058" s="132">
        <f>VLOOKUP($F1058,'Participating - full rosters'!$A:$Q,12,FALSE )</f>
        <v>20</v>
      </c>
      <c r="I1058" s="132">
        <f>VLOOKUP($F1058,'Participating - full rosters'!$A:$Q,13,FALSE )</f>
        <v>2016</v>
      </c>
      <c r="J1058" s="132" t="str">
        <f>VLOOKUP($F1058,'Participating - full rosters'!$A:$Q,14,FALSE )</f>
        <v>Nongovt. (not-for-profit) - Other</v>
      </c>
      <c r="K1058" s="132" t="str">
        <f>VLOOKUP($F1058,'Participating - full rosters'!$A:$R,18,FALSE )</f>
        <v>Minor</v>
      </c>
      <c r="L1058" s="132" t="str">
        <f>VLOOKUP($F1058,'Participating - full rosters'!$A:$Q,15,FALSE )</f>
        <v>Staff Nurse</v>
      </c>
      <c r="M1058" s="150">
        <f>VLOOKUP($F1058,'Participating - full rosters'!$A:$Q,16,FALSE )</f>
        <v>37243</v>
      </c>
      <c r="N1058" s="150">
        <f>VLOOKUP($F1058,'Participating - full rosters'!$A:$Q,16,FALSE )</f>
        <v>37243</v>
      </c>
      <c r="O1058" s="150"/>
      <c r="P1058" s="150"/>
      <c r="Q1058" s="47">
        <f>'Overall Data'!$C$34-N1058</f>
        <v>5806</v>
      </c>
      <c r="R1058" s="132" t="str">
        <f>VLOOKUP($F1058,'Participating - full rosters'!$A:$Q,17,FALSE )</f>
        <v>DAY</v>
      </c>
      <c r="S1058" s="132">
        <v>4</v>
      </c>
    </row>
    <row r="1059" spans="1:19">
      <c r="A1059" t="str">
        <f>VLOOKUP($F1059,'Participating - full rosters'!$A:$Q,2,FALSE )</f>
        <v>University Hospitals Portage  Medical Center</v>
      </c>
      <c r="B1059" s="151">
        <v>0.77700540353316994</v>
      </c>
      <c r="C1059" t="str">
        <f>VLOOKUP($F1059,'Participating - full rosters'!$A:$Q,5,FALSE )</f>
        <v>POR Routine Nursing Unit-25530</v>
      </c>
      <c r="D1059" s="151">
        <v>0.60617956690598407</v>
      </c>
      <c r="E1059" t="str">
        <f>VLOOKUP($F1059,'Participating - full rosters'!$A:$Q,10,FALSE )</f>
        <v>Ulics, Judy</v>
      </c>
      <c r="F1059" s="151">
        <v>0.38875244392104369</v>
      </c>
      <c r="G1059">
        <f>VLOOKUP($F1059,'Participating - full rosters'!$A:$Q,11,FALSE )</f>
        <v>117</v>
      </c>
      <c r="H1059" s="132">
        <f>VLOOKUP($F1059,'Participating - full rosters'!$A:$Q,12,FALSE )</f>
        <v>33</v>
      </c>
      <c r="I1059" s="132">
        <f>VLOOKUP($F1059,'Participating - full rosters'!$A:$Q,13,FALSE )</f>
        <v>2017</v>
      </c>
      <c r="J1059" s="132" t="str">
        <f>VLOOKUP($F1059,'Participating - full rosters'!$A:$Q,14,FALSE )</f>
        <v>Nongovt. (not-for-profit) - Other</v>
      </c>
      <c r="K1059" s="132" t="str">
        <f>VLOOKUP($F1059,'Participating - full rosters'!$A:$R,18,FALSE )</f>
        <v>Minor</v>
      </c>
      <c r="L1059" s="132" t="str">
        <f>VLOOKUP($F1059,'Participating - full rosters'!$A:$Q,15,FALSE )</f>
        <v>RN</v>
      </c>
      <c r="M1059" s="150" t="str">
        <f>VLOOKUP($F1059,'Participating - full rosters'!$A:$Q,16,FALSE )</f>
        <v>16 Years 0 Months</v>
      </c>
      <c r="N1059" s="150" t="str">
        <f>VLOOKUP($F1059,'Participating - full rosters'!$A:$Q,16,FALSE )</f>
        <v>16 Years 0 Months</v>
      </c>
      <c r="O1059" s="47">
        <v>16</v>
      </c>
      <c r="Q1059" s="47">
        <f>365*O1059+P1059*30</f>
        <v>5840</v>
      </c>
      <c r="R1059" s="132" t="str">
        <f>VLOOKUP($F1059,'Participating - full rosters'!$A:$Q,17,FALSE )</f>
        <v>7p-730a</v>
      </c>
      <c r="S1059" s="132">
        <v>4</v>
      </c>
    </row>
    <row r="1060" spans="1:19">
      <c r="A1060" t="str">
        <f>VLOOKUP($F1060,'Participating - full rosters'!$A:$Q,2,FALSE )</f>
        <v>Kaiser Permanente Sunnyside Medical Center</v>
      </c>
      <c r="B1060" s="151">
        <v>0.21700524054157877</v>
      </c>
      <c r="C1060" t="str">
        <f>VLOOKUP($F1060,'Participating - full rosters'!$A:$Q,5,FALSE )</f>
        <v>MS Progressive</v>
      </c>
      <c r="D1060" s="151">
        <v>0.25596923097598645</v>
      </c>
      <c r="E1060" t="str">
        <f>VLOOKUP($F1060,'Participating - full rosters'!$A:$Q,10,FALSE )</f>
        <v>Arnaut, Nermin</v>
      </c>
      <c r="F1060" s="151">
        <v>0.25553128111770096</v>
      </c>
      <c r="G1060">
        <f>VLOOKUP($F1060,'Participating - full rosters'!$A:$Q,11,FALSE )</f>
        <v>302</v>
      </c>
      <c r="H1060" s="132">
        <f>VLOOKUP($F1060,'Participating - full rosters'!$A:$Q,12,FALSE )</f>
        <v>20</v>
      </c>
      <c r="I1060" s="132">
        <f>VLOOKUP($F1060,'Participating - full rosters'!$A:$Q,13,FALSE )</f>
        <v>2016</v>
      </c>
      <c r="J1060" s="132" t="str">
        <f>VLOOKUP($F1060,'Participating - full rosters'!$A:$Q,14,FALSE )</f>
        <v>Nongovt. (not-for-profit) - Other</v>
      </c>
      <c r="K1060" s="132" t="str">
        <f>VLOOKUP($F1060,'Participating - full rosters'!$A:$R,18,FALSE )</f>
        <v>Minor</v>
      </c>
      <c r="L1060" s="132" t="str">
        <f>VLOOKUP($F1060,'Participating - full rosters'!$A:$Q,15,FALSE )</f>
        <v>Staff Nurse</v>
      </c>
      <c r="M1060" s="150">
        <f>VLOOKUP($F1060,'Participating - full rosters'!$A:$Q,16,FALSE )</f>
        <v>37148</v>
      </c>
      <c r="N1060" s="150">
        <f>VLOOKUP($F1060,'Participating - full rosters'!$A:$Q,16,FALSE )</f>
        <v>37148</v>
      </c>
      <c r="O1060" s="150"/>
      <c r="P1060" s="150"/>
      <c r="Q1060" s="47">
        <f>'Overall Data'!$C$34-N1060</f>
        <v>5901</v>
      </c>
      <c r="R1060" s="132" t="str">
        <f>VLOOKUP($F1060,'Participating - full rosters'!$A:$Q,17,FALSE )</f>
        <v>DAY</v>
      </c>
      <c r="S1060" s="132">
        <v>4</v>
      </c>
    </row>
    <row r="1061" spans="1:19">
      <c r="A1061" t="str">
        <f>VLOOKUP($F1061,'Participating - full rosters'!$A:$Q,2,FALSE )</f>
        <v>The Miriam Hospital</v>
      </c>
      <c r="B1061" s="151">
        <v>0.52550586196277127</v>
      </c>
      <c r="C1061" t="str">
        <f>VLOOKUP($F1061,'Participating - full rosters'!$A:$Q,5,FALSE )</f>
        <v>3W Med Surg</v>
      </c>
      <c r="D1061" s="151">
        <v>0.25663933604106137</v>
      </c>
      <c r="E1061" t="str">
        <f>VLOOKUP($F1061,'Participating - full rosters'!$A:$Q,10,FALSE )</f>
        <v>Thomas, Audrey L</v>
      </c>
      <c r="F1061" s="151">
        <v>0.96797973077219845</v>
      </c>
      <c r="G1061">
        <f>VLOOKUP($F1061,'Participating - full rosters'!$A:$Q,11,FALSE )</f>
        <v>247</v>
      </c>
      <c r="H1061" s="132">
        <f>VLOOKUP($F1061,'Participating - full rosters'!$A:$Q,12,FALSE )</f>
        <v>36</v>
      </c>
      <c r="I1061" s="132">
        <f>VLOOKUP($F1061,'Participating - full rosters'!$A:$Q,13,FALSE )</f>
        <v>2004</v>
      </c>
      <c r="J1061" s="132" t="str">
        <f>VLOOKUP($F1061,'Participating - full rosters'!$A:$Q,14,FALSE )</f>
        <v>Nongovt. (not-for-profit) - Other</v>
      </c>
      <c r="K1061" s="132" t="str">
        <f>VLOOKUP($F1061,'Participating - full rosters'!$A:$R,18,FALSE )</f>
        <v>Major</v>
      </c>
      <c r="L1061" s="132" t="str">
        <f>VLOOKUP($F1061,'Participating - full rosters'!$A:$Q,15,FALSE )</f>
        <v>Staff Nurse</v>
      </c>
      <c r="M1061" s="150">
        <f>VLOOKUP($F1061,'Participating - full rosters'!$A:$Q,16,FALSE )</f>
        <v>37148</v>
      </c>
      <c r="N1061" s="150">
        <f>VLOOKUP($F1061,'Participating - full rosters'!$A:$Q,16,FALSE )</f>
        <v>37148</v>
      </c>
      <c r="O1061" s="150"/>
      <c r="P1061" s="150"/>
      <c r="Q1061" s="47">
        <f>'Overall Data'!$C$34-N1061</f>
        <v>5901</v>
      </c>
      <c r="R1061" s="132" t="str">
        <f>VLOOKUP($F1061,'Participating - full rosters'!$A:$Q,17,FALSE )</f>
        <v>DAY</v>
      </c>
      <c r="S1061" s="132">
        <v>4</v>
      </c>
    </row>
    <row r="1062" spans="1:19">
      <c r="A1062" t="str">
        <f>VLOOKUP($F1062,'Participating - full rosters'!$A:$Q,2,FALSE )</f>
        <v>St. John Hospital &amp; Medical Center</v>
      </c>
      <c r="B1062" s="151">
        <v>0.43342485109506379</v>
      </c>
      <c r="C1062" t="str">
        <f>VLOOKUP($F1062,'Participating - full rosters'!$A:$Q,5,FALSE )</f>
        <v>4 East - ACE Unit</v>
      </c>
      <c r="D1062" s="151">
        <v>0.9455541494267875</v>
      </c>
      <c r="E1062" t="str">
        <f>VLOOKUP($F1062,'Participating - full rosters'!$A:$Q,10,FALSE )</f>
        <v>Singleton, Patricia</v>
      </c>
      <c r="F1062" s="151">
        <v>4.4371132546071168E-2</v>
      </c>
      <c r="G1062">
        <f>VLOOKUP($F1062,'Participating - full rosters'!$A:$Q,11,FALSE )</f>
        <v>586</v>
      </c>
      <c r="H1062" s="132">
        <f>VLOOKUP($F1062,'Participating - full rosters'!$A:$Q,12,FALSE )</f>
        <v>24</v>
      </c>
      <c r="I1062" s="132">
        <f>VLOOKUP($F1062,'Participating - full rosters'!$A:$Q,13,FALSE )</f>
        <v>2003</v>
      </c>
      <c r="J1062" s="132" t="str">
        <f>VLOOKUP($F1062,'Participating - full rosters'!$A:$Q,14,FALSE )</f>
        <v>Nongovt. (not-for-profit) - Church Operated</v>
      </c>
      <c r="K1062" s="132" t="str">
        <f>VLOOKUP($F1062,'Participating - full rosters'!$A:$R,18,FALSE )</f>
        <v>Major</v>
      </c>
      <c r="L1062" s="132" t="str">
        <f>VLOOKUP($F1062,'Participating - full rosters'!$A:$Q,15,FALSE )</f>
        <v>Health Unit Coordinator</v>
      </c>
      <c r="M1062" s="150">
        <f>VLOOKUP($F1062,'Participating - full rosters'!$A:$Q,16,FALSE )</f>
        <v>37130</v>
      </c>
      <c r="N1062" s="150">
        <f>VLOOKUP($F1062,'Participating - full rosters'!$A:$Q,16,FALSE )</f>
        <v>37130</v>
      </c>
      <c r="O1062" s="150"/>
      <c r="P1062" s="150"/>
      <c r="Q1062" s="47">
        <f>'Overall Data'!$C$34-N1062</f>
        <v>5919</v>
      </c>
      <c r="R1062" s="132" t="str">
        <f>VLOOKUP($F1062,'Participating - full rosters'!$A:$Q,17,FALSE )</f>
        <v>Day</v>
      </c>
      <c r="S1062" s="132">
        <v>4</v>
      </c>
    </row>
    <row r="1063" spans="1:19">
      <c r="A1063" t="str">
        <f>VLOOKUP($F1063,'Participating - full rosters'!$A:$Q,2,FALSE )</f>
        <v>Kaiser Permanente Sunnyside Medical Center</v>
      </c>
      <c r="B1063" s="151">
        <v>0.21700524054157877</v>
      </c>
      <c r="C1063" t="str">
        <f>VLOOKUP($F1063,'Participating - full rosters'!$A:$Q,5,FALSE )</f>
        <v>MS Progressive</v>
      </c>
      <c r="D1063" s="151">
        <v>0.25596923097598645</v>
      </c>
      <c r="E1063" t="str">
        <f>VLOOKUP($F1063,'Participating - full rosters'!$A:$Q,10,FALSE )</f>
        <v>Gorchakov, Vera</v>
      </c>
      <c r="F1063" s="151">
        <v>0.18817474877885865</v>
      </c>
      <c r="G1063">
        <f>VLOOKUP($F1063,'Participating - full rosters'!$A:$Q,11,FALSE )</f>
        <v>302</v>
      </c>
      <c r="H1063" s="132">
        <f>VLOOKUP($F1063,'Participating - full rosters'!$A:$Q,12,FALSE )</f>
        <v>20</v>
      </c>
      <c r="I1063" s="132">
        <f>VLOOKUP($F1063,'Participating - full rosters'!$A:$Q,13,FALSE )</f>
        <v>2016</v>
      </c>
      <c r="J1063" s="132" t="str">
        <f>VLOOKUP($F1063,'Participating - full rosters'!$A:$Q,14,FALSE )</f>
        <v>Nongovt. (not-for-profit) - Other</v>
      </c>
      <c r="K1063" s="132" t="str">
        <f>VLOOKUP($F1063,'Participating - full rosters'!$A:$R,18,FALSE )</f>
        <v>Minor</v>
      </c>
      <c r="L1063" s="132" t="str">
        <f>VLOOKUP($F1063,'Participating - full rosters'!$A:$Q,15,FALSE )</f>
        <v>Staff Nurse</v>
      </c>
      <c r="M1063" s="150">
        <f>VLOOKUP($F1063,'Participating - full rosters'!$A:$Q,16,FALSE )</f>
        <v>37119</v>
      </c>
      <c r="N1063" s="150">
        <f>VLOOKUP($F1063,'Participating - full rosters'!$A:$Q,16,FALSE )</f>
        <v>37119</v>
      </c>
      <c r="O1063" s="150"/>
      <c r="P1063" s="150"/>
      <c r="Q1063" s="47">
        <f>'Overall Data'!$C$34-N1063</f>
        <v>5930</v>
      </c>
      <c r="R1063" s="132" t="str">
        <f>VLOOKUP($F1063,'Participating - full rosters'!$A:$Q,17,FALSE )</f>
        <v>DAY</v>
      </c>
      <c r="S1063" s="132">
        <v>4</v>
      </c>
    </row>
    <row r="1064" spans="1:19">
      <c r="A1064" t="str">
        <f>VLOOKUP($F1064,'Participating - full rosters'!$A:$Q,2,FALSE )</f>
        <v>The Miriam Hospital</v>
      </c>
      <c r="B1064" s="151">
        <v>0.52550586196277127</v>
      </c>
      <c r="C1064" t="str">
        <f>VLOOKUP($F1064,'Participating - full rosters'!$A:$Q,5,FALSE )</f>
        <v>4E Cardiac</v>
      </c>
      <c r="D1064" s="151">
        <v>0.80277592639886974</v>
      </c>
      <c r="E1064" t="str">
        <f>VLOOKUP($F1064,'Participating - full rosters'!$A:$Q,10,FALSE )</f>
        <v>Vona, Ann Marie</v>
      </c>
      <c r="F1064" s="151">
        <v>0.29759116766657046</v>
      </c>
      <c r="G1064">
        <f>VLOOKUP($F1064,'Participating - full rosters'!$A:$Q,11,FALSE )</f>
        <v>247</v>
      </c>
      <c r="H1064" s="132">
        <f>VLOOKUP($F1064,'Participating - full rosters'!$A:$Q,12,FALSE )</f>
        <v>30</v>
      </c>
      <c r="I1064" s="132">
        <f>VLOOKUP($F1064,'Participating - full rosters'!$A:$Q,13,FALSE )</f>
        <v>2004</v>
      </c>
      <c r="J1064" s="132" t="str">
        <f>VLOOKUP($F1064,'Participating - full rosters'!$A:$Q,14,FALSE )</f>
        <v>Nongovt. (not-for-profit) - Other</v>
      </c>
      <c r="K1064" s="132" t="str">
        <f>VLOOKUP($F1064,'Participating - full rosters'!$A:$R,18,FALSE )</f>
        <v>Major</v>
      </c>
      <c r="L1064" s="132" t="str">
        <f>VLOOKUP($F1064,'Participating - full rosters'!$A:$Q,15,FALSE )</f>
        <v>Staff Nurse</v>
      </c>
      <c r="M1064" s="150">
        <f>VLOOKUP($F1064,'Participating - full rosters'!$A:$Q,16,FALSE )</f>
        <v>37119</v>
      </c>
      <c r="N1064" s="150">
        <f>VLOOKUP($F1064,'Participating - full rosters'!$A:$Q,16,FALSE )</f>
        <v>37119</v>
      </c>
      <c r="O1064" s="150"/>
      <c r="P1064" s="150"/>
      <c r="Q1064" s="47">
        <f>'Overall Data'!$C$34-N1064</f>
        <v>5930</v>
      </c>
      <c r="R1064" s="132" t="str">
        <f>VLOOKUP($F1064,'Participating - full rosters'!$A:$Q,17,FALSE )</f>
        <v>DAY</v>
      </c>
      <c r="S1064" s="132">
        <v>4</v>
      </c>
    </row>
    <row r="1065" spans="1:19">
      <c r="A1065" t="str">
        <f>VLOOKUP($F1065,'Participating - full rosters'!$A:$Q,2,FALSE )</f>
        <v>Kaiser Permanente Sunnyside Medical Center</v>
      </c>
      <c r="B1065" s="151">
        <v>0.21700524054157877</v>
      </c>
      <c r="C1065" t="str">
        <f>VLOOKUP($F1065,'Participating - full rosters'!$A:$Q,5,FALSE )</f>
        <v>2 North</v>
      </c>
      <c r="D1065" s="151">
        <v>0.16097999137792862</v>
      </c>
      <c r="E1065" t="str">
        <f>VLOOKUP($F1065,'Participating - full rosters'!$A:$Q,10,FALSE )</f>
        <v>Agee, Kathleen</v>
      </c>
      <c r="F1065" s="151">
        <v>0.31707920946662704</v>
      </c>
      <c r="G1065">
        <f>VLOOKUP($F1065,'Participating - full rosters'!$A:$Q,11,FALSE )</f>
        <v>302</v>
      </c>
      <c r="H1065" s="132">
        <f>VLOOKUP($F1065,'Participating - full rosters'!$A:$Q,12,FALSE )</f>
        <v>35</v>
      </c>
      <c r="I1065" s="132">
        <f>VLOOKUP($F1065,'Participating - full rosters'!$A:$Q,13,FALSE )</f>
        <v>2016</v>
      </c>
      <c r="J1065" s="132" t="str">
        <f>VLOOKUP($F1065,'Participating - full rosters'!$A:$Q,14,FALSE )</f>
        <v>Nongovt. (not-for-profit) - Other</v>
      </c>
      <c r="K1065" s="132" t="str">
        <f>VLOOKUP($F1065,'Participating - full rosters'!$A:$R,18,FALSE )</f>
        <v>Minor</v>
      </c>
      <c r="L1065" s="132" t="str">
        <f>VLOOKUP($F1065,'Participating - full rosters'!$A:$Q,15,FALSE )</f>
        <v>Staff Nurse</v>
      </c>
      <c r="M1065" s="150">
        <f>VLOOKUP($F1065,'Participating - full rosters'!$A:$Q,16,FALSE )</f>
        <v>37118</v>
      </c>
      <c r="N1065" s="150">
        <f>VLOOKUP($F1065,'Participating - full rosters'!$A:$Q,16,FALSE )</f>
        <v>37118</v>
      </c>
      <c r="O1065" s="150"/>
      <c r="P1065" s="150"/>
      <c r="Q1065" s="47">
        <f>'Overall Data'!$C$34-N1065</f>
        <v>5931</v>
      </c>
      <c r="R1065" s="132" t="str">
        <f>VLOOKUP($F1065,'Participating - full rosters'!$A:$Q,17,FALSE )</f>
        <v>DAY</v>
      </c>
      <c r="S1065" s="132">
        <v>4</v>
      </c>
    </row>
    <row r="1066" spans="1:19">
      <c r="A1066" t="str">
        <f>VLOOKUP($F1066,'Participating - full rosters'!$A:$Q,2,FALSE )</f>
        <v>Kaiser Permanente Sunnyside Medical Center</v>
      </c>
      <c r="B1066" s="151">
        <v>0.21700524054157877</v>
      </c>
      <c r="C1066" t="str">
        <f>VLOOKUP($F1066,'Participating - full rosters'!$A:$Q,5,FALSE )</f>
        <v>2 South</v>
      </c>
      <c r="D1066" s="100">
        <v>0.88298628694913495</v>
      </c>
      <c r="E1066" t="str">
        <f>VLOOKUP($F1066,'Participating - full rosters'!$A:$Q,10,FALSE )</f>
        <v>Puente-Roca, Rafael</v>
      </c>
      <c r="F1066" s="151">
        <v>5.8215138614591488E-2</v>
      </c>
      <c r="G1066">
        <f>VLOOKUP($F1066,'Participating - full rosters'!$A:$Q,11,FALSE )</f>
        <v>302</v>
      </c>
      <c r="H1066" s="132">
        <f>VLOOKUP($F1066,'Participating - full rosters'!$A:$Q,12,FALSE )</f>
        <v>20</v>
      </c>
      <c r="I1066" s="132">
        <f>VLOOKUP($F1066,'Participating - full rosters'!$A:$Q,13,FALSE )</f>
        <v>2016</v>
      </c>
      <c r="J1066" s="132" t="str">
        <f>VLOOKUP($F1066,'Participating - full rosters'!$A:$Q,14,FALSE )</f>
        <v>Nongovt. (not-for-profit) - Other</v>
      </c>
      <c r="K1066" s="132" t="str">
        <f>VLOOKUP($F1066,'Participating - full rosters'!$A:$R,18,FALSE )</f>
        <v>Minor</v>
      </c>
      <c r="L1066" s="132" t="str">
        <f>VLOOKUP($F1066,'Participating - full rosters'!$A:$Q,15,FALSE )</f>
        <v>Staff Nurse</v>
      </c>
      <c r="M1066" s="150">
        <f>VLOOKUP($F1066,'Participating - full rosters'!$A:$Q,16,FALSE )</f>
        <v>37069</v>
      </c>
      <c r="N1066" s="150">
        <f>VLOOKUP($F1066,'Participating - full rosters'!$A:$Q,16,FALSE )</f>
        <v>37069</v>
      </c>
      <c r="O1066" s="150"/>
      <c r="P1066" s="150"/>
      <c r="Q1066" s="47">
        <f>'Overall Data'!$C$34-N1066</f>
        <v>5980</v>
      </c>
      <c r="R1066" s="132" t="str">
        <f>VLOOKUP($F1066,'Participating - full rosters'!$A:$Q,17,FALSE )</f>
        <v>DAY</v>
      </c>
      <c r="S1066" s="132">
        <v>4</v>
      </c>
    </row>
    <row r="1067" spans="1:19">
      <c r="A1067" t="str">
        <f>VLOOKUP($F1067,'Participating - full rosters'!$A:$Q,2,FALSE )</f>
        <v xml:space="preserve">King's County </v>
      </c>
      <c r="B1067" s="143">
        <v>0.23887557634757928</v>
      </c>
      <c r="C1067" t="str">
        <f>VLOOKUP($F1067,'Participating - full rosters'!$A:$Q,5,FALSE )</f>
        <v>D4 South</v>
      </c>
      <c r="D1067" s="196">
        <v>0.56827903572544458</v>
      </c>
      <c r="E1067" t="str">
        <f>VLOOKUP($F1067,'Participating - full rosters'!$A:$Q,10,FALSE )</f>
        <v>Haffner Jatta, Cecelia</v>
      </c>
      <c r="F1067" s="144">
        <v>0.8698234343728436</v>
      </c>
      <c r="G1067">
        <f>VLOOKUP($F1067,'Participating - full rosters'!$A:$Q,11,FALSE )</f>
        <v>599</v>
      </c>
      <c r="H1067" s="132">
        <f>VLOOKUP($F1067,'Participating - full rosters'!$A:$Q,12,FALSE )</f>
        <v>36</v>
      </c>
      <c r="I1067" s="132">
        <f>VLOOKUP($F1067,'Participating - full rosters'!$A:$Q,13,FALSE )</f>
        <v>2006</v>
      </c>
      <c r="J1067" s="132" t="str">
        <f>VLOOKUP($F1067,'Participating - full rosters'!$A:$Q,14,FALSE )</f>
        <v xml:space="preserve">Govt. (non federal) - City
</v>
      </c>
      <c r="K1067" s="132" t="str">
        <f>VLOOKUP($F1067,'Participating - full rosters'!$A:$R,18,FALSE )</f>
        <v>Minor</v>
      </c>
      <c r="L1067" s="132" t="str">
        <f>VLOOKUP($F1067,'Participating - full rosters'!$A:$Q,15,FALSE )</f>
        <v>LPN</v>
      </c>
      <c r="M1067" s="150">
        <f>VLOOKUP($F1067,'Participating - full rosters'!$A:$Q,16,FALSE )</f>
        <v>37025</v>
      </c>
      <c r="N1067" s="150">
        <f>VLOOKUP($F1067,'Participating - full rosters'!$A:$Q,16,FALSE )</f>
        <v>37025</v>
      </c>
      <c r="O1067" s="150"/>
      <c r="P1067" s="150"/>
      <c r="Q1067" s="47">
        <f>'Overall Data'!$C$34-N1067</f>
        <v>6024</v>
      </c>
      <c r="R1067" s="132" t="str">
        <f>VLOOKUP($F1067,'Participating - full rosters'!$A:$Q,17,FALSE )</f>
        <v>DAY</v>
      </c>
      <c r="S1067" s="132">
        <v>4</v>
      </c>
    </row>
    <row r="1068" spans="1:19">
      <c r="A1068" t="str">
        <f>VLOOKUP($F1068,'Participating - full rosters'!$A:$Q,2,FALSE )</f>
        <v>Stanford Hospital</v>
      </c>
      <c r="B1068" s="151">
        <v>0.7705177108775364</v>
      </c>
      <c r="C1068" t="str">
        <f>VLOOKUP($F1068,'Participating - full rosters'!$A:$Q,5,FALSE )</f>
        <v>C2 - Trauma/Surgery</v>
      </c>
      <c r="D1068" s="151">
        <v>0.13460555484819647</v>
      </c>
      <c r="E1068" t="str">
        <f>VLOOKUP($F1068,'Participating - full rosters'!$A:$Q,10,FALSE )</f>
        <v>Norris, Kristi</v>
      </c>
      <c r="F1068" s="151">
        <v>0.55590805757380624</v>
      </c>
      <c r="G1068">
        <f>VLOOKUP($F1068,'Participating - full rosters'!$A:$Q,11,FALSE )</f>
        <v>491</v>
      </c>
      <c r="H1068" s="132">
        <f>VLOOKUP($F1068,'Participating - full rosters'!$A:$Q,12,FALSE )</f>
        <v>23</v>
      </c>
      <c r="I1068" s="132">
        <f>VLOOKUP($F1068,'Participating - full rosters'!$A:$Q,13,FALSE )</f>
        <v>2011</v>
      </c>
      <c r="J1068" s="132" t="str">
        <f>VLOOKUP($F1068,'Participating - full rosters'!$A:$Q,14,FALSE )</f>
        <v>Nongovt. (not-for-profit) - Other</v>
      </c>
      <c r="K1068" s="132" t="str">
        <f>VLOOKUP($F1068,'Participating - full rosters'!$A:$R,18,FALSE )</f>
        <v>Major</v>
      </c>
      <c r="L1068" s="132" t="str">
        <f>VLOOKUP($F1068,'Participating - full rosters'!$A:$Q,15,FALSE )</f>
        <v>LPN</v>
      </c>
      <c r="M1068" s="150">
        <f>VLOOKUP($F1068,'Participating - full rosters'!$A:$Q,16,FALSE )</f>
        <v>37025</v>
      </c>
      <c r="N1068" s="150">
        <f>VLOOKUP($F1068,'Participating - full rosters'!$A:$Q,16,FALSE )</f>
        <v>37025</v>
      </c>
      <c r="O1068" s="150"/>
      <c r="P1068" s="150"/>
      <c r="Q1068" s="47">
        <f>'Overall Data'!$C$34-N1068</f>
        <v>6024</v>
      </c>
      <c r="R1068" s="132" t="str">
        <f>VLOOKUP($F1068,'Participating - full rosters'!$A:$Q,17,FALSE )</f>
        <v>DAY</v>
      </c>
      <c r="S1068" s="132">
        <v>4</v>
      </c>
    </row>
    <row r="1069" spans="1:19">
      <c r="A1069" t="str">
        <f>VLOOKUP($F1069,'Participating - full rosters'!$A:$Q,2,FALSE )</f>
        <v>Metropolitan Hospital</v>
      </c>
      <c r="B1069" s="151">
        <v>0.25150632982301691</v>
      </c>
      <c r="C1069" t="str">
        <f>VLOOKUP($F1069,'Participating - full rosters'!$A:$Q,5,FALSE )</f>
        <v>6B Telemetry</v>
      </c>
      <c r="D1069" s="151">
        <v>0.93953970736413928</v>
      </c>
      <c r="E1069" t="str">
        <f>VLOOKUP($F1069,'Participating - full rosters'!$A:$Q,10,FALSE )</f>
        <v>Moore, Nieka</v>
      </c>
      <c r="F1069" s="151">
        <v>0.12310965683412767</v>
      </c>
      <c r="G1069">
        <f>VLOOKUP($F1069,'Participating - full rosters'!$A:$Q,11,FALSE )</f>
        <v>317</v>
      </c>
      <c r="H1069" s="132">
        <f>VLOOKUP($F1069,'Participating - full rosters'!$A:$Q,12,FALSE )</f>
        <v>21</v>
      </c>
      <c r="I1069" s="132">
        <f>VLOOKUP($F1069,'Participating - full rosters'!$A:$Q,13,FALSE )</f>
        <v>2016</v>
      </c>
      <c r="J1069" s="132" t="str">
        <f>VLOOKUP($F1069,'Participating - full rosters'!$A:$Q,14,FALSE )</f>
        <v xml:space="preserve">Govt. (non federal) - City
</v>
      </c>
      <c r="K1069" s="132" t="str">
        <f>VLOOKUP($F1069,'Participating - full rosters'!$A:$R,18,FALSE )</f>
        <v>Minor</v>
      </c>
      <c r="L1069" s="132" t="str">
        <f>VLOOKUP($F1069,'Participating - full rosters'!$A:$Q,15,FALSE )</f>
        <v>Staff Nurse</v>
      </c>
      <c r="M1069" s="150">
        <f>VLOOKUP($F1069,'Participating - full rosters'!$A:$Q,16,FALSE )</f>
        <v>37018</v>
      </c>
      <c r="N1069" s="150">
        <f>VLOOKUP($F1069,'Participating - full rosters'!$A:$Q,16,FALSE )</f>
        <v>37018</v>
      </c>
      <c r="O1069" s="150"/>
      <c r="P1069" s="150"/>
      <c r="Q1069" s="47">
        <f>'Overall Data'!$C$34-N1069</f>
        <v>6031</v>
      </c>
      <c r="R1069" s="132" t="str">
        <f>VLOOKUP($F1069,'Participating - full rosters'!$A:$Q,17,FALSE )</f>
        <v>Days</v>
      </c>
      <c r="S1069" s="132">
        <v>4</v>
      </c>
    </row>
    <row r="1070" spans="1:19">
      <c r="A1070" t="str">
        <f>VLOOKUP($F1070,'Participating - full rosters'!$A:$Q,2,FALSE )</f>
        <v>St. John Hospital &amp; Medical Center</v>
      </c>
      <c r="B1070" s="151">
        <v>0.43342485109506379</v>
      </c>
      <c r="C1070" t="str">
        <f>VLOOKUP($F1070,'Participating - full rosters'!$A:$Q,5,FALSE )</f>
        <v>4 East - ACE Unit</v>
      </c>
      <c r="D1070" s="151">
        <v>0.9455541494267875</v>
      </c>
      <c r="E1070" t="str">
        <f>VLOOKUP($F1070,'Participating - full rosters'!$A:$Q,10,FALSE )</f>
        <v>Glen, Ruby</v>
      </c>
      <c r="F1070" s="151">
        <v>0.62264985419115104</v>
      </c>
      <c r="G1070">
        <f>VLOOKUP($F1070,'Participating - full rosters'!$A:$Q,11,FALSE )</f>
        <v>586</v>
      </c>
      <c r="H1070" s="132">
        <f>VLOOKUP($F1070,'Participating - full rosters'!$A:$Q,12,FALSE )</f>
        <v>24</v>
      </c>
      <c r="I1070" s="132">
        <f>VLOOKUP($F1070,'Participating - full rosters'!$A:$Q,13,FALSE )</f>
        <v>2003</v>
      </c>
      <c r="J1070" s="132" t="str">
        <f>VLOOKUP($F1070,'Participating - full rosters'!$A:$Q,14,FALSE )</f>
        <v>Nongovt. (not-for-profit) - Church Operated</v>
      </c>
      <c r="K1070" s="132" t="str">
        <f>VLOOKUP($F1070,'Participating - full rosters'!$A:$R,18,FALSE )</f>
        <v>Major</v>
      </c>
      <c r="L1070" s="132" t="str">
        <f>VLOOKUP($F1070,'Participating - full rosters'!$A:$Q,15,FALSE )</f>
        <v>Patient Care Technician</v>
      </c>
      <c r="M1070" s="150">
        <f>VLOOKUP($F1070,'Participating - full rosters'!$A:$Q,16,FALSE )</f>
        <v>36955</v>
      </c>
      <c r="N1070" s="150">
        <f>VLOOKUP($F1070,'Participating - full rosters'!$A:$Q,16,FALSE )</f>
        <v>36955</v>
      </c>
      <c r="O1070" s="150"/>
      <c r="P1070" s="150"/>
      <c r="Q1070" s="47">
        <f>'Overall Data'!$C$34-N1070</f>
        <v>6094</v>
      </c>
      <c r="R1070" s="132" t="str">
        <f>VLOOKUP($F1070,'Participating - full rosters'!$A:$Q,17,FALSE )</f>
        <v>Day</v>
      </c>
      <c r="S1070" s="132">
        <v>4</v>
      </c>
    </row>
    <row r="1071" spans="1:19">
      <c r="A1071" t="str">
        <f>VLOOKUP($F1071,'Participating - full rosters'!$A:$Q,2,FALSE )</f>
        <v>St. John Hospital &amp; Medical Center</v>
      </c>
      <c r="B1071" s="151">
        <v>0.43342485109506379</v>
      </c>
      <c r="C1071" t="str">
        <f>VLOOKUP($F1071,'Participating - full rosters'!$A:$Q,5,FALSE )</f>
        <v>4 East - ACE Unit</v>
      </c>
      <c r="D1071" s="151">
        <v>0.9455541494267875</v>
      </c>
      <c r="E1071" t="str">
        <f>VLOOKUP($F1071,'Participating - full rosters'!$A:$Q,10,FALSE )</f>
        <v>Ingram, Lori</v>
      </c>
      <c r="F1071" s="151">
        <v>0.69104048710357768</v>
      </c>
      <c r="G1071">
        <f>VLOOKUP($F1071,'Participating - full rosters'!$A:$Q,11,FALSE )</f>
        <v>586</v>
      </c>
      <c r="H1071" s="132">
        <f>VLOOKUP($F1071,'Participating - full rosters'!$A:$Q,12,FALSE )</f>
        <v>24</v>
      </c>
      <c r="I1071" s="132">
        <f>VLOOKUP($F1071,'Participating - full rosters'!$A:$Q,13,FALSE )</f>
        <v>2003</v>
      </c>
      <c r="J1071" s="132" t="str">
        <f>VLOOKUP($F1071,'Participating - full rosters'!$A:$Q,14,FALSE )</f>
        <v>Nongovt. (not-for-profit) - Church Operated</v>
      </c>
      <c r="K1071" s="132" t="str">
        <f>VLOOKUP($F1071,'Participating - full rosters'!$A:$R,18,FALSE )</f>
        <v>Major</v>
      </c>
      <c r="L1071" s="132" t="str">
        <f>VLOOKUP($F1071,'Participating - full rosters'!$A:$Q,15,FALSE )</f>
        <v>Patient Care Technician</v>
      </c>
      <c r="M1071" s="150">
        <f>VLOOKUP($F1071,'Participating - full rosters'!$A:$Q,16,FALSE )</f>
        <v>36913</v>
      </c>
      <c r="N1071" s="150">
        <f>VLOOKUP($F1071,'Participating - full rosters'!$A:$Q,16,FALSE )</f>
        <v>36913</v>
      </c>
      <c r="O1071" s="150"/>
      <c r="P1071" s="150"/>
      <c r="Q1071" s="47">
        <f>'Overall Data'!$C$34-N1071</f>
        <v>6136</v>
      </c>
      <c r="R1071" s="132" t="str">
        <f>VLOOKUP($F1071,'Participating - full rosters'!$A:$Q,17,FALSE )</f>
        <v>Day</v>
      </c>
      <c r="S1071" s="132">
        <v>4</v>
      </c>
    </row>
    <row r="1072" spans="1:19">
      <c r="A1072" t="str">
        <f>VLOOKUP($F1072,'Participating - full rosters'!$A:$Q,2,FALSE )</f>
        <v>Kaiser Permanente Sunnyside Medical Center</v>
      </c>
      <c r="B1072" s="151">
        <v>0.21700524054157877</v>
      </c>
      <c r="C1072" t="str">
        <f>VLOOKUP($F1072,'Participating - full rosters'!$A:$Q,5,FALSE )</f>
        <v>CV</v>
      </c>
      <c r="D1072" s="151">
        <v>0.28666575543119865</v>
      </c>
      <c r="E1072" t="str">
        <f>VLOOKUP($F1072,'Participating - full rosters'!$A:$Q,10,FALSE )</f>
        <v>Biggs, Lee</v>
      </c>
      <c r="F1072" s="151">
        <v>0.51962966108011388</v>
      </c>
      <c r="G1072">
        <f>VLOOKUP($F1072,'Participating - full rosters'!$A:$Q,11,FALSE )</f>
        <v>302</v>
      </c>
      <c r="H1072" s="132">
        <f>VLOOKUP($F1072,'Participating - full rosters'!$A:$Q,12,FALSE )</f>
        <v>18</v>
      </c>
      <c r="I1072" s="132">
        <f>VLOOKUP($F1072,'Participating - full rosters'!$A:$Q,13,FALSE )</f>
        <v>2016</v>
      </c>
      <c r="J1072" s="132" t="str">
        <f>VLOOKUP($F1072,'Participating - full rosters'!$A:$Q,14,FALSE )</f>
        <v>Nongovt. (not-for-profit) - Other</v>
      </c>
      <c r="K1072" s="132" t="str">
        <f>VLOOKUP($F1072,'Participating - full rosters'!$A:$R,18,FALSE )</f>
        <v>Minor</v>
      </c>
      <c r="L1072" s="132" t="str">
        <f>VLOOKUP($F1072,'Participating - full rosters'!$A:$Q,15,FALSE )</f>
        <v>Staff Nurse</v>
      </c>
      <c r="M1072" s="150">
        <f>VLOOKUP($F1072,'Participating - full rosters'!$A:$Q,16,FALSE )</f>
        <v>36794</v>
      </c>
      <c r="N1072" s="150">
        <f>VLOOKUP($F1072,'Participating - full rosters'!$A:$Q,16,FALSE )</f>
        <v>36794</v>
      </c>
      <c r="O1072" s="150"/>
      <c r="P1072" s="150"/>
      <c r="Q1072" s="47">
        <f>'Overall Data'!$C$34-N1072</f>
        <v>6255</v>
      </c>
      <c r="R1072" s="132" t="str">
        <f>VLOOKUP($F1072,'Participating - full rosters'!$A:$Q,17,FALSE )</f>
        <v>DAY</v>
      </c>
      <c r="S1072" s="132">
        <v>4</v>
      </c>
    </row>
    <row r="1073" spans="1:19">
      <c r="A1073" t="str">
        <f>VLOOKUP($F1073,'Participating - full rosters'!$A:$Q,2,FALSE )</f>
        <v>St. Elizabeth Hospital</v>
      </c>
      <c r="B1073" s="106">
        <v>6.8237914781315995E-2</v>
      </c>
      <c r="C1073" t="str">
        <f>VLOOKUP($F1073,'Participating - full rosters'!$A:$Q,5,FALSE )</f>
        <v>Surgery</v>
      </c>
      <c r="D1073" s="106">
        <v>0.26135224736058948</v>
      </c>
      <c r="E1073" t="str">
        <f>VLOOKUP($F1073,'Participating - full rosters'!$A:$Q,10,FALSE )</f>
        <v>Joyeux, Sandrina</v>
      </c>
      <c r="F1073" s="106">
        <v>0.73238915943268701</v>
      </c>
      <c r="G1073">
        <f>VLOOKUP($F1073,'Participating - full rosters'!$A:$Q,11,FALSE )</f>
        <v>47</v>
      </c>
      <c r="H1073" s="132">
        <f>VLOOKUP($F1073,'Participating - full rosters'!$A:$Q,12,FALSE )</f>
        <v>16</v>
      </c>
      <c r="I1073" s="132">
        <f>VLOOKUP($F1073,'Participating - full rosters'!$A:$Q,13,FALSE )</f>
        <v>2012</v>
      </c>
      <c r="J1073" s="132" t="str">
        <f>VLOOKUP($F1073,'Participating - full rosters'!$A:$Q,14,FALSE )</f>
        <v xml:space="preserve">Nongovt. (not-for-profit) - Church Operated
</v>
      </c>
      <c r="K1073" s="132" t="str">
        <f>VLOOKUP($F1073,'Participating - full rosters'!$A:$R,18,FALSE )</f>
        <v>Non teaching</v>
      </c>
      <c r="L1073" s="132" t="str">
        <f>VLOOKUP($F1073,'Participating - full rosters'!$A:$Q,15,FALSE )</f>
        <v>Staff Nurse</v>
      </c>
      <c r="M1073" s="150">
        <f>VLOOKUP($F1073,'Participating - full rosters'!$A:$Q,16,FALSE )</f>
        <v>36739</v>
      </c>
      <c r="N1073" s="150">
        <f>VLOOKUP($F1073,'Participating - full rosters'!$A:$Q,16,FALSE )</f>
        <v>36739</v>
      </c>
      <c r="O1073" s="150"/>
      <c r="P1073" s="150"/>
      <c r="Q1073" s="47">
        <f>'Overall Data'!$C$34-N1073</f>
        <v>6310</v>
      </c>
      <c r="R1073" s="132" t="str">
        <f>VLOOKUP($F1073,'Participating - full rosters'!$A:$Q,17,FALSE )</f>
        <v>Day</v>
      </c>
      <c r="S1073" s="132">
        <v>4</v>
      </c>
    </row>
    <row r="1074" spans="1:19">
      <c r="A1074" t="str">
        <f>VLOOKUP($F1074,'Participating - full rosters'!$A:$Q,2,FALSE )</f>
        <v>Woodhull Hospital</v>
      </c>
      <c r="B1074" s="151">
        <v>0.33754326083630637</v>
      </c>
      <c r="C1074" t="str">
        <f>VLOOKUP($F1074,'Participating - full rosters'!$A:$Q,5,FALSE )</f>
        <v>8-200 Medicine</v>
      </c>
      <c r="D1074" s="151">
        <v>0.39015181399689147</v>
      </c>
      <c r="E1074" t="str">
        <f>VLOOKUP($F1074,'Participating - full rosters'!$A:$Q,10,FALSE )</f>
        <v>Carter, Joan</v>
      </c>
      <c r="F1074" s="151">
        <v>0.96450000000000002</v>
      </c>
      <c r="G1074">
        <f>VLOOKUP($F1074,'Participating - full rosters'!$A:$Q,11,FALSE )</f>
        <v>305</v>
      </c>
      <c r="H1074" s="132">
        <f>VLOOKUP($F1074,'Participating - full rosters'!$A:$Q,12,FALSE )</f>
        <v>36</v>
      </c>
      <c r="I1074" s="132">
        <f>VLOOKUP($F1074,'Participating - full rosters'!$A:$Q,13,FALSE )</f>
        <v>2016</v>
      </c>
      <c r="J1074" s="132" t="str">
        <f>VLOOKUP($F1074,'Participating - full rosters'!$A:$Q,14,FALSE )</f>
        <v>Govt. (non federal) - City-county</v>
      </c>
      <c r="K1074" s="132" t="str">
        <f>VLOOKUP($F1074,'Participating - full rosters'!$A:$R,18,FALSE )</f>
        <v>Minor</v>
      </c>
      <c r="L1074" s="132" t="str">
        <f>VLOOKUP($F1074,'Participating - full rosters'!$A:$Q,15,FALSE )</f>
        <v>Staff Nurse</v>
      </c>
      <c r="M1074" s="150">
        <f>VLOOKUP($F1074,'Participating - full rosters'!$A:$Q,16,FALSE )</f>
        <v>36739</v>
      </c>
      <c r="N1074" s="150">
        <f>VLOOKUP($F1074,'Participating - full rosters'!$A:$Q,16,FALSE )</f>
        <v>36739</v>
      </c>
      <c r="O1074" s="150"/>
      <c r="P1074" s="150"/>
      <c r="Q1074" s="47">
        <f>'Overall Data'!$C$34-N1074</f>
        <v>6310</v>
      </c>
      <c r="R1074" s="132" t="str">
        <f>VLOOKUP($F1074,'Participating - full rosters'!$A:$Q,17,FALSE )</f>
        <v>Day</v>
      </c>
      <c r="S1074" s="132">
        <v>4</v>
      </c>
    </row>
    <row r="1075" spans="1:19">
      <c r="A1075" t="str">
        <f>VLOOKUP($F1075,'Participating - full rosters'!$A:$Q,2,FALSE )</f>
        <v>Kaiser Permanente Sunnyside Medical Center</v>
      </c>
      <c r="B1075" s="151">
        <v>0.21700524054157877</v>
      </c>
      <c r="C1075" t="str">
        <f>VLOOKUP($F1075,'Participating - full rosters'!$A:$Q,5,FALSE )</f>
        <v>3 South</v>
      </c>
      <c r="D1075" s="151">
        <v>0.64084960040717354</v>
      </c>
      <c r="E1075" t="str">
        <f>VLOOKUP($F1075,'Participating - full rosters'!$A:$Q,10,FALSE )</f>
        <v>S., Kuchman Mary</v>
      </c>
      <c r="F1075" s="151">
        <v>9.2121346303198792E-2</v>
      </c>
      <c r="G1075">
        <f>VLOOKUP($F1075,'Participating - full rosters'!$A:$Q,11,FALSE )</f>
        <v>302</v>
      </c>
      <c r="H1075" s="132">
        <f>VLOOKUP($F1075,'Participating - full rosters'!$A:$Q,12,FALSE )</f>
        <v>20</v>
      </c>
      <c r="I1075" s="132">
        <f>VLOOKUP($F1075,'Participating - full rosters'!$A:$Q,13,FALSE )</f>
        <v>2016</v>
      </c>
      <c r="J1075" s="132" t="str">
        <f>VLOOKUP($F1075,'Participating - full rosters'!$A:$Q,14,FALSE )</f>
        <v>Nongovt. (not-for-profit) - Other</v>
      </c>
      <c r="K1075" s="132" t="str">
        <f>VLOOKUP($F1075,'Participating - full rosters'!$A:$R,18,FALSE )</f>
        <v>Minor</v>
      </c>
      <c r="L1075" s="132" t="str">
        <f>VLOOKUP($F1075,'Participating - full rosters'!$A:$Q,15,FALSE )</f>
        <v>Staff Nurse</v>
      </c>
      <c r="M1075" s="150">
        <f>VLOOKUP($F1075,'Participating - full rosters'!$A:$Q,16,FALSE )</f>
        <v>36731</v>
      </c>
      <c r="N1075" s="150">
        <f>VLOOKUP($F1075,'Participating - full rosters'!$A:$Q,16,FALSE )</f>
        <v>36731</v>
      </c>
      <c r="O1075" s="150"/>
      <c r="P1075" s="150"/>
      <c r="Q1075" s="47">
        <f>'Overall Data'!$C$34-N1075</f>
        <v>6318</v>
      </c>
      <c r="R1075" s="132" t="str">
        <f>VLOOKUP($F1075,'Participating - full rosters'!$A:$Q,17,FALSE )</f>
        <v>DAY</v>
      </c>
      <c r="S1075" s="132">
        <v>4</v>
      </c>
    </row>
    <row r="1076" spans="1:19">
      <c r="A1076" t="str">
        <f>VLOOKUP($F1076,'Participating - full rosters'!$A:$Q,2,FALSE )</f>
        <v>Kaiser Permanente Sunnyside Medical Center</v>
      </c>
      <c r="B1076" s="151">
        <v>0.21700524054157877</v>
      </c>
      <c r="C1076" t="str">
        <f>VLOOKUP($F1076,'Participating - full rosters'!$A:$Q,5,FALSE )</f>
        <v>2 North</v>
      </c>
      <c r="D1076" s="151">
        <v>0.16097999137792862</v>
      </c>
      <c r="E1076" t="str">
        <f>VLOOKUP($F1076,'Participating - full rosters'!$A:$Q,10,FALSE )</f>
        <v>Brich, Jovy</v>
      </c>
      <c r="F1076" s="151">
        <v>0.51674964526460643</v>
      </c>
      <c r="G1076">
        <f>VLOOKUP($F1076,'Participating - full rosters'!$A:$Q,11,FALSE )</f>
        <v>302</v>
      </c>
      <c r="H1076" s="132">
        <f>VLOOKUP($F1076,'Participating - full rosters'!$A:$Q,12,FALSE )</f>
        <v>35</v>
      </c>
      <c r="I1076" s="132">
        <f>VLOOKUP($F1076,'Participating - full rosters'!$A:$Q,13,FALSE )</f>
        <v>2016</v>
      </c>
      <c r="J1076" s="132" t="str">
        <f>VLOOKUP($F1076,'Participating - full rosters'!$A:$Q,14,FALSE )</f>
        <v>Nongovt. (not-for-profit) - Other</v>
      </c>
      <c r="K1076" s="132" t="str">
        <f>VLOOKUP($F1076,'Participating - full rosters'!$A:$R,18,FALSE )</f>
        <v>Minor</v>
      </c>
      <c r="L1076" s="132" t="str">
        <f>VLOOKUP($F1076,'Participating - full rosters'!$A:$Q,15,FALSE )</f>
        <v>Staff Nurse</v>
      </c>
      <c r="M1076" s="150">
        <f>VLOOKUP($F1076,'Participating - full rosters'!$A:$Q,16,FALSE )</f>
        <v>36668</v>
      </c>
      <c r="N1076" s="150">
        <f>VLOOKUP($F1076,'Participating - full rosters'!$A:$Q,16,FALSE )</f>
        <v>36668</v>
      </c>
      <c r="O1076" s="150"/>
      <c r="P1076" s="150"/>
      <c r="Q1076" s="47">
        <f>'Overall Data'!$C$34-N1076</f>
        <v>6381</v>
      </c>
      <c r="R1076" s="132" t="str">
        <f>VLOOKUP($F1076,'Participating - full rosters'!$A:$Q,17,FALSE )</f>
        <v>DAY</v>
      </c>
      <c r="S1076" s="132">
        <v>4</v>
      </c>
    </row>
    <row r="1077" spans="1:19">
      <c r="A1077" t="str">
        <f>VLOOKUP($F1077,'Participating - full rosters'!$A:$Q,2,FALSE )</f>
        <v>O'Connor Hospital</v>
      </c>
      <c r="B1077" s="151">
        <v>0.55461445603717285</v>
      </c>
      <c r="C1077" t="str">
        <f>VLOOKUP($F1077,'Participating - full rosters'!$A:$Q,5,FALSE )</f>
        <v>Inpatient</v>
      </c>
      <c r="D1077" s="151">
        <v>0.36927518772477186</v>
      </c>
      <c r="E1077" t="str">
        <f>VLOOKUP($F1077,'Participating - full rosters'!$A:$Q,10,FALSE )</f>
        <v>Adjei, Bonnie</v>
      </c>
      <c r="F1077" s="151">
        <v>0.42195077684154481</v>
      </c>
      <c r="G1077">
        <f>VLOOKUP($F1077,'Participating - full rosters'!$A:$Q,11,FALSE )</f>
        <v>16</v>
      </c>
      <c r="H1077" s="132">
        <f>VLOOKUP($F1077,'Participating - full rosters'!$A:$Q,12,FALSE )</f>
        <v>0</v>
      </c>
      <c r="I1077" s="132">
        <f>VLOOKUP($F1077,'Participating - full rosters'!$A:$Q,13,FALSE )</f>
        <v>2011</v>
      </c>
      <c r="J1077" s="132" t="str">
        <f>VLOOKUP($F1077,'Participating - full rosters'!$A:$Q,14,FALSE )</f>
        <v>Nongovt. (not-for-profit) - Other</v>
      </c>
      <c r="K1077" s="132" t="str">
        <f>VLOOKUP($F1077,'Participating - full rosters'!$A:$R,18,FALSE )</f>
        <v>Non teaching</v>
      </c>
      <c r="L1077" s="132" t="str">
        <f>VLOOKUP($F1077,'Participating - full rosters'!$A:$Q,15,FALSE )</f>
        <v>Staff Nurse</v>
      </c>
      <c r="M1077" s="150">
        <f>VLOOKUP($F1077,'Participating - full rosters'!$A:$Q,16,FALSE )</f>
        <v>36521</v>
      </c>
      <c r="N1077" s="150">
        <f>VLOOKUP($F1077,'Participating - full rosters'!$A:$Q,16,FALSE )</f>
        <v>36521</v>
      </c>
      <c r="O1077" s="150"/>
      <c r="P1077" s="150"/>
      <c r="Q1077" s="47">
        <f>'Overall Data'!$C$34-N1077</f>
        <v>6528</v>
      </c>
      <c r="R1077" s="132" t="str">
        <f>VLOOKUP($F1077,'Participating - full rosters'!$A:$Q,17,FALSE )</f>
        <v>day</v>
      </c>
      <c r="S1077" s="132">
        <v>4</v>
      </c>
    </row>
    <row r="1078" spans="1:19">
      <c r="A1078" t="str">
        <f>VLOOKUP($F1078,'Participating - full rosters'!$A:$Q,2,FALSE )</f>
        <v>The Miriam Hospital</v>
      </c>
      <c r="B1078" s="151">
        <v>0.52550586196277127</v>
      </c>
      <c r="C1078" t="str">
        <f>VLOOKUP($F1078,'Participating - full rosters'!$A:$Q,5,FALSE )</f>
        <v>3W Med Surg</v>
      </c>
      <c r="D1078" s="151">
        <v>0.25663933604106137</v>
      </c>
      <c r="E1078" t="str">
        <f>VLOOKUP($F1078,'Participating - full rosters'!$A:$Q,10,FALSE )</f>
        <v>Ellinwood, Katelyn M</v>
      </c>
      <c r="F1078" s="151">
        <v>0.7053049695987591</v>
      </c>
      <c r="G1078">
        <f>VLOOKUP($F1078,'Participating - full rosters'!$A:$Q,11,FALSE )</f>
        <v>247</v>
      </c>
      <c r="H1078" s="132">
        <f>VLOOKUP($F1078,'Participating - full rosters'!$A:$Q,12,FALSE )</f>
        <v>36</v>
      </c>
      <c r="I1078" s="132">
        <f>VLOOKUP($F1078,'Participating - full rosters'!$A:$Q,13,FALSE )</f>
        <v>2004</v>
      </c>
      <c r="J1078" s="132" t="str">
        <f>VLOOKUP($F1078,'Participating - full rosters'!$A:$Q,14,FALSE )</f>
        <v>Nongovt. (not-for-profit) - Other</v>
      </c>
      <c r="K1078" s="132" t="str">
        <f>VLOOKUP($F1078,'Participating - full rosters'!$A:$R,18,FALSE )</f>
        <v>Major</v>
      </c>
      <c r="L1078" s="132" t="str">
        <f>VLOOKUP($F1078,'Participating - full rosters'!$A:$Q,15,FALSE )</f>
        <v>Staff Nurse</v>
      </c>
      <c r="M1078" s="150">
        <f>VLOOKUP($F1078,'Participating - full rosters'!$A:$Q,16,FALSE )</f>
        <v>36521</v>
      </c>
      <c r="N1078" s="150">
        <f>VLOOKUP($F1078,'Participating - full rosters'!$A:$Q,16,FALSE )</f>
        <v>36521</v>
      </c>
      <c r="O1078" s="150"/>
      <c r="P1078" s="150"/>
      <c r="Q1078" s="47">
        <f>'Overall Data'!$C$34-N1078</f>
        <v>6528</v>
      </c>
      <c r="R1078" s="132" t="str">
        <f>VLOOKUP($F1078,'Participating - full rosters'!$A:$Q,17,FALSE )</f>
        <v>day</v>
      </c>
      <c r="S1078" s="132">
        <v>4</v>
      </c>
    </row>
    <row r="1079" spans="1:19">
      <c r="A1079" t="str">
        <f>VLOOKUP($F1079,'Participating - full rosters'!$A:$Q,2,FALSE )</f>
        <v xml:space="preserve">King's County </v>
      </c>
      <c r="B1079" s="143">
        <v>0.23887557634757928</v>
      </c>
      <c r="C1079" t="str">
        <f>VLOOKUP($F1079,'Participating - full rosters'!$A:$Q,5,FALSE )</f>
        <v>D7 North</v>
      </c>
      <c r="D1079" s="195">
        <v>0.18010557270315219</v>
      </c>
      <c r="E1079" t="str">
        <f>VLOOKUP($F1079,'Participating - full rosters'!$A:$Q,10,FALSE )</f>
        <v>Edghill, Sandra</v>
      </c>
      <c r="F1079" s="142">
        <v>0.92234097898769019</v>
      </c>
      <c r="G1079">
        <f>VLOOKUP($F1079,'Participating - full rosters'!$A:$Q,11,FALSE )</f>
        <v>599</v>
      </c>
      <c r="H1079" s="132">
        <f>VLOOKUP($F1079,'Participating - full rosters'!$A:$Q,12,FALSE )</f>
        <v>36</v>
      </c>
      <c r="I1079" s="132">
        <f>VLOOKUP($F1079,'Participating - full rosters'!$A:$Q,13,FALSE )</f>
        <v>2006</v>
      </c>
      <c r="J1079" s="132" t="str">
        <f>VLOOKUP($F1079,'Participating - full rosters'!$A:$Q,14,FALSE )</f>
        <v xml:space="preserve">Govt. (non federal) - City
</v>
      </c>
      <c r="K1079" s="132" t="str">
        <f>VLOOKUP($F1079,'Participating - full rosters'!$A:$R,18,FALSE )</f>
        <v>Minor</v>
      </c>
      <c r="L1079" s="132" t="str">
        <f>VLOOKUP($F1079,'Participating - full rosters'!$A:$Q,15,FALSE )</f>
        <v>Staff Nurse</v>
      </c>
      <c r="M1079" s="150">
        <f>VLOOKUP($F1079,'Participating - full rosters'!$A:$Q,16,FALSE )</f>
        <v>36484</v>
      </c>
      <c r="N1079" s="150">
        <f>VLOOKUP($F1079,'Participating - full rosters'!$A:$Q,16,FALSE )</f>
        <v>36484</v>
      </c>
      <c r="O1079" s="150"/>
      <c r="P1079" s="150"/>
      <c r="Q1079" s="47">
        <f>'Overall Data'!$C$34-N1079</f>
        <v>6565</v>
      </c>
      <c r="R1079" s="132" t="str">
        <f>VLOOKUP($F1079,'Participating - full rosters'!$A:$Q,17,FALSE )</f>
        <v>Day</v>
      </c>
      <c r="S1079" s="132">
        <v>4</v>
      </c>
    </row>
    <row r="1080" spans="1:19">
      <c r="A1080" t="str">
        <f>VLOOKUP($F1080,'Participating - full rosters'!$A:$Q,2,FALSE )</f>
        <v>The Miriam Hospital</v>
      </c>
      <c r="B1080" s="151">
        <v>0.52550586196277127</v>
      </c>
      <c r="C1080" t="str">
        <f>VLOOKUP($F1080,'Participating - full rosters'!$A:$Q,5,FALSE )</f>
        <v>3W Med Surg</v>
      </c>
      <c r="D1080" s="151">
        <v>0.25663933604106137</v>
      </c>
      <c r="E1080" t="str">
        <f>VLOOKUP($F1080,'Participating - full rosters'!$A:$Q,10,FALSE )</f>
        <v>Amoako, Janelle</v>
      </c>
      <c r="F1080" s="151">
        <v>0.33843515534761792</v>
      </c>
      <c r="G1080">
        <f>VLOOKUP($F1080,'Participating - full rosters'!$A:$Q,11,FALSE )</f>
        <v>247</v>
      </c>
      <c r="H1080" s="132">
        <f>VLOOKUP($F1080,'Participating - full rosters'!$A:$Q,12,FALSE )</f>
        <v>36</v>
      </c>
      <c r="I1080" s="132">
        <f>VLOOKUP($F1080,'Participating - full rosters'!$A:$Q,13,FALSE )</f>
        <v>2004</v>
      </c>
      <c r="J1080" s="132" t="str">
        <f>VLOOKUP($F1080,'Participating - full rosters'!$A:$Q,14,FALSE )</f>
        <v>Nongovt. (not-for-profit) - Other</v>
      </c>
      <c r="K1080" s="132" t="str">
        <f>VLOOKUP($F1080,'Participating - full rosters'!$A:$R,18,FALSE )</f>
        <v>Major</v>
      </c>
      <c r="L1080" s="132" t="str">
        <f>VLOOKUP($F1080,'Participating - full rosters'!$A:$Q,15,FALSE )</f>
        <v>Staff Nurse</v>
      </c>
      <c r="M1080" s="150">
        <f>VLOOKUP($F1080,'Participating - full rosters'!$A:$Q,16,FALSE )</f>
        <v>36484</v>
      </c>
      <c r="N1080" s="150">
        <f>VLOOKUP($F1080,'Participating - full rosters'!$A:$Q,16,FALSE )</f>
        <v>36484</v>
      </c>
      <c r="O1080" s="150"/>
      <c r="P1080" s="150"/>
      <c r="Q1080" s="47">
        <f>'Overall Data'!$C$34-N1080</f>
        <v>6565</v>
      </c>
      <c r="R1080" s="132" t="str">
        <f>VLOOKUP($F1080,'Participating - full rosters'!$A:$Q,17,FALSE )</f>
        <v>Day</v>
      </c>
      <c r="S1080" s="132">
        <v>4</v>
      </c>
    </row>
    <row r="1081" spans="1:19">
      <c r="A1081" t="str">
        <f>VLOOKUP($F1081,'Participating - full rosters'!$A:$Q,2,FALSE )</f>
        <v>Kaiser Permanente Sunnyside Medical Center</v>
      </c>
      <c r="B1081" s="151">
        <v>0.21700524054157877</v>
      </c>
      <c r="C1081" t="str">
        <f>VLOOKUP($F1081,'Participating - full rosters'!$A:$Q,5,FALSE )</f>
        <v>CV</v>
      </c>
      <c r="D1081" s="151">
        <v>0.28666575543119865</v>
      </c>
      <c r="E1081" t="str">
        <f>VLOOKUP($F1081,'Participating - full rosters'!$A:$Q,10,FALSE )</f>
        <v>Dozier, Jeanette I.</v>
      </c>
      <c r="F1081" s="151">
        <v>0.12050163759618804</v>
      </c>
      <c r="G1081">
        <f>VLOOKUP($F1081,'Participating - full rosters'!$A:$Q,11,FALSE )</f>
        <v>302</v>
      </c>
      <c r="H1081" s="132">
        <f>VLOOKUP($F1081,'Participating - full rosters'!$A:$Q,12,FALSE )</f>
        <v>18</v>
      </c>
      <c r="I1081" s="132">
        <f>VLOOKUP($F1081,'Participating - full rosters'!$A:$Q,13,FALSE )</f>
        <v>2016</v>
      </c>
      <c r="J1081" s="132" t="str">
        <f>VLOOKUP($F1081,'Participating - full rosters'!$A:$Q,14,FALSE )</f>
        <v>Nongovt. (not-for-profit) - Other</v>
      </c>
      <c r="K1081" s="132" t="str">
        <f>VLOOKUP($F1081,'Participating - full rosters'!$A:$R,18,FALSE )</f>
        <v>Minor</v>
      </c>
      <c r="L1081" s="132" t="str">
        <f>VLOOKUP($F1081,'Participating - full rosters'!$A:$Q,15,FALSE )</f>
        <v>Staff Nurse</v>
      </c>
      <c r="M1081" s="150">
        <f>VLOOKUP($F1081,'Participating - full rosters'!$A:$Q,16,FALSE )</f>
        <v>36419</v>
      </c>
      <c r="N1081" s="150">
        <f>VLOOKUP($F1081,'Participating - full rosters'!$A:$Q,16,FALSE )</f>
        <v>36419</v>
      </c>
      <c r="O1081" s="150"/>
      <c r="P1081" s="150"/>
      <c r="Q1081" s="47">
        <f>'Overall Data'!$C$34-N1081</f>
        <v>6630</v>
      </c>
      <c r="R1081" s="132" t="str">
        <f>VLOOKUP($F1081,'Participating - full rosters'!$A:$Q,17,FALSE )</f>
        <v>DAY</v>
      </c>
      <c r="S1081" s="132">
        <v>4</v>
      </c>
    </row>
    <row r="1082" spans="1:19">
      <c r="A1082" t="str">
        <f>VLOOKUP($F1082,'Participating - full rosters'!$A:$Q,2,FALSE )</f>
        <v>Kaiser Permanente Sunnyside Medical Center</v>
      </c>
      <c r="B1082" s="151">
        <v>0.21700524054157877</v>
      </c>
      <c r="C1082" t="str">
        <f>VLOOKUP($F1082,'Participating - full rosters'!$A:$Q,5,FALSE )</f>
        <v>2 South</v>
      </c>
      <c r="D1082" s="100">
        <v>0.88298628694913495</v>
      </c>
      <c r="E1082" t="str">
        <f>VLOOKUP($F1082,'Participating - full rosters'!$A:$Q,10,FALSE )</f>
        <v>Slyter, Carrie</v>
      </c>
      <c r="F1082" s="151">
        <v>0.28740758199706151</v>
      </c>
      <c r="G1082">
        <f>VLOOKUP($F1082,'Participating - full rosters'!$A:$Q,11,FALSE )</f>
        <v>302</v>
      </c>
      <c r="H1082" s="132">
        <f>VLOOKUP($F1082,'Participating - full rosters'!$A:$Q,12,FALSE )</f>
        <v>20</v>
      </c>
      <c r="I1082" s="132">
        <f>VLOOKUP($F1082,'Participating - full rosters'!$A:$Q,13,FALSE )</f>
        <v>2016</v>
      </c>
      <c r="J1082" s="132" t="str">
        <f>VLOOKUP($F1082,'Participating - full rosters'!$A:$Q,14,FALSE )</f>
        <v>Nongovt. (not-for-profit) - Other</v>
      </c>
      <c r="K1082" s="132" t="str">
        <f>VLOOKUP($F1082,'Participating - full rosters'!$A:$R,18,FALSE )</f>
        <v>Minor</v>
      </c>
      <c r="L1082" s="132" t="str">
        <f>VLOOKUP($F1082,'Participating - full rosters'!$A:$Q,15,FALSE )</f>
        <v>Staff Nurse</v>
      </c>
      <c r="M1082" s="150">
        <f>VLOOKUP($F1082,'Participating - full rosters'!$A:$Q,16,FALSE )</f>
        <v>36353</v>
      </c>
      <c r="N1082" s="150">
        <f>VLOOKUP($F1082,'Participating - full rosters'!$A:$Q,16,FALSE )</f>
        <v>36353</v>
      </c>
      <c r="O1082" s="150"/>
      <c r="P1082" s="150"/>
      <c r="Q1082" s="47">
        <f>'Overall Data'!$C$34-N1082</f>
        <v>6696</v>
      </c>
      <c r="R1082" s="132" t="str">
        <f>VLOOKUP($F1082,'Participating - full rosters'!$A:$Q,17,FALSE )</f>
        <v>DAY</v>
      </c>
      <c r="S1082" s="132">
        <v>4</v>
      </c>
    </row>
    <row r="1083" spans="1:19">
      <c r="A1083" t="str">
        <f>VLOOKUP($F1083,'Participating - full rosters'!$A:$Q,2,FALSE )</f>
        <v>Kaiser Permanente Sunnyside Medical Center</v>
      </c>
      <c r="B1083" s="151">
        <v>0.21700524054157877</v>
      </c>
      <c r="C1083" t="str">
        <f>VLOOKUP($F1083,'Participating - full rosters'!$A:$Q,5,FALSE )</f>
        <v>2 North</v>
      </c>
      <c r="D1083" s="151">
        <v>0.16097999137792862</v>
      </c>
      <c r="E1083" t="str">
        <f>VLOOKUP($F1083,'Participating - full rosters'!$A:$Q,10,FALSE )</f>
        <v>Li, Tracy</v>
      </c>
      <c r="F1083" s="151">
        <v>0.29547559765943598</v>
      </c>
      <c r="G1083">
        <f>VLOOKUP($F1083,'Participating - full rosters'!$A:$Q,11,FALSE )</f>
        <v>302</v>
      </c>
      <c r="H1083" s="132">
        <f>VLOOKUP($F1083,'Participating - full rosters'!$A:$Q,12,FALSE )</f>
        <v>35</v>
      </c>
      <c r="I1083" s="132">
        <f>VLOOKUP($F1083,'Participating - full rosters'!$A:$Q,13,FALSE )</f>
        <v>2016</v>
      </c>
      <c r="J1083" s="132" t="str">
        <f>VLOOKUP($F1083,'Participating - full rosters'!$A:$Q,14,FALSE )</f>
        <v>Nongovt. (not-for-profit) - Other</v>
      </c>
      <c r="K1083" s="132" t="str">
        <f>VLOOKUP($F1083,'Participating - full rosters'!$A:$R,18,FALSE )</f>
        <v>Minor</v>
      </c>
      <c r="L1083" s="132" t="str">
        <f>VLOOKUP($F1083,'Participating - full rosters'!$A:$Q,15,FALSE )</f>
        <v>Staff Nurse</v>
      </c>
      <c r="M1083" s="150">
        <f>VLOOKUP($F1083,'Participating - full rosters'!$A:$Q,16,FALSE )</f>
        <v>36353</v>
      </c>
      <c r="N1083" s="150">
        <f>VLOOKUP($F1083,'Participating - full rosters'!$A:$Q,16,FALSE )</f>
        <v>36353</v>
      </c>
      <c r="O1083" s="150"/>
      <c r="P1083" s="150"/>
      <c r="Q1083" s="47">
        <f>'Overall Data'!$C$34-N1083</f>
        <v>6696</v>
      </c>
      <c r="R1083" s="132" t="str">
        <f>VLOOKUP($F1083,'Participating - full rosters'!$A:$Q,17,FALSE )</f>
        <v>DAY</v>
      </c>
      <c r="S1083" s="132">
        <v>4</v>
      </c>
    </row>
    <row r="1084" spans="1:19">
      <c r="A1084" t="str">
        <f>VLOOKUP($F1084,'Participating - full rosters'!$A:$Q,2,FALSE )</f>
        <v>Kaiser Permanente Sunnyside Medical Center</v>
      </c>
      <c r="B1084" s="151">
        <v>0.21700524054157877</v>
      </c>
      <c r="C1084" t="str">
        <f>VLOOKUP($F1084,'Participating - full rosters'!$A:$Q,5,FALSE )</f>
        <v>3 North</v>
      </c>
      <c r="D1084" s="151">
        <v>0.25340820192356961</v>
      </c>
      <c r="E1084" t="str">
        <f>VLOOKUP($F1084,'Participating - full rosters'!$A:$Q,10,FALSE )</f>
        <v>Craig, Raeann M.</v>
      </c>
      <c r="F1084" s="151">
        <v>0.75041389472525932</v>
      </c>
      <c r="G1084">
        <f>VLOOKUP($F1084,'Participating - full rosters'!$A:$Q,11,FALSE )</f>
        <v>302</v>
      </c>
      <c r="H1084" s="132">
        <f>VLOOKUP($F1084,'Participating - full rosters'!$A:$Q,12,FALSE )</f>
        <v>37</v>
      </c>
      <c r="I1084" s="132">
        <f>VLOOKUP($F1084,'Participating - full rosters'!$A:$Q,13,FALSE )</f>
        <v>2016</v>
      </c>
      <c r="J1084" s="132" t="str">
        <f>VLOOKUP($F1084,'Participating - full rosters'!$A:$Q,14,FALSE )</f>
        <v>Nongovt. (not-for-profit) - Other</v>
      </c>
      <c r="K1084" s="132" t="str">
        <f>VLOOKUP($F1084,'Participating - full rosters'!$A:$R,18,FALSE )</f>
        <v>Minor</v>
      </c>
      <c r="L1084" s="132" t="str">
        <f>VLOOKUP($F1084,'Participating - full rosters'!$A:$Q,15,FALSE )</f>
        <v>Staff Nurse</v>
      </c>
      <c r="M1084" s="150">
        <f>VLOOKUP($F1084,'Participating - full rosters'!$A:$Q,16,FALSE )</f>
        <v>36353</v>
      </c>
      <c r="N1084" s="150">
        <f>VLOOKUP($F1084,'Participating - full rosters'!$A:$Q,16,FALSE )</f>
        <v>36353</v>
      </c>
      <c r="O1084" s="150"/>
      <c r="P1084" s="150"/>
      <c r="Q1084" s="47">
        <f>'Overall Data'!$C$34-N1084</f>
        <v>6696</v>
      </c>
      <c r="R1084" s="132" t="str">
        <f>VLOOKUP($F1084,'Participating - full rosters'!$A:$Q,17,FALSE )</f>
        <v>DAY</v>
      </c>
      <c r="S1084" s="132">
        <v>4</v>
      </c>
    </row>
    <row r="1085" spans="1:19">
      <c r="A1085" t="str">
        <f>VLOOKUP($F1085,'Participating - full rosters'!$A:$Q,2,FALSE )</f>
        <v>Kaiser Permanente Sunnyside Medical Center</v>
      </c>
      <c r="B1085" s="151">
        <v>0.21700524054157877</v>
      </c>
      <c r="C1085" t="str">
        <f>VLOOKUP($F1085,'Participating - full rosters'!$A:$Q,5,FALSE )</f>
        <v>2 South</v>
      </c>
      <c r="D1085" s="100">
        <v>0.88298628694913495</v>
      </c>
      <c r="E1085" t="str">
        <f>VLOOKUP($F1085,'Participating - full rosters'!$A:$Q,10,FALSE )</f>
        <v>Denia, Cuan Louiza</v>
      </c>
      <c r="F1085" s="151">
        <v>0.84217674008385546</v>
      </c>
      <c r="G1085">
        <f>VLOOKUP($F1085,'Participating - full rosters'!$A:$Q,11,FALSE )</f>
        <v>302</v>
      </c>
      <c r="H1085" s="132">
        <f>VLOOKUP($F1085,'Participating - full rosters'!$A:$Q,12,FALSE )</f>
        <v>20</v>
      </c>
      <c r="I1085" s="132">
        <f>VLOOKUP($F1085,'Participating - full rosters'!$A:$Q,13,FALSE )</f>
        <v>2016</v>
      </c>
      <c r="J1085" s="132" t="str">
        <f>VLOOKUP($F1085,'Participating - full rosters'!$A:$Q,14,FALSE )</f>
        <v>Nongovt. (not-for-profit) - Other</v>
      </c>
      <c r="K1085" s="132" t="str">
        <f>VLOOKUP($F1085,'Participating - full rosters'!$A:$R,18,FALSE )</f>
        <v>Minor</v>
      </c>
      <c r="L1085" s="132" t="str">
        <f>VLOOKUP($F1085,'Participating - full rosters'!$A:$Q,15,FALSE )</f>
        <v>Staff Nurse</v>
      </c>
      <c r="M1085" s="150">
        <f>VLOOKUP($F1085,'Participating - full rosters'!$A:$Q,16,FALSE )</f>
        <v>36284</v>
      </c>
      <c r="N1085" s="150">
        <f>VLOOKUP($F1085,'Participating - full rosters'!$A:$Q,16,FALSE )</f>
        <v>36284</v>
      </c>
      <c r="O1085" s="150"/>
      <c r="P1085" s="150"/>
      <c r="Q1085" s="47">
        <f>'Overall Data'!$C$34-N1085</f>
        <v>6765</v>
      </c>
      <c r="R1085" s="132" t="str">
        <f>VLOOKUP($F1085,'Participating - full rosters'!$A:$Q,17,FALSE )</f>
        <v>DAY</v>
      </c>
      <c r="S1085" s="132">
        <v>4</v>
      </c>
    </row>
    <row r="1086" spans="1:19">
      <c r="A1086" t="str">
        <f>VLOOKUP($F1086,'Participating - full rosters'!$A:$Q,2,FALSE )</f>
        <v>St. John Hospital &amp; Medical Center</v>
      </c>
      <c r="B1086" s="151">
        <v>0.43342485109506379</v>
      </c>
      <c r="C1086" t="str">
        <f>VLOOKUP($F1086,'Participating - full rosters'!$A:$Q,5,FALSE )</f>
        <v>4 East - ACE Unit</v>
      </c>
      <c r="D1086" s="151">
        <v>0.9455541494267875</v>
      </c>
      <c r="E1086" t="str">
        <f>VLOOKUP($F1086,'Participating - full rosters'!$A:$Q,10,FALSE )</f>
        <v>Humbert, Donna</v>
      </c>
      <c r="F1086" s="151">
        <v>0.88041113989881792</v>
      </c>
      <c r="G1086">
        <f>VLOOKUP($F1086,'Participating - full rosters'!$A:$Q,11,FALSE )</f>
        <v>586</v>
      </c>
      <c r="H1086" s="132">
        <f>VLOOKUP($F1086,'Participating - full rosters'!$A:$Q,12,FALSE )</f>
        <v>24</v>
      </c>
      <c r="I1086" s="132">
        <f>VLOOKUP($F1086,'Participating - full rosters'!$A:$Q,13,FALSE )</f>
        <v>2003</v>
      </c>
      <c r="J1086" s="132" t="str">
        <f>VLOOKUP($F1086,'Participating - full rosters'!$A:$Q,14,FALSE )</f>
        <v>Nongovt. (not-for-profit) - Church Operated</v>
      </c>
      <c r="K1086" s="132" t="str">
        <f>VLOOKUP($F1086,'Participating - full rosters'!$A:$R,18,FALSE )</f>
        <v>Major</v>
      </c>
      <c r="L1086" s="132" t="str">
        <f>VLOOKUP($F1086,'Participating - full rosters'!$A:$Q,15,FALSE )</f>
        <v>Staff Nurse</v>
      </c>
      <c r="M1086" s="150">
        <f>VLOOKUP($F1086,'Participating - full rosters'!$A:$Q,16,FALSE )</f>
        <v>36171</v>
      </c>
      <c r="N1086" s="150">
        <f>VLOOKUP($F1086,'Participating - full rosters'!$A:$Q,16,FALSE )</f>
        <v>36171</v>
      </c>
      <c r="O1086" s="150"/>
      <c r="P1086" s="150"/>
      <c r="Q1086" s="47">
        <f>'Overall Data'!$C$34-N1086</f>
        <v>6878</v>
      </c>
      <c r="R1086" s="132" t="str">
        <f>VLOOKUP($F1086,'Participating - full rosters'!$A:$Q,17,FALSE )</f>
        <v>Day</v>
      </c>
      <c r="S1086" s="132">
        <v>4</v>
      </c>
    </row>
    <row r="1087" spans="1:19">
      <c r="A1087" t="str">
        <f>VLOOKUP($F1087,'Participating - full rosters'!$A:$Q,2,FALSE )</f>
        <v>Harlem Hospital Center</v>
      </c>
      <c r="B1087" s="151">
        <v>0.14907095709371709</v>
      </c>
      <c r="C1087" t="str">
        <f>VLOOKUP($F1087,'Participating - full rosters'!$A:$Q,5,FALSE )</f>
        <v>13th Floor - Medicine</v>
      </c>
      <c r="D1087" s="151">
        <v>0.67283544320657374</v>
      </c>
      <c r="E1087" t="str">
        <f>VLOOKUP($F1087,'Participating - full rosters'!$A:$Q,10,FALSE )</f>
        <v>Ezeigbo, Ndubuisi</v>
      </c>
      <c r="F1087" s="151">
        <v>0.70366216024856076</v>
      </c>
      <c r="G1087">
        <f>VLOOKUP($F1087,'Participating - full rosters'!$A:$Q,11,FALSE )</f>
        <v>257</v>
      </c>
      <c r="H1087" s="132">
        <f>VLOOKUP($F1087,'Participating - full rosters'!$A:$Q,12,FALSE )</f>
        <v>36</v>
      </c>
      <c r="I1087" s="132">
        <f>VLOOKUP($F1087,'Participating - full rosters'!$A:$Q,13,FALSE )</f>
        <v>2011</v>
      </c>
      <c r="J1087" s="132" t="str">
        <f>VLOOKUP($F1087,'Participating - full rosters'!$A:$Q,14,FALSE )</f>
        <v xml:space="preserve">Govt. (non federal) - City
</v>
      </c>
      <c r="K1087" s="132" t="str">
        <f>VLOOKUP($F1087,'Participating - full rosters'!$A:$R,18,FALSE )</f>
        <v>Minor</v>
      </c>
      <c r="L1087" s="132" t="str">
        <f>VLOOKUP($F1087,'Participating - full rosters'!$A:$Q,15,FALSE )</f>
        <v>RN</v>
      </c>
      <c r="M1087" s="150">
        <f>VLOOKUP($F1087,'Participating - full rosters'!$A:$Q,16,FALSE )</f>
        <v>36150</v>
      </c>
      <c r="N1087" s="150">
        <f>VLOOKUP($F1087,'Participating - full rosters'!$A:$Q,16,FALSE )</f>
        <v>36150</v>
      </c>
      <c r="O1087" s="150"/>
      <c r="P1087" s="150"/>
      <c r="Q1087" s="47">
        <f>'Overall Data'!$C$34-N1087</f>
        <v>6899</v>
      </c>
      <c r="R1087" s="132" t="str">
        <f>VLOOKUP($F1087,'Participating - full rosters'!$A:$Q,17,FALSE )</f>
        <v>Day</v>
      </c>
      <c r="S1087" s="132">
        <v>4</v>
      </c>
    </row>
    <row r="1088" spans="1:19">
      <c r="A1088" t="str">
        <f>VLOOKUP($F1088,'Participating - full rosters'!$A:$Q,2,FALSE )</f>
        <v>University Hospitals Portage  Medical Center</v>
      </c>
      <c r="B1088" s="151">
        <v>0.77700540353316994</v>
      </c>
      <c r="C1088" t="str">
        <f>VLOOKUP($F1088,'Participating - full rosters'!$A:$Q,5,FALSE )</f>
        <v>POR Routine Nursing Unit-25530</v>
      </c>
      <c r="D1088" s="151">
        <v>0.60617956690598407</v>
      </c>
      <c r="E1088" t="str">
        <f>VLOOKUP($F1088,'Participating - full rosters'!$A:$Q,10,FALSE )</f>
        <v>Michniak, Dana M</v>
      </c>
      <c r="F1088" s="151">
        <v>0.94135267059965322</v>
      </c>
      <c r="G1088">
        <f>VLOOKUP($F1088,'Participating - full rosters'!$A:$Q,11,FALSE )</f>
        <v>117</v>
      </c>
      <c r="H1088" s="132">
        <f>VLOOKUP($F1088,'Participating - full rosters'!$A:$Q,12,FALSE )</f>
        <v>33</v>
      </c>
      <c r="I1088" s="132">
        <f>VLOOKUP($F1088,'Participating - full rosters'!$A:$Q,13,FALSE )</f>
        <v>2017</v>
      </c>
      <c r="J1088" s="132" t="str">
        <f>VLOOKUP($F1088,'Participating - full rosters'!$A:$Q,14,FALSE )</f>
        <v>Nongovt. (not-for-profit) - Other</v>
      </c>
      <c r="K1088" s="132" t="str">
        <f>VLOOKUP($F1088,'Participating - full rosters'!$A:$R,18,FALSE )</f>
        <v>Minor</v>
      </c>
      <c r="L1088" s="132" t="str">
        <f>VLOOKUP($F1088,'Participating - full rosters'!$A:$Q,15,FALSE )</f>
        <v>RN</v>
      </c>
      <c r="M1088" s="150" t="str">
        <f>VLOOKUP($F1088,'Participating - full rosters'!$A:$Q,16,FALSE )</f>
        <v>19 Years 3 Months</v>
      </c>
      <c r="N1088" s="150" t="str">
        <f>VLOOKUP($F1088,'Participating - full rosters'!$A:$Q,16,FALSE )</f>
        <v>19 Years 3 Months</v>
      </c>
      <c r="O1088" s="47">
        <v>19</v>
      </c>
      <c r="P1088" s="47">
        <v>3</v>
      </c>
      <c r="Q1088" s="47">
        <f>365*O1088+P1088*30</f>
        <v>7025</v>
      </c>
      <c r="R1088" s="132" t="str">
        <f>VLOOKUP($F1088,'Participating - full rosters'!$A:$Q,17,FALSE )</f>
        <v>7a-730p</v>
      </c>
      <c r="S1088" s="132">
        <v>4</v>
      </c>
    </row>
    <row r="1089" spans="1:19">
      <c r="A1089" t="str">
        <f>VLOOKUP($F1089,'Participating - full rosters'!$A:$Q,2,FALSE )</f>
        <v>NY Presbyterian - Lawrence</v>
      </c>
      <c r="B1089" s="151">
        <v>9.2891976238658858E-2</v>
      </c>
      <c r="C1089" t="str">
        <f>VLOOKUP($F1089,'Participating - full rosters'!$A:$Q,5,FALSE )</f>
        <v>3N</v>
      </c>
      <c r="D1089" s="151">
        <v>0.32799101029205158</v>
      </c>
      <c r="E1089" t="str">
        <f>VLOOKUP($F1089,'Participating - full rosters'!$A:$Q,10,FALSE )</f>
        <v>Walsh, Teresa</v>
      </c>
      <c r="F1089" s="151">
        <v>5.9588264512141942E-2</v>
      </c>
      <c r="G1089">
        <f>VLOOKUP($F1089,'Participating - full rosters'!$A:$Q,11,FALSE )</f>
        <v>208</v>
      </c>
      <c r="H1089" s="132">
        <f>VLOOKUP($F1089,'Participating - full rosters'!$A:$Q,12,FALSE )</f>
        <v>31</v>
      </c>
      <c r="I1089" s="132">
        <f>VLOOKUP($F1089,'Participating - full rosters'!$A:$Q,13,FALSE )</f>
        <v>2016</v>
      </c>
      <c r="J1089" s="132" t="str">
        <f>VLOOKUP($F1089,'Participating - full rosters'!$A:$Q,14,FALSE )</f>
        <v>Nongovt. (not-for-profit) - Other</v>
      </c>
      <c r="K1089" s="132" t="str">
        <f>VLOOKUP($F1089,'Participating - full rosters'!$A:$R,18,FALSE )</f>
        <v>Minor</v>
      </c>
      <c r="L1089" s="132" t="str">
        <f>VLOOKUP($F1089,'Participating - full rosters'!$A:$Q,15,FALSE )</f>
        <v>STAFF NURSE</v>
      </c>
      <c r="M1089" s="150">
        <f>VLOOKUP($F1089,'Participating - full rosters'!$A:$Q,16,FALSE )</f>
        <v>35982</v>
      </c>
      <c r="N1089" s="150">
        <f>VLOOKUP($F1089,'Participating - full rosters'!$A:$Q,16,FALSE )</f>
        <v>35982</v>
      </c>
      <c r="O1089" s="150"/>
      <c r="P1089" s="150"/>
      <c r="Q1089" s="47">
        <f>'Overall Data'!$C$34-N1089</f>
        <v>7067</v>
      </c>
      <c r="R1089" s="132" t="str">
        <f>VLOOKUP($F1089,'Participating - full rosters'!$A:$Q,17,FALSE )</f>
        <v>FT Days</v>
      </c>
      <c r="S1089" s="132">
        <v>4</v>
      </c>
    </row>
    <row r="1090" spans="1:19">
      <c r="A1090" t="str">
        <f>VLOOKUP($F1090,'Participating - full rosters'!$A:$Q,2,FALSE )</f>
        <v xml:space="preserve">King's County </v>
      </c>
      <c r="B1090" s="143">
        <v>0.23887557634757928</v>
      </c>
      <c r="C1090" t="str">
        <f>VLOOKUP($F1090,'Participating - full rosters'!$A:$Q,5,FALSE )</f>
        <v>D2 North</v>
      </c>
      <c r="D1090" s="195">
        <v>0.46618641324138299</v>
      </c>
      <c r="E1090" t="str">
        <f>VLOOKUP($F1090,'Participating - full rosters'!$A:$Q,10,FALSE )</f>
        <v>O'Neil, Charlene</v>
      </c>
      <c r="F1090" s="142">
        <v>0.52587521045486507</v>
      </c>
      <c r="G1090">
        <f>VLOOKUP($F1090,'Participating - full rosters'!$A:$Q,11,FALSE )</f>
        <v>599</v>
      </c>
      <c r="H1090" s="132">
        <f>VLOOKUP($F1090,'Participating - full rosters'!$A:$Q,12,FALSE )</f>
        <v>24</v>
      </c>
      <c r="I1090" s="132">
        <f>VLOOKUP($F1090,'Participating - full rosters'!$A:$Q,13,FALSE )</f>
        <v>2006</v>
      </c>
      <c r="J1090" s="132" t="str">
        <f>VLOOKUP($F1090,'Participating - full rosters'!$A:$Q,14,FALSE )</f>
        <v xml:space="preserve">Govt. (non federal) - City
</v>
      </c>
      <c r="K1090" s="132" t="str">
        <f>VLOOKUP($F1090,'Participating - full rosters'!$A:$R,18,FALSE )</f>
        <v>Minor</v>
      </c>
      <c r="L1090" s="132" t="str">
        <f>VLOOKUP($F1090,'Participating - full rosters'!$A:$Q,15,FALSE )</f>
        <v>Staff Nurse</v>
      </c>
      <c r="M1090" s="150">
        <f>VLOOKUP($F1090,'Participating - full rosters'!$A:$Q,16,FALSE )</f>
        <v>35968</v>
      </c>
      <c r="N1090" s="150">
        <f>VLOOKUP($F1090,'Participating - full rosters'!$A:$Q,16,FALSE )</f>
        <v>35968</v>
      </c>
      <c r="O1090" s="150"/>
      <c r="P1090" s="150"/>
      <c r="Q1090" s="47">
        <f>'Overall Data'!$C$34-N1090</f>
        <v>7081</v>
      </c>
      <c r="R1090" s="132" t="str">
        <f>VLOOKUP($F1090,'Participating - full rosters'!$A:$Q,17,FALSE )</f>
        <v>DAY</v>
      </c>
      <c r="S1090" s="132">
        <v>4</v>
      </c>
    </row>
    <row r="1091" spans="1:19">
      <c r="A1091" t="str">
        <f>VLOOKUP($F1091,'Participating - full rosters'!$A:$Q,2,FALSE )</f>
        <v>Kaiser Permanente Sunnyside Medical Center</v>
      </c>
      <c r="B1091" s="151">
        <v>0.21700524054157877</v>
      </c>
      <c r="C1091" t="str">
        <f>VLOOKUP($F1091,'Participating - full rosters'!$A:$Q,5,FALSE )</f>
        <v>3 North</v>
      </c>
      <c r="D1091" s="151">
        <v>0.25340820192356961</v>
      </c>
      <c r="E1091" t="str">
        <f>VLOOKUP($F1091,'Participating - full rosters'!$A:$Q,10,FALSE )</f>
        <v>Biggi, Allyson M.</v>
      </c>
      <c r="F1091" s="151">
        <v>0.1621227985214857</v>
      </c>
      <c r="G1091">
        <f>VLOOKUP($F1091,'Participating - full rosters'!$A:$Q,11,FALSE )</f>
        <v>302</v>
      </c>
      <c r="H1091" s="132">
        <f>VLOOKUP($F1091,'Participating - full rosters'!$A:$Q,12,FALSE )</f>
        <v>37</v>
      </c>
      <c r="I1091" s="132">
        <f>VLOOKUP($F1091,'Participating - full rosters'!$A:$Q,13,FALSE )</f>
        <v>2016</v>
      </c>
      <c r="J1091" s="132" t="str">
        <f>VLOOKUP($F1091,'Participating - full rosters'!$A:$Q,14,FALSE )</f>
        <v>Nongovt. (not-for-profit) - Other</v>
      </c>
      <c r="K1091" s="132" t="str">
        <f>VLOOKUP($F1091,'Participating - full rosters'!$A:$R,18,FALSE )</f>
        <v>Minor</v>
      </c>
      <c r="L1091" s="132" t="str">
        <f>VLOOKUP($F1091,'Participating - full rosters'!$A:$Q,15,FALSE )</f>
        <v>Staff Nurse</v>
      </c>
      <c r="M1091" s="150">
        <f>VLOOKUP($F1091,'Participating - full rosters'!$A:$Q,16,FALSE )</f>
        <v>35690</v>
      </c>
      <c r="N1091" s="150">
        <f>VLOOKUP($F1091,'Participating - full rosters'!$A:$Q,16,FALSE )</f>
        <v>35690</v>
      </c>
      <c r="O1091" s="150"/>
      <c r="P1091" s="150"/>
      <c r="Q1091" s="47">
        <f>'Overall Data'!$C$34-N1091</f>
        <v>7359</v>
      </c>
      <c r="R1091" s="132" t="str">
        <f>VLOOKUP($F1091,'Participating - full rosters'!$A:$Q,17,FALSE )</f>
        <v>DAY</v>
      </c>
      <c r="S1091" s="132">
        <v>4</v>
      </c>
    </row>
    <row r="1092" spans="1:19">
      <c r="A1092" t="str">
        <f>VLOOKUP($F1092,'Participating - full rosters'!$A:$Q,2,FALSE )</f>
        <v>Kaiser Permanente Sunnyside Medical Center</v>
      </c>
      <c r="B1092" s="151">
        <v>0.21700524054157877</v>
      </c>
      <c r="C1092" t="str">
        <f>VLOOKUP($F1092,'Participating - full rosters'!$A:$Q,5,FALSE )</f>
        <v>Oncology</v>
      </c>
      <c r="D1092" s="151">
        <v>0.38472962404098765</v>
      </c>
      <c r="E1092" t="str">
        <f>VLOOKUP($F1092,'Participating - full rosters'!$A:$Q,10,FALSE )</f>
        <v>Cojoc, Silvia</v>
      </c>
      <c r="F1092" s="151">
        <v>0.45584133563077167</v>
      </c>
      <c r="G1092">
        <f>VLOOKUP($F1092,'Participating - full rosters'!$A:$Q,11,FALSE )</f>
        <v>302</v>
      </c>
      <c r="H1092" s="132">
        <f>VLOOKUP($F1092,'Participating - full rosters'!$A:$Q,12,FALSE )</f>
        <v>20</v>
      </c>
      <c r="I1092" s="132">
        <f>VLOOKUP($F1092,'Participating - full rosters'!$A:$Q,13,FALSE )</f>
        <v>2016</v>
      </c>
      <c r="J1092" s="132" t="str">
        <f>VLOOKUP($F1092,'Participating - full rosters'!$A:$Q,14,FALSE )</f>
        <v>Nongovt. (not-for-profit) - Other</v>
      </c>
      <c r="K1092" s="132" t="str">
        <f>VLOOKUP($F1092,'Participating - full rosters'!$A:$R,18,FALSE )</f>
        <v>Minor</v>
      </c>
      <c r="L1092" s="132" t="str">
        <f>VLOOKUP($F1092,'Participating - full rosters'!$A:$Q,15,FALSE )</f>
        <v>Staff Nurse</v>
      </c>
      <c r="M1092" s="150">
        <f>VLOOKUP($F1092,'Participating - full rosters'!$A:$Q,16,FALSE )</f>
        <v>35690</v>
      </c>
      <c r="N1092" s="150">
        <f>VLOOKUP($F1092,'Participating - full rosters'!$A:$Q,16,FALSE )</f>
        <v>35690</v>
      </c>
      <c r="O1092" s="150"/>
      <c r="P1092" s="150"/>
      <c r="Q1092" s="47">
        <f>'Overall Data'!$C$34-N1092</f>
        <v>7359</v>
      </c>
      <c r="R1092" s="132" t="str">
        <f>VLOOKUP($F1092,'Participating - full rosters'!$A:$Q,17,FALSE )</f>
        <v>DAY</v>
      </c>
      <c r="S1092" s="132">
        <v>4</v>
      </c>
    </row>
    <row r="1093" spans="1:19">
      <c r="A1093" t="str">
        <f>VLOOKUP($F1093,'Participating - full rosters'!$A:$Q,2,FALSE )</f>
        <v>UConn Health John Dempsey Hospital</v>
      </c>
      <c r="B1093" s="151">
        <v>6.2812775230464357E-2</v>
      </c>
      <c r="C1093" t="str">
        <f>VLOOKUP($F1093,'Participating - full rosters'!$A:$Q,5,FALSE )</f>
        <v>Medicine 3 Unit</v>
      </c>
      <c r="D1093" s="151">
        <v>5.9301050074087702E-2</v>
      </c>
      <c r="E1093" t="str">
        <f>VLOOKUP($F1093,'Participating - full rosters'!$A:$Q,10,FALSE )</f>
        <v>Gaston, Elaine F.</v>
      </c>
      <c r="F1093" s="151">
        <v>8.6666143492500458E-2</v>
      </c>
      <c r="G1093">
        <f>VLOOKUP($F1093,'Participating - full rosters'!$A:$Q,11,FALSE )</f>
        <v>176</v>
      </c>
      <c r="H1093" s="132">
        <f>VLOOKUP($F1093,'Participating - full rosters'!$A:$Q,12,FALSE )</f>
        <v>28</v>
      </c>
      <c r="I1093" s="132">
        <f>VLOOKUP($F1093,'Participating - full rosters'!$A:$Q,13,FALSE )</f>
        <v>2017</v>
      </c>
      <c r="J1093" s="132" t="str">
        <f>VLOOKUP($F1093,'Participating - full rosters'!$A:$Q,14,FALSE )</f>
        <v xml:space="preserve">Govt. (non federal) - State
</v>
      </c>
      <c r="K1093" s="132" t="str">
        <f>VLOOKUP($F1093,'Participating - full rosters'!$A:$R,18,FALSE )</f>
        <v>Major</v>
      </c>
      <c r="L1093" s="132" t="str">
        <f>VLOOKUP($F1093,'Participating - full rosters'!$A:$Q,15,FALSE )</f>
        <v>Staff Nurse</v>
      </c>
      <c r="M1093" s="150">
        <f>VLOOKUP($F1093,'Participating - full rosters'!$A:$Q,16,FALSE )</f>
        <v>35690</v>
      </c>
      <c r="N1093" s="150">
        <f>VLOOKUP($F1093,'Participating - full rosters'!$A:$Q,16,FALSE )</f>
        <v>35690</v>
      </c>
      <c r="O1093" s="150"/>
      <c r="P1093" s="150"/>
      <c r="Q1093" s="47">
        <f>'Overall Data'!$C$34-N1093</f>
        <v>7359</v>
      </c>
      <c r="R1093" s="132" t="str">
        <f>VLOOKUP($F1093,'Participating - full rosters'!$A:$Q,17,FALSE )</f>
        <v>DAY</v>
      </c>
      <c r="S1093" s="132">
        <v>4</v>
      </c>
    </row>
    <row r="1094" spans="1:19">
      <c r="A1094" t="str">
        <f>VLOOKUP($F1094,'Participating - full rosters'!$A:$Q,2,FALSE )</f>
        <v>Kaiser Permanente Sunnyside Medical Center</v>
      </c>
      <c r="B1094" s="151">
        <v>0.21700524054157877</v>
      </c>
      <c r="C1094" t="str">
        <f>VLOOKUP($F1094,'Participating - full rosters'!$A:$Q,5,FALSE )</f>
        <v>3 North</v>
      </c>
      <c r="D1094" s="151">
        <v>0.25340820192356961</v>
      </c>
      <c r="E1094" t="str">
        <f>VLOOKUP($F1094,'Participating - full rosters'!$A:$Q,10,FALSE )</f>
        <v>Hanna, Katherine A.</v>
      </c>
      <c r="F1094" s="151">
        <v>0.92096014843947094</v>
      </c>
      <c r="G1094">
        <f>VLOOKUP($F1094,'Participating - full rosters'!$A:$Q,11,FALSE )</f>
        <v>302</v>
      </c>
      <c r="H1094" s="132">
        <f>VLOOKUP($F1094,'Participating - full rosters'!$A:$Q,12,FALSE )</f>
        <v>37</v>
      </c>
      <c r="I1094" s="132">
        <f>VLOOKUP($F1094,'Participating - full rosters'!$A:$Q,13,FALSE )</f>
        <v>2016</v>
      </c>
      <c r="J1094" s="132" t="str">
        <f>VLOOKUP($F1094,'Participating - full rosters'!$A:$Q,14,FALSE )</f>
        <v>Nongovt. (not-for-profit) - Other</v>
      </c>
      <c r="K1094" s="132" t="str">
        <f>VLOOKUP($F1094,'Participating - full rosters'!$A:$R,18,FALSE )</f>
        <v>Minor</v>
      </c>
      <c r="L1094" s="132" t="str">
        <f>VLOOKUP($F1094,'Participating - full rosters'!$A:$Q,15,FALSE )</f>
        <v>Staff Nurse</v>
      </c>
      <c r="M1094" s="150">
        <f>VLOOKUP($F1094,'Participating - full rosters'!$A:$Q,16,FALSE )</f>
        <v>35430</v>
      </c>
      <c r="N1094" s="150">
        <f>VLOOKUP($F1094,'Participating - full rosters'!$A:$Q,16,FALSE )</f>
        <v>35430</v>
      </c>
      <c r="O1094" s="150"/>
      <c r="P1094" s="150"/>
      <c r="Q1094" s="47">
        <f>'Overall Data'!$C$34-N1094</f>
        <v>7619</v>
      </c>
      <c r="R1094" s="132" t="str">
        <f>VLOOKUP($F1094,'Participating - full rosters'!$A:$Q,17,FALSE )</f>
        <v>DAY</v>
      </c>
      <c r="S1094" s="132">
        <v>4</v>
      </c>
    </row>
    <row r="1095" spans="1:19">
      <c r="A1095" t="str">
        <f>VLOOKUP($F1095,'Participating - full rosters'!$A:$Q,2,FALSE )</f>
        <v>Kaiser Permanente Sunnyside Medical Center</v>
      </c>
      <c r="B1095" s="151">
        <v>0.21700524054157877</v>
      </c>
      <c r="C1095" t="str">
        <f>VLOOKUP($F1095,'Participating - full rosters'!$A:$Q,5,FALSE )</f>
        <v>2 North</v>
      </c>
      <c r="D1095" s="151">
        <v>0.16097999137792862</v>
      </c>
      <c r="E1095" t="str">
        <f>VLOOKUP($F1095,'Participating - full rosters'!$A:$Q,10,FALSE )</f>
        <v>Trubachik, Susan</v>
      </c>
      <c r="F1095" s="151">
        <v>0.42571399013556499</v>
      </c>
      <c r="G1095">
        <f>VLOOKUP($F1095,'Participating - full rosters'!$A:$Q,11,FALSE )</f>
        <v>302</v>
      </c>
      <c r="H1095" s="132">
        <f>VLOOKUP($F1095,'Participating - full rosters'!$A:$Q,12,FALSE )</f>
        <v>35</v>
      </c>
      <c r="I1095" s="132">
        <f>VLOOKUP($F1095,'Participating - full rosters'!$A:$Q,13,FALSE )</f>
        <v>2016</v>
      </c>
      <c r="J1095" s="132" t="str">
        <f>VLOOKUP($F1095,'Participating - full rosters'!$A:$Q,14,FALSE )</f>
        <v>Nongovt. (not-for-profit) - Other</v>
      </c>
      <c r="K1095" s="132" t="str">
        <f>VLOOKUP($F1095,'Participating - full rosters'!$A:$R,18,FALSE )</f>
        <v>Minor</v>
      </c>
      <c r="L1095" s="132" t="str">
        <f>VLOOKUP($F1095,'Participating - full rosters'!$A:$Q,15,FALSE )</f>
        <v>Staff Nurse</v>
      </c>
      <c r="M1095" s="150">
        <f>VLOOKUP($F1095,'Participating - full rosters'!$A:$Q,16,FALSE )</f>
        <v>35354</v>
      </c>
      <c r="N1095" s="150">
        <f>VLOOKUP($F1095,'Participating - full rosters'!$A:$Q,16,FALSE )</f>
        <v>35354</v>
      </c>
      <c r="O1095" s="150"/>
      <c r="P1095" s="150"/>
      <c r="Q1095" s="47">
        <f>'Overall Data'!$C$34-N1095</f>
        <v>7695</v>
      </c>
      <c r="R1095" s="132" t="str">
        <f>VLOOKUP($F1095,'Participating - full rosters'!$A:$Q,17,FALSE )</f>
        <v>DAY</v>
      </c>
      <c r="S1095" s="132">
        <v>4</v>
      </c>
    </row>
    <row r="1096" spans="1:19">
      <c r="A1096" t="str">
        <f>VLOOKUP($F1096,'Participating - full rosters'!$A:$Q,2,FALSE )</f>
        <v>Kaiser Permanente Sunnyside Medical Center</v>
      </c>
      <c r="B1096" s="151">
        <v>0.21700524054157877</v>
      </c>
      <c r="C1096" t="str">
        <f>VLOOKUP($F1096,'Participating - full rosters'!$A:$Q,5,FALSE )</f>
        <v>3 North</v>
      </c>
      <c r="D1096" s="151">
        <v>0.25340820192356961</v>
      </c>
      <c r="E1096" t="str">
        <f>VLOOKUP($F1096,'Participating - full rosters'!$A:$Q,10,FALSE )</f>
        <v>Stricker, Katherine</v>
      </c>
      <c r="F1096" s="151">
        <v>0.23706328481483196</v>
      </c>
      <c r="G1096">
        <f>VLOOKUP($F1096,'Participating - full rosters'!$A:$Q,11,FALSE )</f>
        <v>302</v>
      </c>
      <c r="H1096" s="132">
        <f>VLOOKUP($F1096,'Participating - full rosters'!$A:$Q,12,FALSE )</f>
        <v>37</v>
      </c>
      <c r="I1096" s="132">
        <f>VLOOKUP($F1096,'Participating - full rosters'!$A:$Q,13,FALSE )</f>
        <v>2016</v>
      </c>
      <c r="J1096" s="132" t="str">
        <f>VLOOKUP($F1096,'Participating - full rosters'!$A:$Q,14,FALSE )</f>
        <v>Nongovt. (not-for-profit) - Other</v>
      </c>
      <c r="K1096" s="132" t="str">
        <f>VLOOKUP($F1096,'Participating - full rosters'!$A:$R,18,FALSE )</f>
        <v>Minor</v>
      </c>
      <c r="L1096" s="132" t="str">
        <f>VLOOKUP($F1096,'Participating - full rosters'!$A:$Q,15,FALSE )</f>
        <v>Staff Nurse</v>
      </c>
      <c r="M1096" s="150">
        <f>VLOOKUP($F1096,'Participating - full rosters'!$A:$Q,16,FALSE )</f>
        <v>35324</v>
      </c>
      <c r="N1096" s="150">
        <f>VLOOKUP($F1096,'Participating - full rosters'!$A:$Q,16,FALSE )</f>
        <v>35324</v>
      </c>
      <c r="O1096" s="150"/>
      <c r="P1096" s="150"/>
      <c r="Q1096" s="47">
        <f>'Overall Data'!$C$34-N1096</f>
        <v>7725</v>
      </c>
      <c r="R1096" s="132" t="str">
        <f>VLOOKUP($F1096,'Participating - full rosters'!$A:$Q,17,FALSE )</f>
        <v>DAY</v>
      </c>
      <c r="S1096" s="132">
        <v>4</v>
      </c>
    </row>
    <row r="1097" spans="1:19">
      <c r="A1097" t="str">
        <f>VLOOKUP($F1097,'Participating - full rosters'!$A:$Q,2,FALSE )</f>
        <v>Kaiser Permanente Sunnyside Medical Center</v>
      </c>
      <c r="B1097" s="151">
        <v>0.21700524054157899</v>
      </c>
      <c r="C1097" t="str">
        <f>VLOOKUP($F1097,'Participating - full rosters'!$A:$Q,5,FALSE )</f>
        <v>MS Progressive</v>
      </c>
      <c r="D1097" s="1">
        <v>0.25596923097598601</v>
      </c>
      <c r="E1097" t="str">
        <f>VLOOKUP($F1097,'Participating - full rosters'!$A:$Q,10,FALSE )</f>
        <v>Kuchman, Gretchen</v>
      </c>
      <c r="F1097" s="151">
        <v>0.53262845868436048</v>
      </c>
      <c r="G1097">
        <f>VLOOKUP($F1097,'Participating - full rosters'!$A:$Q,11,FALSE )</f>
        <v>302</v>
      </c>
      <c r="H1097" s="132">
        <f>VLOOKUP($F1097,'Participating - full rosters'!$A:$Q,12,FALSE )</f>
        <v>20</v>
      </c>
      <c r="I1097" s="132">
        <f>VLOOKUP($F1097,'Participating - full rosters'!$A:$Q,13,FALSE )</f>
        <v>2016</v>
      </c>
      <c r="J1097" s="132" t="str">
        <f>VLOOKUP($F1097,'Participating - full rosters'!$A:$Q,14,FALSE )</f>
        <v>Nongovt. (not-for-profit) - Other</v>
      </c>
      <c r="K1097" s="132" t="str">
        <f>VLOOKUP($F1097,'Participating - full rosters'!$A:$R,18,FALSE )</f>
        <v>Minor</v>
      </c>
      <c r="L1097" s="132" t="str">
        <f>VLOOKUP($F1097,'Participating - full rosters'!$A:$Q,15,FALSE )</f>
        <v>Staff Nurse</v>
      </c>
      <c r="M1097" s="150">
        <f>VLOOKUP($F1097,'Participating - full rosters'!$A:$Q,16,FALSE )</f>
        <v>35324</v>
      </c>
      <c r="N1097" s="150">
        <f>VLOOKUP($F1097,'Participating - full rosters'!$A:$Q,16,FALSE )</f>
        <v>35324</v>
      </c>
      <c r="O1097" s="150"/>
      <c r="P1097" s="150"/>
      <c r="Q1097" s="47">
        <f>'Overall Data'!$C$34-N1097</f>
        <v>7725</v>
      </c>
      <c r="R1097" s="132" t="str">
        <f>VLOOKUP($F1097,'Participating - full rosters'!$A:$Q,17,FALSE )</f>
        <v>DAY</v>
      </c>
      <c r="S1097" s="132">
        <v>4</v>
      </c>
    </row>
    <row r="1098" spans="1:19">
      <c r="A1098" t="str">
        <f>VLOOKUP($F1098,'Participating - full rosters'!$A:$Q,2,FALSE )</f>
        <v>Kaiser Permanente Sunnyside Medical Center</v>
      </c>
      <c r="B1098" s="151">
        <v>0.21700524054157877</v>
      </c>
      <c r="C1098" t="str">
        <f>VLOOKUP($F1098,'Participating - full rosters'!$A:$Q,5,FALSE )</f>
        <v>2 South</v>
      </c>
      <c r="D1098" s="100">
        <v>0.88298628694913495</v>
      </c>
      <c r="E1098" t="str">
        <f>VLOOKUP($F1098,'Participating - full rosters'!$A:$Q,10,FALSE )</f>
        <v>George, Cynthia</v>
      </c>
      <c r="F1098" s="151">
        <v>0.74279093989811473</v>
      </c>
      <c r="G1098">
        <f>VLOOKUP($F1098,'Participating - full rosters'!$A:$Q,11,FALSE )</f>
        <v>302</v>
      </c>
      <c r="H1098" s="132">
        <f>VLOOKUP($F1098,'Participating - full rosters'!$A:$Q,12,FALSE )</f>
        <v>20</v>
      </c>
      <c r="I1098" s="132">
        <f>VLOOKUP($F1098,'Participating - full rosters'!$A:$Q,13,FALSE )</f>
        <v>2016</v>
      </c>
      <c r="J1098" s="132" t="str">
        <f>VLOOKUP($F1098,'Participating - full rosters'!$A:$Q,14,FALSE )</f>
        <v>Nongovt. (not-for-profit) - Other</v>
      </c>
      <c r="K1098" s="132" t="str">
        <f>VLOOKUP($F1098,'Participating - full rosters'!$A:$R,18,FALSE )</f>
        <v>Minor</v>
      </c>
      <c r="L1098" s="132" t="str">
        <f>VLOOKUP($F1098,'Participating - full rosters'!$A:$Q,15,FALSE )</f>
        <v>Staff Nurse</v>
      </c>
      <c r="M1098" s="150">
        <f>VLOOKUP($F1098,'Participating - full rosters'!$A:$Q,16,FALSE )</f>
        <v>35291</v>
      </c>
      <c r="N1098" s="150">
        <f>VLOOKUP($F1098,'Participating - full rosters'!$A:$Q,16,FALSE )</f>
        <v>35291</v>
      </c>
      <c r="O1098" s="150"/>
      <c r="P1098" s="150"/>
      <c r="Q1098" s="47">
        <f>'Overall Data'!$C$34-N1098</f>
        <v>7758</v>
      </c>
      <c r="R1098" s="132" t="str">
        <f>VLOOKUP($F1098,'Participating - full rosters'!$A:$Q,17,FALSE )</f>
        <v>DAY</v>
      </c>
      <c r="S1098" s="132">
        <v>4</v>
      </c>
    </row>
    <row r="1099" spans="1:19">
      <c r="A1099" t="str">
        <f>VLOOKUP($F1099,'Participating - full rosters'!$A:$Q,2,FALSE )</f>
        <v>University Hospitals Portage  Medical Center</v>
      </c>
      <c r="B1099" s="151">
        <v>0.77700540353316994</v>
      </c>
      <c r="C1099" t="str">
        <f>VLOOKUP($F1099,'Participating - full rosters'!$A:$Q,5,FALSE )</f>
        <v>POR Routine Nursing Unit-25530</v>
      </c>
      <c r="D1099" s="151">
        <v>0.60617956690598407</v>
      </c>
      <c r="E1099" t="str">
        <f>VLOOKUP($F1099,'Participating - full rosters'!$A:$Q,10,FALSE )</f>
        <v>Scarl, Carol A</v>
      </c>
      <c r="F1099" s="151">
        <v>0.28530801097518022</v>
      </c>
      <c r="G1099">
        <f>VLOOKUP($F1099,'Participating - full rosters'!$A:$Q,11,FALSE )</f>
        <v>117</v>
      </c>
      <c r="H1099" s="132">
        <f>VLOOKUP($F1099,'Participating - full rosters'!$A:$Q,12,FALSE )</f>
        <v>33</v>
      </c>
      <c r="I1099" s="132">
        <f>VLOOKUP($F1099,'Participating - full rosters'!$A:$Q,13,FALSE )</f>
        <v>2017</v>
      </c>
      <c r="J1099" s="132" t="str">
        <f>VLOOKUP($F1099,'Participating - full rosters'!$A:$Q,14,FALSE )</f>
        <v>Nongovt. (not-for-profit) - Other</v>
      </c>
      <c r="K1099" s="132" t="str">
        <f>VLOOKUP($F1099,'Participating - full rosters'!$A:$R,18,FALSE )</f>
        <v>Minor</v>
      </c>
      <c r="L1099" s="132" t="str">
        <f>VLOOKUP($F1099,'Participating - full rosters'!$A:$Q,15,FALSE )</f>
        <v>RN</v>
      </c>
      <c r="M1099" s="150" t="str">
        <f>VLOOKUP($F1099,'Participating - full rosters'!$A:$Q,16,FALSE )</f>
        <v>21 Years 4 Months</v>
      </c>
      <c r="N1099" s="150" t="str">
        <f>VLOOKUP($F1099,'Participating - full rosters'!$A:$Q,16,FALSE )</f>
        <v>21 Years 4 Months</v>
      </c>
      <c r="O1099" s="47">
        <v>21</v>
      </c>
      <c r="P1099" s="47">
        <v>4</v>
      </c>
      <c r="Q1099" s="47">
        <f>365*O1099+P1099*30</f>
        <v>7785</v>
      </c>
      <c r="R1099" s="132" t="str">
        <f>VLOOKUP($F1099,'Participating - full rosters'!$A:$Q,17,FALSE )</f>
        <v>7a-730p</v>
      </c>
      <c r="S1099" s="132">
        <v>4</v>
      </c>
    </row>
    <row r="1100" spans="1:19">
      <c r="A1100" t="str">
        <f>VLOOKUP($F1100,'Participating - full rosters'!$A:$Q,2,FALSE )</f>
        <v>Kaiser Permanente Sunnyside Medical Center</v>
      </c>
      <c r="B1100" s="151">
        <v>0.21700524054157877</v>
      </c>
      <c r="C1100" t="str">
        <f>VLOOKUP($F1100,'Participating - full rosters'!$A:$Q,5,FALSE )</f>
        <v>2 South</v>
      </c>
      <c r="D1100" s="100">
        <v>0.88298628694913495</v>
      </c>
      <c r="E1100" t="str">
        <f>VLOOKUP($F1100,'Participating - full rosters'!$A:$Q,10,FALSE )</f>
        <v>George, Sophie</v>
      </c>
      <c r="F1100" s="151">
        <v>0.22861872782841808</v>
      </c>
      <c r="G1100">
        <f>VLOOKUP($F1100,'Participating - full rosters'!$A:$Q,11,FALSE )</f>
        <v>302</v>
      </c>
      <c r="H1100" s="132">
        <f>VLOOKUP($F1100,'Participating - full rosters'!$A:$Q,12,FALSE )</f>
        <v>20</v>
      </c>
      <c r="I1100" s="132">
        <f>VLOOKUP($F1100,'Participating - full rosters'!$A:$Q,13,FALSE )</f>
        <v>2016</v>
      </c>
      <c r="J1100" s="132" t="str">
        <f>VLOOKUP($F1100,'Participating - full rosters'!$A:$Q,14,FALSE )</f>
        <v>Nongovt. (not-for-profit) - Other</v>
      </c>
      <c r="K1100" s="132" t="str">
        <f>VLOOKUP($F1100,'Participating - full rosters'!$A:$R,18,FALSE )</f>
        <v>Minor</v>
      </c>
      <c r="L1100" s="132" t="str">
        <f>VLOOKUP($F1100,'Participating - full rosters'!$A:$Q,15,FALSE )</f>
        <v>Staff Nurse</v>
      </c>
      <c r="M1100" s="150">
        <f>VLOOKUP($F1100,'Participating - full rosters'!$A:$Q,16,FALSE )</f>
        <v>34997</v>
      </c>
      <c r="N1100" s="150">
        <f>VLOOKUP($F1100,'Participating - full rosters'!$A:$Q,16,FALSE )</f>
        <v>34997</v>
      </c>
      <c r="O1100" s="150"/>
      <c r="P1100" s="150"/>
      <c r="Q1100" s="47">
        <f>'Overall Data'!$C$34-N1100</f>
        <v>8052</v>
      </c>
      <c r="R1100" s="132" t="str">
        <f>VLOOKUP($F1100,'Participating - full rosters'!$A:$Q,17,FALSE )</f>
        <v>DAY</v>
      </c>
      <c r="S1100" s="132">
        <v>4</v>
      </c>
    </row>
    <row r="1101" spans="1:19">
      <c r="A1101" t="str">
        <f>VLOOKUP($F1101,'Participating - full rosters'!$A:$Q,2,FALSE )</f>
        <v xml:space="preserve">King's County </v>
      </c>
      <c r="B1101" s="143">
        <v>0.23887557634757928</v>
      </c>
      <c r="C1101" t="str">
        <f>VLOOKUP($F1101,'Participating - full rosters'!$A:$Q,5,FALSE )</f>
        <v>D2 North</v>
      </c>
      <c r="D1101" s="195">
        <v>0.46618641324138299</v>
      </c>
      <c r="E1101" t="str">
        <f>VLOOKUP($F1101,'Participating - full rosters'!$A:$Q,10,FALSE )</f>
        <v>Lewis, Vevine</v>
      </c>
      <c r="F1101" s="142">
        <v>0.79257796512988099</v>
      </c>
      <c r="G1101">
        <f>VLOOKUP($F1101,'Participating - full rosters'!$A:$Q,11,FALSE )</f>
        <v>599</v>
      </c>
      <c r="H1101" s="132">
        <f>VLOOKUP($F1101,'Participating - full rosters'!$A:$Q,12,FALSE )</f>
        <v>24</v>
      </c>
      <c r="I1101" s="132">
        <f>VLOOKUP($F1101,'Participating - full rosters'!$A:$Q,13,FALSE )</f>
        <v>2006</v>
      </c>
      <c r="J1101" s="132" t="str">
        <f>VLOOKUP($F1101,'Participating - full rosters'!$A:$Q,14,FALSE )</f>
        <v xml:space="preserve">Govt. (non federal) - City
</v>
      </c>
      <c r="K1101" s="132" t="str">
        <f>VLOOKUP($F1101,'Participating - full rosters'!$A:$R,18,FALSE )</f>
        <v>Minor</v>
      </c>
      <c r="L1101" s="132" t="str">
        <f>VLOOKUP($F1101,'Participating - full rosters'!$A:$Q,15,FALSE )</f>
        <v>LPN</v>
      </c>
      <c r="M1101" s="150">
        <f>VLOOKUP($F1101,'Participating - full rosters'!$A:$Q,16,FALSE )</f>
        <v>34665</v>
      </c>
      <c r="N1101" s="150">
        <f>VLOOKUP($F1101,'Participating - full rosters'!$A:$Q,16,FALSE )</f>
        <v>34665</v>
      </c>
      <c r="O1101" s="150"/>
      <c r="P1101" s="150"/>
      <c r="Q1101" s="47">
        <f>'Overall Data'!$C$34-N1101</f>
        <v>8384</v>
      </c>
      <c r="R1101" s="132" t="str">
        <f>VLOOKUP($F1101,'Participating - full rosters'!$A:$Q,17,FALSE )</f>
        <v>DAY</v>
      </c>
      <c r="S1101" s="132">
        <v>4</v>
      </c>
    </row>
    <row r="1102" spans="1:19">
      <c r="A1102" t="str">
        <f>VLOOKUP($F1102,'Participating - full rosters'!$A:$Q,2,FALSE )</f>
        <v>University Hospitals Portage  Medical Center</v>
      </c>
      <c r="B1102" s="151">
        <v>0.77700540353316994</v>
      </c>
      <c r="C1102" t="str">
        <f>VLOOKUP($F1102,'Participating - full rosters'!$A:$Q,5,FALSE )</f>
        <v>POR Routine Nursing Unit-25530</v>
      </c>
      <c r="D1102" s="1">
        <v>0.60617956690598407</v>
      </c>
      <c r="E1102" t="str">
        <f>VLOOKUP($F1102,'Participating - full rosters'!$A:$Q,10,FALSE )</f>
        <v>Phillips, Jennifer L</v>
      </c>
      <c r="F1102" s="151">
        <v>0.75647230724475067</v>
      </c>
      <c r="G1102">
        <f>VLOOKUP($F1102,'Participating - full rosters'!$A:$Q,11,FALSE )</f>
        <v>117</v>
      </c>
      <c r="H1102" s="132">
        <f>VLOOKUP($F1102,'Participating - full rosters'!$A:$Q,12,FALSE )</f>
        <v>33</v>
      </c>
      <c r="I1102" s="132">
        <f>VLOOKUP($F1102,'Participating - full rosters'!$A:$Q,13,FALSE )</f>
        <v>2017</v>
      </c>
      <c r="J1102" s="132" t="str">
        <f>VLOOKUP($F1102,'Participating - full rosters'!$A:$Q,14,FALSE )</f>
        <v>Nongovt. (not-for-profit) - Other</v>
      </c>
      <c r="K1102" s="132" t="str">
        <f>VLOOKUP($F1102,'Participating - full rosters'!$A:$R,18,FALSE )</f>
        <v>Minor</v>
      </c>
      <c r="L1102" s="132" t="str">
        <f>VLOOKUP($F1102,'Participating - full rosters'!$A:$Q,15,FALSE )</f>
        <v>RN</v>
      </c>
      <c r="M1102" s="150" t="str">
        <f>VLOOKUP($F1102,'Participating - full rosters'!$A:$Q,16,FALSE )</f>
        <v>23 Years 7 Months</v>
      </c>
      <c r="N1102" s="150" t="str">
        <f>VLOOKUP($F1102,'Participating - full rosters'!$A:$Q,16,FALSE )</f>
        <v>23 Years 7 Months</v>
      </c>
      <c r="O1102" s="47">
        <v>23</v>
      </c>
      <c r="P1102" s="47">
        <v>7</v>
      </c>
      <c r="Q1102" s="47">
        <f>365*O1102+P1102*30</f>
        <v>8605</v>
      </c>
      <c r="R1102" s="132" t="str">
        <f>VLOOKUP($F1102,'Participating - full rosters'!$A:$Q,17,FALSE )</f>
        <v>7a-730p</v>
      </c>
      <c r="S1102" s="132">
        <v>4</v>
      </c>
    </row>
    <row r="1103" spans="1:19">
      <c r="A1103" t="str">
        <f>VLOOKUP($F1103,'Participating - full rosters'!$A:$Q,2,FALSE )</f>
        <v>St. John Hospital &amp; Medical Center</v>
      </c>
      <c r="B1103" s="151">
        <v>0.43342485109506379</v>
      </c>
      <c r="C1103" t="str">
        <f>VLOOKUP($F1103,'Participating - full rosters'!$A:$Q,5,FALSE )</f>
        <v>4 East - ACE Unit</v>
      </c>
      <c r="D1103" s="1">
        <v>0.9455541494267875</v>
      </c>
      <c r="E1103" t="str">
        <f>VLOOKUP($F1103,'Participating - full rosters'!$A:$Q,10,FALSE )</f>
        <v>Ham, Lisa</v>
      </c>
      <c r="F1103" s="151">
        <v>0.7983890569112031</v>
      </c>
      <c r="G1103">
        <f>VLOOKUP($F1103,'Participating - full rosters'!$A:$Q,11,FALSE )</f>
        <v>586</v>
      </c>
      <c r="H1103" s="132">
        <f>VLOOKUP($F1103,'Participating - full rosters'!$A:$Q,12,FALSE )</f>
        <v>24</v>
      </c>
      <c r="I1103" s="132">
        <f>VLOOKUP($F1103,'Participating - full rosters'!$A:$Q,13,FALSE )</f>
        <v>2003</v>
      </c>
      <c r="J1103" s="132" t="str">
        <f>VLOOKUP($F1103,'Participating - full rosters'!$A:$Q,14,FALSE )</f>
        <v>Nongovt. (not-for-profit) - Church Operated</v>
      </c>
      <c r="K1103" s="132" t="str">
        <f>VLOOKUP($F1103,'Participating - full rosters'!$A:$R,18,FALSE )</f>
        <v>Major</v>
      </c>
      <c r="L1103" s="132" t="str">
        <f>VLOOKUP($F1103,'Participating - full rosters'!$A:$Q,15,FALSE )</f>
        <v>Staff Nurse</v>
      </c>
      <c r="M1103" s="150">
        <f>VLOOKUP($F1103,'Participating - full rosters'!$A:$Q,16,FALSE )</f>
        <v>34288</v>
      </c>
      <c r="N1103" s="150">
        <f>VLOOKUP($F1103,'Participating - full rosters'!$A:$Q,16,FALSE )</f>
        <v>34288</v>
      </c>
      <c r="O1103" s="150"/>
      <c r="P1103" s="150"/>
      <c r="Q1103" s="47">
        <f>'Overall Data'!$C$34-N1103</f>
        <v>8761</v>
      </c>
      <c r="R1103" s="132" t="str">
        <f>VLOOKUP($F1103,'Participating - full rosters'!$A:$Q,17,FALSE )</f>
        <v>Day</v>
      </c>
      <c r="S1103" s="132">
        <v>4</v>
      </c>
    </row>
    <row r="1104" spans="1:19">
      <c r="A1104" t="str">
        <f>VLOOKUP($F1104,'Participating - full rosters'!$A:$Q,2,FALSE )</f>
        <v>Geisinger Medical Center</v>
      </c>
      <c r="B1104" s="151">
        <v>0.91611479193661671</v>
      </c>
      <c r="C1104" t="str">
        <f>VLOOKUP($F1104,'Participating - full rosters'!$A:$Q,5,FALSE )</f>
        <v xml:space="preserve">BP 7 </v>
      </c>
      <c r="D1104" s="151">
        <v>0.86510378090424767</v>
      </c>
      <c r="E1104" t="str">
        <f>VLOOKUP($F1104,'Participating - full rosters'!$A:$Q,10,FALSE )</f>
        <v>Branz, Keri</v>
      </c>
      <c r="F1104" s="151">
        <v>0.11055539269378278</v>
      </c>
      <c r="G1104">
        <f>VLOOKUP($F1104,'Participating - full rosters'!$A:$Q,11,FALSE )</f>
        <v>547</v>
      </c>
      <c r="H1104" s="132">
        <f>VLOOKUP($F1104,'Participating - full rosters'!$A:$Q,12,FALSE )</f>
        <v>28</v>
      </c>
      <c r="I1104" s="132">
        <f>VLOOKUP($F1104,'Participating - full rosters'!$A:$Q,13,FALSE )</f>
        <v>2010</v>
      </c>
      <c r="J1104" s="132" t="str">
        <f>VLOOKUP($F1104,'Participating - full rosters'!$A:$Q,14,FALSE )</f>
        <v>Nongovt. (not-for-profit) - Other</v>
      </c>
      <c r="K1104" s="132" t="str">
        <f>VLOOKUP($F1104,'Participating - full rosters'!$A:$R,18,FALSE )</f>
        <v>Major</v>
      </c>
      <c r="L1104" s="132" t="str">
        <f>VLOOKUP($F1104,'Participating - full rosters'!$A:$Q,15,FALSE )</f>
        <v>Staff Nurse</v>
      </c>
      <c r="M1104" s="150">
        <f>VLOOKUP($F1104,'Participating - full rosters'!$A:$Q,16,FALSE )</f>
        <v>34274</v>
      </c>
      <c r="N1104" s="150">
        <f>VLOOKUP($F1104,'Participating - full rosters'!$A:$Q,16,FALSE )</f>
        <v>34274</v>
      </c>
      <c r="O1104" s="150"/>
      <c r="P1104" s="150"/>
      <c r="Q1104" s="47">
        <f>'Overall Data'!$C$34-N1104</f>
        <v>8775</v>
      </c>
      <c r="R1104" s="132" t="str">
        <f>VLOOKUP($F1104,'Participating - full rosters'!$A:$Q,17,FALSE )</f>
        <v>Day</v>
      </c>
      <c r="S1104" s="132">
        <v>4</v>
      </c>
    </row>
    <row r="1105" spans="1:19">
      <c r="A1105" t="str">
        <f>VLOOKUP($F1105,'Participating - full rosters'!$A:$Q,2,FALSE )</f>
        <v>Metropolitan Hospital</v>
      </c>
      <c r="B1105" s="151">
        <v>0.25150632982301691</v>
      </c>
      <c r="C1105" t="str">
        <f>VLOOKUP($F1105,'Participating - full rosters'!$A:$Q,5,FALSE )</f>
        <v>6B Telemetry</v>
      </c>
      <c r="D1105" s="151">
        <v>0.93953970736413928</v>
      </c>
      <c r="E1105" t="str">
        <f>VLOOKUP($F1105,'Participating - full rosters'!$A:$Q,10,FALSE )</f>
        <v>Archille, Linda</v>
      </c>
      <c r="F1105" s="151">
        <v>0.69525030587947256</v>
      </c>
      <c r="G1105">
        <f>VLOOKUP($F1105,'Participating - full rosters'!$A:$Q,11,FALSE )</f>
        <v>317</v>
      </c>
      <c r="H1105" s="132">
        <f>VLOOKUP($F1105,'Participating - full rosters'!$A:$Q,12,FALSE )</f>
        <v>21</v>
      </c>
      <c r="I1105" s="132">
        <f>VLOOKUP($F1105,'Participating - full rosters'!$A:$Q,13,FALSE )</f>
        <v>2016</v>
      </c>
      <c r="J1105" s="132" t="str">
        <f>VLOOKUP($F1105,'Participating - full rosters'!$A:$Q,14,FALSE )</f>
        <v xml:space="preserve">Govt. (non federal) - City
</v>
      </c>
      <c r="K1105" s="132" t="str">
        <f>VLOOKUP($F1105,'Participating - full rosters'!$A:$R,18,FALSE )</f>
        <v>Minor</v>
      </c>
      <c r="L1105" s="132" t="str">
        <f>VLOOKUP($F1105,'Participating - full rosters'!$A:$Q,15,FALSE )</f>
        <v>Staff Nurse</v>
      </c>
      <c r="M1105" s="150">
        <f>VLOOKUP($F1105,'Participating - full rosters'!$A:$Q,16,FALSE )</f>
        <v>34162</v>
      </c>
      <c r="N1105" s="150">
        <f>VLOOKUP($F1105,'Participating - full rosters'!$A:$Q,16,FALSE )</f>
        <v>34162</v>
      </c>
      <c r="O1105" s="150"/>
      <c r="P1105" s="150"/>
      <c r="Q1105" s="47">
        <f>'Overall Data'!$C$34-N1105</f>
        <v>8887</v>
      </c>
      <c r="R1105" s="132" t="str">
        <f>VLOOKUP($F1105,'Participating - full rosters'!$A:$Q,17,FALSE )</f>
        <v>Days</v>
      </c>
      <c r="S1105" s="132">
        <v>4</v>
      </c>
    </row>
    <row r="1106" spans="1:19">
      <c r="A1106" t="str">
        <f>VLOOKUP($F1106,'Participating - full rosters'!$A:$Q,2,FALSE )</f>
        <v>O'Connor Hospital</v>
      </c>
      <c r="B1106" s="151">
        <v>0.55461445603717285</v>
      </c>
      <c r="C1106" t="str">
        <f>VLOOKUP($F1106,'Participating - full rosters'!$A:$Q,5,FALSE )</f>
        <v>Inpatient</v>
      </c>
      <c r="D1106" s="1">
        <v>0.36927518772477186</v>
      </c>
      <c r="E1106" t="str">
        <f>VLOOKUP($F1106,'Participating - full rosters'!$A:$Q,10,FALSE )</f>
        <v>Wellington, Mary</v>
      </c>
      <c r="F1106" s="151">
        <v>0.71966184275920586</v>
      </c>
      <c r="G1106">
        <f>VLOOKUP($F1106,'Participating - full rosters'!$A:$Q,11,FALSE )</f>
        <v>16</v>
      </c>
      <c r="H1106" s="132">
        <f>VLOOKUP($F1106,'Participating - full rosters'!$A:$Q,12,FALSE )</f>
        <v>0</v>
      </c>
      <c r="I1106" s="132">
        <f>VLOOKUP($F1106,'Participating - full rosters'!$A:$Q,13,FALSE )</f>
        <v>2011</v>
      </c>
      <c r="J1106" s="132" t="str">
        <f>VLOOKUP($F1106,'Participating - full rosters'!$A:$Q,14,FALSE )</f>
        <v>Nongovt. (not-for-profit) - Other</v>
      </c>
      <c r="K1106" s="132" t="str">
        <f>VLOOKUP($F1106,'Participating - full rosters'!$A:$R,18,FALSE )</f>
        <v>Non teaching</v>
      </c>
      <c r="L1106" s="132" t="str">
        <f>VLOOKUP($F1106,'Participating - full rosters'!$A:$Q,15,FALSE )</f>
        <v>Staff Nurse</v>
      </c>
      <c r="M1106" s="150">
        <f>VLOOKUP($F1106,'Participating - full rosters'!$A:$Q,16,FALSE )</f>
        <v>33798</v>
      </c>
      <c r="N1106" s="150">
        <f>VLOOKUP($F1106,'Participating - full rosters'!$A:$Q,16,FALSE )</f>
        <v>33798</v>
      </c>
      <c r="O1106" s="150"/>
      <c r="P1106" s="150"/>
      <c r="Q1106" s="47">
        <f>'Overall Data'!$C$34-N1106</f>
        <v>9251</v>
      </c>
      <c r="R1106" s="132" t="str">
        <f>VLOOKUP($F1106,'Participating - full rosters'!$A:$Q,17,FALSE )</f>
        <v>day</v>
      </c>
      <c r="S1106" s="132">
        <v>4</v>
      </c>
    </row>
    <row r="1107" spans="1:19">
      <c r="A1107" t="str">
        <f>VLOOKUP($F1107,'Participating - full rosters'!$A:$Q,2,FALSE )</f>
        <v>The Miriam Hospital</v>
      </c>
      <c r="B1107" s="151">
        <v>0.52550586196277105</v>
      </c>
      <c r="C1107" t="str">
        <f>VLOOKUP($F1107,'Participating - full rosters'!$A:$Q,5,FALSE )</f>
        <v>3E Stroke</v>
      </c>
      <c r="D1107" s="1">
        <v>0.54565087362919495</v>
      </c>
      <c r="E1107" t="str">
        <f>VLOOKUP($F1107,'Participating - full rosters'!$A:$Q,10,FALSE )</f>
        <v>Flynn, Daniel P</v>
      </c>
      <c r="F1107" s="151">
        <v>0.90619181267444537</v>
      </c>
      <c r="G1107">
        <f>VLOOKUP($F1107,'Participating - full rosters'!$A:$Q,11,FALSE )</f>
        <v>247</v>
      </c>
      <c r="H1107" s="132">
        <f>VLOOKUP($F1107,'Participating - full rosters'!$A:$Q,12,FALSE )</f>
        <v>32</v>
      </c>
      <c r="I1107" s="132">
        <f>VLOOKUP($F1107,'Participating - full rosters'!$A:$Q,13,FALSE )</f>
        <v>2004</v>
      </c>
      <c r="J1107" s="132" t="str">
        <f>VLOOKUP($F1107,'Participating - full rosters'!$A:$Q,14,FALSE )</f>
        <v>Nongovt. (not-for-profit) - Other</v>
      </c>
      <c r="K1107" s="132" t="str">
        <f>VLOOKUP($F1107,'Participating - full rosters'!$A:$R,18,FALSE )</f>
        <v>Major</v>
      </c>
      <c r="L1107" s="132" t="str">
        <f>VLOOKUP($F1107,'Participating - full rosters'!$A:$Q,15,FALSE )</f>
        <v>Staff Nurse</v>
      </c>
      <c r="M1107" s="150">
        <f>VLOOKUP($F1107,'Participating - full rosters'!$A:$Q,16,FALSE )</f>
        <v>33798</v>
      </c>
      <c r="N1107" s="150">
        <f>VLOOKUP($F1107,'Participating - full rosters'!$A:$Q,16,FALSE )</f>
        <v>33798</v>
      </c>
      <c r="O1107" s="150"/>
      <c r="P1107" s="150"/>
      <c r="Q1107" s="47">
        <f>'Overall Data'!$C$34-N1107</f>
        <v>9251</v>
      </c>
      <c r="R1107" s="132" t="str">
        <f>VLOOKUP($F1107,'Participating - full rosters'!$A:$Q,17,FALSE )</f>
        <v>day</v>
      </c>
      <c r="S1107" s="132">
        <v>4</v>
      </c>
    </row>
    <row r="1108" spans="1:19">
      <c r="A1108" t="str">
        <f>VLOOKUP($F1108,'Participating - full rosters'!$A:$Q,2,FALSE )</f>
        <v>Kaiser Permanente Sunnyside Medical Center</v>
      </c>
      <c r="B1108" s="151">
        <v>0.21700524054157877</v>
      </c>
      <c r="C1108" t="str">
        <f>VLOOKUP($F1108,'Participating - full rosters'!$A:$Q,5,FALSE )</f>
        <v>Oncology</v>
      </c>
      <c r="D1108" s="1">
        <v>0.38472962404098765</v>
      </c>
      <c r="E1108" t="str">
        <f>VLOOKUP($F1108,'Participating - full rosters'!$A:$Q,10,FALSE )</f>
        <v>Brusco, Anna</v>
      </c>
      <c r="F1108" s="151">
        <v>9.2358051565890276E-2</v>
      </c>
      <c r="G1108">
        <f>VLOOKUP($F1108,'Participating - full rosters'!$A:$Q,11,FALSE )</f>
        <v>302</v>
      </c>
      <c r="H1108" s="132">
        <f>VLOOKUP($F1108,'Participating - full rosters'!$A:$Q,12,FALSE )</f>
        <v>20</v>
      </c>
      <c r="I1108" s="132">
        <f>VLOOKUP($F1108,'Participating - full rosters'!$A:$Q,13,FALSE )</f>
        <v>2016</v>
      </c>
      <c r="J1108" s="132" t="str">
        <f>VLOOKUP($F1108,'Participating - full rosters'!$A:$Q,14,FALSE )</f>
        <v>Nongovt. (not-for-profit) - Other</v>
      </c>
      <c r="K1108" s="132" t="str">
        <f>VLOOKUP($F1108,'Participating - full rosters'!$A:$R,18,FALSE )</f>
        <v>Minor</v>
      </c>
      <c r="L1108" s="132" t="str">
        <f>VLOOKUP($F1108,'Participating - full rosters'!$A:$Q,15,FALSE )</f>
        <v>Staff Nurse</v>
      </c>
      <c r="M1108" s="150">
        <f>VLOOKUP($F1108,'Participating - full rosters'!$A:$Q,16,FALSE )</f>
        <v>33756</v>
      </c>
      <c r="N1108" s="150">
        <f>VLOOKUP($F1108,'Participating - full rosters'!$A:$Q,16,FALSE )</f>
        <v>33756</v>
      </c>
      <c r="O1108" s="150"/>
      <c r="P1108" s="150"/>
      <c r="Q1108" s="47">
        <f>'Overall Data'!$C$34-N1108</f>
        <v>9293</v>
      </c>
      <c r="R1108" s="132" t="str">
        <f>VLOOKUP($F1108,'Participating - full rosters'!$A:$Q,17,FALSE )</f>
        <v>DAY</v>
      </c>
      <c r="S1108" s="132">
        <v>4</v>
      </c>
    </row>
    <row r="1109" spans="1:19">
      <c r="A1109" t="str">
        <f>VLOOKUP($F1109,'Participating - full rosters'!$A:$Q,2,FALSE )</f>
        <v>The Miriam Hospital</v>
      </c>
      <c r="B1109" s="151">
        <v>0.52550586196277127</v>
      </c>
      <c r="C1109" t="str">
        <f>VLOOKUP($F1109,'Participating - full rosters'!$A:$Q,5,FALSE )</f>
        <v>3W Med Surg</v>
      </c>
      <c r="D1109" s="151">
        <v>0.25663933604106137</v>
      </c>
      <c r="E1109" t="str">
        <f>VLOOKUP($F1109,'Participating - full rosters'!$A:$Q,10,FALSE )</f>
        <v>Waterman, Maria</v>
      </c>
      <c r="F1109" s="151">
        <v>0.63277284207002871</v>
      </c>
      <c r="G1109">
        <f>VLOOKUP($F1109,'Participating - full rosters'!$A:$Q,11,FALSE )</f>
        <v>247</v>
      </c>
      <c r="H1109" s="132">
        <f>VLOOKUP($F1109,'Participating - full rosters'!$A:$Q,12,FALSE )</f>
        <v>36</v>
      </c>
      <c r="I1109" s="132">
        <f>VLOOKUP($F1109,'Participating - full rosters'!$A:$Q,13,FALSE )</f>
        <v>2004</v>
      </c>
      <c r="J1109" s="132" t="str">
        <f>VLOOKUP($F1109,'Participating - full rosters'!$A:$Q,14,FALSE )</f>
        <v>Nongovt. (not-for-profit) - Other</v>
      </c>
      <c r="K1109" s="132" t="str">
        <f>VLOOKUP($F1109,'Participating - full rosters'!$A:$R,18,FALSE )</f>
        <v>Major</v>
      </c>
      <c r="L1109" s="132" t="str">
        <f>VLOOKUP($F1109,'Participating - full rosters'!$A:$Q,15,FALSE )</f>
        <v>Staff Nurse</v>
      </c>
      <c r="M1109" s="150">
        <f>VLOOKUP($F1109,'Participating - full rosters'!$A:$Q,16,FALSE )</f>
        <v>33756</v>
      </c>
      <c r="N1109" s="150">
        <f>VLOOKUP($F1109,'Participating - full rosters'!$A:$Q,16,FALSE )</f>
        <v>33756</v>
      </c>
      <c r="O1109" s="150"/>
      <c r="P1109" s="150"/>
      <c r="Q1109" s="47">
        <f>'Overall Data'!$C$34-N1109</f>
        <v>9293</v>
      </c>
      <c r="R1109" s="132" t="str">
        <f>VLOOKUP($F1109,'Participating - full rosters'!$A:$Q,17,FALSE )</f>
        <v>DAY</v>
      </c>
      <c r="S1109" s="132">
        <v>4</v>
      </c>
    </row>
    <row r="1110" spans="1:19">
      <c r="A1110" t="str">
        <f>VLOOKUP($F1110,'Participating - full rosters'!$A:$Q,2,FALSE )</f>
        <v>The Miriam Hospital</v>
      </c>
      <c r="B1110" s="151">
        <v>0.52550586196277127</v>
      </c>
      <c r="C1110" t="str">
        <f>VLOOKUP($F1110,'Participating - full rosters'!$A:$Q,5,FALSE )</f>
        <v>3W Med Surg</v>
      </c>
      <c r="D1110" s="1">
        <v>0.25663933604106137</v>
      </c>
      <c r="E1110" t="str">
        <f>VLOOKUP($F1110,'Participating - full rosters'!$A:$Q,10,FALSE )</f>
        <v>Perez, Sarah B</v>
      </c>
      <c r="F1110" s="151">
        <v>0.53619763348602079</v>
      </c>
      <c r="G1110">
        <f>VLOOKUP($F1110,'Participating - full rosters'!$A:$Q,11,FALSE )</f>
        <v>247</v>
      </c>
      <c r="H1110" s="132">
        <f>VLOOKUP($F1110,'Participating - full rosters'!$A:$Q,12,FALSE )</f>
        <v>36</v>
      </c>
      <c r="I1110" s="132">
        <f>VLOOKUP($F1110,'Participating - full rosters'!$A:$Q,13,FALSE )</f>
        <v>2004</v>
      </c>
      <c r="J1110" s="132" t="str">
        <f>VLOOKUP($F1110,'Participating - full rosters'!$A:$Q,14,FALSE )</f>
        <v>Nongovt. (not-for-profit) - Other</v>
      </c>
      <c r="K1110" s="132" t="str">
        <f>VLOOKUP($F1110,'Participating - full rosters'!$A:$R,18,FALSE )</f>
        <v>Major</v>
      </c>
      <c r="L1110" s="132" t="str">
        <f>VLOOKUP($F1110,'Participating - full rosters'!$A:$Q,15,FALSE )</f>
        <v>Staff Nurse CN3</v>
      </c>
      <c r="M1110" s="150">
        <f>VLOOKUP($F1110,'Participating - full rosters'!$A:$Q,16,FALSE )</f>
        <v>33543</v>
      </c>
      <c r="N1110" s="150">
        <f>VLOOKUP($F1110,'Participating - full rosters'!$A:$Q,16,FALSE )</f>
        <v>33543</v>
      </c>
      <c r="O1110" s="150"/>
      <c r="P1110" s="150"/>
      <c r="Q1110" s="47">
        <f>'Overall Data'!$C$34-N1110</f>
        <v>9506</v>
      </c>
      <c r="R1110" s="132" t="str">
        <f>VLOOKUP($F1110,'Participating - full rosters'!$A:$Q,17,FALSE )</f>
        <v>Day</v>
      </c>
      <c r="S1110" s="132">
        <v>4</v>
      </c>
    </row>
    <row r="1111" spans="1:19">
      <c r="A1111" t="str">
        <f>VLOOKUP($F1111,'Participating - full rosters'!$A:$Q,2,FALSE )</f>
        <v>St. John Hospital &amp; Medical Center</v>
      </c>
      <c r="B1111" s="151">
        <v>0.43342485109506379</v>
      </c>
      <c r="C1111" t="str">
        <f>VLOOKUP($F1111,'Participating - full rosters'!$A:$Q,5,FALSE )</f>
        <v>4 East - ACE Unit</v>
      </c>
      <c r="D1111" s="1">
        <v>0.9455541494267875</v>
      </c>
      <c r="E1111" t="str">
        <f>VLOOKUP($F1111,'Participating - full rosters'!$A:$Q,10,FALSE )</f>
        <v>Hayosh, Jeanette</v>
      </c>
      <c r="F1111" s="151">
        <v>0.92786989747210047</v>
      </c>
      <c r="G1111">
        <f>VLOOKUP($F1111,'Participating - full rosters'!$A:$Q,11,FALSE )</f>
        <v>586</v>
      </c>
      <c r="H1111" s="132">
        <f>VLOOKUP($F1111,'Participating - full rosters'!$A:$Q,12,FALSE )</f>
        <v>24</v>
      </c>
      <c r="I1111" s="132">
        <f>VLOOKUP($F1111,'Participating - full rosters'!$A:$Q,13,FALSE )</f>
        <v>2003</v>
      </c>
      <c r="J1111" s="132" t="str">
        <f>VLOOKUP($F1111,'Participating - full rosters'!$A:$Q,14,FALSE )</f>
        <v>Nongovt. (not-for-profit) - Church Operated</v>
      </c>
      <c r="K1111" s="132" t="str">
        <f>VLOOKUP($F1111,'Participating - full rosters'!$A:$R,18,FALSE )</f>
        <v>Major</v>
      </c>
      <c r="L1111" s="132" t="str">
        <f>VLOOKUP($F1111,'Participating - full rosters'!$A:$Q,15,FALSE )</f>
        <v>Staff Nurse/Lead Preceptor</v>
      </c>
      <c r="M1111" s="150">
        <f>VLOOKUP($F1111,'Participating - full rosters'!$A:$Q,16,FALSE )</f>
        <v>33505</v>
      </c>
      <c r="N1111" s="150">
        <f>VLOOKUP($F1111,'Participating - full rosters'!$A:$Q,16,FALSE )</f>
        <v>33505</v>
      </c>
      <c r="O1111" s="150"/>
      <c r="P1111" s="150"/>
      <c r="Q1111" s="47">
        <f>'Overall Data'!$C$34-N1111</f>
        <v>9544</v>
      </c>
      <c r="R1111" s="132" t="str">
        <f>VLOOKUP($F1111,'Participating - full rosters'!$A:$Q,17,FALSE )</f>
        <v>Day</v>
      </c>
      <c r="S1111" s="132">
        <v>4</v>
      </c>
    </row>
    <row r="1112" spans="1:19">
      <c r="A1112" t="str">
        <f>VLOOKUP($F1112,'Participating - full rosters'!$A:$Q,2,FALSE )</f>
        <v>University Hospitals Portage  Medical Center</v>
      </c>
      <c r="B1112" s="151">
        <v>0.77700540353316994</v>
      </c>
      <c r="C1112" t="str">
        <f>VLOOKUP($F1112,'Participating - full rosters'!$A:$Q,5,FALSE )</f>
        <v>POR Routine Nursing Unit-25530</v>
      </c>
      <c r="D1112" s="1">
        <v>0.60617956690598407</v>
      </c>
      <c r="E1112" t="str">
        <f>VLOOKUP($F1112,'Participating - full rosters'!$A:$Q,10,FALSE )</f>
        <v>Gray, Annette L</v>
      </c>
      <c r="F1112" s="151">
        <v>9.9494985203880004E-2</v>
      </c>
      <c r="G1112">
        <f>VLOOKUP($F1112,'Participating - full rosters'!$A:$Q,11,FALSE )</f>
        <v>117</v>
      </c>
      <c r="H1112" s="132">
        <f>VLOOKUP($F1112,'Participating - full rosters'!$A:$Q,12,FALSE )</f>
        <v>33</v>
      </c>
      <c r="I1112" s="132">
        <f>VLOOKUP($F1112,'Participating - full rosters'!$A:$Q,13,FALSE )</f>
        <v>2017</v>
      </c>
      <c r="J1112" s="132" t="str">
        <f>VLOOKUP($F1112,'Participating - full rosters'!$A:$Q,14,FALSE )</f>
        <v>Nongovt. (not-for-profit) - Other</v>
      </c>
      <c r="K1112" s="132" t="str">
        <f>VLOOKUP($F1112,'Participating - full rosters'!$A:$R,18,FALSE )</f>
        <v>Minor</v>
      </c>
      <c r="L1112" s="132" t="str">
        <f>VLOOKUP($F1112,'Participating - full rosters'!$A:$Q,15,FALSE )</f>
        <v>RN</v>
      </c>
      <c r="M1112" s="150" t="str">
        <f>VLOOKUP($F1112,'Participating - full rosters'!$A:$Q,16,FALSE )</f>
        <v>26 Years 2 Months</v>
      </c>
      <c r="N1112" s="150" t="str">
        <f>VLOOKUP($F1112,'Participating - full rosters'!$A:$Q,16,FALSE )</f>
        <v>26 Years 2 Months</v>
      </c>
      <c r="O1112" s="47">
        <v>26</v>
      </c>
      <c r="P1112" s="47">
        <v>2</v>
      </c>
      <c r="Q1112" s="47">
        <f>365*O1112+P1112*30</f>
        <v>9550</v>
      </c>
      <c r="R1112" s="132" t="str">
        <f>VLOOKUP($F1112,'Participating - full rosters'!$A:$Q,17,FALSE )</f>
        <v>7p-730a</v>
      </c>
      <c r="S1112" s="132">
        <v>4</v>
      </c>
    </row>
    <row r="1113" spans="1:19">
      <c r="A1113" t="str">
        <f>VLOOKUP($F1113,'Participating - full rosters'!$A:$Q,2,FALSE )</f>
        <v xml:space="preserve">King's County </v>
      </c>
      <c r="B1113" s="143">
        <v>0.23887557634757928</v>
      </c>
      <c r="C1113" t="str">
        <f>VLOOKUP($F1113,'Participating - full rosters'!$A:$Q,5,FALSE )</f>
        <v>D7 North</v>
      </c>
      <c r="D1113" s="195">
        <v>0.18010557270315219</v>
      </c>
      <c r="E1113" t="str">
        <f>VLOOKUP($F1113,'Participating - full rosters'!$A:$Q,10,FALSE )</f>
        <v>Gooden, Yvonne</v>
      </c>
      <c r="F1113" s="142">
        <v>0.91415660682080713</v>
      </c>
      <c r="G1113">
        <f>VLOOKUP($F1113,'Participating - full rosters'!$A:$Q,11,FALSE )</f>
        <v>599</v>
      </c>
      <c r="H1113" s="132">
        <f>VLOOKUP($F1113,'Participating - full rosters'!$A:$Q,12,FALSE )</f>
        <v>36</v>
      </c>
      <c r="I1113" s="132">
        <f>VLOOKUP($F1113,'Participating - full rosters'!$A:$Q,13,FALSE )</f>
        <v>2006</v>
      </c>
      <c r="J1113" s="132" t="str">
        <f>VLOOKUP($F1113,'Participating - full rosters'!$A:$Q,14,FALSE )</f>
        <v xml:space="preserve">Govt. (non federal) - City
</v>
      </c>
      <c r="K1113" s="132" t="str">
        <f>VLOOKUP($F1113,'Participating - full rosters'!$A:$R,18,FALSE )</f>
        <v>Minor</v>
      </c>
      <c r="L1113" s="132" t="str">
        <f>VLOOKUP($F1113,'Participating - full rosters'!$A:$Q,15,FALSE )</f>
        <v>Staff Nurse</v>
      </c>
      <c r="M1113" s="150">
        <f>VLOOKUP($F1113,'Participating - full rosters'!$A:$Q,16,FALSE )</f>
        <v>33311</v>
      </c>
      <c r="N1113" s="150">
        <f>VLOOKUP($F1113,'Participating - full rosters'!$A:$Q,16,FALSE )</f>
        <v>33311</v>
      </c>
      <c r="O1113" s="150"/>
      <c r="P1113" s="150"/>
      <c r="Q1113" s="47">
        <f>'Overall Data'!$C$34-N1113</f>
        <v>9738</v>
      </c>
      <c r="R1113" s="132" t="str">
        <f>VLOOKUP($F1113,'Participating - full rosters'!$A:$Q,17,FALSE )</f>
        <v>Day</v>
      </c>
      <c r="S1113" s="132">
        <v>4</v>
      </c>
    </row>
    <row r="1114" spans="1:19">
      <c r="A1114" t="str">
        <f>VLOOKUP($F1114,'Participating - full rosters'!$A:$Q,2,FALSE )</f>
        <v>The Miriam Hospital</v>
      </c>
      <c r="B1114" s="151">
        <v>0.52550586196277127</v>
      </c>
      <c r="C1114" t="str">
        <f>VLOOKUP($F1114,'Participating - full rosters'!$A:$Q,5,FALSE )</f>
        <v>4B Oncology</v>
      </c>
      <c r="D1114" s="1">
        <v>0.93622122789429929</v>
      </c>
      <c r="E1114" t="str">
        <f>VLOOKUP($F1114,'Participating - full rosters'!$A:$Q,10,FALSE )</f>
        <v>Bailey, Ariana</v>
      </c>
      <c r="F1114" s="151">
        <v>0.96446259455463235</v>
      </c>
      <c r="G1114">
        <f>VLOOKUP($F1114,'Participating - full rosters'!$A:$Q,11,FALSE )</f>
        <v>247</v>
      </c>
      <c r="H1114" s="132">
        <f>VLOOKUP($F1114,'Participating - full rosters'!$A:$Q,12,FALSE )</f>
        <v>25</v>
      </c>
      <c r="I1114" s="132">
        <f>VLOOKUP($F1114,'Participating - full rosters'!$A:$Q,13,FALSE )</f>
        <v>2004</v>
      </c>
      <c r="J1114" s="132" t="str">
        <f>VLOOKUP($F1114,'Participating - full rosters'!$A:$Q,14,FALSE )</f>
        <v>Nongovt. (not-for-profit) - Other</v>
      </c>
      <c r="K1114" s="132" t="str">
        <f>VLOOKUP($F1114,'Participating - full rosters'!$A:$R,18,FALSE )</f>
        <v>Major</v>
      </c>
      <c r="L1114" s="132" t="str">
        <f>VLOOKUP($F1114,'Participating - full rosters'!$A:$Q,15,FALSE )</f>
        <v>Staff Nurse</v>
      </c>
      <c r="M1114" s="150">
        <f>VLOOKUP($F1114,'Participating - full rosters'!$A:$Q,16,FALSE )</f>
        <v>33311</v>
      </c>
      <c r="N1114" s="150">
        <f>VLOOKUP($F1114,'Participating - full rosters'!$A:$Q,16,FALSE )</f>
        <v>33311</v>
      </c>
      <c r="O1114" s="150"/>
      <c r="P1114" s="150"/>
      <c r="Q1114" s="47">
        <f>'Overall Data'!$C$34-N1114</f>
        <v>9738</v>
      </c>
      <c r="R1114" s="132" t="str">
        <f>VLOOKUP($F1114,'Participating - full rosters'!$A:$Q,17,FALSE )</f>
        <v>Day</v>
      </c>
      <c r="S1114" s="132">
        <v>4</v>
      </c>
    </row>
    <row r="1115" spans="1:19">
      <c r="A1115" t="str">
        <f>VLOOKUP($F1115,'Participating - full rosters'!$A:$Q,2,FALSE )</f>
        <v xml:space="preserve">King's County </v>
      </c>
      <c r="B1115" s="142">
        <v>0.238875576347579</v>
      </c>
      <c r="C1115" t="str">
        <f>VLOOKUP($F1115,'Participating - full rosters'!$A:$Q,5,FALSE )</f>
        <v>D6 South</v>
      </c>
      <c r="D1115" s="145">
        <v>0.54890272696977305</v>
      </c>
      <c r="E1115" t="str">
        <f>VLOOKUP($F1115,'Participating - full rosters'!$A:$Q,10,FALSE )</f>
        <v>Marshall, Nicola</v>
      </c>
      <c r="F1115" s="145">
        <v>3.6277911214734226E-2</v>
      </c>
      <c r="G1115">
        <f>VLOOKUP($F1115,'Participating - full rosters'!$A:$Q,11,FALSE )</f>
        <v>599</v>
      </c>
      <c r="H1115" s="132">
        <f>VLOOKUP($F1115,'Participating - full rosters'!$A:$Q,12,FALSE )</f>
        <v>36</v>
      </c>
      <c r="I1115" s="132">
        <f>VLOOKUP($F1115,'Participating - full rosters'!$A:$Q,13,FALSE )</f>
        <v>2006</v>
      </c>
      <c r="J1115" s="132" t="str">
        <f>VLOOKUP($F1115,'Participating - full rosters'!$A:$Q,14,FALSE )</f>
        <v xml:space="preserve">Govt. (non federal) - City
</v>
      </c>
      <c r="K1115" s="132" t="str">
        <f>VLOOKUP($F1115,'Participating - full rosters'!$A:$R,18,FALSE )</f>
        <v>Minor</v>
      </c>
      <c r="L1115" s="132" t="str">
        <f>VLOOKUP($F1115,'Participating - full rosters'!$A:$Q,15,FALSE )</f>
        <v>STAFF NURSE</v>
      </c>
      <c r="M1115" s="150">
        <f>VLOOKUP($F1115,'Participating - full rosters'!$A:$Q,16,FALSE )</f>
        <v>33088</v>
      </c>
      <c r="N1115" s="150">
        <f>VLOOKUP($F1115,'Participating - full rosters'!$A:$Q,16,FALSE )</f>
        <v>33088</v>
      </c>
      <c r="O1115" s="150"/>
      <c r="P1115" s="150"/>
      <c r="Q1115" s="47">
        <f>'Overall Data'!$C$34-N1115</f>
        <v>9961</v>
      </c>
      <c r="R1115" s="132" t="str">
        <f>VLOOKUP($F1115,'Participating - full rosters'!$A:$Q,17,FALSE )</f>
        <v>DAY</v>
      </c>
      <c r="S1115" s="132">
        <v>4</v>
      </c>
    </row>
    <row r="1116" spans="1:19">
      <c r="A1116" t="str">
        <f>VLOOKUP($F1116,'Participating - full rosters'!$A:$Q,2,FALSE )</f>
        <v>Stanford Hospital</v>
      </c>
      <c r="B1116" s="151">
        <v>0.7705177108775364</v>
      </c>
      <c r="C1116" t="str">
        <f>VLOOKUP($F1116,'Participating - full rosters'!$A:$Q,5,FALSE )</f>
        <v>C2 - Trauma/Surgery</v>
      </c>
      <c r="D1116" s="99">
        <v>0.13460555484819647</v>
      </c>
      <c r="E1116" t="str">
        <f>VLOOKUP($F1116,'Participating - full rosters'!$A:$Q,10,FALSE )</f>
        <v>Lao, May</v>
      </c>
      <c r="F1116" s="151">
        <v>4.1970102433359302E-2</v>
      </c>
      <c r="G1116">
        <f>VLOOKUP($F1116,'Participating - full rosters'!$A:$Q,11,FALSE )</f>
        <v>491</v>
      </c>
      <c r="H1116" s="132">
        <f>VLOOKUP($F1116,'Participating - full rosters'!$A:$Q,12,FALSE )</f>
        <v>23</v>
      </c>
      <c r="I1116" s="132">
        <f>VLOOKUP($F1116,'Participating - full rosters'!$A:$Q,13,FALSE )</f>
        <v>2011</v>
      </c>
      <c r="J1116" s="132" t="str">
        <f>VLOOKUP($F1116,'Participating - full rosters'!$A:$Q,14,FALSE )</f>
        <v>Nongovt. (not-for-profit) - Other</v>
      </c>
      <c r="K1116" s="132" t="str">
        <f>VLOOKUP($F1116,'Participating - full rosters'!$A:$R,18,FALSE )</f>
        <v>Major</v>
      </c>
      <c r="L1116" s="132" t="str">
        <f>VLOOKUP($F1116,'Participating - full rosters'!$A:$Q,15,FALSE )</f>
        <v>STAFF NURSE</v>
      </c>
      <c r="M1116" s="150">
        <f>VLOOKUP($F1116,'Participating - full rosters'!$A:$Q,16,FALSE )</f>
        <v>33088</v>
      </c>
      <c r="N1116" s="150">
        <f>VLOOKUP($F1116,'Participating - full rosters'!$A:$Q,16,FALSE )</f>
        <v>33088</v>
      </c>
      <c r="O1116" s="150"/>
      <c r="P1116" s="150"/>
      <c r="Q1116" s="47">
        <f>'Overall Data'!$C$34-N1116</f>
        <v>9961</v>
      </c>
      <c r="R1116" s="132" t="str">
        <f>VLOOKUP($F1116,'Participating - full rosters'!$A:$Q,17,FALSE )</f>
        <v>DAY</v>
      </c>
      <c r="S1116" s="132">
        <v>4</v>
      </c>
    </row>
    <row r="1117" spans="1:19">
      <c r="A1117" t="str">
        <f>VLOOKUP($F1117,'Participating - full rosters'!$A:$Q,2,FALSE )</f>
        <v>University Hospitals Portage  Medical Center</v>
      </c>
      <c r="B1117" s="151">
        <v>0.77700540353316994</v>
      </c>
      <c r="C1117" t="str">
        <f>VLOOKUP($F1117,'Participating - full rosters'!$A:$Q,5,FALSE )</f>
        <v>POR Routine Nursing Unit-25530</v>
      </c>
      <c r="D1117" s="1">
        <v>0.60617956690598407</v>
      </c>
      <c r="E1117" t="str">
        <f>VLOOKUP($F1117,'Participating - full rosters'!$A:$Q,10,FALSE )</f>
        <v>Oberlin, Karen E</v>
      </c>
      <c r="F1117" s="151">
        <v>0.81649944855065759</v>
      </c>
      <c r="G1117">
        <f>VLOOKUP($F1117,'Participating - full rosters'!$A:$Q,11,FALSE )</f>
        <v>117</v>
      </c>
      <c r="H1117" s="132">
        <f>VLOOKUP($F1117,'Participating - full rosters'!$A:$Q,12,FALSE )</f>
        <v>33</v>
      </c>
      <c r="I1117" s="132">
        <f>VLOOKUP($F1117,'Participating - full rosters'!$A:$Q,13,FALSE )</f>
        <v>2017</v>
      </c>
      <c r="J1117" s="132" t="str">
        <f>VLOOKUP($F1117,'Participating - full rosters'!$A:$Q,14,FALSE )</f>
        <v>Nongovt. (not-for-profit) - Other</v>
      </c>
      <c r="K1117" s="132" t="str">
        <f>VLOOKUP($F1117,'Participating - full rosters'!$A:$R,18,FALSE )</f>
        <v>Minor</v>
      </c>
      <c r="L1117" s="132" t="str">
        <f>VLOOKUP($F1117,'Participating - full rosters'!$A:$Q,15,FALSE )</f>
        <v>RN</v>
      </c>
      <c r="M1117" s="150" t="str">
        <f>VLOOKUP($F1117,'Participating - full rosters'!$A:$Q,16,FALSE )</f>
        <v>27 Years 5 Months</v>
      </c>
      <c r="N1117" s="150" t="str">
        <f>VLOOKUP($F1117,'Participating - full rosters'!$A:$Q,16,FALSE )</f>
        <v>27 Years 5 Months</v>
      </c>
      <c r="O1117" s="47">
        <v>27</v>
      </c>
      <c r="P1117" s="47">
        <v>5</v>
      </c>
      <c r="Q1117" s="47">
        <f>365*O1117+P1117*30</f>
        <v>10005</v>
      </c>
      <c r="R1117" s="132" t="str">
        <f>VLOOKUP($F1117,'Participating - full rosters'!$A:$Q,17,FALSE )</f>
        <v>7p-730a</v>
      </c>
      <c r="S1117" s="132">
        <v>4</v>
      </c>
    </row>
    <row r="1118" spans="1:19">
      <c r="A1118" t="str">
        <f>VLOOKUP($F1118,'Participating - full rosters'!$A:$Q,2,FALSE )</f>
        <v>Geisinger Medical Center</v>
      </c>
      <c r="B1118" s="151">
        <v>0.91611479193661671</v>
      </c>
      <c r="C1118" t="str">
        <f>VLOOKUP($F1118,'Participating - full rosters'!$A:$Q,5,FALSE )</f>
        <v>Hfam 6</v>
      </c>
      <c r="D1118" s="151">
        <v>0.15946996297872063</v>
      </c>
      <c r="E1118" t="str">
        <f>VLOOKUP($F1118,'Participating - full rosters'!$A:$Q,10,FALSE )</f>
        <v>Weir, Sarah</v>
      </c>
      <c r="F1118" s="151">
        <v>0.75791315331300269</v>
      </c>
      <c r="G1118">
        <f>VLOOKUP($F1118,'Participating - full rosters'!$A:$Q,11,FALSE )</f>
        <v>547</v>
      </c>
      <c r="H1118" s="132">
        <f>VLOOKUP($F1118,'Participating - full rosters'!$A:$Q,12,FALSE )</f>
        <v>30</v>
      </c>
      <c r="I1118" s="132">
        <f>VLOOKUP($F1118,'Participating - full rosters'!$A:$Q,13,FALSE )</f>
        <v>2010</v>
      </c>
      <c r="J1118" s="132" t="str">
        <f>VLOOKUP($F1118,'Participating - full rosters'!$A:$Q,14,FALSE )</f>
        <v>Nongovt. (not-for-profit) - Other</v>
      </c>
      <c r="K1118" s="132" t="str">
        <f>VLOOKUP($F1118,'Participating - full rosters'!$A:$R,18,FALSE )</f>
        <v>Major</v>
      </c>
      <c r="L1118" s="132" t="str">
        <f>VLOOKUP($F1118,'Participating - full rosters'!$A:$Q,15,FALSE )</f>
        <v>Staff Nurse</v>
      </c>
      <c r="M1118" s="150">
        <f>VLOOKUP($F1118,'Participating - full rosters'!$A:$Q,16,FALSE )</f>
        <v>32846</v>
      </c>
      <c r="N1118" s="150">
        <f>VLOOKUP($F1118,'Participating - full rosters'!$A:$Q,16,FALSE )</f>
        <v>32846</v>
      </c>
      <c r="O1118" s="150"/>
      <c r="P1118" s="150"/>
      <c r="Q1118" s="47">
        <f>'Overall Data'!$C$34-N1118</f>
        <v>10203</v>
      </c>
      <c r="R1118" s="132" t="str">
        <f>VLOOKUP($F1118,'Participating - full rosters'!$A:$Q,17,FALSE )</f>
        <v>Day</v>
      </c>
      <c r="S1118" s="132">
        <v>4</v>
      </c>
    </row>
    <row r="1119" spans="1:19">
      <c r="A1119" t="str">
        <f>VLOOKUP($F1119,'Participating - full rosters'!$A:$Q,2,FALSE )</f>
        <v>The Miriam Hospital</v>
      </c>
      <c r="B1119" s="151">
        <v>0.52550586196277127</v>
      </c>
      <c r="C1119" t="str">
        <f>VLOOKUP($F1119,'Participating - full rosters'!$A:$Q,5,FALSE )</f>
        <v>4E Cardiac</v>
      </c>
      <c r="D1119" s="1">
        <v>0.80277592639886974</v>
      </c>
      <c r="E1119" t="str">
        <f>VLOOKUP($F1119,'Participating - full rosters'!$A:$Q,10,FALSE )</f>
        <v>Dellagrotta, Erin</v>
      </c>
      <c r="F1119" s="151">
        <v>0.32494083428505216</v>
      </c>
      <c r="G1119">
        <f>VLOOKUP($F1119,'Participating - full rosters'!$A:$Q,11,FALSE )</f>
        <v>247</v>
      </c>
      <c r="H1119" s="132">
        <f>VLOOKUP($F1119,'Participating - full rosters'!$A:$Q,12,FALSE )</f>
        <v>30</v>
      </c>
      <c r="I1119" s="132">
        <f>VLOOKUP($F1119,'Participating - full rosters'!$A:$Q,13,FALSE )</f>
        <v>2004</v>
      </c>
      <c r="J1119" s="132" t="str">
        <f>VLOOKUP($F1119,'Participating - full rosters'!$A:$Q,14,FALSE )</f>
        <v>Nongovt. (not-for-profit) - Other</v>
      </c>
      <c r="K1119" s="132" t="str">
        <f>VLOOKUP($F1119,'Participating - full rosters'!$A:$R,18,FALSE )</f>
        <v>Major</v>
      </c>
      <c r="L1119" s="132" t="str">
        <f>VLOOKUP($F1119,'Participating - full rosters'!$A:$Q,15,FALSE )</f>
        <v>Staff Nurse</v>
      </c>
      <c r="M1119" s="150">
        <f>VLOOKUP($F1119,'Participating - full rosters'!$A:$Q,16,FALSE )</f>
        <v>32846</v>
      </c>
      <c r="N1119" s="150">
        <f>VLOOKUP($F1119,'Participating - full rosters'!$A:$Q,16,FALSE )</f>
        <v>32846</v>
      </c>
      <c r="O1119" s="150"/>
      <c r="P1119" s="150"/>
      <c r="Q1119" s="47">
        <f>'Overall Data'!$C$34-N1119</f>
        <v>10203</v>
      </c>
      <c r="R1119" s="132" t="str">
        <f>VLOOKUP($F1119,'Participating - full rosters'!$A:$Q,17,FALSE )</f>
        <v>Day</v>
      </c>
      <c r="S1119" s="132">
        <v>4</v>
      </c>
    </row>
    <row r="1120" spans="1:19">
      <c r="A1120" t="str">
        <f>VLOOKUP($F1120,'Participating - full rosters'!$A:$Q,2,FALSE )</f>
        <v>Kaiser Permanente Sunnyside Medical Center</v>
      </c>
      <c r="B1120" s="151">
        <v>0.21700524054157877</v>
      </c>
      <c r="C1120" t="str">
        <f>VLOOKUP($F1120,'Participating - full rosters'!$A:$Q,5,FALSE )</f>
        <v>2 South</v>
      </c>
      <c r="D1120" s="100">
        <v>0.88298628694913495</v>
      </c>
      <c r="E1120" t="str">
        <f>VLOOKUP($F1120,'Participating - full rosters'!$A:$Q,10,FALSE )</f>
        <v>Vrlicak, Nancy</v>
      </c>
      <c r="F1120" s="151">
        <v>0.26779666781911238</v>
      </c>
      <c r="G1120">
        <f>VLOOKUP($F1120,'Participating - full rosters'!$A:$Q,11,FALSE )</f>
        <v>302</v>
      </c>
      <c r="H1120" s="132">
        <f>VLOOKUP($F1120,'Participating - full rosters'!$A:$Q,12,FALSE )</f>
        <v>20</v>
      </c>
      <c r="I1120" s="132">
        <f>VLOOKUP($F1120,'Participating - full rosters'!$A:$Q,13,FALSE )</f>
        <v>2016</v>
      </c>
      <c r="J1120" s="132" t="str">
        <f>VLOOKUP($F1120,'Participating - full rosters'!$A:$Q,14,FALSE )</f>
        <v>Nongovt. (not-for-profit) - Other</v>
      </c>
      <c r="K1120" s="132" t="str">
        <f>VLOOKUP($F1120,'Participating - full rosters'!$A:$R,18,FALSE )</f>
        <v>Minor</v>
      </c>
      <c r="L1120" s="132" t="str">
        <f>VLOOKUP($F1120,'Participating - full rosters'!$A:$Q,15,FALSE )</f>
        <v>Staff Nurse</v>
      </c>
      <c r="M1120" s="150">
        <f>VLOOKUP($F1120,'Participating - full rosters'!$A:$Q,16,FALSE )</f>
        <v>32832</v>
      </c>
      <c r="N1120" s="150">
        <f>VLOOKUP($F1120,'Participating - full rosters'!$A:$Q,16,FALSE )</f>
        <v>32832</v>
      </c>
      <c r="O1120" s="150"/>
      <c r="P1120" s="150"/>
      <c r="Q1120" s="47">
        <f>'Overall Data'!$C$34-N1120</f>
        <v>10217</v>
      </c>
      <c r="R1120" s="132" t="str">
        <f>VLOOKUP($F1120,'Participating - full rosters'!$A:$Q,17,FALSE )</f>
        <v>DAY</v>
      </c>
      <c r="S1120" s="132">
        <v>4</v>
      </c>
    </row>
    <row r="1121" spans="1:19">
      <c r="A1121" t="str">
        <f>VLOOKUP($F1121,'Participating - full rosters'!$A:$Q,2,FALSE )</f>
        <v>Kaiser Permanente Sunnyside Medical Center</v>
      </c>
      <c r="B1121" s="151">
        <v>0.21700524054157877</v>
      </c>
      <c r="C1121" t="str">
        <f>VLOOKUP($F1121,'Participating - full rosters'!$A:$Q,5,FALSE )</f>
        <v>3 North</v>
      </c>
      <c r="D1121" s="99">
        <v>0.25340820192356961</v>
      </c>
      <c r="E1121" t="str">
        <f>VLOOKUP($F1121,'Participating - full rosters'!$A:$Q,10,FALSE )</f>
        <v>Schwahn, Daniel J.</v>
      </c>
      <c r="F1121" s="151">
        <v>5.7148913383796573E-2</v>
      </c>
      <c r="G1121">
        <f>VLOOKUP($F1121,'Participating - full rosters'!$A:$Q,11,FALSE )</f>
        <v>302</v>
      </c>
      <c r="H1121" s="132">
        <f>VLOOKUP($F1121,'Participating - full rosters'!$A:$Q,12,FALSE )</f>
        <v>37</v>
      </c>
      <c r="I1121" s="132">
        <f>VLOOKUP($F1121,'Participating - full rosters'!$A:$Q,13,FALSE )</f>
        <v>2016</v>
      </c>
      <c r="J1121" s="132" t="str">
        <f>VLOOKUP($F1121,'Participating - full rosters'!$A:$Q,14,FALSE )</f>
        <v>Nongovt. (not-for-profit) - Other</v>
      </c>
      <c r="K1121" s="132" t="str">
        <f>VLOOKUP($F1121,'Participating - full rosters'!$A:$R,18,FALSE )</f>
        <v>Minor</v>
      </c>
      <c r="L1121" s="132" t="str">
        <f>VLOOKUP($F1121,'Participating - full rosters'!$A:$Q,15,FALSE )</f>
        <v>Staff Nurse</v>
      </c>
      <c r="M1121" s="150">
        <f>VLOOKUP($F1121,'Participating - full rosters'!$A:$Q,16,FALSE )</f>
        <v>32770</v>
      </c>
      <c r="N1121" s="150">
        <f>VLOOKUP($F1121,'Participating - full rosters'!$A:$Q,16,FALSE )</f>
        <v>32770</v>
      </c>
      <c r="O1121" s="150"/>
      <c r="P1121" s="150"/>
      <c r="Q1121" s="47">
        <f>'Overall Data'!$C$34-N1121</f>
        <v>10279</v>
      </c>
      <c r="R1121" s="132" t="str">
        <f>VLOOKUP($F1121,'Participating - full rosters'!$A:$Q,17,FALSE )</f>
        <v>DAY</v>
      </c>
      <c r="S1121" s="132">
        <v>4</v>
      </c>
    </row>
    <row r="1122" spans="1:19">
      <c r="A1122" t="str">
        <f>VLOOKUP($F1122,'Participating - full rosters'!$A:$Q,2,FALSE )</f>
        <v xml:space="preserve">King's County </v>
      </c>
      <c r="B1122" s="143">
        <v>0.23887557634757928</v>
      </c>
      <c r="C1122" t="str">
        <f>VLOOKUP($F1122,'Participating - full rosters'!$A:$Q,5,FALSE )</f>
        <v>D2 North</v>
      </c>
      <c r="D1122" s="195">
        <v>0.46618641324138299</v>
      </c>
      <c r="E1122" t="str">
        <f>VLOOKUP($F1122,'Participating - full rosters'!$A:$Q,10,FALSE )</f>
        <v>Mondesir, Gladys</v>
      </c>
      <c r="F1122" s="142">
        <v>0.58472358980740857</v>
      </c>
      <c r="G1122">
        <f>VLOOKUP($F1122,'Participating - full rosters'!$A:$Q,11,FALSE )</f>
        <v>599</v>
      </c>
      <c r="H1122" s="132">
        <f>VLOOKUP($F1122,'Participating - full rosters'!$A:$Q,12,FALSE )</f>
        <v>24</v>
      </c>
      <c r="I1122" s="132">
        <f>VLOOKUP($F1122,'Participating - full rosters'!$A:$Q,13,FALSE )</f>
        <v>2006</v>
      </c>
      <c r="J1122" s="132" t="str">
        <f>VLOOKUP($F1122,'Participating - full rosters'!$A:$Q,14,FALSE )</f>
        <v xml:space="preserve">Govt. (non federal) - City
</v>
      </c>
      <c r="K1122" s="132" t="str">
        <f>VLOOKUP($F1122,'Participating - full rosters'!$A:$R,18,FALSE )</f>
        <v>Minor</v>
      </c>
      <c r="L1122" s="132" t="str">
        <f>VLOOKUP($F1122,'Participating - full rosters'!$A:$Q,15,FALSE )</f>
        <v>Staff Nurse</v>
      </c>
      <c r="M1122" s="150">
        <f>VLOOKUP($F1122,'Participating - full rosters'!$A:$Q,16,FALSE )</f>
        <v>32762</v>
      </c>
      <c r="N1122" s="150">
        <f>VLOOKUP($F1122,'Participating - full rosters'!$A:$Q,16,FALSE )</f>
        <v>32762</v>
      </c>
      <c r="O1122" s="150"/>
      <c r="P1122" s="150"/>
      <c r="Q1122" s="47">
        <f>'Overall Data'!$C$34-N1122</f>
        <v>10287</v>
      </c>
      <c r="R1122" s="132" t="str">
        <f>VLOOKUP($F1122,'Participating - full rosters'!$A:$Q,17,FALSE )</f>
        <v>DAY</v>
      </c>
      <c r="S1122" s="132">
        <v>4</v>
      </c>
    </row>
    <row r="1123" spans="1:19">
      <c r="A1123" t="str">
        <f>VLOOKUP($F1123,'Participating - full rosters'!$A:$Q,2,FALSE )</f>
        <v xml:space="preserve">King's County </v>
      </c>
      <c r="B1123" s="142">
        <v>0.238875576347579</v>
      </c>
      <c r="C1123" t="str">
        <f>VLOOKUP($F1123,'Participating - full rosters'!$A:$Q,5,FALSE )</f>
        <v>D2 North</v>
      </c>
      <c r="D1123" s="195">
        <v>0.46618641324138299</v>
      </c>
      <c r="E1123" t="str">
        <f>VLOOKUP($F1123,'Participating - full rosters'!$A:$Q,10,FALSE )</f>
        <v>Phipps-Johnson, Andrea</v>
      </c>
      <c r="F1123" s="142">
        <v>0.15886020960373692</v>
      </c>
      <c r="G1123">
        <f>VLOOKUP($F1123,'Participating - full rosters'!$A:$Q,11,FALSE )</f>
        <v>599</v>
      </c>
      <c r="H1123" s="132">
        <f>VLOOKUP($F1123,'Participating - full rosters'!$A:$Q,12,FALSE )</f>
        <v>24</v>
      </c>
      <c r="I1123" s="132">
        <f>VLOOKUP($F1123,'Participating - full rosters'!$A:$Q,13,FALSE )</f>
        <v>2006</v>
      </c>
      <c r="J1123" s="132" t="str">
        <f>VLOOKUP($F1123,'Participating - full rosters'!$A:$Q,14,FALSE )</f>
        <v xml:space="preserve">Govt. (non federal) - City
</v>
      </c>
      <c r="K1123" s="132" t="str">
        <f>VLOOKUP($F1123,'Participating - full rosters'!$A:$R,18,FALSE )</f>
        <v>Minor</v>
      </c>
      <c r="L1123" s="132" t="str">
        <f>VLOOKUP($F1123,'Participating - full rosters'!$A:$Q,15,FALSE )</f>
        <v>Staff Nurse</v>
      </c>
      <c r="M1123" s="150">
        <f>VLOOKUP($F1123,'Participating - full rosters'!$A:$Q,16,FALSE )</f>
        <v>32707</v>
      </c>
      <c r="N1123" s="150">
        <f>VLOOKUP($F1123,'Participating - full rosters'!$A:$Q,16,FALSE )</f>
        <v>32707</v>
      </c>
      <c r="O1123" s="150"/>
      <c r="P1123" s="150"/>
      <c r="Q1123" s="47">
        <f>'Overall Data'!$C$34-N1123</f>
        <v>10342</v>
      </c>
      <c r="R1123" s="132" t="str">
        <f>VLOOKUP($F1123,'Participating - full rosters'!$A:$Q,17,FALSE )</f>
        <v>DAY</v>
      </c>
      <c r="S1123" s="132">
        <v>4</v>
      </c>
    </row>
    <row r="1124" spans="1:19">
      <c r="A1124" t="str">
        <f>VLOOKUP($F1124,'Participating - full rosters'!$A:$Q,2,FALSE )</f>
        <v>Kaiser Permanente Sunnyside Medical Center</v>
      </c>
      <c r="B1124" s="151">
        <v>0.21700524054157877</v>
      </c>
      <c r="C1124" t="str">
        <f>VLOOKUP($F1124,'Participating - full rosters'!$A:$Q,5,FALSE )</f>
        <v>CV</v>
      </c>
      <c r="D1124" s="1">
        <v>0.28666575543119865</v>
      </c>
      <c r="E1124" t="str">
        <f>VLOOKUP($F1124,'Participating - full rosters'!$A:$Q,10,FALSE )</f>
        <v>Thomas, D'Arcy</v>
      </c>
      <c r="F1124" s="151">
        <v>0.13007354383822756</v>
      </c>
      <c r="G1124">
        <f>VLOOKUP($F1124,'Participating - full rosters'!$A:$Q,11,FALSE )</f>
        <v>302</v>
      </c>
      <c r="H1124" s="132">
        <f>VLOOKUP($F1124,'Participating - full rosters'!$A:$Q,12,FALSE )</f>
        <v>18</v>
      </c>
      <c r="I1124" s="132">
        <f>VLOOKUP($F1124,'Participating - full rosters'!$A:$Q,13,FALSE )</f>
        <v>2016</v>
      </c>
      <c r="J1124" s="132" t="str">
        <f>VLOOKUP($F1124,'Participating - full rosters'!$A:$Q,14,FALSE )</f>
        <v>Nongovt. (not-for-profit) - Other</v>
      </c>
      <c r="K1124" s="132" t="str">
        <f>VLOOKUP($F1124,'Participating - full rosters'!$A:$R,18,FALSE )</f>
        <v>Minor</v>
      </c>
      <c r="L1124" s="132" t="str">
        <f>VLOOKUP($F1124,'Participating - full rosters'!$A:$Q,15,FALSE )</f>
        <v>Staff Nurse</v>
      </c>
      <c r="M1124" s="150">
        <f>VLOOKUP($F1124,'Participating - full rosters'!$A:$Q,16,FALSE )</f>
        <v>32636</v>
      </c>
      <c r="N1124" s="150">
        <f>VLOOKUP($F1124,'Participating - full rosters'!$A:$Q,16,FALSE )</f>
        <v>32636</v>
      </c>
      <c r="O1124" s="150"/>
      <c r="P1124" s="150"/>
      <c r="Q1124" s="47">
        <f>'Overall Data'!$C$34-N1124</f>
        <v>10413</v>
      </c>
      <c r="R1124" s="132" t="str">
        <f>VLOOKUP($F1124,'Participating - full rosters'!$A:$Q,17,FALSE )</f>
        <v>DAY</v>
      </c>
      <c r="S1124" s="132">
        <v>4</v>
      </c>
    </row>
    <row r="1125" spans="1:19">
      <c r="A1125" t="str">
        <f>VLOOKUP($F1125,'Participating - full rosters'!$A:$Q,2,FALSE )</f>
        <v>St. John Hospital &amp; Medical Center</v>
      </c>
      <c r="B1125" s="151">
        <v>0.43342485109506379</v>
      </c>
      <c r="C1125" t="str">
        <f>VLOOKUP($F1125,'Participating - full rosters'!$A:$Q,5,FALSE )</f>
        <v>4 East - ACE Unit</v>
      </c>
      <c r="D1125" s="1">
        <v>0.9455541494267875</v>
      </c>
      <c r="E1125" t="str">
        <f>VLOOKUP($F1125,'Participating - full rosters'!$A:$Q,10,FALSE )</f>
        <v>Anderson, Dawn</v>
      </c>
      <c r="F1125" s="151">
        <v>0.31062984180562891</v>
      </c>
      <c r="G1125">
        <f>VLOOKUP($F1125,'Participating - full rosters'!$A:$Q,11,FALSE )</f>
        <v>586</v>
      </c>
      <c r="H1125" s="132">
        <f>VLOOKUP($F1125,'Participating - full rosters'!$A:$Q,12,FALSE )</f>
        <v>24</v>
      </c>
      <c r="I1125" s="132">
        <f>VLOOKUP($F1125,'Participating - full rosters'!$A:$Q,13,FALSE )</f>
        <v>2003</v>
      </c>
      <c r="J1125" s="132" t="str">
        <f>VLOOKUP($F1125,'Participating - full rosters'!$A:$Q,14,FALSE )</f>
        <v>Nongovt. (not-for-profit) - Church Operated</v>
      </c>
      <c r="K1125" s="132" t="str">
        <f>VLOOKUP($F1125,'Participating - full rosters'!$A:$R,18,FALSE )</f>
        <v>Major</v>
      </c>
      <c r="L1125" s="132" t="str">
        <f>VLOOKUP($F1125,'Participating - full rosters'!$A:$Q,15,FALSE )</f>
        <v>Staff Nurse</v>
      </c>
      <c r="M1125" s="150">
        <f>VLOOKUP($F1125,'Participating - full rosters'!$A:$Q,16,FALSE )</f>
        <v>32342</v>
      </c>
      <c r="N1125" s="150">
        <f>VLOOKUP($F1125,'Participating - full rosters'!$A:$Q,16,FALSE )</f>
        <v>32342</v>
      </c>
      <c r="O1125" s="150"/>
      <c r="P1125" s="150"/>
      <c r="Q1125" s="47">
        <f>'Overall Data'!$C$34-N1125</f>
        <v>10707</v>
      </c>
      <c r="R1125" s="132" t="str">
        <f>VLOOKUP($F1125,'Participating - full rosters'!$A:$Q,17,FALSE )</f>
        <v>Day</v>
      </c>
      <c r="S1125" s="132">
        <v>4</v>
      </c>
    </row>
    <row r="1126" spans="1:19">
      <c r="A1126" t="str">
        <f>VLOOKUP($F1126,'Participating - full rosters'!$A:$Q,2,FALSE )</f>
        <v>St. John Hospital &amp; Medical Center</v>
      </c>
      <c r="B1126" s="151">
        <v>0.43342485109506379</v>
      </c>
      <c r="C1126" t="str">
        <f>VLOOKUP($F1126,'Participating - full rosters'!$A:$Q,5,FALSE )</f>
        <v>4 East - ACE Unit</v>
      </c>
      <c r="D1126" s="1">
        <v>0.9455541494267875</v>
      </c>
      <c r="E1126" t="str">
        <f>VLOOKUP($F1126,'Participating - full rosters'!$A:$Q,10,FALSE )</f>
        <v>Harris, Deloris</v>
      </c>
      <c r="F1126" s="151">
        <v>0.85963393212618233</v>
      </c>
      <c r="G1126">
        <f>VLOOKUP($F1126,'Participating - full rosters'!$A:$Q,11,FALSE )</f>
        <v>586</v>
      </c>
      <c r="H1126" s="132">
        <f>VLOOKUP($F1126,'Participating - full rosters'!$A:$Q,12,FALSE )</f>
        <v>24</v>
      </c>
      <c r="I1126" s="132">
        <f>VLOOKUP($F1126,'Participating - full rosters'!$A:$Q,13,FALSE )</f>
        <v>2003</v>
      </c>
      <c r="J1126" s="132" t="str">
        <f>VLOOKUP($F1126,'Participating - full rosters'!$A:$Q,14,FALSE )</f>
        <v>Nongovt. (not-for-profit) - Church Operated</v>
      </c>
      <c r="K1126" s="132" t="str">
        <f>VLOOKUP($F1126,'Participating - full rosters'!$A:$R,18,FALSE )</f>
        <v>Major</v>
      </c>
      <c r="L1126" s="132" t="str">
        <f>VLOOKUP($F1126,'Participating - full rosters'!$A:$Q,15,FALSE )</f>
        <v>Staff Nurse</v>
      </c>
      <c r="M1126" s="150">
        <f>VLOOKUP($F1126,'Participating - full rosters'!$A:$Q,16,FALSE )</f>
        <v>32300</v>
      </c>
      <c r="N1126" s="150">
        <f>VLOOKUP($F1126,'Participating - full rosters'!$A:$Q,16,FALSE )</f>
        <v>32300</v>
      </c>
      <c r="O1126" s="150"/>
      <c r="P1126" s="150"/>
      <c r="Q1126" s="47">
        <f>'Overall Data'!$C$34-N1126</f>
        <v>10749</v>
      </c>
      <c r="R1126" s="132" t="str">
        <f>VLOOKUP($F1126,'Participating - full rosters'!$A:$Q,17,FALSE )</f>
        <v>Day</v>
      </c>
      <c r="S1126" s="132">
        <v>4</v>
      </c>
    </row>
    <row r="1127" spans="1:19">
      <c r="A1127" t="str">
        <f>VLOOKUP($F1127,'Participating - full rosters'!$A:$Q,2,FALSE )</f>
        <v>Kaiser Permanente Sunnyside Medical Center</v>
      </c>
      <c r="B1127" s="151">
        <v>0.21700524054157877</v>
      </c>
      <c r="C1127" t="str">
        <f>VLOOKUP($F1127,'Participating - full rosters'!$A:$Q,5,FALSE )</f>
        <v>3 North</v>
      </c>
      <c r="D1127" s="1">
        <v>0.25340820192356961</v>
      </c>
      <c r="E1127" t="str">
        <f>VLOOKUP($F1127,'Participating - full rosters'!$A:$Q,10,FALSE )</f>
        <v>Lam-Lee, Mei M.</v>
      </c>
      <c r="F1127" s="151">
        <v>4.6152240793705834E-2</v>
      </c>
      <c r="G1127">
        <f>VLOOKUP($F1127,'Participating - full rosters'!$A:$Q,11,FALSE )</f>
        <v>302</v>
      </c>
      <c r="H1127" s="132">
        <f>VLOOKUP($F1127,'Participating - full rosters'!$A:$Q,12,FALSE )</f>
        <v>37</v>
      </c>
      <c r="I1127" s="132">
        <f>VLOOKUP($F1127,'Participating - full rosters'!$A:$Q,13,FALSE )</f>
        <v>2016</v>
      </c>
      <c r="J1127" s="132" t="str">
        <f>VLOOKUP($F1127,'Participating - full rosters'!$A:$Q,14,FALSE )</f>
        <v>Nongovt. (not-for-profit) - Other</v>
      </c>
      <c r="K1127" s="132" t="str">
        <f>VLOOKUP($F1127,'Participating - full rosters'!$A:$R,18,FALSE )</f>
        <v>Minor</v>
      </c>
      <c r="L1127" s="132" t="str">
        <f>VLOOKUP($F1127,'Participating - full rosters'!$A:$Q,15,FALSE )</f>
        <v>Staff Nurse</v>
      </c>
      <c r="M1127" s="150">
        <f>VLOOKUP($F1127,'Participating - full rosters'!$A:$Q,16,FALSE )</f>
        <v>32162</v>
      </c>
      <c r="N1127" s="150">
        <f>VLOOKUP($F1127,'Participating - full rosters'!$A:$Q,16,FALSE )</f>
        <v>32162</v>
      </c>
      <c r="O1127" s="150"/>
      <c r="P1127" s="150"/>
      <c r="Q1127" s="47">
        <f>'Overall Data'!$C$34-N1127</f>
        <v>10887</v>
      </c>
      <c r="R1127" s="132" t="str">
        <f>VLOOKUP($F1127,'Participating - full rosters'!$A:$Q,17,FALSE )</f>
        <v>DAY</v>
      </c>
      <c r="S1127" s="132">
        <v>4</v>
      </c>
    </row>
    <row r="1128" spans="1:19">
      <c r="A1128" t="str">
        <f>VLOOKUP($F1128,'Participating - full rosters'!$A:$Q,2,FALSE )</f>
        <v>Community Memorial Hospital</v>
      </c>
      <c r="B1128" s="151">
        <v>0.99258069907410573</v>
      </c>
      <c r="C1128" t="str">
        <f>VLOOKUP($F1128,'Participating - full rosters'!$A:$Q,5,FALSE )</f>
        <v>Medical ACE</v>
      </c>
      <c r="D1128" s="1">
        <v>0.93104764500745685</v>
      </c>
      <c r="E1128" t="str">
        <f>VLOOKUP($F1128,'Participating - full rosters'!$A:$Q,10,FALSE )</f>
        <v>Hart, Shelley</v>
      </c>
      <c r="F1128" s="151">
        <v>0.71157578963699131</v>
      </c>
      <c r="G1128">
        <f>VLOOKUP($F1128,'Participating - full rosters'!$A:$Q,11,FALSE )</f>
        <v>198</v>
      </c>
      <c r="H1128" s="132">
        <f>VLOOKUP($F1128,'Participating - full rosters'!$A:$Q,12,FALSE )</f>
        <v>29</v>
      </c>
      <c r="I1128" s="132">
        <f>VLOOKUP($F1128,'Participating - full rosters'!$A:$Q,13,FALSE )</f>
        <v>2008</v>
      </c>
      <c r="J1128" s="132" t="str">
        <f>VLOOKUP($F1128,'Participating - full rosters'!$A:$Q,14,FALSE )</f>
        <v>Nongovt. (not-for-profit) - Other</v>
      </c>
      <c r="K1128" s="132" t="str">
        <f>VLOOKUP($F1128,'Participating - full rosters'!$A:$R,18,FALSE )</f>
        <v>Minor</v>
      </c>
      <c r="L1128" s="132" t="str">
        <f>VLOOKUP($F1128,'Participating - full rosters'!$A:$Q,15,FALSE )</f>
        <v>CNS</v>
      </c>
      <c r="M1128" s="150">
        <f>VLOOKUP($F1128,'Participating - full rosters'!$A:$Q,16,FALSE )</f>
        <v>31565</v>
      </c>
      <c r="N1128" s="150">
        <f>VLOOKUP($F1128,'Participating - full rosters'!$A:$Q,16,FALSE )</f>
        <v>31565</v>
      </c>
      <c r="O1128" s="150"/>
      <c r="P1128" s="150"/>
      <c r="Q1128" s="47">
        <f>'Overall Data'!$C$34-N1128</f>
        <v>11484</v>
      </c>
      <c r="R1128" s="132" t="str">
        <f>VLOOKUP($F1128,'Participating - full rosters'!$A:$Q,17,FALSE )</f>
        <v>Day</v>
      </c>
      <c r="S1128" s="132">
        <v>4</v>
      </c>
    </row>
    <row r="1129" spans="1:19">
      <c r="A1129" t="str">
        <f>VLOOKUP($F1129,'Participating - full rosters'!$A:$Q,2,FALSE )</f>
        <v>Kaiser Permanente Sunnyside Medical Center</v>
      </c>
      <c r="B1129" s="151">
        <v>0.21700524054157877</v>
      </c>
      <c r="C1129" t="str">
        <f>VLOOKUP($F1129,'Participating - full rosters'!$A:$Q,5,FALSE )</f>
        <v>2 North</v>
      </c>
      <c r="D1129" s="1">
        <v>0.16097999137792862</v>
      </c>
      <c r="E1129" t="str">
        <f>VLOOKUP($F1129,'Participating - full rosters'!$A:$Q,10,FALSE )</f>
        <v>Willeford, Tom</v>
      </c>
      <c r="F1129" s="151">
        <v>0.27862718279077825</v>
      </c>
      <c r="G1129">
        <f>VLOOKUP($F1129,'Participating - full rosters'!$A:$Q,11,FALSE )</f>
        <v>302</v>
      </c>
      <c r="H1129" s="132">
        <f>VLOOKUP($F1129,'Participating - full rosters'!$A:$Q,12,FALSE )</f>
        <v>35</v>
      </c>
      <c r="I1129" s="132">
        <f>VLOOKUP($F1129,'Participating - full rosters'!$A:$Q,13,FALSE )</f>
        <v>2016</v>
      </c>
      <c r="J1129" s="132" t="str">
        <f>VLOOKUP($F1129,'Participating - full rosters'!$A:$Q,14,FALSE )</f>
        <v>Nongovt. (not-for-profit) - Other</v>
      </c>
      <c r="K1129" s="132" t="str">
        <f>VLOOKUP($F1129,'Participating - full rosters'!$A:$R,18,FALSE )</f>
        <v>Minor</v>
      </c>
      <c r="L1129" s="132" t="str">
        <f>VLOOKUP($F1129,'Participating - full rosters'!$A:$Q,15,FALSE )</f>
        <v>Staff Nurse</v>
      </c>
      <c r="M1129" s="150">
        <f>VLOOKUP($F1129,'Participating - full rosters'!$A:$Q,16,FALSE )</f>
        <v>31489</v>
      </c>
      <c r="N1129" s="150">
        <f>VLOOKUP($F1129,'Participating - full rosters'!$A:$Q,16,FALSE )</f>
        <v>31489</v>
      </c>
      <c r="O1129" s="150"/>
      <c r="P1129" s="150"/>
      <c r="Q1129" s="47">
        <f>'Overall Data'!$C$34-N1129</f>
        <v>11560</v>
      </c>
      <c r="R1129" s="132" t="str">
        <f>VLOOKUP($F1129,'Participating - full rosters'!$A:$Q,17,FALSE )</f>
        <v>EVE</v>
      </c>
      <c r="S1129" s="132">
        <v>4</v>
      </c>
    </row>
    <row r="1130" spans="1:19">
      <c r="A1130" t="str">
        <f>VLOOKUP($F1130,'Participating - full rosters'!$A:$Q,2,FALSE )</f>
        <v>Geisinger Medical Center</v>
      </c>
      <c r="B1130" s="151">
        <v>0.91611479193661671</v>
      </c>
      <c r="C1130" t="str">
        <f>VLOOKUP($F1130,'Participating - full rosters'!$A:$Q,5,FALSE )</f>
        <v xml:space="preserve">BP 7 </v>
      </c>
      <c r="D1130" s="1">
        <v>0.86510378090424767</v>
      </c>
      <c r="E1130" t="str">
        <f>VLOOKUP($F1130,'Participating - full rosters'!$A:$Q,10,FALSE )</f>
        <v>Barrett, Kaitlin</v>
      </c>
      <c r="F1130" s="151">
        <v>0.3535452097609677</v>
      </c>
      <c r="G1130">
        <f>VLOOKUP($F1130,'Participating - full rosters'!$A:$Q,11,FALSE )</f>
        <v>547</v>
      </c>
      <c r="H1130" s="132">
        <f>VLOOKUP($F1130,'Participating - full rosters'!$A:$Q,12,FALSE )</f>
        <v>28</v>
      </c>
      <c r="I1130" s="132">
        <f>VLOOKUP($F1130,'Participating - full rosters'!$A:$Q,13,FALSE )</f>
        <v>2010</v>
      </c>
      <c r="J1130" s="132" t="str">
        <f>VLOOKUP($F1130,'Participating - full rosters'!$A:$Q,14,FALSE )</f>
        <v>Nongovt. (not-for-profit) - Other</v>
      </c>
      <c r="K1130" s="132" t="str">
        <f>VLOOKUP($F1130,'Participating - full rosters'!$A:$R,18,FALSE )</f>
        <v>Major</v>
      </c>
      <c r="L1130" s="132" t="str">
        <f>VLOOKUP($F1130,'Participating - full rosters'!$A:$Q,15,FALSE )</f>
        <v>Staff Nurse</v>
      </c>
      <c r="M1130" s="150">
        <f>VLOOKUP($F1130,'Participating - full rosters'!$A:$Q,16,FALSE )</f>
        <v>31393</v>
      </c>
      <c r="N1130" s="150">
        <f>VLOOKUP($F1130,'Participating - full rosters'!$A:$Q,16,FALSE )</f>
        <v>31393</v>
      </c>
      <c r="O1130" s="150"/>
      <c r="P1130" s="150"/>
      <c r="Q1130" s="47">
        <f>'Overall Data'!$C$34-N1130</f>
        <v>11656</v>
      </c>
      <c r="R1130" s="132" t="str">
        <f>VLOOKUP($F1130,'Participating - full rosters'!$A:$Q,17,FALSE )</f>
        <v>Day</v>
      </c>
      <c r="S1130" s="132">
        <v>4</v>
      </c>
    </row>
    <row r="1131" spans="1:19">
      <c r="A1131" t="str">
        <f>VLOOKUP($F1131,'Participating - full rosters'!$A:$Q,2,FALSE )</f>
        <v>University Hospitals Portage  Medical Center</v>
      </c>
      <c r="B1131" s="151">
        <v>0.77700540353316994</v>
      </c>
      <c r="C1131" t="str">
        <f>VLOOKUP($F1131,'Participating - full rosters'!$A:$Q,5,FALSE )</f>
        <v>POR Routine Nursing Unit-25530</v>
      </c>
      <c r="D1131" s="151">
        <v>0.60617956690598407</v>
      </c>
      <c r="E1131" t="str">
        <f>VLOOKUP($F1131,'Participating - full rosters'!$A:$Q,10,FALSE )</f>
        <v>Thompson, Renae J</v>
      </c>
      <c r="F1131" s="151">
        <v>0.57799205242123453</v>
      </c>
      <c r="G1131">
        <f>VLOOKUP($F1131,'Participating - full rosters'!$A:$Q,11,FALSE )</f>
        <v>117</v>
      </c>
      <c r="H1131" s="132">
        <f>VLOOKUP($F1131,'Participating - full rosters'!$A:$Q,12,FALSE )</f>
        <v>33</v>
      </c>
      <c r="I1131" s="132">
        <f>VLOOKUP($F1131,'Participating - full rosters'!$A:$Q,13,FALSE )</f>
        <v>2017</v>
      </c>
      <c r="J1131" s="132" t="str">
        <f>VLOOKUP($F1131,'Participating - full rosters'!$A:$Q,14,FALSE )</f>
        <v>Nongovt. (not-for-profit) - Other</v>
      </c>
      <c r="K1131" s="132" t="str">
        <f>VLOOKUP($F1131,'Participating - full rosters'!$A:$R,18,FALSE )</f>
        <v>Minor</v>
      </c>
      <c r="L1131" s="132" t="str">
        <f>VLOOKUP($F1131,'Participating - full rosters'!$A:$Q,15,FALSE )</f>
        <v>RN</v>
      </c>
      <c r="M1131" s="150" t="str">
        <f>VLOOKUP($F1131,'Participating - full rosters'!$A:$Q,16,FALSE )</f>
        <v>32 Years 1 Months</v>
      </c>
      <c r="N1131" s="150" t="str">
        <f>VLOOKUP($F1131,'Participating - full rosters'!$A:$Q,16,FALSE )</f>
        <v>32 Years 1 Months</v>
      </c>
      <c r="O1131" s="47">
        <v>32</v>
      </c>
      <c r="P1131" s="47">
        <v>1</v>
      </c>
      <c r="Q1131" s="47">
        <f>365*O1131+P1131*30</f>
        <v>11710</v>
      </c>
      <c r="R1131" s="132" t="str">
        <f>VLOOKUP($F1131,'Participating - full rosters'!$A:$Q,17,FALSE )</f>
        <v>7p-730a</v>
      </c>
      <c r="S1131" s="132">
        <v>4</v>
      </c>
    </row>
    <row r="1132" spans="1:19">
      <c r="A1132" t="str">
        <f>VLOOKUP($F1132,'Participating - full rosters'!$A:$Q,2,FALSE )</f>
        <v>Community Memorial Hospital</v>
      </c>
      <c r="B1132" s="151">
        <v>0.99258069907410573</v>
      </c>
      <c r="C1132" t="str">
        <f>VLOOKUP($F1132,'Participating - full rosters'!$A:$Q,5,FALSE )</f>
        <v>Medical ACE</v>
      </c>
      <c r="D1132" s="1">
        <v>0.93104764500745685</v>
      </c>
      <c r="E1132" t="str">
        <f>VLOOKUP($F1132,'Participating - full rosters'!$A:$Q,10,FALSE )</f>
        <v>Kysely, Linda</v>
      </c>
      <c r="F1132" s="151">
        <v>0.75713661774603747</v>
      </c>
      <c r="G1132">
        <f>VLOOKUP($F1132,'Participating - full rosters'!$A:$Q,11,FALSE )</f>
        <v>198</v>
      </c>
      <c r="H1132" s="132">
        <f>VLOOKUP($F1132,'Participating - full rosters'!$A:$Q,12,FALSE )</f>
        <v>29</v>
      </c>
      <c r="I1132" s="132">
        <f>VLOOKUP($F1132,'Participating - full rosters'!$A:$Q,13,FALSE )</f>
        <v>2008</v>
      </c>
      <c r="J1132" s="132" t="str">
        <f>VLOOKUP($F1132,'Participating - full rosters'!$A:$Q,14,FALSE )</f>
        <v>Nongovt. (not-for-profit) - Other</v>
      </c>
      <c r="K1132" s="132" t="str">
        <f>VLOOKUP($F1132,'Participating - full rosters'!$A:$R,18,FALSE )</f>
        <v>Minor</v>
      </c>
      <c r="L1132" s="132" t="str">
        <f>VLOOKUP($F1132,'Participating - full rosters'!$A:$Q,15,FALSE )</f>
        <v>RN Manager</v>
      </c>
      <c r="M1132" s="150">
        <f>VLOOKUP($F1132,'Participating - full rosters'!$A:$Q,16,FALSE )</f>
        <v>31199</v>
      </c>
      <c r="N1132" s="150">
        <f>VLOOKUP($F1132,'Participating - full rosters'!$A:$Q,16,FALSE )</f>
        <v>31199</v>
      </c>
      <c r="O1132" s="150"/>
      <c r="P1132" s="150"/>
      <c r="Q1132" s="47">
        <f>'Overall Data'!$C$34-N1132</f>
        <v>11850</v>
      </c>
      <c r="R1132" s="132" t="str">
        <f>VLOOKUP($F1132,'Participating - full rosters'!$A:$Q,17,FALSE )</f>
        <v>Day</v>
      </c>
      <c r="S1132" s="132">
        <v>4</v>
      </c>
    </row>
    <row r="1133" spans="1:19">
      <c r="A1133" t="str">
        <f>VLOOKUP($F1133,'Participating - full rosters'!$A:$Q,2,FALSE )</f>
        <v>Geisinger Medical Center</v>
      </c>
      <c r="B1133" s="151">
        <v>0.91611479193661671</v>
      </c>
      <c r="C1133" t="str">
        <f>VLOOKUP($F1133,'Participating - full rosters'!$A:$Q,5,FALSE )</f>
        <v xml:space="preserve">BP 7 </v>
      </c>
      <c r="D1133" s="1">
        <v>0.86510378090424767</v>
      </c>
      <c r="E1133" t="str">
        <f>VLOOKUP($F1133,'Participating - full rosters'!$A:$Q,10,FALSE )</f>
        <v>Felici, Sara</v>
      </c>
      <c r="F1133" s="151">
        <v>0.33181450843913329</v>
      </c>
      <c r="G1133">
        <f>VLOOKUP($F1133,'Participating - full rosters'!$A:$Q,11,FALSE )</f>
        <v>547</v>
      </c>
      <c r="H1133" s="132">
        <f>VLOOKUP($F1133,'Participating - full rosters'!$A:$Q,12,FALSE )</f>
        <v>28</v>
      </c>
      <c r="I1133" s="132">
        <f>VLOOKUP($F1133,'Participating - full rosters'!$A:$Q,13,FALSE )</f>
        <v>2010</v>
      </c>
      <c r="J1133" s="132" t="str">
        <f>VLOOKUP($F1133,'Participating - full rosters'!$A:$Q,14,FALSE )</f>
        <v>Nongovt. (not-for-profit) - Other</v>
      </c>
      <c r="K1133" s="132" t="str">
        <f>VLOOKUP($F1133,'Participating - full rosters'!$A:$R,18,FALSE )</f>
        <v>Major</v>
      </c>
      <c r="L1133" s="132" t="str">
        <f>VLOOKUP($F1133,'Participating - full rosters'!$A:$Q,15,FALSE )</f>
        <v>Staff Nurse</v>
      </c>
      <c r="M1133" s="150">
        <f>VLOOKUP($F1133,'Participating - full rosters'!$A:$Q,16,FALSE )</f>
        <v>30536</v>
      </c>
      <c r="N1133" s="150">
        <f>VLOOKUP($F1133,'Participating - full rosters'!$A:$Q,16,FALSE )</f>
        <v>30536</v>
      </c>
      <c r="O1133" s="150"/>
      <c r="P1133" s="150"/>
      <c r="Q1133" s="47">
        <f>'Overall Data'!$C$34-N1133</f>
        <v>12513</v>
      </c>
      <c r="R1133" s="132" t="str">
        <f>VLOOKUP($F1133,'Participating - full rosters'!$A:$Q,17,FALSE )</f>
        <v>Day</v>
      </c>
      <c r="S1133" s="132">
        <v>4</v>
      </c>
    </row>
    <row r="1134" spans="1:19">
      <c r="A1134" t="str">
        <f>VLOOKUP($F1134,'Participating - full rosters'!$A:$Q,2,FALSE )</f>
        <v>Kaiser Permanente Sunnyside Medical Center</v>
      </c>
      <c r="B1134" s="151">
        <v>0.21700524054157877</v>
      </c>
      <c r="C1134" t="str">
        <f>VLOOKUP($F1134,'Participating - full rosters'!$A:$Q,5,FALSE )</f>
        <v>2 North</v>
      </c>
      <c r="D1134" s="1">
        <v>0.16097999137792862</v>
      </c>
      <c r="E1134" t="str">
        <f>VLOOKUP($F1134,'Participating - full rosters'!$A:$Q,10,FALSE )</f>
        <v>Boles, Patricia</v>
      </c>
      <c r="F1134" s="151">
        <v>0.24141511828797357</v>
      </c>
      <c r="G1134">
        <f>VLOOKUP($F1134,'Participating - full rosters'!$A:$Q,11,FALSE )</f>
        <v>302</v>
      </c>
      <c r="H1134" s="132">
        <f>VLOOKUP($F1134,'Participating - full rosters'!$A:$Q,12,FALSE )</f>
        <v>35</v>
      </c>
      <c r="I1134" s="132">
        <f>VLOOKUP($F1134,'Participating - full rosters'!$A:$Q,13,FALSE )</f>
        <v>2016</v>
      </c>
      <c r="J1134" s="132" t="str">
        <f>VLOOKUP($F1134,'Participating - full rosters'!$A:$Q,14,FALSE )</f>
        <v>Nongovt. (not-for-profit) - Other</v>
      </c>
      <c r="K1134" s="132" t="str">
        <f>VLOOKUP($F1134,'Participating - full rosters'!$A:$R,18,FALSE )</f>
        <v>Minor</v>
      </c>
      <c r="L1134" s="132" t="str">
        <f>VLOOKUP($F1134,'Participating - full rosters'!$A:$Q,15,FALSE )</f>
        <v>Staff Nurse</v>
      </c>
      <c r="M1134" s="150">
        <f>VLOOKUP($F1134,'Participating - full rosters'!$A:$Q,16,FALSE )</f>
        <v>30488</v>
      </c>
      <c r="N1134" s="150">
        <f>VLOOKUP($F1134,'Participating - full rosters'!$A:$Q,16,FALSE )</f>
        <v>30488</v>
      </c>
      <c r="O1134" s="150"/>
      <c r="P1134" s="150"/>
      <c r="Q1134" s="47">
        <f>'Overall Data'!$C$34-N1134</f>
        <v>12561</v>
      </c>
      <c r="R1134" s="132" t="str">
        <f>VLOOKUP($F1134,'Participating - full rosters'!$A:$Q,17,FALSE )</f>
        <v>DAY</v>
      </c>
      <c r="S1134" s="132">
        <v>4</v>
      </c>
    </row>
    <row r="1135" spans="1:19">
      <c r="A1135" t="str">
        <f>VLOOKUP($F1135,'Participating - full rosters'!$A:$Q,2,FALSE )</f>
        <v>Kaiser Permanente Sunnyside Medical Center</v>
      </c>
      <c r="B1135" s="151">
        <v>0.21700524054157877</v>
      </c>
      <c r="C1135" t="str">
        <f>VLOOKUP($F1135,'Participating - full rosters'!$A:$Q,5,FALSE )</f>
        <v>3 North</v>
      </c>
      <c r="D1135" s="1">
        <v>0.25340820192356961</v>
      </c>
      <c r="E1135" t="str">
        <f>VLOOKUP($F1135,'Participating - full rosters'!$A:$Q,10,FALSE )</f>
        <v>Divine, Susan</v>
      </c>
      <c r="F1135" s="151">
        <v>0.41612526229937652</v>
      </c>
      <c r="G1135">
        <f>VLOOKUP($F1135,'Participating - full rosters'!$A:$Q,11,FALSE )</f>
        <v>302</v>
      </c>
      <c r="H1135" s="132">
        <f>VLOOKUP($F1135,'Participating - full rosters'!$A:$Q,12,FALSE )</f>
        <v>37</v>
      </c>
      <c r="I1135" s="132">
        <f>VLOOKUP($F1135,'Participating - full rosters'!$A:$Q,13,FALSE )</f>
        <v>2016</v>
      </c>
      <c r="J1135" s="132" t="str">
        <f>VLOOKUP($F1135,'Participating - full rosters'!$A:$Q,14,FALSE )</f>
        <v>Nongovt. (not-for-profit) - Other</v>
      </c>
      <c r="K1135" s="132" t="str">
        <f>VLOOKUP($F1135,'Participating - full rosters'!$A:$R,18,FALSE )</f>
        <v>Minor</v>
      </c>
      <c r="L1135" s="132" t="str">
        <f>VLOOKUP($F1135,'Participating - full rosters'!$A:$Q,15,FALSE )</f>
        <v>Staff Nurse</v>
      </c>
      <c r="M1135" s="150">
        <f>VLOOKUP($F1135,'Participating - full rosters'!$A:$Q,16,FALSE )</f>
        <v>28794</v>
      </c>
      <c r="N1135" s="150">
        <f>VLOOKUP($F1135,'Participating - full rosters'!$A:$Q,16,FALSE )</f>
        <v>28794</v>
      </c>
      <c r="O1135" s="150"/>
      <c r="P1135" s="150"/>
      <c r="Q1135" s="47">
        <f>'Overall Data'!$C$34-N1135</f>
        <v>14255</v>
      </c>
      <c r="R1135" s="132" t="str">
        <f>VLOOKUP($F1135,'Participating - full rosters'!$A:$Q,17,FALSE )</f>
        <v>DAY</v>
      </c>
      <c r="S1135" s="132">
        <v>4</v>
      </c>
    </row>
    <row r="1136" spans="1:19">
      <c r="A1136" t="str">
        <f>VLOOKUP($F1136,'Participating - full rosters'!$A:$Q,2,FALSE )</f>
        <v>Harlem Hospital Center</v>
      </c>
      <c r="B1136" s="151">
        <v>0.14907095709371709</v>
      </c>
      <c r="C1136" t="str">
        <f>VLOOKUP($F1136,'Participating - full rosters'!$A:$Q,5,FALSE )</f>
        <v>13th Floor - Medicine</v>
      </c>
      <c r="D1136" s="1">
        <v>0.67283544320657374</v>
      </c>
      <c r="E1136" t="str">
        <f>VLOOKUP($F1136,'Participating - full rosters'!$A:$Q,10,FALSE )</f>
        <v>Dore, Brenda</v>
      </c>
      <c r="F1136" s="151">
        <v>0.62890914240627482</v>
      </c>
      <c r="G1136">
        <f>VLOOKUP($F1136,'Participating - full rosters'!$A:$Q,11,FALSE )</f>
        <v>257</v>
      </c>
      <c r="H1136" s="132">
        <f>VLOOKUP($F1136,'Participating - full rosters'!$A:$Q,12,FALSE )</f>
        <v>36</v>
      </c>
      <c r="I1136" s="132">
        <f>VLOOKUP($F1136,'Participating - full rosters'!$A:$Q,13,FALSE )</f>
        <v>2011</v>
      </c>
      <c r="J1136" s="132" t="str">
        <f>VLOOKUP($F1136,'Participating - full rosters'!$A:$Q,14,FALSE )</f>
        <v xml:space="preserve">Govt. (non federal) - City
</v>
      </c>
      <c r="K1136" s="132" t="str">
        <f>VLOOKUP($F1136,'Participating - full rosters'!$A:$R,18,FALSE )</f>
        <v>Minor</v>
      </c>
      <c r="L1136" s="132" t="str">
        <f>VLOOKUP($F1136,'Participating - full rosters'!$A:$Q,15,FALSE )</f>
        <v>RN</v>
      </c>
      <c r="M1136" s="150">
        <f>VLOOKUP($F1136,'Participating - full rosters'!$A:$Q,16,FALSE )</f>
        <v>28436</v>
      </c>
      <c r="N1136" s="150">
        <f>VLOOKUP($F1136,'Participating - full rosters'!$A:$Q,16,FALSE )</f>
        <v>28436</v>
      </c>
      <c r="O1136" s="150"/>
      <c r="P1136" s="150"/>
      <c r="Q1136" s="47">
        <f>'Overall Data'!$C$34-N1136</f>
        <v>14613</v>
      </c>
      <c r="R1136" s="132" t="str">
        <f>VLOOKUP($F1136,'Participating - full rosters'!$A:$Q,17,FALSE )</f>
        <v>Day</v>
      </c>
      <c r="S1136" s="132">
        <v>4</v>
      </c>
    </row>
    <row r="1137" spans="1:19">
      <c r="A1137" t="str">
        <f>VLOOKUP($F1137,'Participating - full rosters'!$A:$Q,2,FALSE )</f>
        <v>Geisinger Medical Center</v>
      </c>
      <c r="B1137" s="151">
        <v>0.91611479193661671</v>
      </c>
      <c r="C1137" t="str">
        <f>VLOOKUP($F1137,'Participating - full rosters'!$A:$Q,5,FALSE )</f>
        <v xml:space="preserve">BP 7 </v>
      </c>
      <c r="D1137" s="1">
        <v>0.86510378090424767</v>
      </c>
      <c r="E1137" t="str">
        <f>VLOOKUP($F1137,'Participating - full rosters'!$A:$Q,10,FALSE )</f>
        <v>Kenenitz, Christine</v>
      </c>
      <c r="F1137" s="151">
        <v>0.30219092792545754</v>
      </c>
      <c r="G1137">
        <f>VLOOKUP($F1137,'Participating - full rosters'!$A:$Q,11,FALSE )</f>
        <v>547</v>
      </c>
      <c r="H1137" s="132">
        <f>VLOOKUP($F1137,'Participating - full rosters'!$A:$Q,12,FALSE )</f>
        <v>28</v>
      </c>
      <c r="I1137" s="132">
        <f>VLOOKUP($F1137,'Participating - full rosters'!$A:$Q,13,FALSE )</f>
        <v>2010</v>
      </c>
      <c r="J1137" s="132" t="str">
        <f>VLOOKUP($F1137,'Participating - full rosters'!$A:$Q,14,FALSE )</f>
        <v>Nongovt. (not-for-profit) - Other</v>
      </c>
      <c r="K1137" s="132" t="str">
        <f>VLOOKUP($F1137,'Participating - full rosters'!$A:$R,18,FALSE )</f>
        <v>Major</v>
      </c>
      <c r="L1137" s="132" t="str">
        <f>VLOOKUP($F1137,'Participating - full rosters'!$A:$Q,15,FALSE )</f>
        <v>Staff Nurse</v>
      </c>
      <c r="M1137" s="150">
        <f>VLOOKUP($F1137,'Participating - full rosters'!$A:$Q,16,FALSE )</f>
        <v>28184</v>
      </c>
      <c r="N1137" s="150">
        <f>VLOOKUP($F1137,'Participating - full rosters'!$A:$Q,16,FALSE )</f>
        <v>28184</v>
      </c>
      <c r="O1137" s="150"/>
      <c r="P1137" s="150"/>
      <c r="Q1137" s="47">
        <f>'Overall Data'!$C$34-N1137</f>
        <v>14865</v>
      </c>
      <c r="R1137" s="132" t="str">
        <f>VLOOKUP($F1137,'Participating - full rosters'!$A:$Q,17,FALSE )</f>
        <v>Day</v>
      </c>
      <c r="S1137" s="132">
        <v>4</v>
      </c>
    </row>
    <row r="1138" spans="1:19">
      <c r="A1138" t="str">
        <f>VLOOKUP($F1138,'Participating - full rosters'!$A:$Q,2,FALSE )</f>
        <v xml:space="preserve">King's County </v>
      </c>
      <c r="B1138" s="143">
        <v>0.23887557634757928</v>
      </c>
      <c r="C1138" t="str">
        <f>VLOOKUP($F1138,'Participating - full rosters'!$A:$Q,5,FALSE )</f>
        <v>D6 South</v>
      </c>
      <c r="D1138" s="145">
        <v>0.54890272696977305</v>
      </c>
      <c r="E1138" t="str">
        <f>VLOOKUP($F1138,'Participating - full rosters'!$A:$Q,10,FALSE )</f>
        <v>Gc, Kajal</v>
      </c>
      <c r="F1138" s="145">
        <v>0.931968713233287</v>
      </c>
      <c r="G1138">
        <f>VLOOKUP($F1138,'Participating - full rosters'!$A:$Q,11,FALSE )</f>
        <v>599</v>
      </c>
      <c r="H1138" s="132">
        <f>VLOOKUP($F1138,'Participating - full rosters'!$A:$Q,12,FALSE )</f>
        <v>36</v>
      </c>
      <c r="I1138" s="132">
        <f>VLOOKUP($F1138,'Participating - full rosters'!$A:$Q,13,FALSE )</f>
        <v>2006</v>
      </c>
      <c r="J1138" s="132" t="str">
        <f>VLOOKUP($F1138,'Participating - full rosters'!$A:$Q,14,FALSE )</f>
        <v xml:space="preserve">Govt. (non federal) - City
</v>
      </c>
      <c r="K1138" s="132" t="str">
        <f>VLOOKUP($F1138,'Participating - full rosters'!$A:$R,18,FALSE )</f>
        <v>Minor</v>
      </c>
      <c r="L1138" s="132" t="str">
        <f>VLOOKUP($F1138,'Participating - full rosters'!$A:$Q,15,FALSE )</f>
        <v>STAFF NURSE</v>
      </c>
      <c r="M1138" s="150">
        <f>VLOOKUP($F1138,'Participating - full rosters'!$A:$Q,16,FALSE )</f>
        <v>25874</v>
      </c>
      <c r="N1138" s="150">
        <f>VLOOKUP($F1138,'Participating - full rosters'!$A:$Q,16,FALSE )</f>
        <v>25874</v>
      </c>
      <c r="O1138" s="150"/>
      <c r="P1138" s="150"/>
      <c r="Q1138" s="47">
        <f>'Overall Data'!$C$34-N1138</f>
        <v>17175</v>
      </c>
      <c r="R1138" s="132" t="str">
        <f>VLOOKUP($F1138,'Participating - full rosters'!$A:$Q,17,FALSE )</f>
        <v>DAY</v>
      </c>
      <c r="S1138" s="132">
        <v>4</v>
      </c>
    </row>
    <row r="1139" spans="1:19">
      <c r="A1139" t="str">
        <f>VLOOKUP($F1139,'Participating - full rosters'!$A:$Q,2,FALSE )</f>
        <v>Stanford Hospital</v>
      </c>
      <c r="B1139" s="151">
        <v>0.7705177108775364</v>
      </c>
      <c r="C1139" t="str">
        <f>VLOOKUP($F1139,'Participating - full rosters'!$A:$Q,5,FALSE )</f>
        <v>C2 - Trauma/Surgery</v>
      </c>
      <c r="D1139" s="151">
        <v>0.13460555484819647</v>
      </c>
      <c r="E1139" t="str">
        <f>VLOOKUP($F1139,'Participating - full rosters'!$A:$Q,10,FALSE )</f>
        <v>Kuznia, Maggie</v>
      </c>
      <c r="F1139" s="151">
        <v>0.88977089246528318</v>
      </c>
      <c r="G1139">
        <f>VLOOKUP($F1139,'Participating - full rosters'!$A:$Q,11,FALSE )</f>
        <v>491</v>
      </c>
      <c r="H1139" s="132">
        <f>VLOOKUP($F1139,'Participating - full rosters'!$A:$Q,12,FALSE )</f>
        <v>23</v>
      </c>
      <c r="I1139" s="132">
        <f>VLOOKUP($F1139,'Participating - full rosters'!$A:$Q,13,FALSE )</f>
        <v>2011</v>
      </c>
      <c r="J1139" s="132" t="str">
        <f>VLOOKUP($F1139,'Participating - full rosters'!$A:$Q,14,FALSE )</f>
        <v>Nongovt. (not-for-profit) - Other</v>
      </c>
      <c r="K1139" s="132" t="str">
        <f>VLOOKUP($F1139,'Participating - full rosters'!$A:$R,18,FALSE )</f>
        <v>Major</v>
      </c>
      <c r="L1139" s="132" t="str">
        <f>VLOOKUP($F1139,'Participating - full rosters'!$A:$Q,15,FALSE )</f>
        <v>STAFF NURSE</v>
      </c>
      <c r="M1139" s="150">
        <f>VLOOKUP($F1139,'Participating - full rosters'!$A:$Q,16,FALSE )</f>
        <v>25874</v>
      </c>
      <c r="N1139" s="150">
        <f>VLOOKUP($F1139,'Participating - full rosters'!$A:$Q,16,FALSE )</f>
        <v>25874</v>
      </c>
      <c r="O1139" s="150"/>
      <c r="P1139" s="150"/>
      <c r="Q1139" s="47">
        <f>'Overall Data'!$C$34-N1139</f>
        <v>17175</v>
      </c>
      <c r="R1139" s="132" t="str">
        <f>VLOOKUP($F1139,'Participating - full rosters'!$A:$Q,17,FALSE )</f>
        <v>DAY</v>
      </c>
      <c r="S1139" s="132">
        <v>4</v>
      </c>
    </row>
    <row r="1140" spans="1:19">
      <c r="A1140" t="str">
        <f>VLOOKUP($F1140,'Participating - full rosters'!$A:$Q,2,FALSE )</f>
        <v>Lincoln Memorial Hospital</v>
      </c>
      <c r="B1140" s="151">
        <v>0.93213279766833956</v>
      </c>
      <c r="C1140" t="str">
        <f>VLOOKUP($F1140,'Participating - full rosters'!$A:$Q,5,FALSE )</f>
        <v>6B</v>
      </c>
      <c r="D1140" s="1">
        <v>0.262220602966591</v>
      </c>
      <c r="E1140" t="str">
        <f>VLOOKUP($F1140,'Participating - full rosters'!$A:$Q,10,FALSE )</f>
        <v>Cayetano, Mariajinky</v>
      </c>
      <c r="F1140" s="151">
        <v>2.7911897629944726E-2</v>
      </c>
      <c r="G1140">
        <f>VLOOKUP($F1140,'Participating - full rosters'!$A:$Q,11,FALSE )</f>
        <v>317</v>
      </c>
      <c r="H1140" s="132">
        <f>VLOOKUP($F1140,'Participating - full rosters'!$A:$Q,12,FALSE )</f>
        <v>40</v>
      </c>
      <c r="I1140" s="132">
        <f>VLOOKUP($F1140,'Participating - full rosters'!$A:$Q,13,FALSE )</f>
        <v>2013</v>
      </c>
      <c r="J1140" s="132" t="str">
        <f>VLOOKUP($F1140,'Participating - full rosters'!$A:$Q,14,FALSE )</f>
        <v xml:space="preserve">Govt. (non federal) - City
</v>
      </c>
      <c r="K1140" s="132" t="str">
        <f>VLOOKUP($F1140,'Participating - full rosters'!$A:$R,18,FALSE )</f>
        <v>Minor</v>
      </c>
      <c r="L1140" s="132" t="str">
        <f>VLOOKUP($F1140,'Participating - full rosters'!$A:$Q,15,FALSE )</f>
        <v>Staff Nurse</v>
      </c>
      <c r="M1140" s="150">
        <f>VLOOKUP($F1140,'Participating - full rosters'!$A:$Q,16,FALSE )</f>
        <v>0</v>
      </c>
      <c r="N1140" s="47">
        <f>VLOOKUP($F1140,'Participating - full rosters'!$A:$Q,16,FALSE )</f>
        <v>0</v>
      </c>
      <c r="O1140" s="150"/>
      <c r="P1140" s="150"/>
      <c r="Q1140" s="47">
        <v>0</v>
      </c>
      <c r="R1140" s="132" t="str">
        <f>VLOOKUP($F1140,'Participating - full rosters'!$A:$Q,17,FALSE )</f>
        <v>NIGHTS</v>
      </c>
      <c r="S1140" s="132">
        <v>5</v>
      </c>
    </row>
    <row r="1141" spans="1:19">
      <c r="A1141" t="str">
        <f>VLOOKUP($F1141,'Participating - full rosters'!$A:$Q,2,FALSE )</f>
        <v>Lincoln Memorial Hospital</v>
      </c>
      <c r="B1141" s="151">
        <v>0.93213279766833956</v>
      </c>
      <c r="C1141" t="str">
        <f>VLOOKUP($F1141,'Participating - full rosters'!$A:$Q,5,FALSE )</f>
        <v>6B</v>
      </c>
      <c r="D1141" s="1">
        <v>0.262220602966591</v>
      </c>
      <c r="E1141" t="str">
        <f>VLOOKUP($F1141,'Participating - full rosters'!$A:$Q,10,FALSE )</f>
        <v>Obioha, Michael</v>
      </c>
      <c r="F1141" s="151">
        <v>0.14971483863940482</v>
      </c>
      <c r="G1141">
        <f>VLOOKUP($F1141,'Participating - full rosters'!$A:$Q,11,FALSE )</f>
        <v>317</v>
      </c>
      <c r="H1141" s="132">
        <f>VLOOKUP($F1141,'Participating - full rosters'!$A:$Q,12,FALSE )</f>
        <v>40</v>
      </c>
      <c r="I1141" s="132">
        <f>VLOOKUP($F1141,'Participating - full rosters'!$A:$Q,13,FALSE )</f>
        <v>2013</v>
      </c>
      <c r="J1141" s="132" t="str">
        <f>VLOOKUP($F1141,'Participating - full rosters'!$A:$Q,14,FALSE )</f>
        <v xml:space="preserve">Govt. (non federal) - City
</v>
      </c>
      <c r="K1141" s="132" t="str">
        <f>VLOOKUP($F1141,'Participating - full rosters'!$A:$R,18,FALSE )</f>
        <v>Minor</v>
      </c>
      <c r="L1141" s="132" t="str">
        <f>VLOOKUP($F1141,'Participating - full rosters'!$A:$Q,15,FALSE )</f>
        <v>Staff Nurse</v>
      </c>
      <c r="M1141" s="150">
        <f>VLOOKUP($F1141,'Participating - full rosters'!$A:$Q,16,FALSE )</f>
        <v>0</v>
      </c>
      <c r="N1141" s="47">
        <f>VLOOKUP($F1141,'Participating - full rosters'!$A:$Q,16,FALSE )</f>
        <v>0</v>
      </c>
      <c r="O1141" s="150"/>
      <c r="P1141" s="150"/>
      <c r="Q1141" s="47">
        <v>0</v>
      </c>
      <c r="R1141" s="132" t="str">
        <f>VLOOKUP($F1141,'Participating - full rosters'!$A:$Q,17,FALSE )</f>
        <v>NIGHTS</v>
      </c>
      <c r="S1141" s="132">
        <v>5</v>
      </c>
    </row>
    <row r="1142" spans="1:19">
      <c r="A1142" t="str">
        <f>VLOOKUP($F1142,'Participating - full rosters'!$A:$Q,2,FALSE )</f>
        <v>Lincoln Memorial Hospital</v>
      </c>
      <c r="B1142" s="151">
        <v>0.93213279766833956</v>
      </c>
      <c r="C1142" t="str">
        <f>VLOOKUP($F1142,'Participating - full rosters'!$A:$Q,5,FALSE )</f>
        <v>6C</v>
      </c>
      <c r="D1142" s="1">
        <v>0.81008835703815296</v>
      </c>
      <c r="E1142" t="str">
        <f>VLOOKUP($F1142,'Participating - full rosters'!$A:$Q,10,FALSE )</f>
        <v>Valentine, Maria Angelica</v>
      </c>
      <c r="F1142" s="151">
        <v>0.5019617143116909</v>
      </c>
      <c r="G1142">
        <f>VLOOKUP($F1142,'Participating - full rosters'!$A:$Q,11,FALSE )</f>
        <v>317</v>
      </c>
      <c r="H1142" s="132">
        <f>VLOOKUP($F1142,'Participating - full rosters'!$A:$Q,12,FALSE )</f>
        <v>40</v>
      </c>
      <c r="I1142" s="132">
        <f>VLOOKUP($F1142,'Participating - full rosters'!$A:$Q,13,FALSE )</f>
        <v>2013</v>
      </c>
      <c r="J1142" s="132" t="str">
        <f>VLOOKUP($F1142,'Participating - full rosters'!$A:$Q,14,FALSE )</f>
        <v xml:space="preserve">Govt. (non federal) - City
</v>
      </c>
      <c r="K1142" s="132" t="str">
        <f>VLOOKUP($F1142,'Participating - full rosters'!$A:$R,18,FALSE )</f>
        <v>Minor</v>
      </c>
      <c r="L1142" s="132" t="str">
        <f>VLOOKUP($F1142,'Participating - full rosters'!$A:$Q,15,FALSE )</f>
        <v>Staff Nurse</v>
      </c>
      <c r="M1142" s="150">
        <f>VLOOKUP($F1142,'Participating - full rosters'!$A:$Q,16,FALSE )</f>
        <v>0</v>
      </c>
      <c r="N1142" s="47">
        <f>VLOOKUP($F1142,'Participating - full rosters'!$A:$Q,16,FALSE )</f>
        <v>0</v>
      </c>
      <c r="O1142" s="150"/>
      <c r="P1142" s="150"/>
      <c r="Q1142" s="47">
        <v>0</v>
      </c>
      <c r="R1142" s="132" t="str">
        <f>VLOOKUP($F1142,'Participating - full rosters'!$A:$Q,17,FALSE )</f>
        <v>NIGHTS</v>
      </c>
      <c r="S1142" s="132">
        <v>5</v>
      </c>
    </row>
    <row r="1143" spans="1:19">
      <c r="A1143" t="str">
        <f>VLOOKUP($F1143,'Participating - full rosters'!$A:$Q,2,FALSE )</f>
        <v>Lincoln Memorial Hospital</v>
      </c>
      <c r="B1143" s="151">
        <v>0.93213279766833956</v>
      </c>
      <c r="C1143" t="str">
        <f>VLOOKUP($F1143,'Participating - full rosters'!$A:$Q,5,FALSE )</f>
        <v>6B</v>
      </c>
      <c r="D1143" s="99">
        <v>0.262220602966591</v>
      </c>
      <c r="E1143" t="str">
        <f>VLOOKUP($F1143,'Participating - full rosters'!$A:$Q,10,FALSE )</f>
        <v>Adetunji, Oluwakemi</v>
      </c>
      <c r="F1143" s="151">
        <v>0.51308294579207347</v>
      </c>
      <c r="G1143">
        <f>VLOOKUP($F1143,'Participating - full rosters'!$A:$Q,11,FALSE )</f>
        <v>317</v>
      </c>
      <c r="H1143" s="132">
        <f>VLOOKUP($F1143,'Participating - full rosters'!$A:$Q,12,FALSE )</f>
        <v>40</v>
      </c>
      <c r="I1143" s="132">
        <f>VLOOKUP($F1143,'Participating - full rosters'!$A:$Q,13,FALSE )</f>
        <v>2013</v>
      </c>
      <c r="J1143" s="132" t="str">
        <f>VLOOKUP($F1143,'Participating - full rosters'!$A:$Q,14,FALSE )</f>
        <v xml:space="preserve">Govt. (non federal) - City
</v>
      </c>
      <c r="K1143" s="132" t="str">
        <f>VLOOKUP($F1143,'Participating - full rosters'!$A:$R,18,FALSE )</f>
        <v>Minor</v>
      </c>
      <c r="L1143" s="132" t="str">
        <f>VLOOKUP($F1143,'Participating - full rosters'!$A:$Q,15,FALSE )</f>
        <v>Staff Nurse</v>
      </c>
      <c r="M1143" s="150">
        <f>VLOOKUP($F1143,'Participating - full rosters'!$A:$Q,16,FALSE )</f>
        <v>0</v>
      </c>
      <c r="N1143" s="47">
        <f>VLOOKUP($F1143,'Participating - full rosters'!$A:$Q,16,FALSE )</f>
        <v>0</v>
      </c>
      <c r="O1143" s="150"/>
      <c r="P1143" s="150"/>
      <c r="Q1143" s="47">
        <v>0</v>
      </c>
      <c r="R1143" s="132" t="str">
        <f>VLOOKUP($F1143,'Participating - full rosters'!$A:$Q,17,FALSE )</f>
        <v>NIGHTS</v>
      </c>
      <c r="S1143" s="132">
        <v>5</v>
      </c>
    </row>
    <row r="1144" spans="1:19">
      <c r="A1144" t="str">
        <f>VLOOKUP($F1144,'Participating - full rosters'!$A:$Q,2,FALSE )</f>
        <v>Lincoln Memorial Hospital</v>
      </c>
      <c r="B1144" s="151">
        <v>0.93213279766833956</v>
      </c>
      <c r="C1144" t="str">
        <f>VLOOKUP($F1144,'Participating - full rosters'!$A:$Q,5,FALSE )</f>
        <v>6B</v>
      </c>
      <c r="D1144" s="151">
        <v>0.262220602966591</v>
      </c>
      <c r="E1144" t="str">
        <f>VLOOKUP($F1144,'Participating - full rosters'!$A:$Q,10,FALSE )</f>
        <v>Tugade, Renelda</v>
      </c>
      <c r="F1144" s="151">
        <v>0.55221382594457469</v>
      </c>
      <c r="G1144">
        <f>VLOOKUP($F1144,'Participating - full rosters'!$A:$Q,11,FALSE )</f>
        <v>317</v>
      </c>
      <c r="H1144" s="132">
        <f>VLOOKUP($F1144,'Participating - full rosters'!$A:$Q,12,FALSE )</f>
        <v>40</v>
      </c>
      <c r="I1144" s="132">
        <f>VLOOKUP($F1144,'Participating - full rosters'!$A:$Q,13,FALSE )</f>
        <v>2013</v>
      </c>
      <c r="J1144" s="132" t="str">
        <f>VLOOKUP($F1144,'Participating - full rosters'!$A:$Q,14,FALSE )</f>
        <v xml:space="preserve">Govt. (non federal) - City
</v>
      </c>
      <c r="K1144" s="132" t="str">
        <f>VLOOKUP($F1144,'Participating - full rosters'!$A:$R,18,FALSE )</f>
        <v>Minor</v>
      </c>
      <c r="L1144" s="132" t="str">
        <f>VLOOKUP($F1144,'Participating - full rosters'!$A:$Q,15,FALSE )</f>
        <v>Staff Nurse</v>
      </c>
      <c r="M1144" s="150">
        <f>VLOOKUP($F1144,'Participating - full rosters'!$A:$Q,16,FALSE )</f>
        <v>0</v>
      </c>
      <c r="N1144" s="47">
        <f>VLOOKUP($F1144,'Participating - full rosters'!$A:$Q,16,FALSE )</f>
        <v>0</v>
      </c>
      <c r="O1144" s="150"/>
      <c r="P1144" s="150"/>
      <c r="Q1144" s="47">
        <v>0</v>
      </c>
      <c r="R1144" s="132" t="str">
        <f>VLOOKUP($F1144,'Participating - full rosters'!$A:$Q,17,FALSE )</f>
        <v>NIGHTS</v>
      </c>
      <c r="S1144" s="132">
        <v>5</v>
      </c>
    </row>
    <row r="1145" spans="1:19">
      <c r="A1145" t="str">
        <f>VLOOKUP($F1145,'Participating - full rosters'!$A:$Q,2,FALSE )</f>
        <v>Lincoln Memorial Hospital</v>
      </c>
      <c r="B1145" s="151">
        <v>0.93213279766833956</v>
      </c>
      <c r="C1145" t="str">
        <f>VLOOKUP($F1145,'Participating - full rosters'!$A:$Q,5,FALSE )</f>
        <v>6B</v>
      </c>
      <c r="D1145" s="151">
        <v>0.262220602966591</v>
      </c>
      <c r="E1145" t="str">
        <f>VLOOKUP($F1145,'Participating - full rosters'!$A:$Q,10,FALSE )</f>
        <v>Suarez, Jasmin</v>
      </c>
      <c r="F1145" s="151">
        <v>0.57856151363244335</v>
      </c>
      <c r="G1145">
        <f>VLOOKUP($F1145,'Participating - full rosters'!$A:$Q,11,FALSE )</f>
        <v>317</v>
      </c>
      <c r="H1145" s="132">
        <f>VLOOKUP($F1145,'Participating - full rosters'!$A:$Q,12,FALSE )</f>
        <v>40</v>
      </c>
      <c r="I1145" s="132">
        <f>VLOOKUP($F1145,'Participating - full rosters'!$A:$Q,13,FALSE )</f>
        <v>2013</v>
      </c>
      <c r="J1145" s="132" t="str">
        <f>VLOOKUP($F1145,'Participating - full rosters'!$A:$Q,14,FALSE )</f>
        <v xml:space="preserve">Govt. (non federal) - City
</v>
      </c>
      <c r="K1145" s="132" t="str">
        <f>VLOOKUP($F1145,'Participating - full rosters'!$A:$R,18,FALSE )</f>
        <v>Minor</v>
      </c>
      <c r="L1145" s="132" t="str">
        <f>VLOOKUP($F1145,'Participating - full rosters'!$A:$Q,15,FALSE )</f>
        <v>Staff Nurse</v>
      </c>
      <c r="M1145" s="150">
        <f>VLOOKUP($F1145,'Participating - full rosters'!$A:$Q,16,FALSE )</f>
        <v>0</v>
      </c>
      <c r="N1145" s="47">
        <f>VLOOKUP($F1145,'Participating - full rosters'!$A:$Q,16,FALSE )</f>
        <v>0</v>
      </c>
      <c r="O1145" s="150"/>
      <c r="P1145" s="150"/>
      <c r="Q1145" s="47">
        <v>0</v>
      </c>
      <c r="R1145" s="132" t="str">
        <f>VLOOKUP($F1145,'Participating - full rosters'!$A:$Q,17,FALSE )</f>
        <v>NIGHTS</v>
      </c>
      <c r="S1145" s="132">
        <v>5</v>
      </c>
    </row>
    <row r="1146" spans="1:19">
      <c r="A1146" t="str">
        <f>VLOOKUP($F1146,'Participating - full rosters'!$A:$Q,2,FALSE )</f>
        <v>Lincoln Memorial Hospital</v>
      </c>
      <c r="B1146" s="151">
        <v>0.93213279766833956</v>
      </c>
      <c r="C1146" t="str">
        <f>VLOOKUP($F1146,'Participating - full rosters'!$A:$Q,5,FALSE )</f>
        <v>6B</v>
      </c>
      <c r="D1146" s="1">
        <v>0.262220602966591</v>
      </c>
      <c r="E1146" t="str">
        <f>VLOOKUP($F1146,'Participating - full rosters'!$A:$Q,10,FALSE )</f>
        <v>Rahaman, Indrani</v>
      </c>
      <c r="F1146" s="151">
        <v>0.58238198177681022</v>
      </c>
      <c r="G1146">
        <f>VLOOKUP($F1146,'Participating - full rosters'!$A:$Q,11,FALSE )</f>
        <v>317</v>
      </c>
      <c r="H1146" s="132">
        <f>VLOOKUP($F1146,'Participating - full rosters'!$A:$Q,12,FALSE )</f>
        <v>40</v>
      </c>
      <c r="I1146" s="132">
        <f>VLOOKUP($F1146,'Participating - full rosters'!$A:$Q,13,FALSE )</f>
        <v>2013</v>
      </c>
      <c r="J1146" s="132" t="str">
        <f>VLOOKUP($F1146,'Participating - full rosters'!$A:$Q,14,FALSE )</f>
        <v xml:space="preserve">Govt. (non federal) - City
</v>
      </c>
      <c r="K1146" s="132" t="str">
        <f>VLOOKUP($F1146,'Participating - full rosters'!$A:$R,18,FALSE )</f>
        <v>Minor</v>
      </c>
      <c r="L1146" s="132" t="str">
        <f>VLOOKUP($F1146,'Participating - full rosters'!$A:$Q,15,FALSE )</f>
        <v>Staff Nurse</v>
      </c>
      <c r="M1146" s="150">
        <f>VLOOKUP($F1146,'Participating - full rosters'!$A:$Q,16,FALSE )</f>
        <v>0</v>
      </c>
      <c r="N1146" s="47">
        <f>VLOOKUP($F1146,'Participating - full rosters'!$A:$Q,16,FALSE )</f>
        <v>0</v>
      </c>
      <c r="O1146" s="150"/>
      <c r="P1146" s="150"/>
      <c r="Q1146" s="47">
        <v>0</v>
      </c>
      <c r="R1146" s="132" t="str">
        <f>VLOOKUP($F1146,'Participating - full rosters'!$A:$Q,17,FALSE )</f>
        <v>NIGHTS</v>
      </c>
      <c r="S1146" s="132">
        <v>5</v>
      </c>
    </row>
    <row r="1147" spans="1:19">
      <c r="A1147" t="str">
        <f>VLOOKUP($F1147,'Participating - full rosters'!$A:$Q,2,FALSE )</f>
        <v>Lincoln Memorial Hospital</v>
      </c>
      <c r="B1147" s="151">
        <v>0.93213279766833956</v>
      </c>
      <c r="C1147" t="str">
        <f>VLOOKUP($F1147,'Participating - full rosters'!$A:$Q,5,FALSE )</f>
        <v>6B</v>
      </c>
      <c r="D1147" s="1">
        <v>0.262220602966591</v>
      </c>
      <c r="E1147" t="str">
        <f>VLOOKUP($F1147,'Participating - full rosters'!$A:$Q,10,FALSE )</f>
        <v>Prias, Gregorio</v>
      </c>
      <c r="F1147" s="151">
        <v>0.67012857354184141</v>
      </c>
      <c r="G1147">
        <f>VLOOKUP($F1147,'Participating - full rosters'!$A:$Q,11,FALSE )</f>
        <v>317</v>
      </c>
      <c r="H1147" s="132">
        <f>VLOOKUP($F1147,'Participating - full rosters'!$A:$Q,12,FALSE )</f>
        <v>40</v>
      </c>
      <c r="I1147" s="132">
        <f>VLOOKUP($F1147,'Participating - full rosters'!$A:$Q,13,FALSE )</f>
        <v>2013</v>
      </c>
      <c r="J1147" s="132" t="str">
        <f>VLOOKUP($F1147,'Participating - full rosters'!$A:$Q,14,FALSE )</f>
        <v xml:space="preserve">Govt. (non federal) - City
</v>
      </c>
      <c r="K1147" s="132" t="str">
        <f>VLOOKUP($F1147,'Participating - full rosters'!$A:$R,18,FALSE )</f>
        <v>Minor</v>
      </c>
      <c r="L1147" s="132" t="str">
        <f>VLOOKUP($F1147,'Participating - full rosters'!$A:$Q,15,FALSE )</f>
        <v>Staff Nurse</v>
      </c>
      <c r="M1147" s="150">
        <f>VLOOKUP($F1147,'Participating - full rosters'!$A:$Q,16,FALSE )</f>
        <v>0</v>
      </c>
      <c r="N1147" s="47">
        <f>VLOOKUP($F1147,'Participating - full rosters'!$A:$Q,16,FALSE )</f>
        <v>0</v>
      </c>
      <c r="O1147" s="150"/>
      <c r="P1147" s="150"/>
      <c r="Q1147" s="47">
        <v>0</v>
      </c>
      <c r="R1147" s="132" t="str">
        <f>VLOOKUP($F1147,'Participating - full rosters'!$A:$Q,17,FALSE )</f>
        <v>NIGHTS</v>
      </c>
      <c r="S1147" s="132">
        <v>5</v>
      </c>
    </row>
    <row r="1148" spans="1:19">
      <c r="A1148" t="str">
        <f>VLOOKUP($F1148,'Participating - full rosters'!$A:$Q,2,FALSE )</f>
        <v>Lincoln Memorial Hospital</v>
      </c>
      <c r="B1148" s="151">
        <v>0.93213279766833956</v>
      </c>
      <c r="C1148" t="str">
        <f>VLOOKUP($F1148,'Participating - full rosters'!$A:$Q,5,FALSE )</f>
        <v>6B</v>
      </c>
      <c r="D1148" s="1">
        <v>0.262220602966591</v>
      </c>
      <c r="E1148" t="str">
        <f>VLOOKUP($F1148,'Participating - full rosters'!$A:$Q,10,FALSE )</f>
        <v>Orlik, Nadezhda</v>
      </c>
      <c r="F1148" s="151">
        <v>0.80471093790087522</v>
      </c>
      <c r="G1148">
        <f>VLOOKUP($F1148,'Participating - full rosters'!$A:$Q,11,FALSE )</f>
        <v>317</v>
      </c>
      <c r="H1148" s="132">
        <f>VLOOKUP($F1148,'Participating - full rosters'!$A:$Q,12,FALSE )</f>
        <v>40</v>
      </c>
      <c r="I1148" s="132">
        <f>VLOOKUP($F1148,'Participating - full rosters'!$A:$Q,13,FALSE )</f>
        <v>2013</v>
      </c>
      <c r="J1148" s="132" t="str">
        <f>VLOOKUP($F1148,'Participating - full rosters'!$A:$Q,14,FALSE )</f>
        <v xml:space="preserve">Govt. (non federal) - City
</v>
      </c>
      <c r="K1148" s="132" t="str">
        <f>VLOOKUP($F1148,'Participating - full rosters'!$A:$R,18,FALSE )</f>
        <v>Minor</v>
      </c>
      <c r="L1148" s="132" t="str">
        <f>VLOOKUP($F1148,'Participating - full rosters'!$A:$Q,15,FALSE )</f>
        <v>Staff Nurse</v>
      </c>
      <c r="M1148" s="150">
        <f>VLOOKUP($F1148,'Participating - full rosters'!$A:$Q,16,FALSE )</f>
        <v>0</v>
      </c>
      <c r="N1148" s="47">
        <f>VLOOKUP($F1148,'Participating - full rosters'!$A:$Q,16,FALSE )</f>
        <v>0</v>
      </c>
      <c r="O1148" s="150"/>
      <c r="P1148" s="150"/>
      <c r="Q1148" s="47">
        <v>0</v>
      </c>
      <c r="R1148" s="132" t="str">
        <f>VLOOKUP($F1148,'Participating - full rosters'!$A:$Q,17,FALSE )</f>
        <v>NIGHTS</v>
      </c>
      <c r="S1148" s="132">
        <v>5</v>
      </c>
    </row>
    <row r="1149" spans="1:19">
      <c r="A1149" t="str">
        <f>VLOOKUP($F1149,'Participating - full rosters'!$A:$Q,2,FALSE )</f>
        <v>Lincoln Memorial Hospital</v>
      </c>
      <c r="B1149" s="151">
        <v>0.93213279766833956</v>
      </c>
      <c r="C1149" t="str">
        <f>VLOOKUP($F1149,'Participating - full rosters'!$A:$Q,5,FALSE )</f>
        <v>6B</v>
      </c>
      <c r="D1149" s="1">
        <v>0.262220602966591</v>
      </c>
      <c r="E1149" t="str">
        <f>VLOOKUP($F1149,'Participating - full rosters'!$A:$Q,10,FALSE )</f>
        <v>Iqbal, Nazish</v>
      </c>
      <c r="F1149" s="151">
        <v>0.81906249766566064</v>
      </c>
      <c r="G1149">
        <f>VLOOKUP($F1149,'Participating - full rosters'!$A:$Q,11,FALSE )</f>
        <v>317</v>
      </c>
      <c r="H1149" s="132">
        <f>VLOOKUP($F1149,'Participating - full rosters'!$A:$Q,12,FALSE )</f>
        <v>40</v>
      </c>
      <c r="I1149" s="132">
        <f>VLOOKUP($F1149,'Participating - full rosters'!$A:$Q,13,FALSE )</f>
        <v>2013</v>
      </c>
      <c r="J1149" s="132" t="str">
        <f>VLOOKUP($F1149,'Participating - full rosters'!$A:$Q,14,FALSE )</f>
        <v xml:space="preserve">Govt. (non federal) - City
</v>
      </c>
      <c r="K1149" s="132" t="str">
        <f>VLOOKUP($F1149,'Participating - full rosters'!$A:$R,18,FALSE )</f>
        <v>Minor</v>
      </c>
      <c r="L1149" s="132" t="str">
        <f>VLOOKUP($F1149,'Participating - full rosters'!$A:$Q,15,FALSE )</f>
        <v>Staff Nurse</v>
      </c>
      <c r="M1149" s="150">
        <f>VLOOKUP($F1149,'Participating - full rosters'!$A:$Q,16,FALSE )</f>
        <v>0</v>
      </c>
      <c r="N1149" s="47">
        <f>VLOOKUP($F1149,'Participating - full rosters'!$A:$Q,16,FALSE )</f>
        <v>0</v>
      </c>
      <c r="O1149" s="150"/>
      <c r="P1149" s="150"/>
      <c r="Q1149" s="47">
        <v>0</v>
      </c>
      <c r="R1149" s="132" t="str">
        <f>VLOOKUP($F1149,'Participating - full rosters'!$A:$Q,17,FALSE )</f>
        <v>NIGHTS</v>
      </c>
      <c r="S1149" s="132">
        <v>5</v>
      </c>
    </row>
    <row r="1150" spans="1:19">
      <c r="A1150" t="str">
        <f>VLOOKUP($F1150,'Participating - full rosters'!$A:$Q,2,FALSE )</f>
        <v>Lincoln Memorial Hospital</v>
      </c>
      <c r="B1150" s="151">
        <v>0.93213279766833956</v>
      </c>
      <c r="C1150" t="str">
        <f>VLOOKUP($F1150,'Participating - full rosters'!$A:$Q,5,FALSE )</f>
        <v>6B</v>
      </c>
      <c r="D1150" s="1">
        <v>0.262220602966591</v>
      </c>
      <c r="E1150" t="str">
        <f>VLOOKUP($F1150,'Participating - full rosters'!$A:$Q,10,FALSE )</f>
        <v>Osagie, Patrick</v>
      </c>
      <c r="F1150" s="151">
        <v>0.82063661736779314</v>
      </c>
      <c r="G1150">
        <f>VLOOKUP($F1150,'Participating - full rosters'!$A:$Q,11,FALSE )</f>
        <v>317</v>
      </c>
      <c r="H1150" s="132">
        <f>VLOOKUP($F1150,'Participating - full rosters'!$A:$Q,12,FALSE )</f>
        <v>40</v>
      </c>
      <c r="I1150" s="132">
        <f>VLOOKUP($F1150,'Participating - full rosters'!$A:$Q,13,FALSE )</f>
        <v>2013</v>
      </c>
      <c r="J1150" s="132" t="str">
        <f>VLOOKUP($F1150,'Participating - full rosters'!$A:$Q,14,FALSE )</f>
        <v xml:space="preserve">Govt. (non federal) - City
</v>
      </c>
      <c r="K1150" s="132" t="str">
        <f>VLOOKUP($F1150,'Participating - full rosters'!$A:$R,18,FALSE )</f>
        <v>Minor</v>
      </c>
      <c r="L1150" s="132" t="str">
        <f>VLOOKUP($F1150,'Participating - full rosters'!$A:$Q,15,FALSE )</f>
        <v>Staff Nurse</v>
      </c>
      <c r="M1150" s="150">
        <f>VLOOKUP($F1150,'Participating - full rosters'!$A:$Q,16,FALSE )</f>
        <v>0</v>
      </c>
      <c r="N1150" s="47">
        <f>VLOOKUP($F1150,'Participating - full rosters'!$A:$Q,16,FALSE )</f>
        <v>0</v>
      </c>
      <c r="O1150" s="150"/>
      <c r="P1150" s="150"/>
      <c r="Q1150" s="47">
        <v>0</v>
      </c>
      <c r="R1150" s="132" t="str">
        <f>VLOOKUP($F1150,'Participating - full rosters'!$A:$Q,17,FALSE )</f>
        <v>NIGHTS</v>
      </c>
      <c r="S1150" s="132">
        <v>5</v>
      </c>
    </row>
    <row r="1151" spans="1:19">
      <c r="A1151" t="str">
        <f>VLOOKUP($F1151,'Participating - full rosters'!$A:$Q,2,FALSE )</f>
        <v>Lincoln Memorial Hospital</v>
      </c>
      <c r="B1151" s="151">
        <v>0.93213279766833956</v>
      </c>
      <c r="C1151" t="str">
        <f>VLOOKUP($F1151,'Participating - full rosters'!$A:$Q,5,FALSE )</f>
        <v>6C</v>
      </c>
      <c r="D1151" s="1">
        <v>0.81008835703815296</v>
      </c>
      <c r="E1151" t="str">
        <f>VLOOKUP($F1151,'Participating - full rosters'!$A:$Q,10,FALSE )</f>
        <v>Eddun, Christopher</v>
      </c>
      <c r="F1151" s="151">
        <v>2.7609101969320649E-2</v>
      </c>
      <c r="G1151">
        <f>VLOOKUP($F1151,'Participating - full rosters'!$A:$Q,11,FALSE )</f>
        <v>317</v>
      </c>
      <c r="H1151" s="132">
        <f>VLOOKUP($F1151,'Participating - full rosters'!$A:$Q,12,FALSE )</f>
        <v>40</v>
      </c>
      <c r="I1151" s="132">
        <f>VLOOKUP($F1151,'Participating - full rosters'!$A:$Q,13,FALSE )</f>
        <v>2013</v>
      </c>
      <c r="J1151" s="132" t="str">
        <f>VLOOKUP($F1151,'Participating - full rosters'!$A:$Q,14,FALSE )</f>
        <v xml:space="preserve">Govt. (non federal) - City
</v>
      </c>
      <c r="K1151" s="132" t="str">
        <f>VLOOKUP($F1151,'Participating - full rosters'!$A:$R,18,FALSE )</f>
        <v>Minor</v>
      </c>
      <c r="L1151" s="132" t="str">
        <f>VLOOKUP($F1151,'Participating - full rosters'!$A:$Q,15,FALSE )</f>
        <v xml:space="preserve">Staff nurse </v>
      </c>
      <c r="M1151" s="150">
        <f>VLOOKUP($F1151,'Participating - full rosters'!$A:$Q,16,FALSE )</f>
        <v>0</v>
      </c>
      <c r="N1151" s="47">
        <f>VLOOKUP($F1151,'Participating - full rosters'!$A:$Q,16,FALSE )</f>
        <v>0</v>
      </c>
      <c r="O1151" s="150"/>
      <c r="P1151" s="150"/>
      <c r="Q1151" s="47">
        <v>0</v>
      </c>
      <c r="R1151" s="132" t="str">
        <f>VLOOKUP($F1151,'Participating - full rosters'!$A:$Q,17,FALSE )</f>
        <v xml:space="preserve">NIGHT </v>
      </c>
      <c r="S1151" s="132">
        <v>5</v>
      </c>
    </row>
    <row r="1152" spans="1:19">
      <c r="A1152" t="str">
        <f>VLOOKUP($F1152,'Participating - full rosters'!$A:$Q,2,FALSE )</f>
        <v>Lincoln Memorial Hospital</v>
      </c>
      <c r="B1152" s="151">
        <v>0.93213279766833956</v>
      </c>
      <c r="C1152" t="str">
        <f>VLOOKUP($F1152,'Participating - full rosters'!$A:$Q,5,FALSE )</f>
        <v>6C</v>
      </c>
      <c r="D1152" s="1">
        <v>0.81008835703815296</v>
      </c>
      <c r="E1152" t="str">
        <f>VLOOKUP($F1152,'Participating - full rosters'!$A:$Q,10,FALSE )</f>
        <v>Hernandez, Yasbara</v>
      </c>
      <c r="F1152" s="151">
        <v>8.0262001217566104E-2</v>
      </c>
      <c r="G1152">
        <f>VLOOKUP($F1152,'Participating - full rosters'!$A:$Q,11,FALSE )</f>
        <v>317</v>
      </c>
      <c r="H1152" s="132">
        <f>VLOOKUP($F1152,'Participating - full rosters'!$A:$Q,12,FALSE )</f>
        <v>40</v>
      </c>
      <c r="I1152" s="132">
        <f>VLOOKUP($F1152,'Participating - full rosters'!$A:$Q,13,FALSE )</f>
        <v>2013</v>
      </c>
      <c r="J1152" s="132" t="str">
        <f>VLOOKUP($F1152,'Participating - full rosters'!$A:$Q,14,FALSE )</f>
        <v xml:space="preserve">Govt. (non federal) - City
</v>
      </c>
      <c r="K1152" s="132" t="str">
        <f>VLOOKUP($F1152,'Participating - full rosters'!$A:$R,18,FALSE )</f>
        <v>Minor</v>
      </c>
      <c r="L1152" s="132" t="str">
        <f>VLOOKUP($F1152,'Participating - full rosters'!$A:$Q,15,FALSE )</f>
        <v xml:space="preserve">Staff nurse </v>
      </c>
      <c r="M1152" s="150">
        <f>VLOOKUP($F1152,'Participating - full rosters'!$A:$Q,16,FALSE )</f>
        <v>0</v>
      </c>
      <c r="N1152" s="47">
        <f>VLOOKUP($F1152,'Participating - full rosters'!$A:$Q,16,FALSE )</f>
        <v>0</v>
      </c>
      <c r="O1152" s="150"/>
      <c r="P1152" s="150"/>
      <c r="Q1152" s="47">
        <v>0</v>
      </c>
      <c r="R1152" s="132" t="str">
        <f>VLOOKUP($F1152,'Participating - full rosters'!$A:$Q,17,FALSE )</f>
        <v xml:space="preserve">NIGHT </v>
      </c>
      <c r="S1152" s="132">
        <v>5</v>
      </c>
    </row>
    <row r="1153" spans="1:19">
      <c r="A1153" t="str">
        <f>VLOOKUP($F1153,'Participating - full rosters'!$A:$Q,2,FALSE )</f>
        <v>Lincoln Memorial Hospital</v>
      </c>
      <c r="B1153" s="151">
        <v>0.93213279766833956</v>
      </c>
      <c r="C1153" t="str">
        <f>VLOOKUP($F1153,'Participating - full rosters'!$A:$Q,5,FALSE )</f>
        <v>6C</v>
      </c>
      <c r="D1153" s="1">
        <v>0.81008835703815296</v>
      </c>
      <c r="E1153" t="str">
        <f>VLOOKUP($F1153,'Participating - full rosters'!$A:$Q,10,FALSE )</f>
        <v>Lawrence, Ellen</v>
      </c>
      <c r="F1153" s="151">
        <v>0.10792934381937469</v>
      </c>
      <c r="G1153">
        <f>VLOOKUP($F1153,'Participating - full rosters'!$A:$Q,11,FALSE )</f>
        <v>317</v>
      </c>
      <c r="H1153" s="132">
        <f>VLOOKUP($F1153,'Participating - full rosters'!$A:$Q,12,FALSE )</f>
        <v>40</v>
      </c>
      <c r="I1153" s="132">
        <f>VLOOKUP($F1153,'Participating - full rosters'!$A:$Q,13,FALSE )</f>
        <v>2013</v>
      </c>
      <c r="J1153" s="132" t="str">
        <f>VLOOKUP($F1153,'Participating - full rosters'!$A:$Q,14,FALSE )</f>
        <v xml:space="preserve">Govt. (non federal) - City
</v>
      </c>
      <c r="K1153" s="132" t="str">
        <f>VLOOKUP($F1153,'Participating - full rosters'!$A:$R,18,FALSE )</f>
        <v>Minor</v>
      </c>
      <c r="L1153" s="132" t="str">
        <f>VLOOKUP($F1153,'Participating - full rosters'!$A:$Q,15,FALSE )</f>
        <v xml:space="preserve">Staff nurse </v>
      </c>
      <c r="M1153" s="150">
        <f>VLOOKUP($F1153,'Participating - full rosters'!$A:$Q,16,FALSE )</f>
        <v>0</v>
      </c>
      <c r="N1153" s="47">
        <f>VLOOKUP($F1153,'Participating - full rosters'!$A:$Q,16,FALSE )</f>
        <v>0</v>
      </c>
      <c r="O1153" s="150"/>
      <c r="P1153" s="150"/>
      <c r="Q1153" s="47">
        <v>0</v>
      </c>
      <c r="R1153" s="132" t="str">
        <f>VLOOKUP($F1153,'Participating - full rosters'!$A:$Q,17,FALSE )</f>
        <v xml:space="preserve">NIGHT </v>
      </c>
      <c r="S1153" s="132">
        <v>5</v>
      </c>
    </row>
    <row r="1154" spans="1:19">
      <c r="A1154" t="str">
        <f>VLOOKUP($F1154,'Participating - full rosters'!$A:$Q,2,FALSE )</f>
        <v>Lincoln Memorial Hospital</v>
      </c>
      <c r="B1154" s="151">
        <v>0.93213279766833956</v>
      </c>
      <c r="C1154" t="str">
        <f>VLOOKUP($F1154,'Participating - full rosters'!$A:$Q,5,FALSE )</f>
        <v>6C</v>
      </c>
      <c r="D1154" s="1">
        <v>0.81008835703815296</v>
      </c>
      <c r="E1154" t="str">
        <f>VLOOKUP($F1154,'Participating - full rosters'!$A:$Q,10,FALSE )</f>
        <v>Alomar, Lillian</v>
      </c>
      <c r="F1154" s="151">
        <v>0.16697993733329464</v>
      </c>
      <c r="G1154">
        <f>VLOOKUP($F1154,'Participating - full rosters'!$A:$Q,11,FALSE )</f>
        <v>317</v>
      </c>
      <c r="H1154" s="132">
        <f>VLOOKUP($F1154,'Participating - full rosters'!$A:$Q,12,FALSE )</f>
        <v>40</v>
      </c>
      <c r="I1154" s="132">
        <f>VLOOKUP($F1154,'Participating - full rosters'!$A:$Q,13,FALSE )</f>
        <v>2013</v>
      </c>
      <c r="J1154" s="132" t="str">
        <f>VLOOKUP($F1154,'Participating - full rosters'!$A:$Q,14,FALSE )</f>
        <v xml:space="preserve">Govt. (non federal) - City
</v>
      </c>
      <c r="K1154" s="132" t="str">
        <f>VLOOKUP($F1154,'Participating - full rosters'!$A:$R,18,FALSE )</f>
        <v>Minor</v>
      </c>
      <c r="L1154" s="132" t="str">
        <f>VLOOKUP($F1154,'Participating - full rosters'!$A:$Q,15,FALSE )</f>
        <v xml:space="preserve">Staff nurse </v>
      </c>
      <c r="M1154" s="150">
        <f>VLOOKUP($F1154,'Participating - full rosters'!$A:$Q,16,FALSE )</f>
        <v>0</v>
      </c>
      <c r="N1154" s="47">
        <f>VLOOKUP($F1154,'Participating - full rosters'!$A:$Q,16,FALSE )</f>
        <v>0</v>
      </c>
      <c r="O1154" s="150"/>
      <c r="P1154" s="150"/>
      <c r="Q1154" s="47">
        <v>0</v>
      </c>
      <c r="R1154" s="132" t="str">
        <f>VLOOKUP($F1154,'Participating - full rosters'!$A:$Q,17,FALSE )</f>
        <v xml:space="preserve">NIGHT </v>
      </c>
      <c r="S1154" s="132">
        <v>5</v>
      </c>
    </row>
    <row r="1155" spans="1:19">
      <c r="A1155" t="str">
        <f>VLOOKUP($F1155,'Participating - full rosters'!$A:$Q,2,FALSE )</f>
        <v>Lincoln Memorial Hospital</v>
      </c>
      <c r="B1155" s="151">
        <v>0.93213279766833956</v>
      </c>
      <c r="C1155" t="str">
        <f>VLOOKUP($F1155,'Participating - full rosters'!$A:$Q,5,FALSE )</f>
        <v>6C</v>
      </c>
      <c r="D1155" s="99">
        <v>0.81008835703815296</v>
      </c>
      <c r="E1155" t="str">
        <f>VLOOKUP($F1155,'Participating - full rosters'!$A:$Q,10,FALSE )</f>
        <v>Guerrido, Mercedes</v>
      </c>
      <c r="F1155" s="151">
        <v>0.16909973590139449</v>
      </c>
      <c r="G1155">
        <f>VLOOKUP($F1155,'Participating - full rosters'!$A:$Q,11,FALSE )</f>
        <v>317</v>
      </c>
      <c r="H1155" s="132">
        <f>VLOOKUP($F1155,'Participating - full rosters'!$A:$Q,12,FALSE )</f>
        <v>40</v>
      </c>
      <c r="I1155" s="132">
        <f>VLOOKUP($F1155,'Participating - full rosters'!$A:$Q,13,FALSE )</f>
        <v>2013</v>
      </c>
      <c r="J1155" s="132" t="str">
        <f>VLOOKUP($F1155,'Participating - full rosters'!$A:$Q,14,FALSE )</f>
        <v xml:space="preserve">Govt. (non federal) - City
</v>
      </c>
      <c r="K1155" s="132" t="str">
        <f>VLOOKUP($F1155,'Participating - full rosters'!$A:$R,18,FALSE )</f>
        <v>Minor</v>
      </c>
      <c r="L1155" s="132" t="str">
        <f>VLOOKUP($F1155,'Participating - full rosters'!$A:$Q,15,FALSE )</f>
        <v xml:space="preserve">Staff nurse </v>
      </c>
      <c r="M1155" s="150">
        <f>VLOOKUP($F1155,'Participating - full rosters'!$A:$Q,16,FALSE )</f>
        <v>0</v>
      </c>
      <c r="N1155" s="47">
        <f>VLOOKUP($F1155,'Participating - full rosters'!$A:$Q,16,FALSE )</f>
        <v>0</v>
      </c>
      <c r="O1155" s="150"/>
      <c r="P1155" s="150"/>
      <c r="Q1155" s="47">
        <v>0</v>
      </c>
      <c r="R1155" s="132" t="str">
        <f>VLOOKUP($F1155,'Participating - full rosters'!$A:$Q,17,FALSE )</f>
        <v xml:space="preserve">NIGHT </v>
      </c>
      <c r="S1155" s="132">
        <v>5</v>
      </c>
    </row>
    <row r="1156" spans="1:19">
      <c r="A1156" t="str">
        <f>VLOOKUP($F1156,'Participating - full rosters'!$A:$Q,2,FALSE )</f>
        <v>Lincoln Memorial Hospital</v>
      </c>
      <c r="B1156" s="151">
        <v>0.93213279766833956</v>
      </c>
      <c r="C1156" t="str">
        <f>VLOOKUP($F1156,'Participating - full rosters'!$A:$Q,5,FALSE )</f>
        <v>6C</v>
      </c>
      <c r="D1156" s="151">
        <v>0.81008835703815296</v>
      </c>
      <c r="E1156" t="str">
        <f>VLOOKUP($F1156,'Participating - full rosters'!$A:$Q,10,FALSE )</f>
        <v>Nze, Vincent</v>
      </c>
      <c r="F1156" s="151">
        <v>0.28328959206620419</v>
      </c>
      <c r="G1156">
        <f>VLOOKUP($F1156,'Participating - full rosters'!$A:$Q,11,FALSE )</f>
        <v>317</v>
      </c>
      <c r="H1156" s="132">
        <f>VLOOKUP($F1156,'Participating - full rosters'!$A:$Q,12,FALSE )</f>
        <v>40</v>
      </c>
      <c r="I1156" s="132">
        <f>VLOOKUP($F1156,'Participating - full rosters'!$A:$Q,13,FALSE )</f>
        <v>2013</v>
      </c>
      <c r="J1156" s="132" t="str">
        <f>VLOOKUP($F1156,'Participating - full rosters'!$A:$Q,14,FALSE )</f>
        <v xml:space="preserve">Govt. (non federal) - City
</v>
      </c>
      <c r="K1156" s="132" t="str">
        <f>VLOOKUP($F1156,'Participating - full rosters'!$A:$R,18,FALSE )</f>
        <v>Minor</v>
      </c>
      <c r="L1156" s="132" t="str">
        <f>VLOOKUP($F1156,'Participating - full rosters'!$A:$Q,15,FALSE )</f>
        <v xml:space="preserve">Staff nurse </v>
      </c>
      <c r="M1156" s="150">
        <f>VLOOKUP($F1156,'Participating - full rosters'!$A:$Q,16,FALSE )</f>
        <v>0</v>
      </c>
      <c r="N1156" s="47">
        <f>VLOOKUP($F1156,'Participating - full rosters'!$A:$Q,16,FALSE )</f>
        <v>0</v>
      </c>
      <c r="O1156" s="150"/>
      <c r="P1156" s="150"/>
      <c r="Q1156" s="47">
        <v>0</v>
      </c>
      <c r="R1156" s="132" t="str">
        <f>VLOOKUP($F1156,'Participating - full rosters'!$A:$Q,17,FALSE )</f>
        <v xml:space="preserve">NIGHT </v>
      </c>
      <c r="S1156" s="132">
        <v>5</v>
      </c>
    </row>
    <row r="1157" spans="1:19">
      <c r="A1157" t="str">
        <f>VLOOKUP($F1157,'Participating - full rosters'!$A:$Q,2,FALSE )</f>
        <v>Lincoln Memorial Hospital</v>
      </c>
      <c r="B1157" s="151">
        <v>0.93213279766833956</v>
      </c>
      <c r="C1157" t="str">
        <f>VLOOKUP($F1157,'Participating - full rosters'!$A:$Q,5,FALSE )</f>
        <v>6C</v>
      </c>
      <c r="D1157" s="1">
        <v>0.81008835703815296</v>
      </c>
      <c r="E1157" t="str">
        <f>VLOOKUP($F1157,'Participating - full rosters'!$A:$Q,10,FALSE )</f>
        <v>Quist, Helen</v>
      </c>
      <c r="F1157" s="151">
        <v>0.29840889146131644</v>
      </c>
      <c r="G1157">
        <f>VLOOKUP($F1157,'Participating - full rosters'!$A:$Q,11,FALSE )</f>
        <v>317</v>
      </c>
      <c r="H1157" s="132">
        <f>VLOOKUP($F1157,'Participating - full rosters'!$A:$Q,12,FALSE )</f>
        <v>40</v>
      </c>
      <c r="I1157" s="132">
        <f>VLOOKUP($F1157,'Participating - full rosters'!$A:$Q,13,FALSE )</f>
        <v>2013</v>
      </c>
      <c r="J1157" s="132" t="str">
        <f>VLOOKUP($F1157,'Participating - full rosters'!$A:$Q,14,FALSE )</f>
        <v xml:space="preserve">Govt. (non federal) - City
</v>
      </c>
      <c r="K1157" s="132" t="str">
        <f>VLOOKUP($F1157,'Participating - full rosters'!$A:$R,18,FALSE )</f>
        <v>Minor</v>
      </c>
      <c r="L1157" s="132" t="str">
        <f>VLOOKUP($F1157,'Participating - full rosters'!$A:$Q,15,FALSE )</f>
        <v xml:space="preserve">Staff nurse </v>
      </c>
      <c r="M1157" s="150">
        <f>VLOOKUP($F1157,'Participating - full rosters'!$A:$Q,16,FALSE )</f>
        <v>0</v>
      </c>
      <c r="N1157" s="47">
        <f>VLOOKUP($F1157,'Participating - full rosters'!$A:$Q,16,FALSE )</f>
        <v>0</v>
      </c>
      <c r="O1157" s="150"/>
      <c r="P1157" s="150"/>
      <c r="Q1157" s="47">
        <v>0</v>
      </c>
      <c r="R1157" s="132" t="str">
        <f>VLOOKUP($F1157,'Participating - full rosters'!$A:$Q,17,FALSE )</f>
        <v xml:space="preserve">NIGHT </v>
      </c>
      <c r="S1157" s="132">
        <v>5</v>
      </c>
    </row>
    <row r="1158" spans="1:19">
      <c r="A1158" t="str">
        <f>VLOOKUP($F1158,'Participating - full rosters'!$A:$Q,2,FALSE )</f>
        <v>Lincoln Memorial Hospital</v>
      </c>
      <c r="B1158" s="151">
        <v>0.93213279766833956</v>
      </c>
      <c r="C1158" t="str">
        <f>VLOOKUP($F1158,'Participating - full rosters'!$A:$Q,5,FALSE )</f>
        <v>6C</v>
      </c>
      <c r="D1158" s="1">
        <v>0.81008835703815296</v>
      </c>
      <c r="E1158" t="str">
        <f>VLOOKUP($F1158,'Participating - full rosters'!$A:$Q,10,FALSE )</f>
        <v>Obi, Christiana</v>
      </c>
      <c r="F1158" s="151">
        <v>0.35509145658592867</v>
      </c>
      <c r="G1158">
        <f>VLOOKUP($F1158,'Participating - full rosters'!$A:$Q,11,FALSE )</f>
        <v>317</v>
      </c>
      <c r="H1158" s="132">
        <f>VLOOKUP($F1158,'Participating - full rosters'!$A:$Q,12,FALSE )</f>
        <v>40</v>
      </c>
      <c r="I1158" s="132">
        <f>VLOOKUP($F1158,'Participating - full rosters'!$A:$Q,13,FALSE )</f>
        <v>2013</v>
      </c>
      <c r="J1158" s="132" t="str">
        <f>VLOOKUP($F1158,'Participating - full rosters'!$A:$Q,14,FALSE )</f>
        <v xml:space="preserve">Govt. (non federal) - City
</v>
      </c>
      <c r="K1158" s="132" t="str">
        <f>VLOOKUP($F1158,'Participating - full rosters'!$A:$R,18,FALSE )</f>
        <v>Minor</v>
      </c>
      <c r="L1158" s="132" t="str">
        <f>VLOOKUP($F1158,'Participating - full rosters'!$A:$Q,15,FALSE )</f>
        <v xml:space="preserve">Staff nurse </v>
      </c>
      <c r="M1158" s="150">
        <f>VLOOKUP($F1158,'Participating - full rosters'!$A:$Q,16,FALSE )</f>
        <v>0</v>
      </c>
      <c r="N1158" s="47">
        <f>VLOOKUP($F1158,'Participating - full rosters'!$A:$Q,16,FALSE )</f>
        <v>0</v>
      </c>
      <c r="O1158" s="150"/>
      <c r="P1158" s="150"/>
      <c r="Q1158" s="47">
        <v>0</v>
      </c>
      <c r="R1158" s="132" t="str">
        <f>VLOOKUP($F1158,'Participating - full rosters'!$A:$Q,17,FALSE )</f>
        <v xml:space="preserve">NIGHT </v>
      </c>
      <c r="S1158" s="132">
        <v>5</v>
      </c>
    </row>
    <row r="1159" spans="1:19">
      <c r="A1159" t="str">
        <f>VLOOKUP($F1159,'Participating - full rosters'!$A:$Q,2,FALSE )</f>
        <v>Lincoln Memorial Hospital</v>
      </c>
      <c r="B1159" s="151">
        <v>0.93213279766833956</v>
      </c>
      <c r="C1159" t="str">
        <f>VLOOKUP($F1159,'Participating - full rosters'!$A:$Q,5,FALSE )</f>
        <v>6C</v>
      </c>
      <c r="D1159" s="1">
        <v>0.81008835703815296</v>
      </c>
      <c r="E1159" t="str">
        <f>VLOOKUP($F1159,'Participating - full rosters'!$A:$Q,10,FALSE )</f>
        <v>Osobaye, Michael</v>
      </c>
      <c r="F1159" s="151">
        <v>0.91917758852147857</v>
      </c>
      <c r="G1159">
        <f>VLOOKUP($F1159,'Participating - full rosters'!$A:$Q,11,FALSE )</f>
        <v>317</v>
      </c>
      <c r="H1159" s="132">
        <f>VLOOKUP($F1159,'Participating - full rosters'!$A:$Q,12,FALSE )</f>
        <v>40</v>
      </c>
      <c r="I1159" s="132">
        <f>VLOOKUP($F1159,'Participating - full rosters'!$A:$Q,13,FALSE )</f>
        <v>2013</v>
      </c>
      <c r="J1159" s="132" t="str">
        <f>VLOOKUP($F1159,'Participating - full rosters'!$A:$Q,14,FALSE )</f>
        <v xml:space="preserve">Govt. (non federal) - City
</v>
      </c>
      <c r="K1159" s="132" t="str">
        <f>VLOOKUP($F1159,'Participating - full rosters'!$A:$R,18,FALSE )</f>
        <v>Minor</v>
      </c>
      <c r="L1159" s="132" t="str">
        <f>VLOOKUP($F1159,'Participating - full rosters'!$A:$Q,15,FALSE )</f>
        <v xml:space="preserve">Staff nurse </v>
      </c>
      <c r="M1159" s="150">
        <f>VLOOKUP($F1159,'Participating - full rosters'!$A:$Q,16,FALSE )</f>
        <v>0</v>
      </c>
      <c r="N1159" s="47">
        <f>VLOOKUP($F1159,'Participating - full rosters'!$A:$Q,16,FALSE )</f>
        <v>0</v>
      </c>
      <c r="O1159" s="150"/>
      <c r="P1159" s="150"/>
      <c r="Q1159" s="47">
        <v>0</v>
      </c>
      <c r="R1159" s="132" t="str">
        <f>VLOOKUP($F1159,'Participating - full rosters'!$A:$Q,17,FALSE )</f>
        <v xml:space="preserve">NIGHT </v>
      </c>
      <c r="S1159" s="132">
        <v>5</v>
      </c>
    </row>
    <row r="1160" spans="1:19">
      <c r="A1160" t="str">
        <f>VLOOKUP($F1160,'Participating - full rosters'!$A:$Q,2,FALSE )</f>
        <v>Lincoln Memorial Hospital</v>
      </c>
      <c r="B1160" s="151">
        <v>0.93213279766833956</v>
      </c>
      <c r="C1160" t="str">
        <f>VLOOKUP($F1160,'Participating - full rosters'!$A:$Q,5,FALSE )</f>
        <v>6C</v>
      </c>
      <c r="D1160" s="1">
        <v>0.81008835703815296</v>
      </c>
      <c r="E1160" t="str">
        <f>VLOOKUP($F1160,'Participating - full rosters'!$A:$Q,10,FALSE )</f>
        <v>Moore, Seerani</v>
      </c>
      <c r="F1160" s="151">
        <v>0.93873694727275503</v>
      </c>
      <c r="G1160">
        <f>VLOOKUP($F1160,'Participating - full rosters'!$A:$Q,11,FALSE )</f>
        <v>317</v>
      </c>
      <c r="H1160" s="132">
        <f>VLOOKUP($F1160,'Participating - full rosters'!$A:$Q,12,FALSE )</f>
        <v>40</v>
      </c>
      <c r="I1160" s="132">
        <f>VLOOKUP($F1160,'Participating - full rosters'!$A:$Q,13,FALSE )</f>
        <v>2013</v>
      </c>
      <c r="J1160" s="132" t="str">
        <f>VLOOKUP($F1160,'Participating - full rosters'!$A:$Q,14,FALSE )</f>
        <v xml:space="preserve">Govt. (non federal) - City
</v>
      </c>
      <c r="K1160" s="132" t="str">
        <f>VLOOKUP($F1160,'Participating - full rosters'!$A:$R,18,FALSE )</f>
        <v>Minor</v>
      </c>
      <c r="L1160" s="132" t="str">
        <f>VLOOKUP($F1160,'Participating - full rosters'!$A:$Q,15,FALSE )</f>
        <v xml:space="preserve">Staff nurse </v>
      </c>
      <c r="M1160" s="150">
        <f>VLOOKUP($F1160,'Participating - full rosters'!$A:$Q,16,FALSE )</f>
        <v>0</v>
      </c>
      <c r="N1160" s="47">
        <f>VLOOKUP($F1160,'Participating - full rosters'!$A:$Q,16,FALSE )</f>
        <v>0</v>
      </c>
      <c r="O1160" s="150"/>
      <c r="P1160" s="150"/>
      <c r="Q1160" s="47">
        <v>0</v>
      </c>
      <c r="R1160" s="132" t="str">
        <f>VLOOKUP($F1160,'Participating - full rosters'!$A:$Q,17,FALSE )</f>
        <v xml:space="preserve">NIGHT </v>
      </c>
      <c r="S1160" s="132">
        <v>5</v>
      </c>
    </row>
    <row r="1161" spans="1:19">
      <c r="A1161" t="str">
        <f>VLOOKUP($F1161,'Participating - full rosters'!$A:$Q,2,FALSE )</f>
        <v>Metropolitan Hospital</v>
      </c>
      <c r="B1161" s="151">
        <v>0.25150632982301691</v>
      </c>
      <c r="C1161" t="str">
        <f>VLOOKUP($F1161,'Participating - full rosters'!$A:$Q,5,FALSE )</f>
        <v>6B Telemetry</v>
      </c>
      <c r="D1161" s="151">
        <v>0.93953970736413928</v>
      </c>
      <c r="E1161" t="str">
        <f>VLOOKUP($F1161,'Participating - full rosters'!$A:$Q,10,FALSE )</f>
        <v>Swemabia-Ajavon, Melanie</v>
      </c>
      <c r="F1161" s="151">
        <v>0.64706478803348344</v>
      </c>
      <c r="G1161">
        <f>VLOOKUP($F1161,'Participating - full rosters'!$A:$Q,11,FALSE )</f>
        <v>317</v>
      </c>
      <c r="H1161" s="132">
        <f>VLOOKUP($F1161,'Participating - full rosters'!$A:$Q,12,FALSE )</f>
        <v>21</v>
      </c>
      <c r="I1161" s="132">
        <f>VLOOKUP($F1161,'Participating - full rosters'!$A:$Q,13,FALSE )</f>
        <v>2016</v>
      </c>
      <c r="J1161" s="132" t="str">
        <f>VLOOKUP($F1161,'Participating - full rosters'!$A:$Q,14,FALSE )</f>
        <v xml:space="preserve">Govt. (non federal) - City
</v>
      </c>
      <c r="K1161" s="132" t="str">
        <f>VLOOKUP($F1161,'Participating - full rosters'!$A:$R,18,FALSE )</f>
        <v>Minor</v>
      </c>
      <c r="L1161" s="132" t="str">
        <f>VLOOKUP($F1161,'Participating - full rosters'!$A:$Q,15,FALSE )</f>
        <v>Staff Nurse</v>
      </c>
      <c r="M1161" s="150">
        <f>VLOOKUP($F1161,'Participating - full rosters'!$A:$Q,16,FALSE )</f>
        <v>0</v>
      </c>
      <c r="N1161" s="47">
        <f>VLOOKUP($F1161,'Participating - full rosters'!$A:$Q,16,FALSE )</f>
        <v>0</v>
      </c>
      <c r="O1161" s="150"/>
      <c r="P1161" s="150"/>
      <c r="Q1161" s="47">
        <v>0</v>
      </c>
      <c r="R1161" s="132" t="str">
        <f>VLOOKUP($F1161,'Participating - full rosters'!$A:$Q,17,FALSE )</f>
        <v xml:space="preserve">NIGHT </v>
      </c>
      <c r="S1161" s="132">
        <v>5</v>
      </c>
    </row>
    <row r="1162" spans="1:19">
      <c r="A1162" t="str">
        <f>VLOOKUP($F1162,'Participating - full rosters'!$A:$Q,2,FALSE )</f>
        <v>NY Presbyterian - The Allen Pavilion</v>
      </c>
      <c r="B1162" s="151">
        <v>0.65824811348980306</v>
      </c>
      <c r="C1162" t="str">
        <f>VLOOKUP($F1162,'Participating - full rosters'!$A:$Q,5,FALSE )</f>
        <v>2 Field West</v>
      </c>
      <c r="D1162" s="1">
        <v>0.91670554544059568</v>
      </c>
      <c r="E1162" t="str">
        <f>VLOOKUP($F1162,'Participating - full rosters'!$A:$Q,10,FALSE )</f>
        <v>Lim, Milagros</v>
      </c>
      <c r="F1162" s="151">
        <v>5.7559667492934841E-2</v>
      </c>
      <c r="G1162">
        <f>VLOOKUP($F1162,'Participating - full rosters'!$A:$Q,11,FALSE )</f>
        <v>212</v>
      </c>
      <c r="H1162" s="132">
        <f>VLOOKUP($F1162,'Participating - full rosters'!$A:$Q,12,FALSE )</f>
        <v>35</v>
      </c>
      <c r="I1162" s="132">
        <f>VLOOKUP($F1162,'Participating - full rosters'!$A:$Q,13,FALSE )</f>
        <v>2003</v>
      </c>
      <c r="J1162" s="132" t="str">
        <f>VLOOKUP($F1162,'Participating - full rosters'!$A:$Q,14,FALSE )</f>
        <v>Nongovt. (not-for-profit) - Other</v>
      </c>
      <c r="K1162" s="132" t="str">
        <f>VLOOKUP($F1162,'Participating - full rosters'!$A:$R,18,FALSE )</f>
        <v>Minor</v>
      </c>
      <c r="L1162" s="132" t="str">
        <f>VLOOKUP($F1162,'Participating - full rosters'!$A:$Q,15,FALSE )</f>
        <v>228 Clinical Nurse I</v>
      </c>
      <c r="M1162" s="150">
        <f>VLOOKUP($F1162,'Participating - full rosters'!$A:$Q,16,FALSE )</f>
        <v>0</v>
      </c>
      <c r="N1162" s="47">
        <f>VLOOKUP($F1162,'Participating - full rosters'!$A:$Q,16,FALSE )</f>
        <v>0</v>
      </c>
      <c r="O1162" s="150"/>
      <c r="P1162" s="150"/>
      <c r="Q1162" s="47">
        <v>0</v>
      </c>
      <c r="R1162" s="132" t="str">
        <f>VLOOKUP($F1162,'Participating - full rosters'!$A:$Q,17,FALSE )</f>
        <v>Night</v>
      </c>
      <c r="S1162" s="132">
        <v>5</v>
      </c>
    </row>
    <row r="1163" spans="1:19">
      <c r="A1163" t="str">
        <f>VLOOKUP($F1163,'Participating - full rosters'!$A:$Q,2,FALSE )</f>
        <v>NY Presbyterian - The Allen Pavilion</v>
      </c>
      <c r="B1163" s="151">
        <v>0.65824811348980328</v>
      </c>
      <c r="C1163" t="str">
        <f>VLOOKUP($F1163,'Participating - full rosters'!$A:$Q,5,FALSE )</f>
        <v>2 Field West</v>
      </c>
      <c r="D1163" s="99">
        <v>0.91670554544059568</v>
      </c>
      <c r="E1163" t="str">
        <f>VLOOKUP($F1163,'Participating - full rosters'!$A:$Q,10,FALSE )</f>
        <v>Baldevieso, Roselyn</v>
      </c>
      <c r="F1163" s="151">
        <v>0.18573016944245657</v>
      </c>
      <c r="G1163">
        <f>VLOOKUP($F1163,'Participating - full rosters'!$A:$Q,11,FALSE )</f>
        <v>212</v>
      </c>
      <c r="H1163" s="132">
        <f>VLOOKUP($F1163,'Participating - full rosters'!$A:$Q,12,FALSE )</f>
        <v>35</v>
      </c>
      <c r="I1163" s="132">
        <f>VLOOKUP($F1163,'Participating - full rosters'!$A:$Q,13,FALSE )</f>
        <v>2003</v>
      </c>
      <c r="J1163" s="132" t="str">
        <f>VLOOKUP($F1163,'Participating - full rosters'!$A:$Q,14,FALSE )</f>
        <v>Nongovt. (not-for-profit) - Other</v>
      </c>
      <c r="K1163" s="132" t="str">
        <f>VLOOKUP($F1163,'Participating - full rosters'!$A:$R,18,FALSE )</f>
        <v>Minor</v>
      </c>
      <c r="L1163" s="132" t="str">
        <f>VLOOKUP($F1163,'Participating - full rosters'!$A:$Q,15,FALSE )</f>
        <v>228 Clinical Nurse I</v>
      </c>
      <c r="M1163" s="150">
        <f>VLOOKUP($F1163,'Participating - full rosters'!$A:$Q,16,FALSE )</f>
        <v>0</v>
      </c>
      <c r="N1163" s="47">
        <f>VLOOKUP($F1163,'Participating - full rosters'!$A:$Q,16,FALSE )</f>
        <v>0</v>
      </c>
      <c r="O1163" s="150"/>
      <c r="P1163" s="150"/>
      <c r="Q1163" s="47">
        <v>0</v>
      </c>
      <c r="R1163" s="132" t="str">
        <f>VLOOKUP($F1163,'Participating - full rosters'!$A:$Q,17,FALSE )</f>
        <v>Night</v>
      </c>
      <c r="S1163" s="132">
        <v>5</v>
      </c>
    </row>
    <row r="1164" spans="1:19">
      <c r="A1164" t="str">
        <f>VLOOKUP($F1164,'Participating - full rosters'!$A:$Q,2,FALSE )</f>
        <v>NY Presbyterian - The Allen Pavilion</v>
      </c>
      <c r="B1164" s="151">
        <v>0.65824811348980328</v>
      </c>
      <c r="C1164" t="str">
        <f>VLOOKUP($F1164,'Participating - full rosters'!$A:$Q,5,FALSE )</f>
        <v>2 Field West</v>
      </c>
      <c r="D1164" s="1">
        <v>0.91670554544059568</v>
      </c>
      <c r="E1164" t="str">
        <f>VLOOKUP($F1164,'Participating - full rosters'!$A:$Q,10,FALSE )</f>
        <v>Feliciano, Toni Anne</v>
      </c>
      <c r="F1164" s="151">
        <v>0.18991114745770443</v>
      </c>
      <c r="G1164">
        <f>VLOOKUP($F1164,'Participating - full rosters'!$A:$Q,11,FALSE )</f>
        <v>212</v>
      </c>
      <c r="H1164" s="132">
        <f>VLOOKUP($F1164,'Participating - full rosters'!$A:$Q,12,FALSE )</f>
        <v>35</v>
      </c>
      <c r="I1164" s="132">
        <f>VLOOKUP($F1164,'Participating - full rosters'!$A:$Q,13,FALSE )</f>
        <v>2003</v>
      </c>
      <c r="J1164" s="132" t="str">
        <f>VLOOKUP($F1164,'Participating - full rosters'!$A:$Q,14,FALSE )</f>
        <v>Nongovt. (not-for-profit) - Other</v>
      </c>
      <c r="K1164" s="132" t="str">
        <f>VLOOKUP($F1164,'Participating - full rosters'!$A:$R,18,FALSE )</f>
        <v>Minor</v>
      </c>
      <c r="L1164" s="132" t="str">
        <f>VLOOKUP($F1164,'Participating - full rosters'!$A:$Q,15,FALSE )</f>
        <v>228 Clinical Nurse I</v>
      </c>
      <c r="M1164" s="150">
        <f>VLOOKUP($F1164,'Participating - full rosters'!$A:$Q,16,FALSE )</f>
        <v>0</v>
      </c>
      <c r="N1164" s="47">
        <f>VLOOKUP($F1164,'Participating - full rosters'!$A:$Q,16,FALSE )</f>
        <v>0</v>
      </c>
      <c r="O1164" s="150"/>
      <c r="P1164" s="150"/>
      <c r="Q1164" s="47">
        <v>0</v>
      </c>
      <c r="R1164" s="132" t="str">
        <f>VLOOKUP($F1164,'Participating - full rosters'!$A:$Q,17,FALSE )</f>
        <v>Night</v>
      </c>
      <c r="S1164" s="132">
        <v>5</v>
      </c>
    </row>
    <row r="1165" spans="1:19">
      <c r="A1165" t="str">
        <f>VLOOKUP($F1165,'Participating - full rosters'!$A:$Q,2,FALSE )</f>
        <v>NY Presbyterian - The Allen Pavilion</v>
      </c>
      <c r="B1165" s="151">
        <v>0.65824811348980306</v>
      </c>
      <c r="C1165" t="str">
        <f>VLOOKUP($F1165,'Participating - full rosters'!$A:$Q,5,FALSE )</f>
        <v>2 Field West</v>
      </c>
      <c r="D1165" s="1">
        <v>0.91670554544059568</v>
      </c>
      <c r="E1165" t="str">
        <f>VLOOKUP($F1165,'Participating - full rosters'!$A:$Q,10,FALSE )</f>
        <v>Mojica, Ms.</v>
      </c>
      <c r="F1165" s="151">
        <v>0.20517599621256832</v>
      </c>
      <c r="G1165">
        <f>VLOOKUP($F1165,'Participating - full rosters'!$A:$Q,11,FALSE )</f>
        <v>212</v>
      </c>
      <c r="H1165" s="132">
        <f>VLOOKUP($F1165,'Participating - full rosters'!$A:$Q,12,FALSE )</f>
        <v>35</v>
      </c>
      <c r="I1165" s="132">
        <f>VLOOKUP($F1165,'Participating - full rosters'!$A:$Q,13,FALSE )</f>
        <v>2003</v>
      </c>
      <c r="J1165" s="132" t="str">
        <f>VLOOKUP($F1165,'Participating - full rosters'!$A:$Q,14,FALSE )</f>
        <v>Nongovt. (not-for-profit) - Other</v>
      </c>
      <c r="K1165" s="132" t="str">
        <f>VLOOKUP($F1165,'Participating - full rosters'!$A:$R,18,FALSE )</f>
        <v>Minor</v>
      </c>
      <c r="L1165" s="132" t="str">
        <f>VLOOKUP($F1165,'Participating - full rosters'!$A:$Q,15,FALSE )</f>
        <v>228 Clinical Nurse I</v>
      </c>
      <c r="M1165" s="150">
        <f>VLOOKUP($F1165,'Participating - full rosters'!$A:$Q,16,FALSE )</f>
        <v>0</v>
      </c>
      <c r="N1165" s="47">
        <f>VLOOKUP($F1165,'Participating - full rosters'!$A:$Q,16,FALSE )</f>
        <v>0</v>
      </c>
      <c r="O1165" s="150"/>
      <c r="P1165" s="150"/>
      <c r="Q1165" s="47">
        <v>0</v>
      </c>
      <c r="R1165" s="132" t="str">
        <f>VLOOKUP($F1165,'Participating - full rosters'!$A:$Q,17,FALSE )</f>
        <v>Night</v>
      </c>
      <c r="S1165" s="132">
        <v>5</v>
      </c>
    </row>
    <row r="1166" spans="1:19">
      <c r="A1166" t="str">
        <f>VLOOKUP($F1166,'Participating - full rosters'!$A:$Q,2,FALSE )</f>
        <v>NY Presbyterian - The Allen Pavilion</v>
      </c>
      <c r="B1166" s="151">
        <v>0.65824811348980328</v>
      </c>
      <c r="C1166" t="str">
        <f>VLOOKUP($F1166,'Participating - full rosters'!$A:$Q,5,FALSE )</f>
        <v>2 Field West</v>
      </c>
      <c r="D1166" s="1">
        <v>0.91670554544059568</v>
      </c>
      <c r="E1166" t="str">
        <f>VLOOKUP($F1166,'Participating - full rosters'!$A:$Q,10,FALSE )</f>
        <v>Bain, Masiku Janet</v>
      </c>
      <c r="F1166" s="151">
        <v>0.35328588432512387</v>
      </c>
      <c r="G1166">
        <f>VLOOKUP($F1166,'Participating - full rosters'!$A:$Q,11,FALSE )</f>
        <v>212</v>
      </c>
      <c r="H1166" s="132">
        <f>VLOOKUP($F1166,'Participating - full rosters'!$A:$Q,12,FALSE )</f>
        <v>35</v>
      </c>
      <c r="I1166" s="132">
        <f>VLOOKUP($F1166,'Participating - full rosters'!$A:$Q,13,FALSE )</f>
        <v>2003</v>
      </c>
      <c r="J1166" s="132" t="str">
        <f>VLOOKUP($F1166,'Participating - full rosters'!$A:$Q,14,FALSE )</f>
        <v>Nongovt. (not-for-profit) - Other</v>
      </c>
      <c r="K1166" s="132" t="str">
        <f>VLOOKUP($F1166,'Participating - full rosters'!$A:$R,18,FALSE )</f>
        <v>Minor</v>
      </c>
      <c r="L1166" s="132" t="str">
        <f>VLOOKUP($F1166,'Participating - full rosters'!$A:$Q,15,FALSE )</f>
        <v>228 Clinical Nurse I</v>
      </c>
      <c r="M1166" s="150">
        <f>VLOOKUP($F1166,'Participating - full rosters'!$A:$Q,16,FALSE )</f>
        <v>0</v>
      </c>
      <c r="N1166" s="47">
        <f>VLOOKUP($F1166,'Participating - full rosters'!$A:$Q,16,FALSE )</f>
        <v>0</v>
      </c>
      <c r="O1166" s="150"/>
      <c r="P1166" s="150"/>
      <c r="Q1166" s="47">
        <v>0</v>
      </c>
      <c r="R1166" s="132" t="str">
        <f>VLOOKUP($F1166,'Participating - full rosters'!$A:$Q,17,FALSE )</f>
        <v>Night</v>
      </c>
      <c r="S1166" s="132">
        <v>5</v>
      </c>
    </row>
    <row r="1167" spans="1:19">
      <c r="A1167" t="str">
        <f>VLOOKUP($F1167,'Participating - full rosters'!$A:$Q,2,FALSE )</f>
        <v>NY Presbyterian - The Allen Pavilion</v>
      </c>
      <c r="B1167" s="151">
        <v>0.65824811348980328</v>
      </c>
      <c r="C1167" t="str">
        <f>VLOOKUP($F1167,'Participating - full rosters'!$A:$Q,5,FALSE )</f>
        <v>2 Field West</v>
      </c>
      <c r="D1167" s="99">
        <v>0.91670554544059568</v>
      </c>
      <c r="E1167" t="str">
        <f>VLOOKUP($F1167,'Participating - full rosters'!$A:$Q,10,FALSE )</f>
        <v>Agokeng, Regine</v>
      </c>
      <c r="F1167" s="151">
        <v>0.42621242838130791</v>
      </c>
      <c r="G1167">
        <f>VLOOKUP($F1167,'Participating - full rosters'!$A:$Q,11,FALSE )</f>
        <v>212</v>
      </c>
      <c r="H1167" s="132">
        <f>VLOOKUP($F1167,'Participating - full rosters'!$A:$Q,12,FALSE )</f>
        <v>35</v>
      </c>
      <c r="I1167" s="132">
        <f>VLOOKUP($F1167,'Participating - full rosters'!$A:$Q,13,FALSE )</f>
        <v>2003</v>
      </c>
      <c r="J1167" s="132" t="str">
        <f>VLOOKUP($F1167,'Participating - full rosters'!$A:$Q,14,FALSE )</f>
        <v>Nongovt. (not-for-profit) - Other</v>
      </c>
      <c r="K1167" s="132" t="str">
        <f>VLOOKUP($F1167,'Participating - full rosters'!$A:$R,18,FALSE )</f>
        <v>Minor</v>
      </c>
      <c r="L1167" s="132" t="str">
        <f>VLOOKUP($F1167,'Participating - full rosters'!$A:$Q,15,FALSE )</f>
        <v>228 Clinical Nurse I</v>
      </c>
      <c r="M1167" s="150">
        <f>VLOOKUP($F1167,'Participating - full rosters'!$A:$Q,16,FALSE )</f>
        <v>0</v>
      </c>
      <c r="N1167" s="47">
        <f>VLOOKUP($F1167,'Participating - full rosters'!$A:$Q,16,FALSE )</f>
        <v>0</v>
      </c>
      <c r="O1167" s="150"/>
      <c r="P1167" s="150"/>
      <c r="Q1167" s="47">
        <v>0</v>
      </c>
      <c r="R1167" s="132" t="str">
        <f>VLOOKUP($F1167,'Participating - full rosters'!$A:$Q,17,FALSE )</f>
        <v>Night</v>
      </c>
      <c r="S1167" s="132">
        <v>5</v>
      </c>
    </row>
    <row r="1168" spans="1:19">
      <c r="A1168" t="str">
        <f>VLOOKUP($F1168,'Participating - full rosters'!$A:$Q,2,FALSE )</f>
        <v>NY Presbyterian - The Allen Pavilion</v>
      </c>
      <c r="B1168" s="151">
        <v>0.65824811348980328</v>
      </c>
      <c r="C1168" t="str">
        <f>VLOOKUP($F1168,'Participating - full rosters'!$A:$Q,5,FALSE )</f>
        <v>2 Field West</v>
      </c>
      <c r="D1168" s="151">
        <v>0.91670554544059568</v>
      </c>
      <c r="E1168" t="str">
        <f>VLOOKUP($F1168,'Participating - full rosters'!$A:$Q,10,FALSE )</f>
        <v>Carrena, Chiemena</v>
      </c>
      <c r="F1168" s="151">
        <v>0.72877621582271079</v>
      </c>
      <c r="G1168">
        <f>VLOOKUP($F1168,'Participating - full rosters'!$A:$Q,11,FALSE )</f>
        <v>212</v>
      </c>
      <c r="H1168" s="132">
        <f>VLOOKUP($F1168,'Participating - full rosters'!$A:$Q,12,FALSE )</f>
        <v>35</v>
      </c>
      <c r="I1168" s="132">
        <f>VLOOKUP($F1168,'Participating - full rosters'!$A:$Q,13,FALSE )</f>
        <v>2003</v>
      </c>
      <c r="J1168" s="132" t="str">
        <f>VLOOKUP($F1168,'Participating - full rosters'!$A:$Q,14,FALSE )</f>
        <v>Nongovt. (not-for-profit) - Other</v>
      </c>
      <c r="K1168" s="132" t="str">
        <f>VLOOKUP($F1168,'Participating - full rosters'!$A:$R,18,FALSE )</f>
        <v>Minor</v>
      </c>
      <c r="L1168" s="132" t="str">
        <f>VLOOKUP($F1168,'Participating - full rosters'!$A:$Q,15,FALSE )</f>
        <v>228 Clinical Nurse I</v>
      </c>
      <c r="M1168" s="150">
        <f>VLOOKUP($F1168,'Participating - full rosters'!$A:$Q,16,FALSE )</f>
        <v>0</v>
      </c>
      <c r="N1168" s="47">
        <f>VLOOKUP($F1168,'Participating - full rosters'!$A:$Q,16,FALSE )</f>
        <v>0</v>
      </c>
      <c r="O1168" s="150"/>
      <c r="P1168" s="150"/>
      <c r="Q1168" s="47">
        <v>0</v>
      </c>
      <c r="R1168" s="132" t="str">
        <f>VLOOKUP($F1168,'Participating - full rosters'!$A:$Q,17,FALSE )</f>
        <v>Night</v>
      </c>
      <c r="S1168" s="132">
        <v>5</v>
      </c>
    </row>
    <row r="1169" spans="1:19">
      <c r="A1169" t="str">
        <f>VLOOKUP($F1169,'Participating - full rosters'!$A:$Q,2,FALSE )</f>
        <v>NY Presbyterian - The Allen Pavilion</v>
      </c>
      <c r="B1169" s="151">
        <v>0.65824811348980328</v>
      </c>
      <c r="C1169" t="str">
        <f>VLOOKUP($F1169,'Participating - full rosters'!$A:$Q,5,FALSE )</f>
        <v>2 Field West</v>
      </c>
      <c r="D1169" s="151">
        <v>0.91670554544059568</v>
      </c>
      <c r="E1169" t="str">
        <f>VLOOKUP($F1169,'Participating - full rosters'!$A:$Q,10,FALSE )</f>
        <v>Boateng, Regina</v>
      </c>
      <c r="F1169" s="151">
        <v>0.72966648174995097</v>
      </c>
      <c r="G1169">
        <f>VLOOKUP($F1169,'Participating - full rosters'!$A:$Q,11,FALSE )</f>
        <v>212</v>
      </c>
      <c r="H1169" s="132">
        <f>VLOOKUP($F1169,'Participating - full rosters'!$A:$Q,12,FALSE )</f>
        <v>35</v>
      </c>
      <c r="I1169" s="132">
        <f>VLOOKUP($F1169,'Participating - full rosters'!$A:$Q,13,FALSE )</f>
        <v>2003</v>
      </c>
      <c r="J1169" s="132" t="str">
        <f>VLOOKUP($F1169,'Participating - full rosters'!$A:$Q,14,FALSE )</f>
        <v>Nongovt. (not-for-profit) - Other</v>
      </c>
      <c r="K1169" s="132" t="str">
        <f>VLOOKUP($F1169,'Participating - full rosters'!$A:$R,18,FALSE )</f>
        <v>Minor</v>
      </c>
      <c r="L1169" s="132" t="str">
        <f>VLOOKUP($F1169,'Participating - full rosters'!$A:$Q,15,FALSE )</f>
        <v>228 Clinical Nurse I</v>
      </c>
      <c r="M1169" s="150">
        <f>VLOOKUP($F1169,'Participating - full rosters'!$A:$Q,16,FALSE )</f>
        <v>0</v>
      </c>
      <c r="N1169" s="47">
        <f>VLOOKUP($F1169,'Participating - full rosters'!$A:$Q,16,FALSE )</f>
        <v>0</v>
      </c>
      <c r="O1169" s="150"/>
      <c r="P1169" s="150"/>
      <c r="Q1169" s="47">
        <v>0</v>
      </c>
      <c r="R1169" s="132" t="str">
        <f>VLOOKUP($F1169,'Participating - full rosters'!$A:$Q,17,FALSE )</f>
        <v>Night</v>
      </c>
      <c r="S1169" s="132">
        <v>5</v>
      </c>
    </row>
    <row r="1170" spans="1:19">
      <c r="A1170" t="str">
        <f>VLOOKUP($F1170,'Participating - full rosters'!$A:$Q,2,FALSE )</f>
        <v>NY Presbyterian - The Allen Pavilion</v>
      </c>
      <c r="B1170" s="151">
        <v>0.65824811348980306</v>
      </c>
      <c r="C1170" t="str">
        <f>VLOOKUP($F1170,'Participating - full rosters'!$A:$Q,5,FALSE )</f>
        <v>2 Field West</v>
      </c>
      <c r="D1170" s="1">
        <v>0.91670554544059568</v>
      </c>
      <c r="E1170" t="str">
        <f>VLOOKUP($F1170,'Participating - full rosters'!$A:$Q,10,FALSE )</f>
        <v>Parrett, Courtney</v>
      </c>
      <c r="F1170" s="151">
        <v>0.75880333966408031</v>
      </c>
      <c r="G1170">
        <f>VLOOKUP($F1170,'Participating - full rosters'!$A:$Q,11,FALSE )</f>
        <v>212</v>
      </c>
      <c r="H1170" s="132">
        <f>VLOOKUP($F1170,'Participating - full rosters'!$A:$Q,12,FALSE )</f>
        <v>35</v>
      </c>
      <c r="I1170" s="132">
        <f>VLOOKUP($F1170,'Participating - full rosters'!$A:$Q,13,FALSE )</f>
        <v>2003</v>
      </c>
      <c r="J1170" s="132" t="str">
        <f>VLOOKUP($F1170,'Participating - full rosters'!$A:$Q,14,FALSE )</f>
        <v>Nongovt. (not-for-profit) - Other</v>
      </c>
      <c r="K1170" s="132" t="str">
        <f>VLOOKUP($F1170,'Participating - full rosters'!$A:$R,18,FALSE )</f>
        <v>Minor</v>
      </c>
      <c r="L1170" s="132" t="str">
        <f>VLOOKUP($F1170,'Participating - full rosters'!$A:$Q,15,FALSE )</f>
        <v>228 Clinical Nurse I</v>
      </c>
      <c r="M1170" s="150">
        <f>VLOOKUP($F1170,'Participating - full rosters'!$A:$Q,16,FALSE )</f>
        <v>0</v>
      </c>
      <c r="N1170" s="47">
        <f>VLOOKUP($F1170,'Participating - full rosters'!$A:$Q,16,FALSE )</f>
        <v>0</v>
      </c>
      <c r="O1170" s="150"/>
      <c r="P1170" s="150"/>
      <c r="Q1170" s="47">
        <v>0</v>
      </c>
      <c r="R1170" s="132" t="str">
        <f>VLOOKUP($F1170,'Participating - full rosters'!$A:$Q,17,FALSE )</f>
        <v>Night</v>
      </c>
      <c r="S1170" s="132">
        <v>5</v>
      </c>
    </row>
    <row r="1171" spans="1:19">
      <c r="A1171" t="str">
        <f>VLOOKUP($F1171,'Participating - full rosters'!$A:$Q,2,FALSE )</f>
        <v>NY Presbyterian - The Allen Pavilion</v>
      </c>
      <c r="B1171" s="151">
        <v>0.65824811348980306</v>
      </c>
      <c r="C1171" t="str">
        <f>VLOOKUP($F1171,'Participating - full rosters'!$A:$Q,5,FALSE )</f>
        <v>2 Field West</v>
      </c>
      <c r="D1171" s="1">
        <v>0.91670554544059568</v>
      </c>
      <c r="E1171" t="str">
        <f>VLOOKUP($F1171,'Participating - full rosters'!$A:$Q,10,FALSE )</f>
        <v>Gancayco, Cristian</v>
      </c>
      <c r="F1171" s="151">
        <v>0.95668406017561269</v>
      </c>
      <c r="G1171">
        <f>VLOOKUP($F1171,'Participating - full rosters'!$A:$Q,11,FALSE )</f>
        <v>212</v>
      </c>
      <c r="H1171" s="132">
        <f>VLOOKUP($F1171,'Participating - full rosters'!$A:$Q,12,FALSE )</f>
        <v>35</v>
      </c>
      <c r="I1171" s="132">
        <f>VLOOKUP($F1171,'Participating - full rosters'!$A:$Q,13,FALSE )</f>
        <v>2003</v>
      </c>
      <c r="J1171" s="132" t="str">
        <f>VLOOKUP($F1171,'Participating - full rosters'!$A:$Q,14,FALSE )</f>
        <v>Nongovt. (not-for-profit) - Other</v>
      </c>
      <c r="K1171" s="132" t="str">
        <f>VLOOKUP($F1171,'Participating - full rosters'!$A:$R,18,FALSE )</f>
        <v>Minor</v>
      </c>
      <c r="L1171" s="132" t="str">
        <f>VLOOKUP($F1171,'Participating - full rosters'!$A:$Q,15,FALSE )</f>
        <v>228 Clinical Nurse I</v>
      </c>
      <c r="M1171" s="150">
        <f>VLOOKUP($F1171,'Participating - full rosters'!$A:$Q,16,FALSE )</f>
        <v>0</v>
      </c>
      <c r="N1171" s="47">
        <f>VLOOKUP($F1171,'Participating - full rosters'!$A:$Q,16,FALSE )</f>
        <v>0</v>
      </c>
      <c r="O1171" s="150"/>
      <c r="P1171" s="150"/>
      <c r="Q1171" s="47">
        <v>0</v>
      </c>
      <c r="R1171" s="132" t="str">
        <f>VLOOKUP($F1171,'Participating - full rosters'!$A:$Q,17,FALSE )</f>
        <v>Night</v>
      </c>
      <c r="S1171" s="132">
        <v>5</v>
      </c>
    </row>
    <row r="1172" spans="1:19">
      <c r="A1172" t="str">
        <f>VLOOKUP($F1172,'Participating - full rosters'!$A:$Q,2,FALSE )</f>
        <v>St. Elizabeth Hospital</v>
      </c>
      <c r="B1172" s="106">
        <v>6.8237914781315995E-2</v>
      </c>
      <c r="C1172" t="str">
        <f>VLOOKUP($F1172,'Participating - full rosters'!$A:$Q,5,FALSE )</f>
        <v>Surgery</v>
      </c>
      <c r="D1172" s="106">
        <v>0.26135224736058948</v>
      </c>
      <c r="E1172" t="str">
        <f>VLOOKUP($F1172,'Participating - full rosters'!$A:$Q,10,FALSE )</f>
        <v>Duplessis, Shantell</v>
      </c>
      <c r="F1172" s="106">
        <v>6.640637149319506E-2</v>
      </c>
      <c r="G1172">
        <f>VLOOKUP($F1172,'Participating - full rosters'!$A:$Q,11,FALSE )</f>
        <v>47</v>
      </c>
      <c r="H1172" s="132">
        <f>VLOOKUP($F1172,'Participating - full rosters'!$A:$Q,12,FALSE )</f>
        <v>16</v>
      </c>
      <c r="I1172" s="132">
        <f>VLOOKUP($F1172,'Participating - full rosters'!$A:$Q,13,FALSE )</f>
        <v>2012</v>
      </c>
      <c r="J1172" s="132" t="str">
        <f>VLOOKUP($F1172,'Participating - full rosters'!$A:$Q,14,FALSE )</f>
        <v xml:space="preserve">Nongovt. (not-for-profit) - Church Operated
</v>
      </c>
      <c r="K1172" s="132" t="str">
        <f>VLOOKUP($F1172,'Participating - full rosters'!$A:$R,18,FALSE )</f>
        <v>Non teaching</v>
      </c>
      <c r="L1172" s="132" t="str">
        <f>VLOOKUP($F1172,'Participating - full rosters'!$A:$Q,15,FALSE )</f>
        <v>C N A</v>
      </c>
      <c r="M1172" s="150">
        <f>VLOOKUP($F1172,'Participating - full rosters'!$A:$Q,16,FALSE )</f>
        <v>42961</v>
      </c>
      <c r="N1172" s="150">
        <f>VLOOKUP($F1172,'Participating - full rosters'!$A:$Q,16,FALSE )</f>
        <v>42961</v>
      </c>
      <c r="O1172" s="150"/>
      <c r="P1172" s="150"/>
      <c r="Q1172" s="47">
        <f>'Overall Data'!$C$34-N1172</f>
        <v>88</v>
      </c>
      <c r="R1172" s="132" t="str">
        <f>VLOOKUP($F1172,'Participating - full rosters'!$A:$Q,17,FALSE )</f>
        <v>Night</v>
      </c>
      <c r="S1172" s="132">
        <v>5</v>
      </c>
    </row>
    <row r="1173" spans="1:19">
      <c r="A1173" t="str">
        <f>VLOOKUP($F1173,'Participating - full rosters'!$A:$Q,2,FALSE )</f>
        <v>Woodhull Hospital</v>
      </c>
      <c r="B1173" s="151">
        <v>0.33754326083630637</v>
      </c>
      <c r="C1173" t="str">
        <f>VLOOKUP($F1173,'Participating - full rosters'!$A:$Q,5,FALSE )</f>
        <v>8-200 Medicine</v>
      </c>
      <c r="D1173" s="1">
        <v>0.39015181399689147</v>
      </c>
      <c r="E1173" t="str">
        <f>VLOOKUP($F1173,'Participating - full rosters'!$A:$Q,10,FALSE )</f>
        <v>Henlon, Joan</v>
      </c>
      <c r="F1173" s="151">
        <v>9.0200000000000002E-2</v>
      </c>
      <c r="G1173">
        <f>VLOOKUP($F1173,'Participating - full rosters'!$A:$Q,11,FALSE )</f>
        <v>305</v>
      </c>
      <c r="H1173" s="132">
        <f>VLOOKUP($F1173,'Participating - full rosters'!$A:$Q,12,FALSE )</f>
        <v>36</v>
      </c>
      <c r="I1173" s="132">
        <f>VLOOKUP($F1173,'Participating - full rosters'!$A:$Q,13,FALSE )</f>
        <v>2016</v>
      </c>
      <c r="J1173" s="132" t="str">
        <f>VLOOKUP($F1173,'Participating - full rosters'!$A:$Q,14,FALSE )</f>
        <v>Govt. (non federal) - City-county</v>
      </c>
      <c r="K1173" s="132" t="str">
        <f>VLOOKUP($F1173,'Participating - full rosters'!$A:$R,18,FALSE )</f>
        <v>Minor</v>
      </c>
      <c r="L1173" s="132" t="str">
        <f>VLOOKUP($F1173,'Participating - full rosters'!$A:$Q,15,FALSE )</f>
        <v>C N A</v>
      </c>
      <c r="M1173" s="150">
        <f>VLOOKUP($F1173,'Participating - full rosters'!$A:$Q,16,FALSE )</f>
        <v>42961</v>
      </c>
      <c r="N1173" s="150">
        <f>VLOOKUP($F1173,'Participating - full rosters'!$A:$Q,16,FALSE )</f>
        <v>42961</v>
      </c>
      <c r="O1173" s="150"/>
      <c r="P1173" s="150"/>
      <c r="Q1173" s="47">
        <f>'Overall Data'!$C$34-N1173</f>
        <v>88</v>
      </c>
      <c r="R1173" s="132" t="str">
        <f>VLOOKUP($F1173,'Participating - full rosters'!$A:$Q,17,FALSE )</f>
        <v>Night</v>
      </c>
      <c r="S1173" s="132">
        <v>5</v>
      </c>
    </row>
    <row r="1174" spans="1:19">
      <c r="A1174" t="str">
        <f>VLOOKUP($F1174,'Participating - full rosters'!$A:$Q,2,FALSE )</f>
        <v>O'Connor Hospital</v>
      </c>
      <c r="B1174" s="151">
        <v>0.55461445603717285</v>
      </c>
      <c r="C1174" t="str">
        <f>VLOOKUP($F1174,'Participating - full rosters'!$A:$Q,5,FALSE )</f>
        <v>Inpatient</v>
      </c>
      <c r="D1174" s="1">
        <v>0.36927518772477186</v>
      </c>
      <c r="E1174" t="str">
        <f>VLOOKUP($F1174,'Participating - full rosters'!$A:$Q,10,FALSE )</f>
        <v>Krzyston, Joshua</v>
      </c>
      <c r="F1174" s="151">
        <v>0.47760242167989997</v>
      </c>
      <c r="G1174">
        <f>VLOOKUP($F1174,'Participating - full rosters'!$A:$Q,11,FALSE )</f>
        <v>16</v>
      </c>
      <c r="H1174" s="132">
        <f>VLOOKUP($F1174,'Participating - full rosters'!$A:$Q,12,FALSE )</f>
        <v>0</v>
      </c>
      <c r="I1174" s="132">
        <f>VLOOKUP($F1174,'Participating - full rosters'!$A:$Q,13,FALSE )</f>
        <v>2011</v>
      </c>
      <c r="J1174" s="132" t="str">
        <f>VLOOKUP($F1174,'Participating - full rosters'!$A:$Q,14,FALSE )</f>
        <v>Nongovt. (not-for-profit) - Other</v>
      </c>
      <c r="K1174" s="132" t="str">
        <f>VLOOKUP($F1174,'Participating - full rosters'!$A:$R,18,FALSE )</f>
        <v>Non teaching</v>
      </c>
      <c r="L1174" s="132" t="str">
        <f>VLOOKUP($F1174,'Participating - full rosters'!$A:$Q,15,FALSE )</f>
        <v>Staff Nurse</v>
      </c>
      <c r="M1174" s="150">
        <f>VLOOKUP($F1174,'Participating - full rosters'!$A:$Q,16,FALSE )</f>
        <v>42933</v>
      </c>
      <c r="N1174" s="150">
        <f>VLOOKUP($F1174,'Participating - full rosters'!$A:$Q,16,FALSE )</f>
        <v>42933</v>
      </c>
      <c r="O1174" s="150"/>
      <c r="P1174" s="150"/>
      <c r="Q1174" s="47">
        <f>'Overall Data'!$C$34-N1174</f>
        <v>116</v>
      </c>
      <c r="R1174" s="132" t="str">
        <f>VLOOKUP($F1174,'Participating - full rosters'!$A:$Q,17,FALSE )</f>
        <v xml:space="preserve">NIGHT </v>
      </c>
      <c r="S1174" s="132">
        <v>5</v>
      </c>
    </row>
    <row r="1175" spans="1:19">
      <c r="A1175" t="str">
        <f>VLOOKUP($F1175,'Participating - full rosters'!$A:$Q,2,FALSE )</f>
        <v>St. Elizabeth Hospital</v>
      </c>
      <c r="B1175" s="106">
        <v>6.8237914781315995E-2</v>
      </c>
      <c r="C1175" t="str">
        <f>VLOOKUP($F1175,'Participating - full rosters'!$A:$Q,5,FALSE )</f>
        <v>Med</v>
      </c>
      <c r="D1175" s="106">
        <v>0.10735205918816826</v>
      </c>
      <c r="E1175" t="str">
        <f>VLOOKUP($F1175,'Participating - full rosters'!$A:$Q,10,FALSE )</f>
        <v>Taylor, Thompson</v>
      </c>
      <c r="F1175" s="151">
        <v>6.5332566321966823E-2</v>
      </c>
      <c r="G1175">
        <f>VLOOKUP($F1175,'Participating - full rosters'!$A:$Q,11,FALSE )</f>
        <v>47</v>
      </c>
      <c r="H1175" s="132">
        <f>VLOOKUP($F1175,'Participating - full rosters'!$A:$Q,12,FALSE )</f>
        <v>16</v>
      </c>
      <c r="I1175" s="132">
        <f>VLOOKUP($F1175,'Participating - full rosters'!$A:$Q,13,FALSE )</f>
        <v>2012</v>
      </c>
      <c r="J1175" s="132" t="str">
        <f>VLOOKUP($F1175,'Participating - full rosters'!$A:$Q,14,FALSE )</f>
        <v xml:space="preserve">Nongovt. (not-for-profit) - Church Operated
</v>
      </c>
      <c r="K1175" s="132" t="str">
        <f>VLOOKUP($F1175,'Participating - full rosters'!$A:$R,18,FALSE )</f>
        <v>Non teaching</v>
      </c>
      <c r="L1175" s="132" t="str">
        <f>VLOOKUP($F1175,'Participating - full rosters'!$A:$Q,15,FALSE )</f>
        <v>C N A</v>
      </c>
      <c r="M1175" s="150">
        <f>VLOOKUP($F1175,'Participating - full rosters'!$A:$Q,16,FALSE )</f>
        <v>42933</v>
      </c>
      <c r="N1175" s="150">
        <f>VLOOKUP($F1175,'Participating - full rosters'!$A:$Q,16,FALSE )</f>
        <v>42933</v>
      </c>
      <c r="O1175" s="150"/>
      <c r="P1175" s="150"/>
      <c r="Q1175" s="47">
        <f>'Overall Data'!$C$34-N1175</f>
        <v>116</v>
      </c>
      <c r="R1175" s="132" t="str">
        <f>VLOOKUP($F1175,'Participating - full rosters'!$A:$Q,17,FALSE )</f>
        <v>Night</v>
      </c>
      <c r="S1175" s="132">
        <v>5</v>
      </c>
    </row>
    <row r="1176" spans="1:19">
      <c r="A1176" t="str">
        <f>VLOOKUP($F1176,'Participating - full rosters'!$A:$Q,2,FALSE )</f>
        <v>St. Elizabeth Hospital</v>
      </c>
      <c r="B1176" s="106">
        <v>6.8237914781315995E-2</v>
      </c>
      <c r="C1176" t="str">
        <f>VLOOKUP($F1176,'Participating - full rosters'!$A:$Q,5,FALSE )</f>
        <v>Telemetry</v>
      </c>
      <c r="D1176" s="106">
        <v>0.37457274951226172</v>
      </c>
      <c r="E1176" t="str">
        <f>VLOOKUP($F1176,'Participating - full rosters'!$A:$Q,10,FALSE )</f>
        <v>Jackson-Wells, Samekio</v>
      </c>
      <c r="F1176" s="106">
        <v>0.68336714046332425</v>
      </c>
      <c r="G1176">
        <f>VLOOKUP($F1176,'Participating - full rosters'!$A:$Q,11,FALSE )</f>
        <v>47</v>
      </c>
      <c r="H1176" s="132">
        <f>VLOOKUP($F1176,'Participating - full rosters'!$A:$Q,12,FALSE )</f>
        <v>17</v>
      </c>
      <c r="I1176" s="132">
        <f>VLOOKUP($F1176,'Participating - full rosters'!$A:$Q,13,FALSE )</f>
        <v>2012</v>
      </c>
      <c r="J1176" s="132" t="str">
        <f>VLOOKUP($F1176,'Participating - full rosters'!$A:$Q,14,FALSE )</f>
        <v xml:space="preserve">Nongovt. (not-for-profit) - Church Operated
</v>
      </c>
      <c r="K1176" s="132" t="str">
        <f>VLOOKUP($F1176,'Participating - full rosters'!$A:$R,18,FALSE )</f>
        <v>Non teaching</v>
      </c>
      <c r="L1176" s="132" t="str">
        <f>VLOOKUP($F1176,'Participating - full rosters'!$A:$Q,15,FALSE )</f>
        <v>C N A</v>
      </c>
      <c r="M1176" s="150">
        <f>VLOOKUP($F1176,'Participating - full rosters'!$A:$Q,16,FALSE )</f>
        <v>42933</v>
      </c>
      <c r="N1176" s="150">
        <f>VLOOKUP($F1176,'Participating - full rosters'!$A:$Q,16,FALSE )</f>
        <v>42933</v>
      </c>
      <c r="O1176" s="150"/>
      <c r="P1176" s="150"/>
      <c r="Q1176" s="47">
        <f>'Overall Data'!$C$34-N1176</f>
        <v>116</v>
      </c>
      <c r="R1176" s="132" t="str">
        <f>VLOOKUP($F1176,'Participating - full rosters'!$A:$Q,17,FALSE )</f>
        <v>Night</v>
      </c>
      <c r="S1176" s="132">
        <v>5</v>
      </c>
    </row>
    <row r="1177" spans="1:19">
      <c r="A1177" t="str">
        <f>VLOOKUP($F1177,'Participating - full rosters'!$A:$Q,2,FALSE )</f>
        <v>The Miriam Hospital</v>
      </c>
      <c r="B1177" s="151">
        <v>0.52550586196277127</v>
      </c>
      <c r="C1177" t="str">
        <f>VLOOKUP($F1177,'Participating - full rosters'!$A:$Q,5,FALSE )</f>
        <v>4B Oncology</v>
      </c>
      <c r="D1177" s="1">
        <v>0.93622122789429929</v>
      </c>
      <c r="E1177" t="str">
        <f>VLOOKUP($F1177,'Participating - full rosters'!$A:$Q,10,FALSE )</f>
        <v>Fitzpatrick, Maleny</v>
      </c>
      <c r="F1177" s="151">
        <v>0.39869872417698105</v>
      </c>
      <c r="G1177">
        <f>VLOOKUP($F1177,'Participating - full rosters'!$A:$Q,11,FALSE )</f>
        <v>247</v>
      </c>
      <c r="H1177" s="132">
        <f>VLOOKUP($F1177,'Participating - full rosters'!$A:$Q,12,FALSE )</f>
        <v>25</v>
      </c>
      <c r="I1177" s="132">
        <f>VLOOKUP($F1177,'Participating - full rosters'!$A:$Q,13,FALSE )</f>
        <v>2004</v>
      </c>
      <c r="J1177" s="132" t="str">
        <f>VLOOKUP($F1177,'Participating - full rosters'!$A:$Q,14,FALSE )</f>
        <v>Nongovt. (not-for-profit) - Other</v>
      </c>
      <c r="K1177" s="132" t="str">
        <f>VLOOKUP($F1177,'Participating - full rosters'!$A:$R,18,FALSE )</f>
        <v>Major</v>
      </c>
      <c r="L1177" s="132" t="str">
        <f>VLOOKUP($F1177,'Participating - full rosters'!$A:$Q,15,FALSE )</f>
        <v>Staff Nurse</v>
      </c>
      <c r="M1177" s="150">
        <f>VLOOKUP($F1177,'Participating - full rosters'!$A:$Q,16,FALSE )</f>
        <v>42933</v>
      </c>
      <c r="N1177" s="150">
        <f>VLOOKUP($F1177,'Participating - full rosters'!$A:$Q,16,FALSE )</f>
        <v>42933</v>
      </c>
      <c r="O1177" s="150"/>
      <c r="P1177" s="150"/>
      <c r="Q1177" s="47">
        <f>'Overall Data'!$C$34-N1177</f>
        <v>116</v>
      </c>
      <c r="R1177" s="132" t="str">
        <f>VLOOKUP($F1177,'Participating - full rosters'!$A:$Q,17,FALSE )</f>
        <v xml:space="preserve">NIGHT </v>
      </c>
      <c r="S1177" s="132">
        <v>5</v>
      </c>
    </row>
    <row r="1178" spans="1:19">
      <c r="A1178" t="str">
        <f>VLOOKUP($F1178,'Participating - full rosters'!$A:$Q,2,FALSE )</f>
        <v xml:space="preserve">King's County </v>
      </c>
      <c r="B1178" s="143">
        <v>0.23887557634757928</v>
      </c>
      <c r="C1178" t="str">
        <f>VLOOKUP($F1178,'Participating - full rosters'!$A:$Q,5,FALSE )</f>
        <v>D7 South</v>
      </c>
      <c r="D1178" s="197">
        <v>0.32122333774177714</v>
      </c>
      <c r="E1178" t="str">
        <f>VLOOKUP($F1178,'Participating - full rosters'!$A:$Q,10,FALSE )</f>
        <v>Sow, Adama</v>
      </c>
      <c r="F1178" s="143">
        <v>0.29281999283279092</v>
      </c>
      <c r="G1178">
        <f>VLOOKUP($F1178,'Participating - full rosters'!$A:$Q,11,FALSE )</f>
        <v>599</v>
      </c>
      <c r="H1178" s="132">
        <f>VLOOKUP($F1178,'Participating - full rosters'!$A:$Q,12,FALSE )</f>
        <v>36</v>
      </c>
      <c r="I1178" s="132">
        <f>VLOOKUP($F1178,'Participating - full rosters'!$A:$Q,13,FALSE )</f>
        <v>2006</v>
      </c>
      <c r="J1178" s="132" t="str">
        <f>VLOOKUP($F1178,'Participating - full rosters'!$A:$Q,14,FALSE )</f>
        <v xml:space="preserve">Govt. (non federal) - City
</v>
      </c>
      <c r="K1178" s="132" t="str">
        <f>VLOOKUP($F1178,'Participating - full rosters'!$A:$R,18,FALSE )</f>
        <v>Minor</v>
      </c>
      <c r="L1178" s="132" t="str">
        <f>VLOOKUP($F1178,'Participating - full rosters'!$A:$Q,15,FALSE )</f>
        <v>Staff Nurse</v>
      </c>
      <c r="M1178" s="150">
        <f>VLOOKUP($F1178,'Participating - full rosters'!$A:$Q,16,FALSE )</f>
        <v>42931</v>
      </c>
      <c r="N1178" s="150">
        <f>VLOOKUP($F1178,'Participating - full rosters'!$A:$Q,16,FALSE )</f>
        <v>42931</v>
      </c>
      <c r="O1178" s="150"/>
      <c r="P1178" s="150"/>
      <c r="Q1178" s="47">
        <f>'Overall Data'!$C$34-N1178</f>
        <v>118</v>
      </c>
      <c r="R1178" s="132" t="str">
        <f>VLOOKUP($F1178,'Participating - full rosters'!$A:$Q,17,FALSE )</f>
        <v xml:space="preserve">Night </v>
      </c>
      <c r="S1178" s="132">
        <v>5</v>
      </c>
    </row>
    <row r="1179" spans="1:19">
      <c r="A1179" t="str">
        <f>VLOOKUP($F1179,'Participating - full rosters'!$A:$Q,2,FALSE )</f>
        <v>The Miriam Hospital</v>
      </c>
      <c r="B1179" s="151">
        <v>0.52550586196277127</v>
      </c>
      <c r="C1179" t="str">
        <f>VLOOKUP($F1179,'Participating - full rosters'!$A:$Q,5,FALSE )</f>
        <v>4W Cardiac</v>
      </c>
      <c r="D1179" s="151">
        <v>0.43561974961587346</v>
      </c>
      <c r="E1179" t="str">
        <f>VLOOKUP($F1179,'Participating - full rosters'!$A:$Q,10,FALSE )</f>
        <v>Chaves, James</v>
      </c>
      <c r="F1179" s="151">
        <v>0.93591694788726187</v>
      </c>
      <c r="G1179">
        <f>VLOOKUP($F1179,'Participating - full rosters'!$A:$Q,11,FALSE )</f>
        <v>247</v>
      </c>
      <c r="H1179" s="132">
        <f>VLOOKUP($F1179,'Participating - full rosters'!$A:$Q,12,FALSE )</f>
        <v>30</v>
      </c>
      <c r="I1179" s="132">
        <f>VLOOKUP($F1179,'Participating - full rosters'!$A:$Q,13,FALSE )</f>
        <v>2004</v>
      </c>
      <c r="J1179" s="132" t="str">
        <f>VLOOKUP($F1179,'Participating - full rosters'!$A:$Q,14,FALSE )</f>
        <v>Nongovt. (not-for-profit) - Other</v>
      </c>
      <c r="K1179" s="132" t="str">
        <f>VLOOKUP($F1179,'Participating - full rosters'!$A:$R,18,FALSE )</f>
        <v>Major</v>
      </c>
      <c r="L1179" s="132" t="str">
        <f>VLOOKUP($F1179,'Participating - full rosters'!$A:$Q,15,FALSE )</f>
        <v>Staff Nurse</v>
      </c>
      <c r="M1179" s="150">
        <f>VLOOKUP($F1179,'Participating - full rosters'!$A:$Q,16,FALSE )</f>
        <v>42931</v>
      </c>
      <c r="N1179" s="150">
        <f>VLOOKUP($F1179,'Participating - full rosters'!$A:$Q,16,FALSE )</f>
        <v>42931</v>
      </c>
      <c r="O1179" s="150"/>
      <c r="P1179" s="150"/>
      <c r="Q1179" s="47">
        <f>'Overall Data'!$C$34-N1179</f>
        <v>118</v>
      </c>
      <c r="R1179" s="132" t="str">
        <f>VLOOKUP($F1179,'Participating - full rosters'!$A:$Q,17,FALSE )</f>
        <v xml:space="preserve">Night </v>
      </c>
      <c r="S1179" s="132">
        <v>5</v>
      </c>
    </row>
    <row r="1180" spans="1:19">
      <c r="A1180" t="str">
        <f>VLOOKUP($F1180,'Participating - full rosters'!$A:$Q,2,FALSE )</f>
        <v>Geisinger Medical Center</v>
      </c>
      <c r="B1180" s="151">
        <v>0.91611479193661671</v>
      </c>
      <c r="C1180" t="str">
        <f>VLOOKUP($F1180,'Participating - full rosters'!$A:$Q,5,FALSE )</f>
        <v xml:space="preserve">BP 7 </v>
      </c>
      <c r="D1180" s="99">
        <v>0.86510378090424767</v>
      </c>
      <c r="E1180" t="str">
        <f>VLOOKUP($F1180,'Participating - full rosters'!$A:$Q,10,FALSE )</f>
        <v>Karnes, Nancy</v>
      </c>
      <c r="F1180" s="151">
        <v>0.40117324590705117</v>
      </c>
      <c r="G1180">
        <f>VLOOKUP($F1180,'Participating - full rosters'!$A:$Q,11,FALSE )</f>
        <v>547</v>
      </c>
      <c r="H1180" s="132">
        <f>VLOOKUP($F1180,'Participating - full rosters'!$A:$Q,12,FALSE )</f>
        <v>28</v>
      </c>
      <c r="I1180" s="132">
        <f>VLOOKUP($F1180,'Participating - full rosters'!$A:$Q,13,FALSE )</f>
        <v>2010</v>
      </c>
      <c r="J1180" s="132" t="str">
        <f>VLOOKUP($F1180,'Participating - full rosters'!$A:$Q,14,FALSE )</f>
        <v>Nongovt. (not-for-profit) - Other</v>
      </c>
      <c r="K1180" s="132" t="str">
        <f>VLOOKUP($F1180,'Participating - full rosters'!$A:$R,18,FALSE )</f>
        <v>Major</v>
      </c>
      <c r="L1180" s="132" t="str">
        <f>VLOOKUP($F1180,'Participating - full rosters'!$A:$Q,15,FALSE )</f>
        <v>Staff Nurse</v>
      </c>
      <c r="M1180" s="150">
        <f>VLOOKUP($F1180,'Participating - full rosters'!$A:$Q,16,FALSE )</f>
        <v>42927</v>
      </c>
      <c r="N1180" s="150">
        <f>VLOOKUP($F1180,'Participating - full rosters'!$A:$Q,16,FALSE )</f>
        <v>42927</v>
      </c>
      <c r="O1180" s="150"/>
      <c r="P1180" s="150"/>
      <c r="Q1180" s="47">
        <f>'Overall Data'!$C$34-N1180</f>
        <v>122</v>
      </c>
      <c r="R1180" s="132" t="str">
        <f>VLOOKUP($F1180,'Participating - full rosters'!$A:$Q,17,FALSE )</f>
        <v xml:space="preserve">NIGHT </v>
      </c>
      <c r="S1180" s="132">
        <v>5</v>
      </c>
    </row>
    <row r="1181" spans="1:19">
      <c r="A1181" t="str">
        <f>VLOOKUP($F1181,'Participating - full rosters'!$A:$Q,2,FALSE )</f>
        <v>Geisinger Medical Center</v>
      </c>
      <c r="B1181" s="151">
        <v>0.91611479193661671</v>
      </c>
      <c r="C1181" t="str">
        <f>VLOOKUP($F1181,'Participating - full rosters'!$A:$Q,5,FALSE )</f>
        <v>Hfam 6</v>
      </c>
      <c r="D1181" s="1">
        <v>0.15946996297872063</v>
      </c>
      <c r="E1181" t="str">
        <f>VLOOKUP($F1181,'Participating - full rosters'!$A:$Q,10,FALSE )</f>
        <v>Robinette, Steven</v>
      </c>
      <c r="F1181" s="151">
        <v>0.36056206989020767</v>
      </c>
      <c r="G1181">
        <f>VLOOKUP($F1181,'Participating - full rosters'!$A:$Q,11,FALSE )</f>
        <v>547</v>
      </c>
      <c r="H1181" s="132">
        <f>VLOOKUP($F1181,'Participating - full rosters'!$A:$Q,12,FALSE )</f>
        <v>30</v>
      </c>
      <c r="I1181" s="132">
        <f>VLOOKUP($F1181,'Participating - full rosters'!$A:$Q,13,FALSE )</f>
        <v>2010</v>
      </c>
      <c r="J1181" s="132" t="str">
        <f>VLOOKUP($F1181,'Participating - full rosters'!$A:$Q,14,FALSE )</f>
        <v>Nongovt. (not-for-profit) - Other</v>
      </c>
      <c r="K1181" s="132" t="str">
        <f>VLOOKUP($F1181,'Participating - full rosters'!$A:$R,18,FALSE )</f>
        <v>Major</v>
      </c>
      <c r="L1181" s="132" t="str">
        <f>VLOOKUP($F1181,'Participating - full rosters'!$A:$Q,15,FALSE )</f>
        <v>Staff Nurse</v>
      </c>
      <c r="M1181" s="150">
        <f>VLOOKUP($F1181,'Participating - full rosters'!$A:$Q,16,FALSE )</f>
        <v>42926</v>
      </c>
      <c r="N1181" s="150">
        <f>VLOOKUP($F1181,'Participating - full rosters'!$A:$Q,16,FALSE )</f>
        <v>42926</v>
      </c>
      <c r="O1181" s="150"/>
      <c r="P1181" s="150"/>
      <c r="Q1181" s="47">
        <f>'Overall Data'!$C$34-N1181</f>
        <v>123</v>
      </c>
      <c r="R1181" s="132" t="str">
        <f>VLOOKUP($F1181,'Participating - full rosters'!$A:$Q,17,FALSE )</f>
        <v xml:space="preserve">NIGHT </v>
      </c>
      <c r="S1181" s="132">
        <v>5</v>
      </c>
    </row>
    <row r="1182" spans="1:19">
      <c r="A1182" t="str">
        <f>VLOOKUP($F1182,'Participating - full rosters'!$A:$Q,2,FALSE )</f>
        <v>The Miriam Hospital</v>
      </c>
      <c r="B1182" s="151">
        <v>0.52550586196277127</v>
      </c>
      <c r="C1182" t="str">
        <f>VLOOKUP($F1182,'Participating - full rosters'!$A:$Q,5,FALSE )</f>
        <v>3B Colorectal</v>
      </c>
      <c r="D1182" s="1">
        <v>0.88784051520757767</v>
      </c>
      <c r="E1182" t="str">
        <f>VLOOKUP($F1182,'Participating - full rosters'!$A:$Q,10,FALSE )</f>
        <v>Desimone, Casey L</v>
      </c>
      <c r="F1182" s="151">
        <v>0.35040390500369789</v>
      </c>
      <c r="G1182">
        <f>VLOOKUP($F1182,'Participating - full rosters'!$A:$Q,11,FALSE )</f>
        <v>247</v>
      </c>
      <c r="H1182" s="132">
        <f>VLOOKUP($F1182,'Participating - full rosters'!$A:$Q,12,FALSE )</f>
        <v>13</v>
      </c>
      <c r="I1182" s="132">
        <f>VLOOKUP($F1182,'Participating - full rosters'!$A:$Q,13,FALSE )</f>
        <v>2004</v>
      </c>
      <c r="J1182" s="132" t="str">
        <f>VLOOKUP($F1182,'Participating - full rosters'!$A:$Q,14,FALSE )</f>
        <v>Nongovt. (not-for-profit) - Other</v>
      </c>
      <c r="K1182" s="132" t="str">
        <f>VLOOKUP($F1182,'Participating - full rosters'!$A:$R,18,FALSE )</f>
        <v>Major</v>
      </c>
      <c r="L1182" s="132" t="str">
        <f>VLOOKUP($F1182,'Participating - full rosters'!$A:$Q,15,FALSE )</f>
        <v>Staff Nurse</v>
      </c>
      <c r="M1182" s="150">
        <f>VLOOKUP($F1182,'Participating - full rosters'!$A:$Q,16,FALSE )</f>
        <v>42926</v>
      </c>
      <c r="N1182" s="150">
        <f>VLOOKUP($F1182,'Participating - full rosters'!$A:$Q,16,FALSE )</f>
        <v>42926</v>
      </c>
      <c r="O1182" s="150"/>
      <c r="P1182" s="150"/>
      <c r="Q1182" s="47">
        <f>'Overall Data'!$C$34-N1182</f>
        <v>123</v>
      </c>
      <c r="R1182" s="132" t="str">
        <f>VLOOKUP($F1182,'Participating - full rosters'!$A:$Q,17,FALSE )</f>
        <v xml:space="preserve">NIGHT </v>
      </c>
      <c r="S1182" s="132">
        <v>5</v>
      </c>
    </row>
    <row r="1183" spans="1:19">
      <c r="A1183" t="str">
        <f>VLOOKUP($F1183,'Participating - full rosters'!$A:$Q,2,FALSE )</f>
        <v>Kaiser Permanente Sunnyside Medical Center</v>
      </c>
      <c r="B1183" s="151">
        <v>0.21700524054157877</v>
      </c>
      <c r="C1183" t="str">
        <f>VLOOKUP($F1183,'Participating - full rosters'!$A:$Q,5,FALSE )</f>
        <v>2 North</v>
      </c>
      <c r="D1183" s="151">
        <v>0.16097999137792862</v>
      </c>
      <c r="E1183" t="str">
        <f>VLOOKUP($F1183,'Participating - full rosters'!$A:$Q,10,FALSE )</f>
        <v>Yangzom, Tenzin</v>
      </c>
      <c r="F1183" s="151">
        <v>0.16555280647544812</v>
      </c>
      <c r="G1183">
        <f>VLOOKUP($F1183,'Participating - full rosters'!$A:$Q,11,FALSE )</f>
        <v>302</v>
      </c>
      <c r="H1183" s="132">
        <f>VLOOKUP($F1183,'Participating - full rosters'!$A:$Q,12,FALSE )</f>
        <v>35</v>
      </c>
      <c r="I1183" s="132">
        <f>VLOOKUP($F1183,'Participating - full rosters'!$A:$Q,13,FALSE )</f>
        <v>2016</v>
      </c>
      <c r="J1183" s="132" t="str">
        <f>VLOOKUP($F1183,'Participating - full rosters'!$A:$Q,14,FALSE )</f>
        <v>Nongovt. (not-for-profit) - Other</v>
      </c>
      <c r="K1183" s="132" t="str">
        <f>VLOOKUP($F1183,'Participating - full rosters'!$A:$R,18,FALSE )</f>
        <v>Minor</v>
      </c>
      <c r="L1183" s="132" t="str">
        <f>VLOOKUP($F1183,'Participating - full rosters'!$A:$Q,15,FALSE )</f>
        <v>Staff Nurse</v>
      </c>
      <c r="M1183" s="150">
        <f>VLOOKUP($F1183,'Participating - full rosters'!$A:$Q,16,FALSE )</f>
        <v>42912</v>
      </c>
      <c r="N1183" s="150">
        <f>VLOOKUP($F1183,'Participating - full rosters'!$A:$Q,16,FALSE )</f>
        <v>42912</v>
      </c>
      <c r="O1183" s="150"/>
      <c r="P1183" s="150"/>
      <c r="Q1183" s="47">
        <f>'Overall Data'!$C$34-N1183</f>
        <v>137</v>
      </c>
      <c r="R1183" s="132" t="str">
        <f>VLOOKUP($F1183,'Participating - full rosters'!$A:$Q,17,FALSE )</f>
        <v>NIGHT</v>
      </c>
      <c r="S1183" s="132">
        <v>5</v>
      </c>
    </row>
    <row r="1184" spans="1:19">
      <c r="A1184" t="str">
        <f>VLOOKUP($F1184,'Participating - full rosters'!$A:$Q,2,FALSE )</f>
        <v>Kaiser Permanente Sunnyside Medical Center</v>
      </c>
      <c r="B1184" s="151">
        <v>0.21700524054157877</v>
      </c>
      <c r="C1184" t="str">
        <f>VLOOKUP($F1184,'Participating - full rosters'!$A:$Q,5,FALSE )</f>
        <v>3 South</v>
      </c>
      <c r="D1184" s="1">
        <v>0.64084960040717354</v>
      </c>
      <c r="E1184" t="str">
        <f>VLOOKUP($F1184,'Participating - full rosters'!$A:$Q,10,FALSE )</f>
        <v>Casper, Roselynd</v>
      </c>
      <c r="F1184" s="151">
        <v>0.26167601243110061</v>
      </c>
      <c r="G1184">
        <f>VLOOKUP($F1184,'Participating - full rosters'!$A:$Q,11,FALSE )</f>
        <v>302</v>
      </c>
      <c r="H1184" s="132">
        <f>VLOOKUP($F1184,'Participating - full rosters'!$A:$Q,12,FALSE )</f>
        <v>20</v>
      </c>
      <c r="I1184" s="132">
        <f>VLOOKUP($F1184,'Participating - full rosters'!$A:$Q,13,FALSE )</f>
        <v>2016</v>
      </c>
      <c r="J1184" s="132" t="str">
        <f>VLOOKUP($F1184,'Participating - full rosters'!$A:$Q,14,FALSE )</f>
        <v>Nongovt. (not-for-profit) - Other</v>
      </c>
      <c r="K1184" s="132" t="str">
        <f>VLOOKUP($F1184,'Participating - full rosters'!$A:$R,18,FALSE )</f>
        <v>Minor</v>
      </c>
      <c r="L1184" s="132" t="str">
        <f>VLOOKUP($F1184,'Participating - full rosters'!$A:$Q,15,FALSE )</f>
        <v>Staff Nurse</v>
      </c>
      <c r="M1184" s="150">
        <f>VLOOKUP($F1184,'Participating - full rosters'!$A:$Q,16,FALSE )</f>
        <v>42912</v>
      </c>
      <c r="N1184" s="150">
        <f>VLOOKUP($F1184,'Participating - full rosters'!$A:$Q,16,FALSE )</f>
        <v>42912</v>
      </c>
      <c r="O1184" s="150"/>
      <c r="P1184" s="150"/>
      <c r="Q1184" s="47">
        <f>'Overall Data'!$C$34-N1184</f>
        <v>137</v>
      </c>
      <c r="R1184" s="132" t="str">
        <f>VLOOKUP($F1184,'Participating - full rosters'!$A:$Q,17,FALSE )</f>
        <v xml:space="preserve">NIGHT </v>
      </c>
      <c r="S1184" s="132">
        <v>5</v>
      </c>
    </row>
    <row r="1185" spans="1:19">
      <c r="A1185" t="str">
        <f>VLOOKUP($F1185,'Participating - full rosters'!$A:$Q,2,FALSE )</f>
        <v>Geisinger Medical Center</v>
      </c>
      <c r="B1185" s="151">
        <v>0.91611479193661671</v>
      </c>
      <c r="C1185" t="str">
        <f>VLOOKUP($F1185,'Participating - full rosters'!$A:$Q,5,FALSE )</f>
        <v xml:space="preserve">BP 7 </v>
      </c>
      <c r="D1185" s="151">
        <v>0.86510378090424767</v>
      </c>
      <c r="E1185" t="str">
        <f>VLOOKUP($F1185,'Participating - full rosters'!$A:$Q,10,FALSE )</f>
        <v>Conrad, Lizabeth</v>
      </c>
      <c r="F1185" s="151">
        <v>0.36078258115580453</v>
      </c>
      <c r="G1185">
        <f>VLOOKUP($F1185,'Participating - full rosters'!$A:$Q,11,FALSE )</f>
        <v>547</v>
      </c>
      <c r="H1185" s="132">
        <f>VLOOKUP($F1185,'Participating - full rosters'!$A:$Q,12,FALSE )</f>
        <v>28</v>
      </c>
      <c r="I1185" s="132">
        <f>VLOOKUP($F1185,'Participating - full rosters'!$A:$Q,13,FALSE )</f>
        <v>2010</v>
      </c>
      <c r="J1185" s="132" t="str">
        <f>VLOOKUP($F1185,'Participating - full rosters'!$A:$Q,14,FALSE )</f>
        <v>Nongovt. (not-for-profit) - Other</v>
      </c>
      <c r="K1185" s="132" t="str">
        <f>VLOOKUP($F1185,'Participating - full rosters'!$A:$R,18,FALSE )</f>
        <v>Major</v>
      </c>
      <c r="L1185" s="132" t="str">
        <f>VLOOKUP($F1185,'Participating - full rosters'!$A:$Q,15,FALSE )</f>
        <v>Staff Nurse</v>
      </c>
      <c r="M1185" s="150">
        <f>VLOOKUP($F1185,'Participating - full rosters'!$A:$Q,16,FALSE )</f>
        <v>42911</v>
      </c>
      <c r="N1185" s="150">
        <f>VLOOKUP($F1185,'Participating - full rosters'!$A:$Q,16,FALSE )</f>
        <v>42911</v>
      </c>
      <c r="O1185" s="150"/>
      <c r="P1185" s="150"/>
      <c r="Q1185" s="47">
        <f>'Overall Data'!$C$34-N1185</f>
        <v>138</v>
      </c>
      <c r="R1185" s="132" t="str">
        <f>VLOOKUP($F1185,'Participating - full rosters'!$A:$Q,17,FALSE )</f>
        <v xml:space="preserve">NIGHT </v>
      </c>
      <c r="S1185" s="132">
        <v>5</v>
      </c>
    </row>
    <row r="1186" spans="1:19">
      <c r="A1186" t="str">
        <f>VLOOKUP($F1186,'Participating - full rosters'!$A:$Q,2,FALSE )</f>
        <v xml:space="preserve">King's County </v>
      </c>
      <c r="B1186" s="143">
        <v>0.23887557634757928</v>
      </c>
      <c r="C1186" t="str">
        <f>VLOOKUP($F1186,'Participating - full rosters'!$A:$Q,5,FALSE )</f>
        <v>D2 South</v>
      </c>
      <c r="D1186" s="195">
        <v>0.27931802113721926</v>
      </c>
      <c r="E1186" t="str">
        <f>VLOOKUP($F1186,'Participating - full rosters'!$A:$Q,10,FALSE )</f>
        <v>Perez, Mark</v>
      </c>
      <c r="F1186" s="142">
        <v>0.29185690707120615</v>
      </c>
      <c r="G1186">
        <f>VLOOKUP($F1186,'Participating - full rosters'!$A:$Q,11,FALSE )</f>
        <v>599</v>
      </c>
      <c r="H1186" s="132">
        <f>VLOOKUP($F1186,'Participating - full rosters'!$A:$Q,12,FALSE )</f>
        <v>36</v>
      </c>
      <c r="I1186" s="132">
        <f>VLOOKUP($F1186,'Participating - full rosters'!$A:$Q,13,FALSE )</f>
        <v>2006</v>
      </c>
      <c r="J1186" s="132" t="str">
        <f>VLOOKUP($F1186,'Participating - full rosters'!$A:$Q,14,FALSE )</f>
        <v xml:space="preserve">Govt. (non federal) - City
</v>
      </c>
      <c r="K1186" s="132" t="str">
        <f>VLOOKUP($F1186,'Participating - full rosters'!$A:$R,18,FALSE )</f>
        <v>Minor</v>
      </c>
      <c r="L1186" s="132" t="str">
        <f>VLOOKUP($F1186,'Participating - full rosters'!$A:$Q,15,FALSE )</f>
        <v>Staff Nurse</v>
      </c>
      <c r="M1186" s="150">
        <f>VLOOKUP($F1186,'Participating - full rosters'!$A:$Q,16,FALSE )</f>
        <v>42905</v>
      </c>
      <c r="N1186" s="150">
        <f>VLOOKUP($F1186,'Participating - full rosters'!$A:$Q,16,FALSE )</f>
        <v>42905</v>
      </c>
      <c r="O1186" s="150"/>
      <c r="P1186" s="150"/>
      <c r="Q1186" s="47">
        <f>'Overall Data'!$C$34-N1186</f>
        <v>144</v>
      </c>
      <c r="R1186" s="132" t="str">
        <f>VLOOKUP($F1186,'Participating - full rosters'!$A:$Q,17,FALSE )</f>
        <v>NIGHT</v>
      </c>
      <c r="S1186" s="132">
        <v>5</v>
      </c>
    </row>
    <row r="1187" spans="1:19">
      <c r="A1187" t="str">
        <f>VLOOKUP($F1187,'Participating - full rosters'!$A:$Q,2,FALSE )</f>
        <v xml:space="preserve">King's County </v>
      </c>
      <c r="B1187" s="143">
        <v>0.23887557634757928</v>
      </c>
      <c r="C1187" t="str">
        <f>VLOOKUP($F1187,'Participating - full rosters'!$A:$Q,5,FALSE )</f>
        <v>D4 South</v>
      </c>
      <c r="D1187" s="196">
        <v>0.56827903572544458</v>
      </c>
      <c r="E1187" t="str">
        <f>VLOOKUP($F1187,'Participating - full rosters'!$A:$Q,10,FALSE )</f>
        <v>Lorine, Lesley-Anne C.</v>
      </c>
      <c r="F1187" s="144">
        <v>0.83718038005987583</v>
      </c>
      <c r="G1187">
        <f>VLOOKUP($F1187,'Participating - full rosters'!$A:$Q,11,FALSE )</f>
        <v>599</v>
      </c>
      <c r="H1187" s="132">
        <f>VLOOKUP($F1187,'Participating - full rosters'!$A:$Q,12,FALSE )</f>
        <v>36</v>
      </c>
      <c r="I1187" s="132">
        <f>VLOOKUP($F1187,'Participating - full rosters'!$A:$Q,13,FALSE )</f>
        <v>2006</v>
      </c>
      <c r="J1187" s="132" t="str">
        <f>VLOOKUP($F1187,'Participating - full rosters'!$A:$Q,14,FALSE )</f>
        <v xml:space="preserve">Govt. (non federal) - City
</v>
      </c>
      <c r="K1187" s="132" t="str">
        <f>VLOOKUP($F1187,'Participating - full rosters'!$A:$R,18,FALSE )</f>
        <v>Minor</v>
      </c>
      <c r="L1187" s="132" t="str">
        <f>VLOOKUP($F1187,'Participating - full rosters'!$A:$Q,15,FALSE )</f>
        <v>STAFF NURSE</v>
      </c>
      <c r="M1187" s="150">
        <f>VLOOKUP($F1187,'Participating - full rosters'!$A:$Q,16,FALSE )</f>
        <v>42905</v>
      </c>
      <c r="N1187" s="150">
        <f>VLOOKUP($F1187,'Participating - full rosters'!$A:$Q,16,FALSE )</f>
        <v>42905</v>
      </c>
      <c r="O1187" s="150"/>
      <c r="P1187" s="150"/>
      <c r="Q1187" s="47">
        <f>'Overall Data'!$C$34-N1187</f>
        <v>144</v>
      </c>
      <c r="R1187" s="132" t="str">
        <f>VLOOKUP($F1187,'Participating - full rosters'!$A:$Q,17,FALSE )</f>
        <v>NIGHT</v>
      </c>
      <c r="S1187" s="132">
        <v>5</v>
      </c>
    </row>
    <row r="1188" spans="1:19">
      <c r="A1188" t="str">
        <f>VLOOKUP($F1188,'Participating - full rosters'!$A:$Q,2,FALSE )</f>
        <v>St. Elizabeth Hospital</v>
      </c>
      <c r="B1188" s="106">
        <v>6.8237914781315995E-2</v>
      </c>
      <c r="C1188" t="str">
        <f>VLOOKUP($F1188,'Participating - full rosters'!$A:$Q,5,FALSE )</f>
        <v>Surgery</v>
      </c>
      <c r="D1188" s="106">
        <v>0.26135224736058948</v>
      </c>
      <c r="E1188" t="str">
        <f>VLOOKUP($F1188,'Participating - full rosters'!$A:$Q,10,FALSE )</f>
        <v>Delaneuville, Brittany</v>
      </c>
      <c r="F1188" s="106">
        <v>0.44360095338448691</v>
      </c>
      <c r="G1188">
        <f>VLOOKUP($F1188,'Participating - full rosters'!$A:$Q,11,FALSE )</f>
        <v>47</v>
      </c>
      <c r="H1188" s="132">
        <f>VLOOKUP($F1188,'Participating - full rosters'!$A:$Q,12,FALSE )</f>
        <v>16</v>
      </c>
      <c r="I1188" s="132">
        <f>VLOOKUP($F1188,'Participating - full rosters'!$A:$Q,13,FALSE )</f>
        <v>2012</v>
      </c>
      <c r="J1188" s="132" t="str">
        <f>VLOOKUP($F1188,'Participating - full rosters'!$A:$Q,14,FALSE )</f>
        <v xml:space="preserve">Nongovt. (not-for-profit) - Church Operated
</v>
      </c>
      <c r="K1188" s="132" t="str">
        <f>VLOOKUP($F1188,'Participating - full rosters'!$A:$R,18,FALSE )</f>
        <v>Non teaching</v>
      </c>
      <c r="L1188" s="132" t="str">
        <f>VLOOKUP($F1188,'Participating - full rosters'!$A:$Q,15,FALSE )</f>
        <v>Staff Nurse</v>
      </c>
      <c r="M1188" s="150">
        <f>VLOOKUP($F1188,'Participating - full rosters'!$A:$Q,16,FALSE )</f>
        <v>42905</v>
      </c>
      <c r="N1188" s="150">
        <f>VLOOKUP($F1188,'Participating - full rosters'!$A:$Q,16,FALSE )</f>
        <v>42905</v>
      </c>
      <c r="O1188" s="150"/>
      <c r="P1188" s="150"/>
      <c r="Q1188" s="47">
        <f>'Overall Data'!$C$34-N1188</f>
        <v>144</v>
      </c>
      <c r="R1188" s="132" t="str">
        <f>VLOOKUP($F1188,'Participating - full rosters'!$A:$Q,17,FALSE )</f>
        <v>Night</v>
      </c>
      <c r="S1188" s="132">
        <v>5</v>
      </c>
    </row>
    <row r="1189" spans="1:19">
      <c r="A1189" t="str">
        <f>VLOOKUP($F1189,'Participating - full rosters'!$A:$Q,2,FALSE )</f>
        <v>St. Elizabeth Hospital</v>
      </c>
      <c r="B1189" s="106">
        <v>6.8237914781316023E-2</v>
      </c>
      <c r="C1189" t="str">
        <f>VLOOKUP($F1189,'Participating - full rosters'!$A:$Q,5,FALSE )</f>
        <v>Telemetry</v>
      </c>
      <c r="D1189" s="106">
        <v>0.37457274951226172</v>
      </c>
      <c r="E1189" t="str">
        <f>VLOOKUP($F1189,'Participating - full rosters'!$A:$Q,10,FALSE )</f>
        <v>Des, Bordes Ashley</v>
      </c>
      <c r="F1189" s="106">
        <v>0.52641595791599216</v>
      </c>
      <c r="G1189">
        <f>VLOOKUP($F1189,'Participating - full rosters'!$A:$Q,11,FALSE )</f>
        <v>47</v>
      </c>
      <c r="H1189" s="132">
        <f>VLOOKUP($F1189,'Participating - full rosters'!$A:$Q,12,FALSE )</f>
        <v>17</v>
      </c>
      <c r="I1189" s="132">
        <f>VLOOKUP($F1189,'Participating - full rosters'!$A:$Q,13,FALSE )</f>
        <v>2012</v>
      </c>
      <c r="J1189" s="132" t="str">
        <f>VLOOKUP($F1189,'Participating - full rosters'!$A:$Q,14,FALSE )</f>
        <v xml:space="preserve">Nongovt. (not-for-profit) - Church Operated
</v>
      </c>
      <c r="K1189" s="132" t="str">
        <f>VLOOKUP($F1189,'Participating - full rosters'!$A:$R,18,FALSE )</f>
        <v>Non teaching</v>
      </c>
      <c r="L1189" s="132" t="str">
        <f>VLOOKUP($F1189,'Participating - full rosters'!$A:$Q,15,FALSE )</f>
        <v>Staff Nurse</v>
      </c>
      <c r="M1189" s="150">
        <f>VLOOKUP($F1189,'Participating - full rosters'!$A:$Q,16,FALSE )</f>
        <v>42905</v>
      </c>
      <c r="N1189" s="150">
        <f>VLOOKUP($F1189,'Participating - full rosters'!$A:$Q,16,FALSE )</f>
        <v>42905</v>
      </c>
      <c r="O1189" s="150"/>
      <c r="P1189" s="150"/>
      <c r="Q1189" s="47">
        <f>'Overall Data'!$C$34-N1189</f>
        <v>144</v>
      </c>
      <c r="R1189" s="132" t="str">
        <f>VLOOKUP($F1189,'Participating - full rosters'!$A:$Q,17,FALSE )</f>
        <v>Night</v>
      </c>
      <c r="S1189" s="132">
        <v>5</v>
      </c>
    </row>
    <row r="1190" spans="1:19">
      <c r="A1190" t="str">
        <f>VLOOKUP($F1190,'Participating - full rosters'!$A:$Q,2,FALSE )</f>
        <v>Stanford Hospital</v>
      </c>
      <c r="B1190" s="151">
        <v>0.7705177108775364</v>
      </c>
      <c r="C1190" t="str">
        <f>VLOOKUP($F1190,'Participating - full rosters'!$A:$Q,5,FALSE )</f>
        <v>C2 - Trauma/Surgery</v>
      </c>
      <c r="D1190" s="1">
        <v>0.13460555484819647</v>
      </c>
      <c r="E1190" t="str">
        <f>VLOOKUP($F1190,'Participating - full rosters'!$A:$Q,10,FALSE )</f>
        <v>Ecabande, Judith</v>
      </c>
      <c r="F1190" s="151">
        <v>0.58769077848995177</v>
      </c>
      <c r="G1190">
        <f>VLOOKUP($F1190,'Participating - full rosters'!$A:$Q,11,FALSE )</f>
        <v>491</v>
      </c>
      <c r="H1190" s="132">
        <f>VLOOKUP($F1190,'Participating - full rosters'!$A:$Q,12,FALSE )</f>
        <v>23</v>
      </c>
      <c r="I1190" s="132">
        <f>VLOOKUP($F1190,'Participating - full rosters'!$A:$Q,13,FALSE )</f>
        <v>2011</v>
      </c>
      <c r="J1190" s="132" t="str">
        <f>VLOOKUP($F1190,'Participating - full rosters'!$A:$Q,14,FALSE )</f>
        <v>Nongovt. (not-for-profit) - Other</v>
      </c>
      <c r="K1190" s="132" t="str">
        <f>VLOOKUP($F1190,'Participating - full rosters'!$A:$R,18,FALSE )</f>
        <v>Major</v>
      </c>
      <c r="L1190" s="132" t="str">
        <f>VLOOKUP($F1190,'Participating - full rosters'!$A:$Q,15,FALSE )</f>
        <v>STAFF NURSE</v>
      </c>
      <c r="M1190" s="150">
        <f>VLOOKUP($F1190,'Participating - full rosters'!$A:$Q,16,FALSE )</f>
        <v>42905</v>
      </c>
      <c r="N1190" s="150">
        <f>VLOOKUP($F1190,'Participating - full rosters'!$A:$Q,16,FALSE )</f>
        <v>42905</v>
      </c>
      <c r="O1190" s="150"/>
      <c r="P1190" s="150"/>
      <c r="Q1190" s="47">
        <f>'Overall Data'!$C$34-N1190</f>
        <v>144</v>
      </c>
      <c r="R1190" s="132" t="str">
        <f>VLOOKUP($F1190,'Participating - full rosters'!$A:$Q,17,FALSE )</f>
        <v>NIGHT</v>
      </c>
      <c r="S1190" s="132">
        <v>5</v>
      </c>
    </row>
    <row r="1191" spans="1:19">
      <c r="A1191" t="str">
        <f>VLOOKUP($F1191,'Participating - full rosters'!$A:$Q,2,FALSE )</f>
        <v>Woodhull Hospital</v>
      </c>
      <c r="B1191" s="151">
        <v>0.33754326083630637</v>
      </c>
      <c r="C1191" t="str">
        <f>VLOOKUP($F1191,'Participating - full rosters'!$A:$Q,5,FALSE )</f>
        <v>8-200 Medicine</v>
      </c>
      <c r="D1191" s="151">
        <v>0.39015181399689147</v>
      </c>
      <c r="E1191" t="str">
        <f>VLOOKUP($F1191,'Participating - full rosters'!$A:$Q,10,FALSE )</f>
        <v>Mckoy, Myra</v>
      </c>
      <c r="F1191" s="151">
        <v>0.1905</v>
      </c>
      <c r="G1191">
        <f>VLOOKUP($F1191,'Participating - full rosters'!$A:$Q,11,FALSE )</f>
        <v>305</v>
      </c>
      <c r="H1191" s="132">
        <f>VLOOKUP($F1191,'Participating - full rosters'!$A:$Q,12,FALSE )</f>
        <v>36</v>
      </c>
      <c r="I1191" s="132">
        <f>VLOOKUP($F1191,'Participating - full rosters'!$A:$Q,13,FALSE )</f>
        <v>2016</v>
      </c>
      <c r="J1191" s="132" t="str">
        <f>VLOOKUP($F1191,'Participating - full rosters'!$A:$Q,14,FALSE )</f>
        <v>Govt. (non federal) - City-county</v>
      </c>
      <c r="K1191" s="132" t="str">
        <f>VLOOKUP($F1191,'Participating - full rosters'!$A:$R,18,FALSE )</f>
        <v>Minor</v>
      </c>
      <c r="L1191" s="132" t="str">
        <f>VLOOKUP($F1191,'Participating - full rosters'!$A:$Q,15,FALSE )</f>
        <v>Staff Nurse</v>
      </c>
      <c r="M1191" s="150">
        <f>VLOOKUP($F1191,'Participating - full rosters'!$A:$Q,16,FALSE )</f>
        <v>42905</v>
      </c>
      <c r="N1191" s="150">
        <f>VLOOKUP($F1191,'Participating - full rosters'!$A:$Q,16,FALSE )</f>
        <v>42905</v>
      </c>
      <c r="O1191" s="150"/>
      <c r="P1191" s="150"/>
      <c r="Q1191" s="47">
        <f>'Overall Data'!$C$34-N1191</f>
        <v>144</v>
      </c>
      <c r="R1191" s="132" t="str">
        <f>VLOOKUP($F1191,'Participating - full rosters'!$A:$Q,17,FALSE )</f>
        <v>Night</v>
      </c>
      <c r="S1191" s="132">
        <v>5</v>
      </c>
    </row>
    <row r="1192" spans="1:19">
      <c r="A1192" t="str">
        <f>VLOOKUP($F1192,'Participating - full rosters'!$A:$Q,2,FALSE )</f>
        <v>Woodhull Hospital</v>
      </c>
      <c r="B1192" s="151">
        <v>0.33754326083630637</v>
      </c>
      <c r="C1192" t="str">
        <f>VLOOKUP($F1192,'Participating - full rosters'!$A:$Q,5,FALSE )</f>
        <v>8-200 Medicine</v>
      </c>
      <c r="D1192" s="151">
        <v>0.39015181399689147</v>
      </c>
      <c r="E1192" t="str">
        <f>VLOOKUP($F1192,'Participating - full rosters'!$A:$Q,10,FALSE )</f>
        <v>Dedios, Anselma</v>
      </c>
      <c r="F1192" s="151">
        <v>0.92830000000000001</v>
      </c>
      <c r="G1192">
        <f>VLOOKUP($F1192,'Participating - full rosters'!$A:$Q,11,FALSE )</f>
        <v>305</v>
      </c>
      <c r="H1192" s="132">
        <f>VLOOKUP($F1192,'Participating - full rosters'!$A:$Q,12,FALSE )</f>
        <v>36</v>
      </c>
      <c r="I1192" s="132">
        <f>VLOOKUP($F1192,'Participating - full rosters'!$A:$Q,13,FALSE )</f>
        <v>2016</v>
      </c>
      <c r="J1192" s="132" t="str">
        <f>VLOOKUP($F1192,'Participating - full rosters'!$A:$Q,14,FALSE )</f>
        <v>Govt. (non federal) - City-county</v>
      </c>
      <c r="K1192" s="132" t="str">
        <f>VLOOKUP($F1192,'Participating - full rosters'!$A:$R,18,FALSE )</f>
        <v>Minor</v>
      </c>
      <c r="L1192" s="132" t="str">
        <f>VLOOKUP($F1192,'Participating - full rosters'!$A:$Q,15,FALSE )</f>
        <v>Staff Nurse</v>
      </c>
      <c r="M1192" s="150">
        <f>VLOOKUP($F1192,'Participating - full rosters'!$A:$Q,16,FALSE )</f>
        <v>42905</v>
      </c>
      <c r="N1192" s="150">
        <f>VLOOKUP($F1192,'Participating - full rosters'!$A:$Q,16,FALSE )</f>
        <v>42905</v>
      </c>
      <c r="O1192" s="150"/>
      <c r="P1192" s="150"/>
      <c r="Q1192" s="47">
        <f>'Overall Data'!$C$34-N1192</f>
        <v>144</v>
      </c>
      <c r="R1192" s="132" t="str">
        <f>VLOOKUP($F1192,'Participating - full rosters'!$A:$Q,17,FALSE )</f>
        <v>Night</v>
      </c>
      <c r="S1192" s="132">
        <v>5</v>
      </c>
    </row>
    <row r="1193" spans="1:19">
      <c r="A1193" t="str">
        <f>VLOOKUP($F1193,'Participating - full rosters'!$A:$Q,2,FALSE )</f>
        <v>Kaiser Permanente Sunnyside Medical Center</v>
      </c>
      <c r="B1193" s="151">
        <v>0.21700524054157899</v>
      </c>
      <c r="C1193" t="str">
        <f>VLOOKUP($F1193,'Participating - full rosters'!$A:$Q,5,FALSE )</f>
        <v>MS Progressive</v>
      </c>
      <c r="D1193" s="151">
        <v>0.25596923097598601</v>
      </c>
      <c r="E1193" t="str">
        <f>VLOOKUP($F1193,'Participating - full rosters'!$A:$Q,10,FALSE )</f>
        <v>Swanson, Coral</v>
      </c>
      <c r="F1193" s="151">
        <v>0.73875464158147275</v>
      </c>
      <c r="G1193">
        <f>VLOOKUP($F1193,'Participating - full rosters'!$A:$Q,11,FALSE )</f>
        <v>302</v>
      </c>
      <c r="H1193" s="132">
        <f>VLOOKUP($F1193,'Participating - full rosters'!$A:$Q,12,FALSE )</f>
        <v>20</v>
      </c>
      <c r="I1193" s="132">
        <f>VLOOKUP($F1193,'Participating - full rosters'!$A:$Q,13,FALSE )</f>
        <v>2016</v>
      </c>
      <c r="J1193" s="132" t="str">
        <f>VLOOKUP($F1193,'Participating - full rosters'!$A:$Q,14,FALSE )</f>
        <v>Nongovt. (not-for-profit) - Other</v>
      </c>
      <c r="K1193" s="132" t="str">
        <f>VLOOKUP($F1193,'Participating - full rosters'!$A:$R,18,FALSE )</f>
        <v>Minor</v>
      </c>
      <c r="L1193" s="132" t="str">
        <f>VLOOKUP($F1193,'Participating - full rosters'!$A:$Q,15,FALSE )</f>
        <v>Staff Nurse</v>
      </c>
      <c r="M1193" s="150">
        <f>VLOOKUP($F1193,'Participating - full rosters'!$A:$Q,16,FALSE )</f>
        <v>42898</v>
      </c>
      <c r="N1193" s="150">
        <f>VLOOKUP($F1193,'Participating - full rosters'!$A:$Q,16,FALSE )</f>
        <v>42898</v>
      </c>
      <c r="O1193" s="150"/>
      <c r="P1193" s="150"/>
      <c r="Q1193" s="47">
        <f>'Overall Data'!$C$34-N1193</f>
        <v>151</v>
      </c>
      <c r="R1193" s="132" t="str">
        <f>VLOOKUP($F1193,'Participating - full rosters'!$A:$Q,17,FALSE )</f>
        <v>NIGHT</v>
      </c>
      <c r="S1193" s="132">
        <v>5</v>
      </c>
    </row>
    <row r="1194" spans="1:19">
      <c r="A1194" t="str">
        <f>VLOOKUP($F1194,'Participating - full rosters'!$A:$Q,2,FALSE )</f>
        <v xml:space="preserve">King's County </v>
      </c>
      <c r="B1194" s="142">
        <v>0.23887557634757928</v>
      </c>
      <c r="C1194" t="str">
        <f>VLOOKUP($F1194,'Participating - full rosters'!$A:$Q,5,FALSE )</f>
        <v>D2 South</v>
      </c>
      <c r="D1194" s="195">
        <v>0.27931802113721926</v>
      </c>
      <c r="E1194" t="str">
        <f>VLOOKUP($F1194,'Participating - full rosters'!$A:$Q,10,FALSE )</f>
        <v>Joseph, Bachelare</v>
      </c>
      <c r="F1194" s="142">
        <v>0.10167574761722209</v>
      </c>
      <c r="G1194">
        <f>VLOOKUP($F1194,'Participating - full rosters'!$A:$Q,11,FALSE )</f>
        <v>599</v>
      </c>
      <c r="H1194" s="132">
        <f>VLOOKUP($F1194,'Participating - full rosters'!$A:$Q,12,FALSE )</f>
        <v>36</v>
      </c>
      <c r="I1194" s="132">
        <f>VLOOKUP($F1194,'Participating - full rosters'!$A:$Q,13,FALSE )</f>
        <v>2006</v>
      </c>
      <c r="J1194" s="132" t="str">
        <f>VLOOKUP($F1194,'Participating - full rosters'!$A:$Q,14,FALSE )</f>
        <v xml:space="preserve">Govt. (non federal) - City
</v>
      </c>
      <c r="K1194" s="132" t="str">
        <f>VLOOKUP($F1194,'Participating - full rosters'!$A:$R,18,FALSE )</f>
        <v>Minor</v>
      </c>
      <c r="L1194" s="132" t="str">
        <f>VLOOKUP($F1194,'Participating - full rosters'!$A:$Q,15,FALSE )</f>
        <v>Staff Nurse</v>
      </c>
      <c r="M1194" s="150">
        <f>VLOOKUP($F1194,'Participating - full rosters'!$A:$Q,16,FALSE )</f>
        <v>42898</v>
      </c>
      <c r="N1194" s="150">
        <f>VLOOKUP($F1194,'Participating - full rosters'!$A:$Q,16,FALSE )</f>
        <v>42898</v>
      </c>
      <c r="O1194" s="150"/>
      <c r="P1194" s="150"/>
      <c r="Q1194" s="47">
        <f>'Overall Data'!$C$34-N1194</f>
        <v>151</v>
      </c>
      <c r="R1194" s="132" t="str">
        <f>VLOOKUP($F1194,'Participating - full rosters'!$A:$Q,17,FALSE )</f>
        <v>NIGHT</v>
      </c>
      <c r="S1194" s="132">
        <v>5</v>
      </c>
    </row>
    <row r="1195" spans="1:19">
      <c r="A1195" t="str">
        <f>VLOOKUP($F1195,'Participating - full rosters'!$A:$Q,2,FALSE )</f>
        <v xml:space="preserve">King's County </v>
      </c>
      <c r="B1195" s="143">
        <v>0.23887557634757928</v>
      </c>
      <c r="C1195" t="str">
        <f>VLOOKUP($F1195,'Participating - full rosters'!$A:$Q,5,FALSE )</f>
        <v>D6 South</v>
      </c>
      <c r="D1195" s="145">
        <v>0.54890272696977305</v>
      </c>
      <c r="E1195" t="str">
        <f>VLOOKUP($F1195,'Participating - full rosters'!$A:$Q,10,FALSE )</f>
        <v>Santos, Andrew</v>
      </c>
      <c r="F1195" s="145">
        <v>0.27212928044513929</v>
      </c>
      <c r="G1195">
        <f>VLOOKUP($F1195,'Participating - full rosters'!$A:$Q,11,FALSE )</f>
        <v>599</v>
      </c>
      <c r="H1195" s="132">
        <f>VLOOKUP($F1195,'Participating - full rosters'!$A:$Q,12,FALSE )</f>
        <v>36</v>
      </c>
      <c r="I1195" s="132">
        <f>VLOOKUP($F1195,'Participating - full rosters'!$A:$Q,13,FALSE )</f>
        <v>2006</v>
      </c>
      <c r="J1195" s="132" t="str">
        <f>VLOOKUP($F1195,'Participating - full rosters'!$A:$Q,14,FALSE )</f>
        <v xml:space="preserve">Govt. (non federal) - City
</v>
      </c>
      <c r="K1195" s="132" t="str">
        <f>VLOOKUP($F1195,'Participating - full rosters'!$A:$R,18,FALSE )</f>
        <v>Minor</v>
      </c>
      <c r="L1195" s="132" t="str">
        <f>VLOOKUP($F1195,'Participating - full rosters'!$A:$Q,15,FALSE )</f>
        <v>STAFF NURSE</v>
      </c>
      <c r="M1195" s="150">
        <f>VLOOKUP($F1195,'Participating - full rosters'!$A:$Q,16,FALSE )</f>
        <v>42898</v>
      </c>
      <c r="N1195" s="150">
        <f>VLOOKUP($F1195,'Participating - full rosters'!$A:$Q,16,FALSE )</f>
        <v>42898</v>
      </c>
      <c r="O1195" s="150"/>
      <c r="P1195" s="150"/>
      <c r="Q1195" s="47">
        <f>'Overall Data'!$C$34-N1195</f>
        <v>151</v>
      </c>
      <c r="R1195" s="132" t="str">
        <f>VLOOKUP($F1195,'Participating - full rosters'!$A:$Q,17,FALSE )</f>
        <v>NIGHT</v>
      </c>
      <c r="S1195" s="132">
        <v>5</v>
      </c>
    </row>
    <row r="1196" spans="1:19">
      <c r="A1196" t="str">
        <f>VLOOKUP($F1196,'Participating - full rosters'!$A:$Q,2,FALSE )</f>
        <v xml:space="preserve">King's County </v>
      </c>
      <c r="B1196" s="143">
        <v>0.23887557634757928</v>
      </c>
      <c r="C1196" t="str">
        <f>VLOOKUP($F1196,'Participating - full rosters'!$A:$Q,5,FALSE )</f>
        <v>D7 South</v>
      </c>
      <c r="D1196" s="197">
        <v>0.32122333774177714</v>
      </c>
      <c r="E1196" t="str">
        <f>VLOOKUP($F1196,'Participating - full rosters'!$A:$Q,10,FALSE )</f>
        <v>Alvarez, Gary</v>
      </c>
      <c r="F1196" s="143">
        <v>0.54912095355392121</v>
      </c>
      <c r="G1196">
        <f>VLOOKUP($F1196,'Participating - full rosters'!$A:$Q,11,FALSE )</f>
        <v>599</v>
      </c>
      <c r="H1196" s="132">
        <f>VLOOKUP($F1196,'Participating - full rosters'!$A:$Q,12,FALSE )</f>
        <v>36</v>
      </c>
      <c r="I1196" s="132">
        <f>VLOOKUP($F1196,'Participating - full rosters'!$A:$Q,13,FALSE )</f>
        <v>2006</v>
      </c>
      <c r="J1196" s="132" t="str">
        <f>VLOOKUP($F1196,'Participating - full rosters'!$A:$Q,14,FALSE )</f>
        <v xml:space="preserve">Govt. (non federal) - City
</v>
      </c>
      <c r="K1196" s="132" t="str">
        <f>VLOOKUP($F1196,'Participating - full rosters'!$A:$R,18,FALSE )</f>
        <v>Minor</v>
      </c>
      <c r="L1196" s="132" t="str">
        <f>VLOOKUP($F1196,'Participating - full rosters'!$A:$Q,15,FALSE )</f>
        <v>Staff Nurse</v>
      </c>
      <c r="M1196" s="150">
        <f>VLOOKUP($F1196,'Participating - full rosters'!$A:$Q,16,FALSE )</f>
        <v>42898</v>
      </c>
      <c r="N1196" s="150">
        <f>VLOOKUP($F1196,'Participating - full rosters'!$A:$Q,16,FALSE )</f>
        <v>42898</v>
      </c>
      <c r="O1196" s="150"/>
      <c r="P1196" s="150"/>
      <c r="Q1196" s="47">
        <f>'Overall Data'!$C$34-N1196</f>
        <v>151</v>
      </c>
      <c r="R1196" s="132" t="str">
        <f>VLOOKUP($F1196,'Participating - full rosters'!$A:$Q,17,FALSE )</f>
        <v>Night</v>
      </c>
      <c r="S1196" s="132">
        <v>5</v>
      </c>
    </row>
    <row r="1197" spans="1:19">
      <c r="A1197" t="str">
        <f>VLOOKUP($F1197,'Participating - full rosters'!$A:$Q,2,FALSE )</f>
        <v>Stanford Hospital</v>
      </c>
      <c r="B1197" s="151">
        <v>0.7705177108775364</v>
      </c>
      <c r="C1197" t="str">
        <f>VLOOKUP($F1197,'Participating - full rosters'!$A:$Q,5,FALSE )</f>
        <v>C2 - Trauma/Surgery</v>
      </c>
      <c r="D1197" s="151">
        <v>0.13460555484819647</v>
      </c>
      <c r="E1197" t="str">
        <f>VLOOKUP($F1197,'Participating - full rosters'!$A:$Q,10,FALSE )</f>
        <v>Berman, Scott</v>
      </c>
      <c r="F1197" s="151">
        <v>0.53872236073672364</v>
      </c>
      <c r="G1197">
        <f>VLOOKUP($F1197,'Participating - full rosters'!$A:$Q,11,FALSE )</f>
        <v>491</v>
      </c>
      <c r="H1197" s="132">
        <f>VLOOKUP($F1197,'Participating - full rosters'!$A:$Q,12,FALSE )</f>
        <v>23</v>
      </c>
      <c r="I1197" s="132">
        <f>VLOOKUP($F1197,'Participating - full rosters'!$A:$Q,13,FALSE )</f>
        <v>2011</v>
      </c>
      <c r="J1197" s="132" t="str">
        <f>VLOOKUP($F1197,'Participating - full rosters'!$A:$Q,14,FALSE )</f>
        <v>Nongovt. (not-for-profit) - Other</v>
      </c>
      <c r="K1197" s="132" t="str">
        <f>VLOOKUP($F1197,'Participating - full rosters'!$A:$R,18,FALSE )</f>
        <v>Major</v>
      </c>
      <c r="L1197" s="132" t="str">
        <f>VLOOKUP($F1197,'Participating - full rosters'!$A:$Q,15,FALSE )</f>
        <v>STAFF NURSE</v>
      </c>
      <c r="M1197" s="150">
        <f>VLOOKUP($F1197,'Participating - full rosters'!$A:$Q,16,FALSE )</f>
        <v>42898</v>
      </c>
      <c r="N1197" s="150">
        <f>VLOOKUP($F1197,'Participating - full rosters'!$A:$Q,16,FALSE )</f>
        <v>42898</v>
      </c>
      <c r="O1197" s="150"/>
      <c r="P1197" s="150"/>
      <c r="Q1197" s="47">
        <f>'Overall Data'!$C$34-N1197</f>
        <v>151</v>
      </c>
      <c r="R1197" s="132" t="str">
        <f>VLOOKUP($F1197,'Participating - full rosters'!$A:$Q,17,FALSE )</f>
        <v>NIGHT</v>
      </c>
      <c r="S1197" s="132">
        <v>5</v>
      </c>
    </row>
    <row r="1198" spans="1:19">
      <c r="A1198" t="str">
        <f>VLOOKUP($F1198,'Participating - full rosters'!$A:$Q,2,FALSE )</f>
        <v>The Miriam Hospital</v>
      </c>
      <c r="B1198" s="151">
        <v>0.52550586196277127</v>
      </c>
      <c r="C1198" t="str">
        <f>VLOOKUP($F1198,'Participating - full rosters'!$A:$Q,5,FALSE )</f>
        <v>4E Cardiac</v>
      </c>
      <c r="D1198" s="151">
        <v>0.80277592639886974</v>
      </c>
      <c r="E1198" t="str">
        <f>VLOOKUP($F1198,'Participating - full rosters'!$A:$Q,10,FALSE )</f>
        <v>Boucher, Sierra N</v>
      </c>
      <c r="F1198" s="151">
        <v>0.86276023820987002</v>
      </c>
      <c r="G1198">
        <f>VLOOKUP($F1198,'Participating - full rosters'!$A:$Q,11,FALSE )</f>
        <v>247</v>
      </c>
      <c r="H1198" s="132">
        <f>VLOOKUP($F1198,'Participating - full rosters'!$A:$Q,12,FALSE )</f>
        <v>30</v>
      </c>
      <c r="I1198" s="132">
        <f>VLOOKUP($F1198,'Participating - full rosters'!$A:$Q,13,FALSE )</f>
        <v>2004</v>
      </c>
      <c r="J1198" s="132" t="str">
        <f>VLOOKUP($F1198,'Participating - full rosters'!$A:$Q,14,FALSE )</f>
        <v>Nongovt. (not-for-profit) - Other</v>
      </c>
      <c r="K1198" s="132" t="str">
        <f>VLOOKUP($F1198,'Participating - full rosters'!$A:$R,18,FALSE )</f>
        <v>Major</v>
      </c>
      <c r="L1198" s="132" t="str">
        <f>VLOOKUP($F1198,'Participating - full rosters'!$A:$Q,15,FALSE )</f>
        <v>Staff Nurse</v>
      </c>
      <c r="M1198" s="150">
        <f>VLOOKUP($F1198,'Participating - full rosters'!$A:$Q,16,FALSE )</f>
        <v>42898</v>
      </c>
      <c r="N1198" s="150">
        <f>VLOOKUP($F1198,'Participating - full rosters'!$A:$Q,16,FALSE )</f>
        <v>42898</v>
      </c>
      <c r="O1198" s="150"/>
      <c r="P1198" s="150"/>
      <c r="Q1198" s="47">
        <f>'Overall Data'!$C$34-N1198</f>
        <v>151</v>
      </c>
      <c r="R1198" s="132" t="str">
        <f>VLOOKUP($F1198,'Participating - full rosters'!$A:$Q,17,FALSE )</f>
        <v>Night</v>
      </c>
      <c r="S1198" s="132">
        <v>5</v>
      </c>
    </row>
    <row r="1199" spans="1:19">
      <c r="A1199" t="str">
        <f>VLOOKUP($F1199,'Participating - full rosters'!$A:$Q,2,FALSE )</f>
        <v xml:space="preserve">King's County </v>
      </c>
      <c r="B1199" s="143">
        <v>0.23887557634757928</v>
      </c>
      <c r="C1199" t="str">
        <f>VLOOKUP($F1199,'Participating - full rosters'!$A:$Q,5,FALSE )</f>
        <v>D4 South</v>
      </c>
      <c r="D1199" s="196">
        <v>0.56827903572544458</v>
      </c>
      <c r="E1199" t="str">
        <f>VLOOKUP($F1199,'Participating - full rosters'!$A:$Q,10,FALSE )</f>
        <v>Anglin-Samuel, Shamelia</v>
      </c>
      <c r="F1199" s="144">
        <v>0.31980935912843467</v>
      </c>
      <c r="G1199">
        <f>VLOOKUP($F1199,'Participating - full rosters'!$A:$Q,11,FALSE )</f>
        <v>599</v>
      </c>
      <c r="H1199" s="132">
        <f>VLOOKUP($F1199,'Participating - full rosters'!$A:$Q,12,FALSE )</f>
        <v>36</v>
      </c>
      <c r="I1199" s="132">
        <f>VLOOKUP($F1199,'Participating - full rosters'!$A:$Q,13,FALSE )</f>
        <v>2006</v>
      </c>
      <c r="J1199" s="132" t="str">
        <f>VLOOKUP($F1199,'Participating - full rosters'!$A:$Q,14,FALSE )</f>
        <v xml:space="preserve">Govt. (non federal) - City
</v>
      </c>
      <c r="K1199" s="132" t="str">
        <f>VLOOKUP($F1199,'Participating - full rosters'!$A:$R,18,FALSE )</f>
        <v>Minor</v>
      </c>
      <c r="L1199" s="132" t="str">
        <f>VLOOKUP($F1199,'Participating - full rosters'!$A:$Q,15,FALSE )</f>
        <v>STAFF NURSE</v>
      </c>
      <c r="M1199" s="150">
        <f>VLOOKUP($F1199,'Participating - full rosters'!$A:$Q,16,FALSE )</f>
        <v>42891</v>
      </c>
      <c r="N1199" s="150">
        <f>VLOOKUP($F1199,'Participating - full rosters'!$A:$Q,16,FALSE )</f>
        <v>42891</v>
      </c>
      <c r="O1199" s="150"/>
      <c r="P1199" s="150"/>
      <c r="Q1199" s="47">
        <f>'Overall Data'!$C$34-N1199</f>
        <v>158</v>
      </c>
      <c r="R1199" s="132" t="str">
        <f>VLOOKUP($F1199,'Participating - full rosters'!$A:$Q,17,FALSE )</f>
        <v>NIGHT</v>
      </c>
      <c r="S1199" s="132">
        <v>5</v>
      </c>
    </row>
    <row r="1200" spans="1:19">
      <c r="A1200" t="str">
        <f>VLOOKUP($F1200,'Participating - full rosters'!$A:$Q,2,FALSE )</f>
        <v xml:space="preserve">King's County </v>
      </c>
      <c r="B1200" s="143">
        <v>0.23887557634757928</v>
      </c>
      <c r="C1200" t="str">
        <f>VLOOKUP($F1200,'Participating - full rosters'!$A:$Q,5,FALSE )</f>
        <v>D4 South</v>
      </c>
      <c r="D1200" s="196">
        <v>0.56827903572544458</v>
      </c>
      <c r="E1200" t="str">
        <f>VLOOKUP($F1200,'Participating - full rosters'!$A:$Q,10,FALSE )</f>
        <v>Abraham, Jenny</v>
      </c>
      <c r="F1200" s="144">
        <v>0.33121581881215167</v>
      </c>
      <c r="G1200">
        <f>VLOOKUP($F1200,'Participating - full rosters'!$A:$Q,11,FALSE )</f>
        <v>599</v>
      </c>
      <c r="H1200" s="132">
        <f>VLOOKUP($F1200,'Participating - full rosters'!$A:$Q,12,FALSE )</f>
        <v>36</v>
      </c>
      <c r="I1200" s="132">
        <f>VLOOKUP($F1200,'Participating - full rosters'!$A:$Q,13,FALSE )</f>
        <v>2006</v>
      </c>
      <c r="J1200" s="132" t="str">
        <f>VLOOKUP($F1200,'Participating - full rosters'!$A:$Q,14,FALSE )</f>
        <v xml:space="preserve">Govt. (non federal) - City
</v>
      </c>
      <c r="K1200" s="132" t="str">
        <f>VLOOKUP($F1200,'Participating - full rosters'!$A:$R,18,FALSE )</f>
        <v>Minor</v>
      </c>
      <c r="L1200" s="132" t="str">
        <f>VLOOKUP($F1200,'Participating - full rosters'!$A:$Q,15,FALSE )</f>
        <v>STAFF NURSE</v>
      </c>
      <c r="M1200" s="150">
        <f>VLOOKUP($F1200,'Participating - full rosters'!$A:$Q,16,FALSE )</f>
        <v>42891</v>
      </c>
      <c r="N1200" s="150">
        <f>VLOOKUP($F1200,'Participating - full rosters'!$A:$Q,16,FALSE )</f>
        <v>42891</v>
      </c>
      <c r="O1200" s="150"/>
      <c r="P1200" s="150"/>
      <c r="Q1200" s="47">
        <f>'Overall Data'!$C$34-N1200</f>
        <v>158</v>
      </c>
      <c r="R1200" s="132" t="str">
        <f>VLOOKUP($F1200,'Participating - full rosters'!$A:$Q,17,FALSE )</f>
        <v>NIGHT</v>
      </c>
      <c r="S1200" s="132">
        <v>5</v>
      </c>
    </row>
    <row r="1201" spans="1:19">
      <c r="A1201" t="str">
        <f>VLOOKUP($F1201,'Participating - full rosters'!$A:$Q,2,FALSE )</f>
        <v xml:space="preserve">King's County </v>
      </c>
      <c r="B1201" s="143">
        <v>0.23887557634757928</v>
      </c>
      <c r="C1201" t="str">
        <f>VLOOKUP($F1201,'Participating - full rosters'!$A:$Q,5,FALSE )</f>
        <v>D4 South</v>
      </c>
      <c r="D1201" s="196">
        <v>0.56827903572544458</v>
      </c>
      <c r="E1201" t="str">
        <f>VLOOKUP($F1201,'Participating - full rosters'!$A:$Q,10,FALSE )</f>
        <v>Onuorah, Adaeze M.</v>
      </c>
      <c r="F1201" s="144">
        <v>0.70381149945553001</v>
      </c>
      <c r="G1201">
        <f>VLOOKUP($F1201,'Participating - full rosters'!$A:$Q,11,FALSE )</f>
        <v>599</v>
      </c>
      <c r="H1201" s="132">
        <f>VLOOKUP($F1201,'Participating - full rosters'!$A:$Q,12,FALSE )</f>
        <v>36</v>
      </c>
      <c r="I1201" s="132">
        <f>VLOOKUP($F1201,'Participating - full rosters'!$A:$Q,13,FALSE )</f>
        <v>2006</v>
      </c>
      <c r="J1201" s="132" t="str">
        <f>VLOOKUP($F1201,'Participating - full rosters'!$A:$Q,14,FALSE )</f>
        <v xml:space="preserve">Govt. (non federal) - City
</v>
      </c>
      <c r="K1201" s="132" t="str">
        <f>VLOOKUP($F1201,'Participating - full rosters'!$A:$R,18,FALSE )</f>
        <v>Minor</v>
      </c>
      <c r="L1201" s="132" t="str">
        <f>VLOOKUP($F1201,'Participating - full rosters'!$A:$Q,15,FALSE )</f>
        <v>STAFF NURSE</v>
      </c>
      <c r="M1201" s="150">
        <f>VLOOKUP($F1201,'Participating - full rosters'!$A:$Q,16,FALSE )</f>
        <v>42891</v>
      </c>
      <c r="N1201" s="150">
        <f>VLOOKUP($F1201,'Participating - full rosters'!$A:$Q,16,FALSE )</f>
        <v>42891</v>
      </c>
      <c r="O1201" s="150"/>
      <c r="P1201" s="150"/>
      <c r="Q1201" s="47">
        <f>'Overall Data'!$C$34-N1201</f>
        <v>158</v>
      </c>
      <c r="R1201" s="132" t="str">
        <f>VLOOKUP($F1201,'Participating - full rosters'!$A:$Q,17,FALSE )</f>
        <v>NIGHT</v>
      </c>
      <c r="S1201" s="132">
        <v>5</v>
      </c>
    </row>
    <row r="1202" spans="1:19">
      <c r="A1202" t="str">
        <f>VLOOKUP($F1202,'Participating - full rosters'!$A:$Q,2,FALSE )</f>
        <v xml:space="preserve">King's County </v>
      </c>
      <c r="B1202" s="143">
        <v>0.23887557634757928</v>
      </c>
      <c r="C1202" t="str">
        <f>VLOOKUP($F1202,'Participating - full rosters'!$A:$Q,5,FALSE )</f>
        <v>D4 South</v>
      </c>
      <c r="D1202" s="196">
        <v>0.56827903572544458</v>
      </c>
      <c r="E1202" t="str">
        <f>VLOOKUP($F1202,'Participating - full rosters'!$A:$Q,10,FALSE )</f>
        <v>Egbo, (Onwuakor) Adaora</v>
      </c>
      <c r="F1202" s="144">
        <v>0.84081748890999797</v>
      </c>
      <c r="G1202">
        <f>VLOOKUP($F1202,'Participating - full rosters'!$A:$Q,11,FALSE )</f>
        <v>599</v>
      </c>
      <c r="H1202" s="132">
        <f>VLOOKUP($F1202,'Participating - full rosters'!$A:$Q,12,FALSE )</f>
        <v>36</v>
      </c>
      <c r="I1202" s="132">
        <f>VLOOKUP($F1202,'Participating - full rosters'!$A:$Q,13,FALSE )</f>
        <v>2006</v>
      </c>
      <c r="J1202" s="132" t="str">
        <f>VLOOKUP($F1202,'Participating - full rosters'!$A:$Q,14,FALSE )</f>
        <v xml:space="preserve">Govt. (non federal) - City
</v>
      </c>
      <c r="K1202" s="132" t="str">
        <f>VLOOKUP($F1202,'Participating - full rosters'!$A:$R,18,FALSE )</f>
        <v>Minor</v>
      </c>
      <c r="L1202" s="132" t="str">
        <f>VLOOKUP($F1202,'Participating - full rosters'!$A:$Q,15,FALSE )</f>
        <v>STAFF NURSE</v>
      </c>
      <c r="M1202" s="150">
        <f>VLOOKUP($F1202,'Participating - full rosters'!$A:$Q,16,FALSE )</f>
        <v>42891</v>
      </c>
      <c r="N1202" s="150">
        <f>VLOOKUP($F1202,'Participating - full rosters'!$A:$Q,16,FALSE )</f>
        <v>42891</v>
      </c>
      <c r="O1202" s="150"/>
      <c r="P1202" s="150"/>
      <c r="Q1202" s="47">
        <f>'Overall Data'!$C$34-N1202</f>
        <v>158</v>
      </c>
      <c r="R1202" s="132" t="str">
        <f>VLOOKUP($F1202,'Participating - full rosters'!$A:$Q,17,FALSE )</f>
        <v>NIGHT</v>
      </c>
      <c r="S1202" s="132">
        <v>5</v>
      </c>
    </row>
    <row r="1203" spans="1:19">
      <c r="A1203" t="str">
        <f>VLOOKUP($F1203,'Participating - full rosters'!$A:$Q,2,FALSE )</f>
        <v>Stanford Hospital</v>
      </c>
      <c r="B1203" s="151">
        <v>0.7705177108775364</v>
      </c>
      <c r="C1203" t="str">
        <f>VLOOKUP($F1203,'Participating - full rosters'!$A:$Q,5,FALSE )</f>
        <v>C2 - Trauma/Surgery</v>
      </c>
      <c r="D1203" s="151">
        <v>0.13460555484819647</v>
      </c>
      <c r="E1203" t="str">
        <f>VLOOKUP($F1203,'Participating - full rosters'!$A:$Q,10,FALSE )</f>
        <v>Eustaquio, Janine</v>
      </c>
      <c r="F1203" s="151">
        <v>0.21171938819792846</v>
      </c>
      <c r="G1203">
        <f>VLOOKUP($F1203,'Participating - full rosters'!$A:$Q,11,FALSE )</f>
        <v>491</v>
      </c>
      <c r="H1203" s="132">
        <f>VLOOKUP($F1203,'Participating - full rosters'!$A:$Q,12,FALSE )</f>
        <v>23</v>
      </c>
      <c r="I1203" s="132">
        <f>VLOOKUP($F1203,'Participating - full rosters'!$A:$Q,13,FALSE )</f>
        <v>2011</v>
      </c>
      <c r="J1203" s="132" t="str">
        <f>VLOOKUP($F1203,'Participating - full rosters'!$A:$Q,14,FALSE )</f>
        <v>Nongovt. (not-for-profit) - Other</v>
      </c>
      <c r="K1203" s="132" t="str">
        <f>VLOOKUP($F1203,'Participating - full rosters'!$A:$R,18,FALSE )</f>
        <v>Major</v>
      </c>
      <c r="L1203" s="132" t="str">
        <f>VLOOKUP($F1203,'Participating - full rosters'!$A:$Q,15,FALSE )</f>
        <v>STAFF NURSE</v>
      </c>
      <c r="M1203" s="150">
        <f>VLOOKUP($F1203,'Participating - full rosters'!$A:$Q,16,FALSE )</f>
        <v>42891</v>
      </c>
      <c r="N1203" s="150">
        <f>VLOOKUP($F1203,'Participating - full rosters'!$A:$Q,16,FALSE )</f>
        <v>42891</v>
      </c>
      <c r="O1203" s="150"/>
      <c r="P1203" s="150"/>
      <c r="Q1203" s="47">
        <f>'Overall Data'!$C$34-N1203</f>
        <v>158</v>
      </c>
      <c r="R1203" s="132" t="str">
        <f>VLOOKUP($F1203,'Participating - full rosters'!$A:$Q,17,FALSE )</f>
        <v>NIGHT</v>
      </c>
      <c r="S1203" s="132">
        <v>5</v>
      </c>
    </row>
    <row r="1204" spans="1:19">
      <c r="A1204" t="str">
        <f>VLOOKUP($F1204,'Participating - full rosters'!$A:$Q,2,FALSE )</f>
        <v>Stanford Hospital</v>
      </c>
      <c r="B1204" s="151">
        <v>0.7705177108775364</v>
      </c>
      <c r="C1204" t="str">
        <f>VLOOKUP($F1204,'Participating - full rosters'!$A:$Q,5,FALSE )</f>
        <v>C2 - Trauma/Surgery</v>
      </c>
      <c r="D1204" s="151">
        <v>0.13460555484819647</v>
      </c>
      <c r="E1204" t="str">
        <f>VLOOKUP($F1204,'Participating - full rosters'!$A:$Q,10,FALSE )</f>
        <v>Berkvam, Christopher</v>
      </c>
      <c r="F1204" s="1">
        <v>0.28735495948834033</v>
      </c>
      <c r="G1204">
        <f>VLOOKUP($F1204,'Participating - full rosters'!$A:$Q,11,FALSE )</f>
        <v>491</v>
      </c>
      <c r="H1204" s="132">
        <f>VLOOKUP($F1204,'Participating - full rosters'!$A:$Q,12,FALSE )</f>
        <v>23</v>
      </c>
      <c r="I1204" s="132">
        <f>VLOOKUP($F1204,'Participating - full rosters'!$A:$Q,13,FALSE )</f>
        <v>2011</v>
      </c>
      <c r="J1204" s="132" t="str">
        <f>VLOOKUP($F1204,'Participating - full rosters'!$A:$Q,14,FALSE )</f>
        <v>Nongovt. (not-for-profit) - Other</v>
      </c>
      <c r="K1204" s="132" t="str">
        <f>VLOOKUP($F1204,'Participating - full rosters'!$A:$R,18,FALSE )</f>
        <v>Major</v>
      </c>
      <c r="L1204" s="132" t="str">
        <f>VLOOKUP($F1204,'Participating - full rosters'!$A:$Q,15,FALSE )</f>
        <v>STAFF NURSE</v>
      </c>
      <c r="M1204" s="150">
        <f>VLOOKUP($F1204,'Participating - full rosters'!$A:$Q,16,FALSE )</f>
        <v>42891</v>
      </c>
      <c r="N1204" s="150">
        <f>VLOOKUP($F1204,'Participating - full rosters'!$A:$Q,16,FALSE )</f>
        <v>42891</v>
      </c>
      <c r="O1204" s="150"/>
      <c r="P1204" s="150"/>
      <c r="Q1204" s="47">
        <f>'Overall Data'!$C$34-N1204</f>
        <v>158</v>
      </c>
      <c r="R1204" s="132" t="str">
        <f>VLOOKUP($F1204,'Participating - full rosters'!$A:$Q,17,FALSE )</f>
        <v>NIGHT</v>
      </c>
      <c r="S1204" s="132">
        <v>5</v>
      </c>
    </row>
    <row r="1205" spans="1:19">
      <c r="A1205" t="str">
        <f>VLOOKUP($F1205,'Participating - full rosters'!$A:$Q,2,FALSE )</f>
        <v>Stanford Hospital</v>
      </c>
      <c r="B1205" s="151">
        <v>0.7705177108775364</v>
      </c>
      <c r="C1205" t="str">
        <f>VLOOKUP($F1205,'Participating - full rosters'!$A:$Q,5,FALSE )</f>
        <v>C2 - Trauma/Surgery</v>
      </c>
      <c r="D1205" s="151">
        <v>0.13460555484819647</v>
      </c>
      <c r="E1205" t="str">
        <f>VLOOKUP($F1205,'Participating - full rosters'!$A:$Q,10,FALSE )</f>
        <v>Jones, Dana</v>
      </c>
      <c r="F1205" s="151">
        <v>0.44993470999258722</v>
      </c>
      <c r="G1205">
        <f>VLOOKUP($F1205,'Participating - full rosters'!$A:$Q,11,FALSE )</f>
        <v>491</v>
      </c>
      <c r="H1205" s="132">
        <f>VLOOKUP($F1205,'Participating - full rosters'!$A:$Q,12,FALSE )</f>
        <v>23</v>
      </c>
      <c r="I1205" s="132">
        <f>VLOOKUP($F1205,'Participating - full rosters'!$A:$Q,13,FALSE )</f>
        <v>2011</v>
      </c>
      <c r="J1205" s="132" t="str">
        <f>VLOOKUP($F1205,'Participating - full rosters'!$A:$Q,14,FALSE )</f>
        <v>Nongovt. (not-for-profit) - Other</v>
      </c>
      <c r="K1205" s="132" t="str">
        <f>VLOOKUP($F1205,'Participating - full rosters'!$A:$R,18,FALSE )</f>
        <v>Major</v>
      </c>
      <c r="L1205" s="132" t="str">
        <f>VLOOKUP($F1205,'Participating - full rosters'!$A:$Q,15,FALSE )</f>
        <v>STAFF NURSE</v>
      </c>
      <c r="M1205" s="150">
        <f>VLOOKUP($F1205,'Participating - full rosters'!$A:$Q,16,FALSE )</f>
        <v>42891</v>
      </c>
      <c r="N1205" s="150">
        <f>VLOOKUP($F1205,'Participating - full rosters'!$A:$Q,16,FALSE )</f>
        <v>42891</v>
      </c>
      <c r="O1205" s="150"/>
      <c r="P1205" s="150"/>
      <c r="Q1205" s="47">
        <f>'Overall Data'!$C$34-N1205</f>
        <v>158</v>
      </c>
      <c r="R1205" s="132" t="str">
        <f>VLOOKUP($F1205,'Participating - full rosters'!$A:$Q,17,FALSE )</f>
        <v>NIGHT</v>
      </c>
      <c r="S1205" s="132">
        <v>5</v>
      </c>
    </row>
    <row r="1206" spans="1:19">
      <c r="A1206" t="str">
        <f>VLOOKUP($F1206,'Participating - full rosters'!$A:$Q,2,FALSE )</f>
        <v>Stanford Hospital</v>
      </c>
      <c r="B1206" s="151">
        <v>0.7705177108775364</v>
      </c>
      <c r="C1206" t="str">
        <f>VLOOKUP($F1206,'Participating - full rosters'!$A:$Q,5,FALSE )</f>
        <v>C2 - Trauma/Surgery</v>
      </c>
      <c r="D1206" s="151">
        <v>0.13460555484819647</v>
      </c>
      <c r="E1206" t="str">
        <f>VLOOKUP($F1206,'Participating - full rosters'!$A:$Q,10,FALSE )</f>
        <v>Gerard, Kerri</v>
      </c>
      <c r="F1206" s="151">
        <v>0.50898648063778795</v>
      </c>
      <c r="G1206">
        <f>VLOOKUP($F1206,'Participating - full rosters'!$A:$Q,11,FALSE )</f>
        <v>491</v>
      </c>
      <c r="H1206" s="132">
        <f>VLOOKUP($F1206,'Participating - full rosters'!$A:$Q,12,FALSE )</f>
        <v>23</v>
      </c>
      <c r="I1206" s="132">
        <f>VLOOKUP($F1206,'Participating - full rosters'!$A:$Q,13,FALSE )</f>
        <v>2011</v>
      </c>
      <c r="J1206" s="132" t="str">
        <f>VLOOKUP($F1206,'Participating - full rosters'!$A:$Q,14,FALSE )</f>
        <v>Nongovt. (not-for-profit) - Other</v>
      </c>
      <c r="K1206" s="132" t="str">
        <f>VLOOKUP($F1206,'Participating - full rosters'!$A:$R,18,FALSE )</f>
        <v>Major</v>
      </c>
      <c r="L1206" s="132" t="str">
        <f>VLOOKUP($F1206,'Participating - full rosters'!$A:$Q,15,FALSE )</f>
        <v>STAFF NURSE</v>
      </c>
      <c r="M1206" s="150">
        <f>VLOOKUP($F1206,'Participating - full rosters'!$A:$Q,16,FALSE )</f>
        <v>42891</v>
      </c>
      <c r="N1206" s="150">
        <f>VLOOKUP($F1206,'Participating - full rosters'!$A:$Q,16,FALSE )</f>
        <v>42891</v>
      </c>
      <c r="O1206" s="150"/>
      <c r="P1206" s="150"/>
      <c r="Q1206" s="47">
        <f>'Overall Data'!$C$34-N1206</f>
        <v>158</v>
      </c>
      <c r="R1206" s="132" t="str">
        <f>VLOOKUP($F1206,'Participating - full rosters'!$A:$Q,17,FALSE )</f>
        <v>NIGHT</v>
      </c>
      <c r="S1206" s="132">
        <v>5</v>
      </c>
    </row>
    <row r="1207" spans="1:19">
      <c r="A1207" t="str">
        <f>VLOOKUP($F1207,'Participating - full rosters'!$A:$Q,2,FALSE )</f>
        <v>UConn Health John Dempsey Hospital</v>
      </c>
      <c r="B1207" s="151">
        <v>6.2812775230464357E-2</v>
      </c>
      <c r="C1207" t="str">
        <f>VLOOKUP($F1207,'Participating - full rosters'!$A:$Q,5,FALSE )</f>
        <v>Medicine 3 Unit</v>
      </c>
      <c r="D1207" s="151">
        <v>5.9301050074087702E-2</v>
      </c>
      <c r="E1207" t="str">
        <f>VLOOKUP($F1207,'Participating - full rosters'!$A:$Q,10,FALSE )</f>
        <v>Servellon, Carmen E.</v>
      </c>
      <c r="F1207" s="151">
        <v>0.70187602176897979</v>
      </c>
      <c r="G1207">
        <f>VLOOKUP($F1207,'Participating - full rosters'!$A:$Q,11,FALSE )</f>
        <v>176</v>
      </c>
      <c r="H1207" s="132">
        <f>VLOOKUP($F1207,'Participating - full rosters'!$A:$Q,12,FALSE )</f>
        <v>28</v>
      </c>
      <c r="I1207" s="132">
        <f>VLOOKUP($F1207,'Participating - full rosters'!$A:$Q,13,FALSE )</f>
        <v>2017</v>
      </c>
      <c r="J1207" s="132" t="str">
        <f>VLOOKUP($F1207,'Participating - full rosters'!$A:$Q,14,FALSE )</f>
        <v xml:space="preserve">Govt. (non federal) - State
</v>
      </c>
      <c r="K1207" s="132" t="str">
        <f>VLOOKUP($F1207,'Participating - full rosters'!$A:$R,18,FALSE )</f>
        <v>Major</v>
      </c>
      <c r="L1207" s="132" t="str">
        <f>VLOOKUP($F1207,'Participating - full rosters'!$A:$Q,15,FALSE )</f>
        <v>Float Nurse</v>
      </c>
      <c r="M1207" s="150">
        <f>VLOOKUP($F1207,'Participating - full rosters'!$A:$Q,16,FALSE )</f>
        <v>42891</v>
      </c>
      <c r="N1207" s="150">
        <f>VLOOKUP($F1207,'Participating - full rosters'!$A:$Q,16,FALSE )</f>
        <v>42891</v>
      </c>
      <c r="O1207" s="150"/>
      <c r="P1207" s="150"/>
      <c r="Q1207" s="47">
        <f>'Overall Data'!$C$34-N1207</f>
        <v>158</v>
      </c>
      <c r="R1207" s="132" t="str">
        <f>VLOOKUP($F1207,'Participating - full rosters'!$A:$Q,17,FALSE )</f>
        <v>NIGHT</v>
      </c>
      <c r="S1207" s="132">
        <v>5</v>
      </c>
    </row>
    <row r="1208" spans="1:19">
      <c r="A1208" t="str">
        <f>VLOOKUP($F1208,'Participating - full rosters'!$A:$Q,2,FALSE )</f>
        <v>Kaiser Permanente Sunnyside Medical Center</v>
      </c>
      <c r="B1208" s="151">
        <v>0.21700524054157877</v>
      </c>
      <c r="C1208" t="str">
        <f>VLOOKUP($F1208,'Participating - full rosters'!$A:$Q,5,FALSE )</f>
        <v>1 South</v>
      </c>
      <c r="D1208" s="151">
        <v>0.84297455888567407</v>
      </c>
      <c r="E1208" t="str">
        <f>VLOOKUP($F1208,'Participating - full rosters'!$A:$Q,10,FALSE )</f>
        <v>Trost, Christine</v>
      </c>
      <c r="F1208" s="151">
        <v>0.47110679371133368</v>
      </c>
      <c r="G1208">
        <f>VLOOKUP($F1208,'Participating - full rosters'!$A:$Q,11,FALSE )</f>
        <v>302</v>
      </c>
      <c r="H1208" s="132">
        <f>VLOOKUP($F1208,'Participating - full rosters'!$A:$Q,12,FALSE )</f>
        <v>19</v>
      </c>
      <c r="I1208" s="132">
        <f>VLOOKUP($F1208,'Participating - full rosters'!$A:$Q,13,FALSE )</f>
        <v>2016</v>
      </c>
      <c r="J1208" s="132" t="str">
        <f>VLOOKUP($F1208,'Participating - full rosters'!$A:$Q,14,FALSE )</f>
        <v>Nongovt. (not-for-profit) - Other</v>
      </c>
      <c r="K1208" s="132" t="str">
        <f>VLOOKUP($F1208,'Participating - full rosters'!$A:$R,18,FALSE )</f>
        <v>Minor</v>
      </c>
      <c r="L1208" s="132" t="str">
        <f>VLOOKUP($F1208,'Participating - full rosters'!$A:$Q,15,FALSE )</f>
        <v>Staff Nurse</v>
      </c>
      <c r="M1208" s="150">
        <f>VLOOKUP($F1208,'Participating - full rosters'!$A:$Q,16,FALSE )</f>
        <v>42877</v>
      </c>
      <c r="N1208" s="150">
        <f>VLOOKUP($F1208,'Participating - full rosters'!$A:$Q,16,FALSE )</f>
        <v>42877</v>
      </c>
      <c r="O1208" s="150"/>
      <c r="P1208" s="150"/>
      <c r="Q1208" s="47">
        <f>'Overall Data'!$C$34-N1208</f>
        <v>172</v>
      </c>
      <c r="R1208" s="132" t="str">
        <f>VLOOKUP($F1208,'Participating - full rosters'!$A:$Q,17,FALSE )</f>
        <v>NIGHT</v>
      </c>
      <c r="S1208" s="132">
        <v>5</v>
      </c>
    </row>
    <row r="1209" spans="1:19">
      <c r="A1209" t="str">
        <f>VLOOKUP($F1209,'Participating - full rosters'!$A:$Q,2,FALSE )</f>
        <v>Harlem Hospital Center</v>
      </c>
      <c r="B1209" s="151">
        <v>0.14907095709371709</v>
      </c>
      <c r="C1209" t="str">
        <f>VLOOKUP($F1209,'Participating - full rosters'!$A:$Q,5,FALSE )</f>
        <v>13th Floor - Medicine</v>
      </c>
      <c r="D1209" s="151">
        <v>0.67283544320657374</v>
      </c>
      <c r="E1209" t="str">
        <f>VLOOKUP($F1209,'Participating - full rosters'!$A:$Q,10,FALSE )</f>
        <v>Trowers, Mican</v>
      </c>
      <c r="F1209" s="151">
        <v>0.60592681354490507</v>
      </c>
      <c r="G1209">
        <f>VLOOKUP($F1209,'Participating - full rosters'!$A:$Q,11,FALSE )</f>
        <v>257</v>
      </c>
      <c r="H1209" s="132">
        <f>VLOOKUP($F1209,'Participating - full rosters'!$A:$Q,12,FALSE )</f>
        <v>36</v>
      </c>
      <c r="I1209" s="132">
        <f>VLOOKUP($F1209,'Participating - full rosters'!$A:$Q,13,FALSE )</f>
        <v>2011</v>
      </c>
      <c r="J1209" s="132" t="str">
        <f>VLOOKUP($F1209,'Participating - full rosters'!$A:$Q,14,FALSE )</f>
        <v xml:space="preserve">Govt. (non federal) - City
</v>
      </c>
      <c r="K1209" s="132" t="str">
        <f>VLOOKUP($F1209,'Participating - full rosters'!$A:$R,18,FALSE )</f>
        <v>Minor</v>
      </c>
      <c r="L1209" s="132" t="str">
        <f>VLOOKUP($F1209,'Participating - full rosters'!$A:$Q,15,FALSE )</f>
        <v>RN</v>
      </c>
      <c r="M1209" s="150">
        <f>VLOOKUP($F1209,'Participating - full rosters'!$A:$Q,16,FALSE )</f>
        <v>42872</v>
      </c>
      <c r="N1209" s="150">
        <f>VLOOKUP($F1209,'Participating - full rosters'!$A:$Q,16,FALSE )</f>
        <v>42872</v>
      </c>
      <c r="O1209" s="150"/>
      <c r="P1209" s="150"/>
      <c r="Q1209" s="47">
        <f>'Overall Data'!$C$34-N1209</f>
        <v>177</v>
      </c>
      <c r="R1209" s="132" t="str">
        <f>VLOOKUP($F1209,'Participating - full rosters'!$A:$Q,17,FALSE )</f>
        <v>Night</v>
      </c>
      <c r="S1209" s="132">
        <v>5</v>
      </c>
    </row>
    <row r="1210" spans="1:19">
      <c r="A1210" t="str">
        <f>VLOOKUP($F1210,'Participating - full rosters'!$A:$Q,2,FALSE )</f>
        <v>Community Memorial Hospital</v>
      </c>
      <c r="B1210" s="151">
        <v>0.99258069907410573</v>
      </c>
      <c r="C1210" t="str">
        <f>VLOOKUP($F1210,'Participating - full rosters'!$A:$Q,5,FALSE )</f>
        <v>Medical ACE</v>
      </c>
      <c r="D1210" s="151">
        <v>0.93104764500745685</v>
      </c>
      <c r="E1210" t="str">
        <f>VLOOKUP($F1210,'Participating - full rosters'!$A:$Q,10,FALSE )</f>
        <v>Larry, Ma,</v>
      </c>
      <c r="F1210" s="151">
        <v>0.31295146958879361</v>
      </c>
      <c r="G1210">
        <f>VLOOKUP($F1210,'Participating - full rosters'!$A:$Q,11,FALSE )</f>
        <v>198</v>
      </c>
      <c r="H1210" s="132">
        <f>VLOOKUP($F1210,'Participating - full rosters'!$A:$Q,12,FALSE )</f>
        <v>29</v>
      </c>
      <c r="I1210" s="132">
        <f>VLOOKUP($F1210,'Participating - full rosters'!$A:$Q,13,FALSE )</f>
        <v>2008</v>
      </c>
      <c r="J1210" s="132" t="str">
        <f>VLOOKUP($F1210,'Participating - full rosters'!$A:$Q,14,FALSE )</f>
        <v>Nongovt. (not-for-profit) - Other</v>
      </c>
      <c r="K1210" s="132" t="str">
        <f>VLOOKUP($F1210,'Participating - full rosters'!$A:$R,18,FALSE )</f>
        <v>Minor</v>
      </c>
      <c r="L1210" s="132" t="str">
        <f>VLOOKUP($F1210,'Participating - full rosters'!$A:$Q,15,FALSE )</f>
        <v xml:space="preserve">C N A </v>
      </c>
      <c r="M1210" s="150">
        <f>VLOOKUP($F1210,'Participating - full rosters'!$A:$Q,16,FALSE )</f>
        <v>42870</v>
      </c>
      <c r="N1210" s="150">
        <f>VLOOKUP($F1210,'Participating - full rosters'!$A:$Q,16,FALSE )</f>
        <v>42870</v>
      </c>
      <c r="O1210" s="150"/>
      <c r="P1210" s="150"/>
      <c r="Q1210" s="47">
        <f>'Overall Data'!$C$34-N1210</f>
        <v>179</v>
      </c>
      <c r="R1210" s="132" t="str">
        <f>VLOOKUP($F1210,'Participating - full rosters'!$A:$Q,17,FALSE )</f>
        <v>Night</v>
      </c>
      <c r="S1210" s="132">
        <v>5</v>
      </c>
    </row>
    <row r="1211" spans="1:19">
      <c r="A1211" t="str">
        <f>VLOOKUP($F1211,'Participating - full rosters'!$A:$Q,2,FALSE )</f>
        <v>Kaiser Permanente Sunnyside Medical Center</v>
      </c>
      <c r="B1211" s="151">
        <v>0.21700524054157877</v>
      </c>
      <c r="C1211" t="str">
        <f>VLOOKUP($F1211,'Participating - full rosters'!$A:$Q,5,FALSE )</f>
        <v>1 South</v>
      </c>
      <c r="D1211" s="151">
        <v>0.84297455888567407</v>
      </c>
      <c r="E1211" t="str">
        <f>VLOOKUP($F1211,'Participating - full rosters'!$A:$Q,10,FALSE )</f>
        <v>Dukeshier, Holly</v>
      </c>
      <c r="F1211" s="151">
        <v>0.29176729496138498</v>
      </c>
      <c r="G1211">
        <f>VLOOKUP($F1211,'Participating - full rosters'!$A:$Q,11,FALSE )</f>
        <v>302</v>
      </c>
      <c r="H1211" s="132">
        <f>VLOOKUP($F1211,'Participating - full rosters'!$A:$Q,12,FALSE )</f>
        <v>19</v>
      </c>
      <c r="I1211" s="132">
        <f>VLOOKUP($F1211,'Participating - full rosters'!$A:$Q,13,FALSE )</f>
        <v>2016</v>
      </c>
      <c r="J1211" s="132" t="str">
        <f>VLOOKUP($F1211,'Participating - full rosters'!$A:$Q,14,FALSE )</f>
        <v>Nongovt. (not-for-profit) - Other</v>
      </c>
      <c r="K1211" s="132" t="str">
        <f>VLOOKUP($F1211,'Participating - full rosters'!$A:$R,18,FALSE )</f>
        <v>Minor</v>
      </c>
      <c r="L1211" s="132" t="str">
        <f>VLOOKUP($F1211,'Participating - full rosters'!$A:$Q,15,FALSE )</f>
        <v>Staff Nurse</v>
      </c>
      <c r="M1211" s="150">
        <f>VLOOKUP($F1211,'Participating - full rosters'!$A:$Q,16,FALSE )</f>
        <v>42870</v>
      </c>
      <c r="N1211" s="150">
        <f>VLOOKUP($F1211,'Participating - full rosters'!$A:$Q,16,FALSE )</f>
        <v>42870</v>
      </c>
      <c r="O1211" s="150"/>
      <c r="P1211" s="150"/>
      <c r="Q1211" s="47">
        <f>'Overall Data'!$C$34-N1211</f>
        <v>179</v>
      </c>
      <c r="R1211" s="132" t="str">
        <f>VLOOKUP($F1211,'Participating - full rosters'!$A:$Q,17,FALSE )</f>
        <v>NIGHT</v>
      </c>
      <c r="S1211" s="132">
        <v>5</v>
      </c>
    </row>
    <row r="1212" spans="1:19">
      <c r="A1212" t="str">
        <f>VLOOKUP($F1212,'Participating - full rosters'!$A:$Q,2,FALSE )</f>
        <v>O'Connor Hospital</v>
      </c>
      <c r="B1212" s="151">
        <v>0.55461445603717285</v>
      </c>
      <c r="C1212" t="str">
        <f>VLOOKUP($F1212,'Participating - full rosters'!$A:$Q,5,FALSE )</f>
        <v>Inpatient</v>
      </c>
      <c r="D1212" s="151">
        <v>0.36927518772477186</v>
      </c>
      <c r="E1212" t="str">
        <f>VLOOKUP($F1212,'Participating - full rosters'!$A:$Q,10,FALSE )</f>
        <v>Strain, Gertrude</v>
      </c>
      <c r="F1212" s="151">
        <v>0.48234418971227666</v>
      </c>
      <c r="G1212">
        <f>VLOOKUP($F1212,'Participating - full rosters'!$A:$Q,11,FALSE )</f>
        <v>16</v>
      </c>
      <c r="H1212" s="132">
        <f>VLOOKUP($F1212,'Participating - full rosters'!$A:$Q,12,FALSE )</f>
        <v>0</v>
      </c>
      <c r="I1212" s="132">
        <f>VLOOKUP($F1212,'Participating - full rosters'!$A:$Q,13,FALSE )</f>
        <v>2011</v>
      </c>
      <c r="J1212" s="132" t="str">
        <f>VLOOKUP($F1212,'Participating - full rosters'!$A:$Q,14,FALSE )</f>
        <v>Nongovt. (not-for-profit) - Other</v>
      </c>
      <c r="K1212" s="132" t="str">
        <f>VLOOKUP($F1212,'Participating - full rosters'!$A:$R,18,FALSE )</f>
        <v>Non teaching</v>
      </c>
      <c r="L1212" s="132" t="str">
        <f>VLOOKUP($F1212,'Participating - full rosters'!$A:$Q,15,FALSE )</f>
        <v>Staff Nurse</v>
      </c>
      <c r="M1212" s="150">
        <f>VLOOKUP($F1212,'Participating - full rosters'!$A:$Q,16,FALSE )</f>
        <v>42859</v>
      </c>
      <c r="N1212" s="150">
        <f>VLOOKUP($F1212,'Participating - full rosters'!$A:$Q,16,FALSE )</f>
        <v>42859</v>
      </c>
      <c r="O1212" s="150"/>
      <c r="P1212" s="150"/>
      <c r="Q1212" s="47">
        <f>'Overall Data'!$C$34-N1212</f>
        <v>190</v>
      </c>
      <c r="R1212" s="132" t="str">
        <f>VLOOKUP($F1212,'Participating - full rosters'!$A:$Q,17,FALSE )</f>
        <v xml:space="preserve">NIGHT </v>
      </c>
      <c r="S1212" s="132">
        <v>5</v>
      </c>
    </row>
    <row r="1213" spans="1:19">
      <c r="A1213" t="str">
        <f>VLOOKUP($F1213,'Participating - full rosters'!$A:$Q,2,FALSE )</f>
        <v>The Miriam Hospital</v>
      </c>
      <c r="B1213" s="151">
        <v>0.52550586196277127</v>
      </c>
      <c r="C1213" t="str">
        <f>VLOOKUP($F1213,'Participating - full rosters'!$A:$Q,5,FALSE )</f>
        <v>3B Colorectal</v>
      </c>
      <c r="D1213" s="151">
        <v>0.88784051520757767</v>
      </c>
      <c r="E1213" t="str">
        <f>VLOOKUP($F1213,'Participating - full rosters'!$A:$Q,10,FALSE )</f>
        <v>Faria, Wendy L</v>
      </c>
      <c r="F1213" s="151">
        <v>0.16336368055754713</v>
      </c>
      <c r="G1213">
        <f>VLOOKUP($F1213,'Participating - full rosters'!$A:$Q,11,FALSE )</f>
        <v>247</v>
      </c>
      <c r="H1213" s="132">
        <f>VLOOKUP($F1213,'Participating - full rosters'!$A:$Q,12,FALSE )</f>
        <v>13</v>
      </c>
      <c r="I1213" s="132">
        <f>VLOOKUP($F1213,'Participating - full rosters'!$A:$Q,13,FALSE )</f>
        <v>2004</v>
      </c>
      <c r="J1213" s="132" t="str">
        <f>VLOOKUP($F1213,'Participating - full rosters'!$A:$Q,14,FALSE )</f>
        <v>Nongovt. (not-for-profit) - Other</v>
      </c>
      <c r="K1213" s="132" t="str">
        <f>VLOOKUP($F1213,'Participating - full rosters'!$A:$R,18,FALSE )</f>
        <v>Major</v>
      </c>
      <c r="L1213" s="132" t="str">
        <f>VLOOKUP($F1213,'Participating - full rosters'!$A:$Q,15,FALSE )</f>
        <v>Staff Nurse</v>
      </c>
      <c r="M1213" s="150">
        <f>VLOOKUP($F1213,'Participating - full rosters'!$A:$Q,16,FALSE )</f>
        <v>42859</v>
      </c>
      <c r="N1213" s="150">
        <f>VLOOKUP($F1213,'Participating - full rosters'!$A:$Q,16,FALSE )</f>
        <v>42859</v>
      </c>
      <c r="O1213" s="150"/>
      <c r="P1213" s="150"/>
      <c r="Q1213" s="47">
        <f>'Overall Data'!$C$34-N1213</f>
        <v>190</v>
      </c>
      <c r="R1213" s="132" t="str">
        <f>VLOOKUP($F1213,'Participating - full rosters'!$A:$Q,17,FALSE )</f>
        <v xml:space="preserve">NIGHT </v>
      </c>
      <c r="S1213" s="132">
        <v>5</v>
      </c>
    </row>
    <row r="1214" spans="1:19">
      <c r="A1214" t="str">
        <f>VLOOKUP($F1214,'Participating - full rosters'!$A:$Q,2,FALSE )</f>
        <v xml:space="preserve">King's County </v>
      </c>
      <c r="B1214" s="142">
        <v>0.23887557634757928</v>
      </c>
      <c r="C1214" t="str">
        <f>VLOOKUP($F1214,'Participating - full rosters'!$A:$Q,5,FALSE )</f>
        <v>D4 South</v>
      </c>
      <c r="D1214" s="196">
        <v>0.56827903572544458</v>
      </c>
      <c r="E1214" t="str">
        <f>VLOOKUP($F1214,'Participating - full rosters'!$A:$Q,10,FALSE )</f>
        <v>Medalla, Maria Josefa</v>
      </c>
      <c r="F1214" s="144">
        <v>0.14576950278003542</v>
      </c>
      <c r="G1214">
        <f>VLOOKUP($F1214,'Participating - full rosters'!$A:$Q,11,FALSE )</f>
        <v>599</v>
      </c>
      <c r="H1214" s="132">
        <f>VLOOKUP($F1214,'Participating - full rosters'!$A:$Q,12,FALSE )</f>
        <v>36</v>
      </c>
      <c r="I1214" s="132">
        <f>VLOOKUP($F1214,'Participating - full rosters'!$A:$Q,13,FALSE )</f>
        <v>2006</v>
      </c>
      <c r="J1214" s="132" t="str">
        <f>VLOOKUP($F1214,'Participating - full rosters'!$A:$Q,14,FALSE )</f>
        <v xml:space="preserve">Govt. (non federal) - City
</v>
      </c>
      <c r="K1214" s="132" t="str">
        <f>VLOOKUP($F1214,'Participating - full rosters'!$A:$R,18,FALSE )</f>
        <v>Minor</v>
      </c>
      <c r="L1214" s="132" t="str">
        <f>VLOOKUP($F1214,'Participating - full rosters'!$A:$Q,15,FALSE )</f>
        <v>STAFF NURSE</v>
      </c>
      <c r="M1214" s="150">
        <f>VLOOKUP($F1214,'Participating - full rosters'!$A:$Q,16,FALSE )</f>
        <v>42856</v>
      </c>
      <c r="N1214" s="150">
        <f>VLOOKUP($F1214,'Participating - full rosters'!$A:$Q,16,FALSE )</f>
        <v>42856</v>
      </c>
      <c r="O1214" s="150"/>
      <c r="P1214" s="150"/>
      <c r="Q1214" s="47">
        <f>'Overall Data'!$C$34-N1214</f>
        <v>193</v>
      </c>
      <c r="R1214" s="132" t="str">
        <f>VLOOKUP($F1214,'Participating - full rosters'!$A:$Q,17,FALSE )</f>
        <v>NIGHT</v>
      </c>
      <c r="S1214" s="132">
        <v>5</v>
      </c>
    </row>
    <row r="1215" spans="1:19">
      <c r="A1215" t="str">
        <f>VLOOKUP($F1215,'Participating - full rosters'!$A:$Q,2,FALSE )</f>
        <v xml:space="preserve">King's County </v>
      </c>
      <c r="B1215" s="143">
        <v>0.23887557634757928</v>
      </c>
      <c r="C1215" t="str">
        <f>VLOOKUP($F1215,'Participating - full rosters'!$A:$Q,5,FALSE )</f>
        <v>D7 South</v>
      </c>
      <c r="D1215" s="197">
        <v>0.32122333774177714</v>
      </c>
      <c r="E1215" t="str">
        <f>VLOOKUP($F1215,'Participating - full rosters'!$A:$Q,10,FALSE )</f>
        <v>Singh, Roshinie</v>
      </c>
      <c r="F1215" s="143">
        <v>0.69674943386860433</v>
      </c>
      <c r="G1215">
        <f>VLOOKUP($F1215,'Participating - full rosters'!$A:$Q,11,FALSE )</f>
        <v>599</v>
      </c>
      <c r="H1215" s="132">
        <f>VLOOKUP($F1215,'Participating - full rosters'!$A:$Q,12,FALSE )</f>
        <v>36</v>
      </c>
      <c r="I1215" s="132">
        <f>VLOOKUP($F1215,'Participating - full rosters'!$A:$Q,13,FALSE )</f>
        <v>2006</v>
      </c>
      <c r="J1215" s="132" t="str">
        <f>VLOOKUP($F1215,'Participating - full rosters'!$A:$Q,14,FALSE )</f>
        <v xml:space="preserve">Govt. (non federal) - City
</v>
      </c>
      <c r="K1215" s="132" t="str">
        <f>VLOOKUP($F1215,'Participating - full rosters'!$A:$R,18,FALSE )</f>
        <v>Minor</v>
      </c>
      <c r="L1215" s="132" t="str">
        <f>VLOOKUP($F1215,'Participating - full rosters'!$A:$Q,15,FALSE )</f>
        <v>Staff Nurse</v>
      </c>
      <c r="M1215" s="150">
        <f>VLOOKUP($F1215,'Participating - full rosters'!$A:$Q,16,FALSE )</f>
        <v>42856</v>
      </c>
      <c r="N1215" s="150">
        <f>VLOOKUP($F1215,'Participating - full rosters'!$A:$Q,16,FALSE )</f>
        <v>42856</v>
      </c>
      <c r="O1215" s="150"/>
      <c r="P1215" s="150"/>
      <c r="Q1215" s="47">
        <f>'Overall Data'!$C$34-N1215</f>
        <v>193</v>
      </c>
      <c r="R1215" s="132" t="str">
        <f>VLOOKUP($F1215,'Participating - full rosters'!$A:$Q,17,FALSE )</f>
        <v>Night</v>
      </c>
      <c r="S1215" s="132">
        <v>5</v>
      </c>
    </row>
    <row r="1216" spans="1:19">
      <c r="A1216" t="str">
        <f>VLOOKUP($F1216,'Participating - full rosters'!$A:$Q,2,FALSE )</f>
        <v>Stanford Hospital</v>
      </c>
      <c r="B1216" s="151">
        <v>0.7705177108775364</v>
      </c>
      <c r="C1216" t="str">
        <f>VLOOKUP($F1216,'Participating - full rosters'!$A:$Q,5,FALSE )</f>
        <v>C2 - Trauma/Surgery</v>
      </c>
      <c r="D1216" s="151">
        <v>0.13460555484819647</v>
      </c>
      <c r="E1216" t="str">
        <f>VLOOKUP($F1216,'Participating - full rosters'!$A:$Q,10,FALSE )</f>
        <v>Tranchina, Kelsey</v>
      </c>
      <c r="F1216" s="151">
        <v>0.69331701776115162</v>
      </c>
      <c r="G1216">
        <f>VLOOKUP($F1216,'Participating - full rosters'!$A:$Q,11,FALSE )</f>
        <v>491</v>
      </c>
      <c r="H1216" s="132">
        <f>VLOOKUP($F1216,'Participating - full rosters'!$A:$Q,12,FALSE )</f>
        <v>23</v>
      </c>
      <c r="I1216" s="132">
        <f>VLOOKUP($F1216,'Participating - full rosters'!$A:$Q,13,FALSE )</f>
        <v>2011</v>
      </c>
      <c r="J1216" s="132" t="str">
        <f>VLOOKUP($F1216,'Participating - full rosters'!$A:$Q,14,FALSE )</f>
        <v>Nongovt. (not-for-profit) - Other</v>
      </c>
      <c r="K1216" s="132" t="str">
        <f>VLOOKUP($F1216,'Participating - full rosters'!$A:$R,18,FALSE )</f>
        <v>Major</v>
      </c>
      <c r="L1216" s="132" t="str">
        <f>VLOOKUP($F1216,'Participating - full rosters'!$A:$Q,15,FALSE )</f>
        <v>STAFF NURSE</v>
      </c>
      <c r="M1216" s="150">
        <f>VLOOKUP($F1216,'Participating - full rosters'!$A:$Q,16,FALSE )</f>
        <v>42856</v>
      </c>
      <c r="N1216" s="150">
        <f>VLOOKUP($F1216,'Participating - full rosters'!$A:$Q,16,FALSE )</f>
        <v>42856</v>
      </c>
      <c r="O1216" s="150"/>
      <c r="P1216" s="150"/>
      <c r="Q1216" s="47">
        <f>'Overall Data'!$C$34-N1216</f>
        <v>193</v>
      </c>
      <c r="R1216" s="132" t="str">
        <f>VLOOKUP($F1216,'Participating - full rosters'!$A:$Q,17,FALSE )</f>
        <v>NIGHT</v>
      </c>
      <c r="S1216" s="132">
        <v>5</v>
      </c>
    </row>
    <row r="1217" spans="1:19">
      <c r="A1217" t="str">
        <f>VLOOKUP($F1217,'Participating - full rosters'!$A:$Q,2,FALSE )</f>
        <v>The Miriam Hospital</v>
      </c>
      <c r="B1217" s="151">
        <v>0.52550586196277127</v>
      </c>
      <c r="C1217" t="str">
        <f>VLOOKUP($F1217,'Participating - full rosters'!$A:$Q,5,FALSE )</f>
        <v>3W Med Surg</v>
      </c>
      <c r="D1217" s="151">
        <v>0.25663933604106137</v>
      </c>
      <c r="E1217" t="str">
        <f>VLOOKUP($F1217,'Participating - full rosters'!$A:$Q,10,FALSE )</f>
        <v>Centracchio, Tessa</v>
      </c>
      <c r="F1217" s="151">
        <v>0.3307944730845056</v>
      </c>
      <c r="G1217">
        <f>VLOOKUP($F1217,'Participating - full rosters'!$A:$Q,11,FALSE )</f>
        <v>247</v>
      </c>
      <c r="H1217" s="132">
        <f>VLOOKUP($F1217,'Participating - full rosters'!$A:$Q,12,FALSE )</f>
        <v>36</v>
      </c>
      <c r="I1217" s="132">
        <f>VLOOKUP($F1217,'Participating - full rosters'!$A:$Q,13,FALSE )</f>
        <v>2004</v>
      </c>
      <c r="J1217" s="132" t="str">
        <f>VLOOKUP($F1217,'Participating - full rosters'!$A:$Q,14,FALSE )</f>
        <v>Nongovt. (not-for-profit) - Other</v>
      </c>
      <c r="K1217" s="132" t="str">
        <f>VLOOKUP($F1217,'Participating - full rosters'!$A:$R,18,FALSE )</f>
        <v>Major</v>
      </c>
      <c r="L1217" s="132" t="str">
        <f>VLOOKUP($F1217,'Participating - full rosters'!$A:$Q,15,FALSE )</f>
        <v>Staff Nurse</v>
      </c>
      <c r="M1217" s="150">
        <f>VLOOKUP($F1217,'Participating - full rosters'!$A:$Q,16,FALSE )</f>
        <v>42856</v>
      </c>
      <c r="N1217" s="150">
        <f>VLOOKUP($F1217,'Participating - full rosters'!$A:$Q,16,FALSE )</f>
        <v>42856</v>
      </c>
      <c r="O1217" s="150"/>
      <c r="P1217" s="150"/>
      <c r="Q1217" s="47">
        <f>'Overall Data'!$C$34-N1217</f>
        <v>193</v>
      </c>
      <c r="R1217" s="132" t="str">
        <f>VLOOKUP($F1217,'Participating - full rosters'!$A:$Q,17,FALSE )</f>
        <v>Night</v>
      </c>
      <c r="S1217" s="132">
        <v>5</v>
      </c>
    </row>
    <row r="1218" spans="1:19">
      <c r="A1218" t="str">
        <f>VLOOKUP($F1218,'Participating - full rosters'!$A:$Q,2,FALSE )</f>
        <v>Kaiser Permanente Sunnyside Medical Center</v>
      </c>
      <c r="B1218" s="151">
        <v>0.21700524054157877</v>
      </c>
      <c r="C1218" t="str">
        <f>VLOOKUP($F1218,'Participating - full rosters'!$A:$Q,5,FALSE )</f>
        <v>3 South</v>
      </c>
      <c r="D1218" s="151">
        <v>0.64084960040717354</v>
      </c>
      <c r="E1218" t="str">
        <f>VLOOKUP($F1218,'Participating - full rosters'!$A:$Q,10,FALSE )</f>
        <v>Alonso, Kenia</v>
      </c>
      <c r="F1218" s="151">
        <v>0.26312228791647602</v>
      </c>
      <c r="G1218">
        <f>VLOOKUP($F1218,'Participating - full rosters'!$A:$Q,11,FALSE )</f>
        <v>302</v>
      </c>
      <c r="H1218" s="132">
        <f>VLOOKUP($F1218,'Participating - full rosters'!$A:$Q,12,FALSE )</f>
        <v>20</v>
      </c>
      <c r="I1218" s="132">
        <f>VLOOKUP($F1218,'Participating - full rosters'!$A:$Q,13,FALSE )</f>
        <v>2016</v>
      </c>
      <c r="J1218" s="132" t="str">
        <f>VLOOKUP($F1218,'Participating - full rosters'!$A:$Q,14,FALSE )</f>
        <v>Nongovt. (not-for-profit) - Other</v>
      </c>
      <c r="K1218" s="132" t="str">
        <f>VLOOKUP($F1218,'Participating - full rosters'!$A:$R,18,FALSE )</f>
        <v>Minor</v>
      </c>
      <c r="L1218" s="132" t="str">
        <f>VLOOKUP($F1218,'Participating - full rosters'!$A:$Q,15,FALSE )</f>
        <v>Staff Nurse</v>
      </c>
      <c r="M1218" s="150">
        <f>VLOOKUP($F1218,'Participating - full rosters'!$A:$Q,16,FALSE )</f>
        <v>42849</v>
      </c>
      <c r="N1218" s="150">
        <f>VLOOKUP($F1218,'Participating - full rosters'!$A:$Q,16,FALSE )</f>
        <v>42849</v>
      </c>
      <c r="O1218" s="150"/>
      <c r="P1218" s="150"/>
      <c r="Q1218" s="47">
        <f>'Overall Data'!$C$34-N1218</f>
        <v>200</v>
      </c>
      <c r="R1218" s="132" t="str">
        <f>VLOOKUP($F1218,'Participating - full rosters'!$A:$Q,17,FALSE )</f>
        <v>NIGHT</v>
      </c>
      <c r="S1218" s="132">
        <v>5</v>
      </c>
    </row>
    <row r="1219" spans="1:19">
      <c r="A1219" t="str">
        <f>VLOOKUP($F1219,'Participating - full rosters'!$A:$Q,2,FALSE )</f>
        <v xml:space="preserve">King's County </v>
      </c>
      <c r="B1219" s="143">
        <v>0.23887557634757928</v>
      </c>
      <c r="C1219" t="str">
        <f>VLOOKUP($F1219,'Participating - full rosters'!$A:$Q,5,FALSE )</f>
        <v>D7 South</v>
      </c>
      <c r="D1219" s="197">
        <v>0.32122333774177714</v>
      </c>
      <c r="E1219" t="str">
        <f>VLOOKUP($F1219,'Participating - full rosters'!$A:$Q,10,FALSE )</f>
        <v>Bararwandika, Joselyne</v>
      </c>
      <c r="F1219" s="143">
        <v>0.51418200964253347</v>
      </c>
      <c r="G1219">
        <f>VLOOKUP($F1219,'Participating - full rosters'!$A:$Q,11,FALSE )</f>
        <v>599</v>
      </c>
      <c r="H1219" s="132">
        <f>VLOOKUP($F1219,'Participating - full rosters'!$A:$Q,12,FALSE )</f>
        <v>36</v>
      </c>
      <c r="I1219" s="132">
        <f>VLOOKUP($F1219,'Participating - full rosters'!$A:$Q,13,FALSE )</f>
        <v>2006</v>
      </c>
      <c r="J1219" s="132" t="str">
        <f>VLOOKUP($F1219,'Participating - full rosters'!$A:$Q,14,FALSE )</f>
        <v xml:space="preserve">Govt. (non federal) - City
</v>
      </c>
      <c r="K1219" s="132" t="str">
        <f>VLOOKUP($F1219,'Participating - full rosters'!$A:$R,18,FALSE )</f>
        <v>Minor</v>
      </c>
      <c r="L1219" s="132" t="str">
        <f>VLOOKUP($F1219,'Participating - full rosters'!$A:$Q,15,FALSE )</f>
        <v>Staff Nurse</v>
      </c>
      <c r="M1219" s="150">
        <f>VLOOKUP($F1219,'Participating - full rosters'!$A:$Q,16,FALSE )</f>
        <v>42841</v>
      </c>
      <c r="N1219" s="150">
        <f>VLOOKUP($F1219,'Participating - full rosters'!$A:$Q,16,FALSE )</f>
        <v>42841</v>
      </c>
      <c r="O1219" s="150"/>
      <c r="P1219" s="150"/>
      <c r="Q1219" s="47">
        <f>'Overall Data'!$C$34-N1219</f>
        <v>208</v>
      </c>
      <c r="R1219" s="132" t="str">
        <f>VLOOKUP($F1219,'Participating - full rosters'!$A:$Q,17,FALSE )</f>
        <v xml:space="preserve">Night </v>
      </c>
      <c r="S1219" s="132">
        <v>5</v>
      </c>
    </row>
    <row r="1220" spans="1:19">
      <c r="A1220" t="str">
        <f>VLOOKUP($F1220,'Participating - full rosters'!$A:$Q,2,FALSE )</f>
        <v>The Miriam Hospital</v>
      </c>
      <c r="B1220" s="151">
        <v>0.52550586196277127</v>
      </c>
      <c r="C1220" t="str">
        <f>VLOOKUP($F1220,'Participating - full rosters'!$A:$Q,5,FALSE )</f>
        <v>4B Oncology</v>
      </c>
      <c r="D1220" s="151">
        <v>0.93622122789429929</v>
      </c>
      <c r="E1220" t="str">
        <f>VLOOKUP($F1220,'Participating - full rosters'!$A:$Q,10,FALSE )</f>
        <v>Boyd, Amy M.</v>
      </c>
      <c r="F1220" s="151">
        <v>0.65215038350856602</v>
      </c>
      <c r="G1220">
        <f>VLOOKUP($F1220,'Participating - full rosters'!$A:$Q,11,FALSE )</f>
        <v>247</v>
      </c>
      <c r="H1220" s="132">
        <f>VLOOKUP($F1220,'Participating - full rosters'!$A:$Q,12,FALSE )</f>
        <v>25</v>
      </c>
      <c r="I1220" s="132">
        <f>VLOOKUP($F1220,'Participating - full rosters'!$A:$Q,13,FALSE )</f>
        <v>2004</v>
      </c>
      <c r="J1220" s="132" t="str">
        <f>VLOOKUP($F1220,'Participating - full rosters'!$A:$Q,14,FALSE )</f>
        <v>Nongovt. (not-for-profit) - Other</v>
      </c>
      <c r="K1220" s="132" t="str">
        <f>VLOOKUP($F1220,'Participating - full rosters'!$A:$R,18,FALSE )</f>
        <v>Major</v>
      </c>
      <c r="L1220" s="132" t="str">
        <f>VLOOKUP($F1220,'Participating - full rosters'!$A:$Q,15,FALSE )</f>
        <v>Staff Nurse</v>
      </c>
      <c r="M1220" s="150">
        <f>VLOOKUP($F1220,'Participating - full rosters'!$A:$Q,16,FALSE )</f>
        <v>42841</v>
      </c>
      <c r="N1220" s="150">
        <f>VLOOKUP($F1220,'Participating - full rosters'!$A:$Q,16,FALSE )</f>
        <v>42841</v>
      </c>
      <c r="O1220" s="150"/>
      <c r="P1220" s="150"/>
      <c r="Q1220" s="47">
        <f>'Overall Data'!$C$34-N1220</f>
        <v>208</v>
      </c>
      <c r="R1220" s="132" t="str">
        <f>VLOOKUP($F1220,'Participating - full rosters'!$A:$Q,17,FALSE )</f>
        <v xml:space="preserve">Night </v>
      </c>
      <c r="S1220" s="132">
        <v>5</v>
      </c>
    </row>
    <row r="1221" spans="1:19">
      <c r="A1221" t="str">
        <f>VLOOKUP($F1221,'Participating - full rosters'!$A:$Q,2,FALSE )</f>
        <v>O'Connor Hospital</v>
      </c>
      <c r="B1221" s="151">
        <v>0.55461445603717285</v>
      </c>
      <c r="C1221" t="str">
        <f>VLOOKUP($F1221,'Participating - full rosters'!$A:$Q,5,FALSE )</f>
        <v>Inpatient</v>
      </c>
      <c r="D1221" s="151">
        <v>0.36927518772477186</v>
      </c>
      <c r="E1221" t="str">
        <f>VLOOKUP($F1221,'Participating - full rosters'!$A:$Q,10,FALSE )</f>
        <v>Clement, Shawn</v>
      </c>
      <c r="F1221" s="151">
        <v>0.78812502881236146</v>
      </c>
      <c r="G1221">
        <f>VLOOKUP($F1221,'Participating - full rosters'!$A:$Q,11,FALSE )</f>
        <v>16</v>
      </c>
      <c r="H1221" s="132">
        <f>VLOOKUP($F1221,'Participating - full rosters'!$A:$Q,12,FALSE )</f>
        <v>0</v>
      </c>
      <c r="I1221" s="132">
        <f>VLOOKUP($F1221,'Participating - full rosters'!$A:$Q,13,FALSE )</f>
        <v>2011</v>
      </c>
      <c r="J1221" s="132" t="str">
        <f>VLOOKUP($F1221,'Participating - full rosters'!$A:$Q,14,FALSE )</f>
        <v>Nongovt. (not-for-profit) - Other</v>
      </c>
      <c r="K1221" s="132" t="str">
        <f>VLOOKUP($F1221,'Participating - full rosters'!$A:$R,18,FALSE )</f>
        <v>Non teaching</v>
      </c>
      <c r="L1221" s="132" t="str">
        <f>VLOOKUP($F1221,'Participating - full rosters'!$A:$Q,15,FALSE )</f>
        <v>Staff Nurse</v>
      </c>
      <c r="M1221" s="150">
        <f>VLOOKUP($F1221,'Participating - full rosters'!$A:$Q,16,FALSE )</f>
        <v>42838</v>
      </c>
      <c r="N1221" s="150">
        <f>VLOOKUP($F1221,'Participating - full rosters'!$A:$Q,16,FALSE )</f>
        <v>42838</v>
      </c>
      <c r="O1221" s="150"/>
      <c r="P1221" s="150"/>
      <c r="Q1221" s="47">
        <f>'Overall Data'!$C$34-N1221</f>
        <v>211</v>
      </c>
      <c r="R1221" s="132" t="str">
        <f>VLOOKUP($F1221,'Participating - full rosters'!$A:$Q,17,FALSE )</f>
        <v xml:space="preserve">NIGHT </v>
      </c>
      <c r="S1221" s="132">
        <v>5</v>
      </c>
    </row>
    <row r="1222" spans="1:19">
      <c r="A1222" t="str">
        <f>VLOOKUP($F1222,'Participating - full rosters'!$A:$Q,2,FALSE )</f>
        <v>The Miriam Hospital</v>
      </c>
      <c r="B1222" s="151">
        <v>0.52550586196277127</v>
      </c>
      <c r="C1222" t="str">
        <f>VLOOKUP($F1222,'Participating - full rosters'!$A:$Q,5,FALSE )</f>
        <v>4E Cardiac</v>
      </c>
      <c r="D1222" s="1">
        <v>0.80277592639886974</v>
      </c>
      <c r="E1222" t="str">
        <f>VLOOKUP($F1222,'Participating - full rosters'!$A:$Q,10,FALSE )</f>
        <v>Freitas, Jessie</v>
      </c>
      <c r="F1222" s="151">
        <v>0.63272563159827522</v>
      </c>
      <c r="G1222">
        <f>VLOOKUP($F1222,'Participating - full rosters'!$A:$Q,11,FALSE )</f>
        <v>247</v>
      </c>
      <c r="H1222" s="132">
        <f>VLOOKUP($F1222,'Participating - full rosters'!$A:$Q,12,FALSE )</f>
        <v>30</v>
      </c>
      <c r="I1222" s="132">
        <f>VLOOKUP($F1222,'Participating - full rosters'!$A:$Q,13,FALSE )</f>
        <v>2004</v>
      </c>
      <c r="J1222" s="132" t="str">
        <f>VLOOKUP($F1222,'Participating - full rosters'!$A:$Q,14,FALSE )</f>
        <v>Nongovt. (not-for-profit) - Other</v>
      </c>
      <c r="K1222" s="132" t="str">
        <f>VLOOKUP($F1222,'Participating - full rosters'!$A:$R,18,FALSE )</f>
        <v>Major</v>
      </c>
      <c r="L1222" s="132" t="str">
        <f>VLOOKUP($F1222,'Participating - full rosters'!$A:$Q,15,FALSE )</f>
        <v>Staff Nurse</v>
      </c>
      <c r="M1222" s="150">
        <f>VLOOKUP($F1222,'Participating - full rosters'!$A:$Q,16,FALSE )</f>
        <v>42838</v>
      </c>
      <c r="N1222" s="150">
        <f>VLOOKUP($F1222,'Participating - full rosters'!$A:$Q,16,FALSE )</f>
        <v>42838</v>
      </c>
      <c r="O1222" s="150"/>
      <c r="P1222" s="150"/>
      <c r="Q1222" s="47">
        <f>'Overall Data'!$C$34-N1222</f>
        <v>211</v>
      </c>
      <c r="R1222" s="132" t="str">
        <f>VLOOKUP($F1222,'Participating - full rosters'!$A:$Q,17,FALSE )</f>
        <v xml:space="preserve">NIGHT </v>
      </c>
      <c r="S1222" s="132">
        <v>5</v>
      </c>
    </row>
    <row r="1223" spans="1:19">
      <c r="A1223" t="str">
        <f>VLOOKUP($F1223,'Participating - full rosters'!$A:$Q,2,FALSE )</f>
        <v>St. John Hospital &amp; Medical Center</v>
      </c>
      <c r="B1223" s="1">
        <v>0.43342485109506379</v>
      </c>
      <c r="C1223" t="str">
        <f>VLOOKUP($F1223,'Participating - full rosters'!$A:$Q,5,FALSE )</f>
        <v>4 East - ACE Unit</v>
      </c>
      <c r="D1223" s="1">
        <v>0.9455541494267875</v>
      </c>
      <c r="E1223" t="str">
        <f>VLOOKUP($F1223,'Participating - full rosters'!$A:$Q,10,FALSE )</f>
        <v>Esselink, Kristin</v>
      </c>
      <c r="F1223" s="1">
        <v>0.1034444131593123</v>
      </c>
      <c r="G1223">
        <f>VLOOKUP($F1223,'Participating - full rosters'!$A:$Q,11,FALSE )</f>
        <v>586</v>
      </c>
      <c r="H1223" s="132">
        <f>VLOOKUP($F1223,'Participating - full rosters'!$A:$Q,12,FALSE )</f>
        <v>24</v>
      </c>
      <c r="I1223" s="132">
        <f>VLOOKUP($F1223,'Participating - full rosters'!$A:$Q,13,FALSE )</f>
        <v>2003</v>
      </c>
      <c r="J1223" s="132" t="str">
        <f>VLOOKUP($F1223,'Participating - full rosters'!$A:$Q,14,FALSE )</f>
        <v>Nongovt. (not-for-profit) - Church Operated</v>
      </c>
      <c r="K1223" s="132" t="str">
        <f>VLOOKUP($F1223,'Participating - full rosters'!$A:$R,18,FALSE )</f>
        <v>Major</v>
      </c>
      <c r="L1223" s="132" t="str">
        <f>VLOOKUP($F1223,'Participating - full rosters'!$A:$Q,15,FALSE )</f>
        <v>Staff Nurse</v>
      </c>
      <c r="M1223" s="150">
        <f>VLOOKUP($F1223,'Participating - full rosters'!$A:$Q,16,FALSE )</f>
        <v>42835</v>
      </c>
      <c r="N1223" s="150">
        <f>VLOOKUP($F1223,'Participating - full rosters'!$A:$Q,16,FALSE )</f>
        <v>42835</v>
      </c>
      <c r="O1223" s="150"/>
      <c r="P1223" s="150"/>
      <c r="Q1223" s="47">
        <f>'Overall Data'!$C$34-N1223</f>
        <v>214</v>
      </c>
      <c r="R1223" s="132" t="str">
        <f>VLOOKUP($F1223,'Participating - full rosters'!$A:$Q,17,FALSE )</f>
        <v xml:space="preserve">NIGHT </v>
      </c>
      <c r="S1223" s="132">
        <v>5</v>
      </c>
    </row>
    <row r="1224" spans="1:19">
      <c r="A1224" t="str">
        <f>VLOOKUP($F1224,'Participating - full rosters'!$A:$Q,2,FALSE )</f>
        <v>UConn Health John Dempsey Hospital</v>
      </c>
      <c r="B1224" s="151">
        <v>6.2812775230464357E-2</v>
      </c>
      <c r="C1224" t="str">
        <f>VLOOKUP($F1224,'Participating - full rosters'!$A:$Q,5,FALSE )</f>
        <v>Medicine 3 Unit</v>
      </c>
      <c r="D1224" s="99">
        <v>5.9301050074087702E-2</v>
      </c>
      <c r="E1224" t="str">
        <f>VLOOKUP($F1224,'Participating - full rosters'!$A:$Q,10,FALSE )</f>
        <v>Spear, Heather</v>
      </c>
      <c r="F1224" s="151">
        <v>0.57473790776861999</v>
      </c>
      <c r="G1224">
        <f>VLOOKUP($F1224,'Participating - full rosters'!$A:$Q,11,FALSE )</f>
        <v>176</v>
      </c>
      <c r="H1224" s="132">
        <f>VLOOKUP($F1224,'Participating - full rosters'!$A:$Q,12,FALSE )</f>
        <v>28</v>
      </c>
      <c r="I1224" s="132">
        <f>VLOOKUP($F1224,'Participating - full rosters'!$A:$Q,13,FALSE )</f>
        <v>2017</v>
      </c>
      <c r="J1224" s="132" t="str">
        <f>VLOOKUP($F1224,'Participating - full rosters'!$A:$Q,14,FALSE )</f>
        <v xml:space="preserve">Govt. (non federal) - State
</v>
      </c>
      <c r="K1224" s="132" t="str">
        <f>VLOOKUP($F1224,'Participating - full rosters'!$A:$R,18,FALSE )</f>
        <v>Major</v>
      </c>
      <c r="L1224" s="132" t="str">
        <f>VLOOKUP($F1224,'Participating - full rosters'!$A:$Q,15,FALSE )</f>
        <v>Float Nurse</v>
      </c>
      <c r="M1224" s="150">
        <f>VLOOKUP($F1224,'Participating - full rosters'!$A:$Q,16,FALSE )</f>
        <v>42828</v>
      </c>
      <c r="N1224" s="150">
        <f>VLOOKUP($F1224,'Participating - full rosters'!$A:$Q,16,FALSE )</f>
        <v>42828</v>
      </c>
      <c r="O1224" s="150"/>
      <c r="P1224" s="150"/>
      <c r="Q1224" s="47">
        <f>'Overall Data'!$C$34-N1224</f>
        <v>221</v>
      </c>
      <c r="R1224" s="132" t="str">
        <f>VLOOKUP($F1224,'Participating - full rosters'!$A:$Q,17,FALSE )</f>
        <v>NIGHT</v>
      </c>
      <c r="S1224" s="132">
        <v>5</v>
      </c>
    </row>
    <row r="1225" spans="1:19">
      <c r="A1225" t="str">
        <f>VLOOKUP($F1225,'Participating - full rosters'!$A:$Q,2,FALSE )</f>
        <v>The Miriam Hospital</v>
      </c>
      <c r="B1225" s="1">
        <v>0.52550586196277127</v>
      </c>
      <c r="C1225" t="str">
        <f>VLOOKUP($F1225,'Participating - full rosters'!$A:$Q,5,FALSE )</f>
        <v>4E Cardiac</v>
      </c>
      <c r="D1225" s="1">
        <v>0.80277592639886974</v>
      </c>
      <c r="E1225" t="str">
        <f>VLOOKUP($F1225,'Participating - full rosters'!$A:$Q,10,FALSE )</f>
        <v>Murray, Katie E</v>
      </c>
      <c r="F1225" s="1">
        <v>0.35158346632599458</v>
      </c>
      <c r="G1225">
        <f>VLOOKUP($F1225,'Participating - full rosters'!$A:$Q,11,FALSE )</f>
        <v>247</v>
      </c>
      <c r="H1225" s="132">
        <f>VLOOKUP($F1225,'Participating - full rosters'!$A:$Q,12,FALSE )</f>
        <v>30</v>
      </c>
      <c r="I1225" s="132">
        <f>VLOOKUP($F1225,'Participating - full rosters'!$A:$Q,13,FALSE )</f>
        <v>2004</v>
      </c>
      <c r="J1225" s="132" t="str">
        <f>VLOOKUP($F1225,'Participating - full rosters'!$A:$Q,14,FALSE )</f>
        <v>Nongovt. (not-for-profit) - Other</v>
      </c>
      <c r="K1225" s="132" t="str">
        <f>VLOOKUP($F1225,'Participating - full rosters'!$A:$R,18,FALSE )</f>
        <v>Major</v>
      </c>
      <c r="L1225" s="132" t="str">
        <f>VLOOKUP($F1225,'Participating - full rosters'!$A:$Q,15,FALSE )</f>
        <v>Nurse Aide</v>
      </c>
      <c r="M1225" s="150">
        <f>VLOOKUP($F1225,'Participating - full rosters'!$A:$Q,16,FALSE )</f>
        <v>42811</v>
      </c>
      <c r="N1225" s="150">
        <f>VLOOKUP($F1225,'Participating - full rosters'!$A:$Q,16,FALSE )</f>
        <v>42811</v>
      </c>
      <c r="O1225" s="150"/>
      <c r="P1225" s="150"/>
      <c r="Q1225" s="47">
        <f>'Overall Data'!$C$34-N1225</f>
        <v>238</v>
      </c>
      <c r="R1225" s="132" t="str">
        <f>VLOOKUP($F1225,'Participating - full rosters'!$A:$Q,17,FALSE )</f>
        <v xml:space="preserve">NIGHT </v>
      </c>
      <c r="S1225" s="132">
        <v>5</v>
      </c>
    </row>
    <row r="1226" spans="1:19">
      <c r="A1226" t="str">
        <f>VLOOKUP($F1226,'Participating - full rosters'!$A:$Q,2,FALSE )</f>
        <v>The Miriam Hospital</v>
      </c>
      <c r="B1226" s="1">
        <v>0.52550586196277127</v>
      </c>
      <c r="C1226" t="str">
        <f>VLOOKUP($F1226,'Participating - full rosters'!$A:$Q,5,FALSE )</f>
        <v>3W Med Surg</v>
      </c>
      <c r="D1226" s="1">
        <v>0.25663933604106137</v>
      </c>
      <c r="E1226" t="str">
        <f>VLOOKUP($F1226,'Participating - full rosters'!$A:$Q,10,FALSE )</f>
        <v>Roberge, Mary Lou</v>
      </c>
      <c r="F1226" s="1">
        <v>0.70521748544219631</v>
      </c>
      <c r="G1226">
        <f>VLOOKUP($F1226,'Participating - full rosters'!$A:$Q,11,FALSE )</f>
        <v>247</v>
      </c>
      <c r="H1226" s="132">
        <f>VLOOKUP($F1226,'Participating - full rosters'!$A:$Q,12,FALSE )</f>
        <v>36</v>
      </c>
      <c r="I1226" s="132">
        <f>VLOOKUP($F1226,'Participating - full rosters'!$A:$Q,13,FALSE )</f>
        <v>2004</v>
      </c>
      <c r="J1226" s="132" t="str">
        <f>VLOOKUP($F1226,'Participating - full rosters'!$A:$Q,14,FALSE )</f>
        <v>Nongovt. (not-for-profit) - Other</v>
      </c>
      <c r="K1226" s="132" t="str">
        <f>VLOOKUP($F1226,'Participating - full rosters'!$A:$R,18,FALSE )</f>
        <v>Major</v>
      </c>
      <c r="L1226" s="132" t="str">
        <f>VLOOKUP($F1226,'Participating - full rosters'!$A:$Q,15,FALSE )</f>
        <v>Nurse Aide</v>
      </c>
      <c r="M1226" s="150">
        <f>VLOOKUP($F1226,'Participating - full rosters'!$A:$Q,16,FALSE )</f>
        <v>42797</v>
      </c>
      <c r="N1226" s="150">
        <f>VLOOKUP($F1226,'Participating - full rosters'!$A:$Q,16,FALSE )</f>
        <v>42797</v>
      </c>
      <c r="O1226" s="150"/>
      <c r="P1226" s="150"/>
      <c r="Q1226" s="47">
        <f>'Overall Data'!$C$34-N1226</f>
        <v>252</v>
      </c>
      <c r="R1226" s="132" t="str">
        <f>VLOOKUP($F1226,'Participating - full rosters'!$A:$Q,17,FALSE )</f>
        <v xml:space="preserve">NIGHT </v>
      </c>
      <c r="S1226" s="132">
        <v>5</v>
      </c>
    </row>
    <row r="1227" spans="1:19">
      <c r="A1227" t="str">
        <f>VLOOKUP($F1227,'Participating - full rosters'!$A:$Q,2,FALSE )</f>
        <v>NY Presbyterian - Lawrence</v>
      </c>
      <c r="B1227" s="99">
        <v>9.2891976238658899E-2</v>
      </c>
      <c r="C1227" t="str">
        <f>VLOOKUP($F1227,'Participating - full rosters'!$A:$Q,5,FALSE )</f>
        <v>3N</v>
      </c>
      <c r="D1227" s="99">
        <v>0.32799101029205158</v>
      </c>
      <c r="E1227" t="str">
        <f>VLOOKUP($F1227,'Participating - full rosters'!$A:$Q,10,FALSE )</f>
        <v>Nunez, Medina Eli</v>
      </c>
      <c r="F1227" s="99">
        <v>0.2882603729376042</v>
      </c>
      <c r="G1227">
        <f>VLOOKUP($F1227,'Participating - full rosters'!$A:$Q,11,FALSE )</f>
        <v>208</v>
      </c>
      <c r="H1227" s="132">
        <f>VLOOKUP($F1227,'Participating - full rosters'!$A:$Q,12,FALSE )</f>
        <v>31</v>
      </c>
      <c r="I1227" s="132">
        <f>VLOOKUP($F1227,'Participating - full rosters'!$A:$Q,13,FALSE )</f>
        <v>2016</v>
      </c>
      <c r="J1227" s="132" t="str">
        <f>VLOOKUP($F1227,'Participating - full rosters'!$A:$Q,14,FALSE )</f>
        <v>Nongovt. (not-for-profit) - Other</v>
      </c>
      <c r="K1227" s="132" t="str">
        <f>VLOOKUP($F1227,'Participating - full rosters'!$A:$R,18,FALSE )</f>
        <v>Minor</v>
      </c>
      <c r="L1227" s="132" t="str">
        <f>VLOOKUP($F1227,'Participating - full rosters'!$A:$Q,15,FALSE )</f>
        <v>STAFF NURSE</v>
      </c>
      <c r="M1227" s="150">
        <f>VLOOKUP($F1227,'Participating - full rosters'!$A:$Q,16,FALSE )</f>
        <v>42786</v>
      </c>
      <c r="N1227" s="150">
        <f>VLOOKUP($F1227,'Participating - full rosters'!$A:$Q,16,FALSE )</f>
        <v>42786</v>
      </c>
      <c r="O1227" s="150"/>
      <c r="P1227" s="150"/>
      <c r="Q1227" s="47">
        <f>'Overall Data'!$C$34-N1227</f>
        <v>263</v>
      </c>
      <c r="R1227" s="132" t="str">
        <f>VLOOKUP($F1227,'Participating - full rosters'!$A:$Q,17,FALSE )</f>
        <v>FT Nights</v>
      </c>
      <c r="S1227" s="132">
        <v>5</v>
      </c>
    </row>
    <row r="1228" spans="1:19">
      <c r="A1228" t="str">
        <f>VLOOKUP($F1228,'Participating - full rosters'!$A:$Q,2,FALSE )</f>
        <v>St. John Hospital &amp; Medical Center</v>
      </c>
      <c r="B1228" s="1">
        <v>0.43342485109506379</v>
      </c>
      <c r="C1228" t="str">
        <f>VLOOKUP($F1228,'Participating - full rosters'!$A:$Q,5,FALSE )</f>
        <v>4 East - ACE Unit</v>
      </c>
      <c r="D1228" s="1">
        <v>0.9455541494267875</v>
      </c>
      <c r="E1228" t="str">
        <f>VLOOKUP($F1228,'Participating - full rosters'!$A:$Q,10,FALSE )</f>
        <v>Anderson, Kelley</v>
      </c>
      <c r="F1228" s="1">
        <v>0.18871233838509438</v>
      </c>
      <c r="G1228">
        <f>VLOOKUP($F1228,'Participating - full rosters'!$A:$Q,11,FALSE )</f>
        <v>586</v>
      </c>
      <c r="H1228" s="132">
        <f>VLOOKUP($F1228,'Participating - full rosters'!$A:$Q,12,FALSE )</f>
        <v>24</v>
      </c>
      <c r="I1228" s="132">
        <f>VLOOKUP($F1228,'Participating - full rosters'!$A:$Q,13,FALSE )</f>
        <v>2003</v>
      </c>
      <c r="J1228" s="132" t="str">
        <f>VLOOKUP($F1228,'Participating - full rosters'!$A:$Q,14,FALSE )</f>
        <v>Nongovt. (not-for-profit) - Church Operated</v>
      </c>
      <c r="K1228" s="132" t="str">
        <f>VLOOKUP($F1228,'Participating - full rosters'!$A:$R,18,FALSE )</f>
        <v>Major</v>
      </c>
      <c r="L1228" s="132" t="str">
        <f>VLOOKUP($F1228,'Participating - full rosters'!$A:$Q,15,FALSE )</f>
        <v>Staff Nurse</v>
      </c>
      <c r="M1228" s="150">
        <f>VLOOKUP($F1228,'Participating - full rosters'!$A:$Q,16,FALSE )</f>
        <v>42786</v>
      </c>
      <c r="N1228" s="150">
        <f>VLOOKUP($F1228,'Participating - full rosters'!$A:$Q,16,FALSE )</f>
        <v>42786</v>
      </c>
      <c r="O1228" s="150"/>
      <c r="P1228" s="150"/>
      <c r="Q1228" s="47">
        <f>'Overall Data'!$C$34-N1228</f>
        <v>263</v>
      </c>
      <c r="R1228" s="132" t="str">
        <f>VLOOKUP($F1228,'Participating - full rosters'!$A:$Q,17,FALSE )</f>
        <v xml:space="preserve">NIGHT </v>
      </c>
      <c r="S1228" s="132">
        <v>5</v>
      </c>
    </row>
    <row r="1229" spans="1:19">
      <c r="A1229" t="str">
        <f>VLOOKUP($F1229,'Participating - full rosters'!$A:$Q,2,FALSE )</f>
        <v>Kaiser Permanente Sunnyside Medical Center</v>
      </c>
      <c r="B1229" s="151">
        <v>0.21700524054157877</v>
      </c>
      <c r="C1229" t="str">
        <f>VLOOKUP($F1229,'Participating - full rosters'!$A:$Q,5,FALSE )</f>
        <v>1 North</v>
      </c>
      <c r="D1229" s="151">
        <v>0.62267359343562168</v>
      </c>
      <c r="E1229" t="str">
        <f>VLOOKUP($F1229,'Participating - full rosters'!$A:$Q,10,FALSE )</f>
        <v>Nicolas, Elmira</v>
      </c>
      <c r="F1229" s="1">
        <v>0.46121536292666965</v>
      </c>
      <c r="G1229">
        <f>VLOOKUP($F1229,'Participating - full rosters'!$A:$Q,11,FALSE )</f>
        <v>302</v>
      </c>
      <c r="H1229" s="132">
        <f>VLOOKUP($F1229,'Participating - full rosters'!$A:$Q,12,FALSE )</f>
        <v>19</v>
      </c>
      <c r="I1229" s="132">
        <f>VLOOKUP($F1229,'Participating - full rosters'!$A:$Q,13,FALSE )</f>
        <v>2016</v>
      </c>
      <c r="J1229" s="132" t="str">
        <f>VLOOKUP($F1229,'Participating - full rosters'!$A:$Q,14,FALSE )</f>
        <v>Nongovt. (not-for-profit) - Other</v>
      </c>
      <c r="K1229" s="132" t="str">
        <f>VLOOKUP($F1229,'Participating - full rosters'!$A:$R,18,FALSE )</f>
        <v>Minor</v>
      </c>
      <c r="L1229" s="132" t="str">
        <f>VLOOKUP($F1229,'Participating - full rosters'!$A:$Q,15,FALSE )</f>
        <v>Staff Nurse</v>
      </c>
      <c r="M1229" s="150">
        <f>VLOOKUP($F1229,'Participating - full rosters'!$A:$Q,16,FALSE )</f>
        <v>42779</v>
      </c>
      <c r="N1229" s="150">
        <f>VLOOKUP($F1229,'Participating - full rosters'!$A:$Q,16,FALSE )</f>
        <v>42779</v>
      </c>
      <c r="O1229" s="150"/>
      <c r="P1229" s="150"/>
      <c r="Q1229" s="47">
        <f>'Overall Data'!$C$34-N1229</f>
        <v>270</v>
      </c>
      <c r="R1229" s="132" t="str">
        <f>VLOOKUP($F1229,'Participating - full rosters'!$A:$Q,17,FALSE )</f>
        <v>NIGHT</v>
      </c>
      <c r="S1229" s="132">
        <v>5</v>
      </c>
    </row>
    <row r="1230" spans="1:19">
      <c r="A1230" t="str">
        <f>VLOOKUP($F1230,'Participating - full rosters'!$A:$Q,2,FALSE )</f>
        <v>Kaiser Permanente Sunnyside Medical Center</v>
      </c>
      <c r="B1230" s="1">
        <v>0.21700524054157877</v>
      </c>
      <c r="C1230" t="str">
        <f>VLOOKUP($F1230,'Participating - full rosters'!$A:$Q,5,FALSE )</f>
        <v>3 North</v>
      </c>
      <c r="D1230" s="1">
        <v>0.25340820192356961</v>
      </c>
      <c r="E1230" t="str">
        <f>VLOOKUP($F1230,'Participating - full rosters'!$A:$Q,10,FALSE )</f>
        <v>Tano, Charmaine</v>
      </c>
      <c r="F1230" s="1">
        <v>0.81728094090796133</v>
      </c>
      <c r="G1230">
        <f>VLOOKUP($F1230,'Participating - full rosters'!$A:$Q,11,FALSE )</f>
        <v>302</v>
      </c>
      <c r="H1230" s="132">
        <f>VLOOKUP($F1230,'Participating - full rosters'!$A:$Q,12,FALSE )</f>
        <v>37</v>
      </c>
      <c r="I1230" s="132">
        <f>VLOOKUP($F1230,'Participating - full rosters'!$A:$Q,13,FALSE )</f>
        <v>2016</v>
      </c>
      <c r="J1230" s="132" t="str">
        <f>VLOOKUP($F1230,'Participating - full rosters'!$A:$Q,14,FALSE )</f>
        <v>Nongovt. (not-for-profit) - Other</v>
      </c>
      <c r="K1230" s="132" t="str">
        <f>VLOOKUP($F1230,'Participating - full rosters'!$A:$R,18,FALSE )</f>
        <v>Minor</v>
      </c>
      <c r="L1230" s="132" t="str">
        <f>VLOOKUP($F1230,'Participating - full rosters'!$A:$Q,15,FALSE )</f>
        <v>Staff Nurse</v>
      </c>
      <c r="M1230" s="150">
        <f>VLOOKUP($F1230,'Participating - full rosters'!$A:$Q,16,FALSE )</f>
        <v>42779</v>
      </c>
      <c r="N1230" s="150">
        <f>VLOOKUP($F1230,'Participating - full rosters'!$A:$Q,16,FALSE )</f>
        <v>42779</v>
      </c>
      <c r="O1230" s="150"/>
      <c r="P1230" s="150"/>
      <c r="Q1230" s="47">
        <f>'Overall Data'!$C$34-N1230</f>
        <v>270</v>
      </c>
      <c r="R1230" s="132" t="str">
        <f>VLOOKUP($F1230,'Participating - full rosters'!$A:$Q,17,FALSE )</f>
        <v>NIGHT</v>
      </c>
      <c r="S1230" s="132">
        <v>5</v>
      </c>
    </row>
    <row r="1231" spans="1:19">
      <c r="A1231" t="str">
        <f>VLOOKUP($F1231,'Participating - full rosters'!$A:$Q,2,FALSE )</f>
        <v>St. Elizabeth Hospital</v>
      </c>
      <c r="B1231" s="106">
        <v>6.8237914781315995E-2</v>
      </c>
      <c r="C1231" t="str">
        <f>VLOOKUP($F1231,'Participating - full rosters'!$A:$Q,5,FALSE )</f>
        <v>Surgery</v>
      </c>
      <c r="D1231" s="106">
        <v>0.26135224736058948</v>
      </c>
      <c r="E1231" t="str">
        <f>VLOOKUP($F1231,'Participating - full rosters'!$A:$Q,10,FALSE )</f>
        <v>Verrett, Shiwana</v>
      </c>
      <c r="F1231" s="106">
        <v>0.23431996792490728</v>
      </c>
      <c r="G1231">
        <f>VLOOKUP($F1231,'Participating - full rosters'!$A:$Q,11,FALSE )</f>
        <v>47</v>
      </c>
      <c r="H1231" s="132">
        <f>VLOOKUP($F1231,'Participating - full rosters'!$A:$Q,12,FALSE )</f>
        <v>16</v>
      </c>
      <c r="I1231" s="132">
        <f>VLOOKUP($F1231,'Participating - full rosters'!$A:$Q,13,FALSE )</f>
        <v>2012</v>
      </c>
      <c r="J1231" s="132" t="str">
        <f>VLOOKUP($F1231,'Participating - full rosters'!$A:$Q,14,FALSE )</f>
        <v xml:space="preserve">Nongovt. (not-for-profit) - Church Operated
</v>
      </c>
      <c r="K1231" s="132" t="str">
        <f>VLOOKUP($F1231,'Participating - full rosters'!$A:$R,18,FALSE )</f>
        <v>Non teaching</v>
      </c>
      <c r="L1231" s="132" t="str">
        <f>VLOOKUP($F1231,'Participating - full rosters'!$A:$Q,15,FALSE )</f>
        <v>C N A</v>
      </c>
      <c r="M1231" s="150">
        <f>VLOOKUP($F1231,'Participating - full rosters'!$A:$Q,16,FALSE )</f>
        <v>42779</v>
      </c>
      <c r="N1231" s="150">
        <f>VLOOKUP($F1231,'Participating - full rosters'!$A:$Q,16,FALSE )</f>
        <v>42779</v>
      </c>
      <c r="O1231" s="150"/>
      <c r="P1231" s="150"/>
      <c r="Q1231" s="47">
        <f>'Overall Data'!$C$34-N1231</f>
        <v>270</v>
      </c>
      <c r="R1231" s="132" t="str">
        <f>VLOOKUP($F1231,'Participating - full rosters'!$A:$Q,17,FALSE )</f>
        <v>Night</v>
      </c>
      <c r="S1231" s="132">
        <v>5</v>
      </c>
    </row>
    <row r="1232" spans="1:19">
      <c r="A1232" t="str">
        <f>VLOOKUP($F1232,'Participating - full rosters'!$A:$Q,2,FALSE )</f>
        <v>Woodhull Hospital</v>
      </c>
      <c r="B1232" s="151">
        <v>0.33754326083630637</v>
      </c>
      <c r="C1232" t="str">
        <f>VLOOKUP($F1232,'Participating - full rosters'!$A:$Q,5,FALSE )</f>
        <v>8-200 Medicine</v>
      </c>
      <c r="D1232" s="151">
        <v>0.39015181399689147</v>
      </c>
      <c r="E1232" t="str">
        <f>VLOOKUP($F1232,'Participating - full rosters'!$A:$Q,10,FALSE )</f>
        <v>Bamisle, Kayode</v>
      </c>
      <c r="F1232" s="151">
        <v>0.89590000000000003</v>
      </c>
      <c r="G1232">
        <f>VLOOKUP($F1232,'Participating - full rosters'!$A:$Q,11,FALSE )</f>
        <v>305</v>
      </c>
      <c r="H1232" s="132">
        <f>VLOOKUP($F1232,'Participating - full rosters'!$A:$Q,12,FALSE )</f>
        <v>36</v>
      </c>
      <c r="I1232" s="132">
        <f>VLOOKUP($F1232,'Participating - full rosters'!$A:$Q,13,FALSE )</f>
        <v>2016</v>
      </c>
      <c r="J1232" s="132" t="str">
        <f>VLOOKUP($F1232,'Participating - full rosters'!$A:$Q,14,FALSE )</f>
        <v>Govt. (non federal) - City-county</v>
      </c>
      <c r="K1232" s="132" t="str">
        <f>VLOOKUP($F1232,'Participating - full rosters'!$A:$R,18,FALSE )</f>
        <v>Minor</v>
      </c>
      <c r="L1232" s="132" t="str">
        <f>VLOOKUP($F1232,'Participating - full rosters'!$A:$Q,15,FALSE )</f>
        <v>C N A</v>
      </c>
      <c r="M1232" s="150">
        <f>VLOOKUP($F1232,'Participating - full rosters'!$A:$Q,16,FALSE )</f>
        <v>42779</v>
      </c>
      <c r="N1232" s="150">
        <f>VLOOKUP($F1232,'Participating - full rosters'!$A:$Q,16,FALSE )</f>
        <v>42779</v>
      </c>
      <c r="O1232" s="150"/>
      <c r="P1232" s="150"/>
      <c r="Q1232" s="47">
        <f>'Overall Data'!$C$34-N1232</f>
        <v>270</v>
      </c>
      <c r="R1232" s="132" t="str">
        <f>VLOOKUP($F1232,'Participating - full rosters'!$A:$Q,17,FALSE )</f>
        <v>Night</v>
      </c>
      <c r="S1232" s="132">
        <v>5</v>
      </c>
    </row>
    <row r="1233" spans="1:19">
      <c r="A1233" t="str">
        <f>VLOOKUP($F1233,'Participating - full rosters'!$A:$Q,2,FALSE )</f>
        <v>Kaiser Permanente Sunnyside Medical Center</v>
      </c>
      <c r="B1233" s="151">
        <v>0.21700524054157877</v>
      </c>
      <c r="C1233" t="str">
        <f>VLOOKUP($F1233,'Participating - full rosters'!$A:$Q,5,FALSE )</f>
        <v>1 North</v>
      </c>
      <c r="D1233" s="151">
        <v>0.62267359343562168</v>
      </c>
      <c r="E1233" t="str">
        <f>VLOOKUP($F1233,'Participating - full rosters'!$A:$Q,10,FALSE )</f>
        <v>Avila-Nunez, Elsa</v>
      </c>
      <c r="F1233" s="151">
        <v>0.18058487757213881</v>
      </c>
      <c r="G1233">
        <f>VLOOKUP($F1233,'Participating - full rosters'!$A:$Q,11,FALSE )</f>
        <v>302</v>
      </c>
      <c r="H1233" s="132">
        <f>VLOOKUP($F1233,'Participating - full rosters'!$A:$Q,12,FALSE )</f>
        <v>19</v>
      </c>
      <c r="I1233" s="132">
        <f>VLOOKUP($F1233,'Participating - full rosters'!$A:$Q,13,FALSE )</f>
        <v>2016</v>
      </c>
      <c r="J1233" s="132" t="str">
        <f>VLOOKUP($F1233,'Participating - full rosters'!$A:$Q,14,FALSE )</f>
        <v>Nongovt. (not-for-profit) - Other</v>
      </c>
      <c r="K1233" s="132" t="str">
        <f>VLOOKUP($F1233,'Participating - full rosters'!$A:$R,18,FALSE )</f>
        <v>Minor</v>
      </c>
      <c r="L1233" s="132" t="str">
        <f>VLOOKUP($F1233,'Participating - full rosters'!$A:$Q,15,FALSE )</f>
        <v>Staff Nurse</v>
      </c>
      <c r="M1233" s="150">
        <f>VLOOKUP($F1233,'Participating - full rosters'!$A:$Q,16,FALSE )</f>
        <v>42776</v>
      </c>
      <c r="N1233" s="150">
        <f>VLOOKUP($F1233,'Participating - full rosters'!$A:$Q,16,FALSE )</f>
        <v>42776</v>
      </c>
      <c r="O1233" s="150"/>
      <c r="P1233" s="150"/>
      <c r="Q1233" s="47">
        <f>'Overall Data'!$C$34-N1233</f>
        <v>273</v>
      </c>
      <c r="R1233" s="132" t="str">
        <f>VLOOKUP($F1233,'Participating - full rosters'!$A:$Q,17,FALSE )</f>
        <v>NIGHT</v>
      </c>
      <c r="S1233" s="132">
        <v>5</v>
      </c>
    </row>
    <row r="1234" spans="1:19">
      <c r="A1234" t="str">
        <f>VLOOKUP($F1234,'Participating - full rosters'!$A:$Q,2,FALSE )</f>
        <v>Kaiser Permanente Sunnyside Medical Center</v>
      </c>
      <c r="B1234" s="151">
        <v>0.21700524054157877</v>
      </c>
      <c r="C1234" t="str">
        <f>VLOOKUP($F1234,'Participating - full rosters'!$A:$Q,5,FALSE )</f>
        <v>3 South</v>
      </c>
      <c r="D1234" s="151">
        <v>0.64084960040717354</v>
      </c>
      <c r="E1234" t="str">
        <f>VLOOKUP($F1234,'Participating - full rosters'!$A:$Q,10,FALSE )</f>
        <v>Harrington, Christina</v>
      </c>
      <c r="F1234" s="151">
        <v>0.21432405160268231</v>
      </c>
      <c r="G1234">
        <f>VLOOKUP($F1234,'Participating - full rosters'!$A:$Q,11,FALSE )</f>
        <v>302</v>
      </c>
      <c r="H1234" s="132">
        <f>VLOOKUP($F1234,'Participating - full rosters'!$A:$Q,12,FALSE )</f>
        <v>20</v>
      </c>
      <c r="I1234" s="132">
        <f>VLOOKUP($F1234,'Participating - full rosters'!$A:$Q,13,FALSE )</f>
        <v>2016</v>
      </c>
      <c r="J1234" s="132" t="str">
        <f>VLOOKUP($F1234,'Participating - full rosters'!$A:$Q,14,FALSE )</f>
        <v>Nongovt. (not-for-profit) - Other</v>
      </c>
      <c r="K1234" s="132" t="str">
        <f>VLOOKUP($F1234,'Participating - full rosters'!$A:$R,18,FALSE )</f>
        <v>Minor</v>
      </c>
      <c r="L1234" s="132" t="str">
        <f>VLOOKUP($F1234,'Participating - full rosters'!$A:$Q,15,FALSE )</f>
        <v>Staff Nurse</v>
      </c>
      <c r="M1234" s="150">
        <f>VLOOKUP($F1234,'Participating - full rosters'!$A:$Q,16,FALSE )</f>
        <v>42776</v>
      </c>
      <c r="N1234" s="150">
        <f>VLOOKUP($F1234,'Participating - full rosters'!$A:$Q,16,FALSE )</f>
        <v>42776</v>
      </c>
      <c r="O1234" s="150"/>
      <c r="P1234" s="150"/>
      <c r="Q1234" s="47">
        <f>'Overall Data'!$C$34-N1234</f>
        <v>273</v>
      </c>
      <c r="R1234" s="132" t="str">
        <f>VLOOKUP($F1234,'Participating - full rosters'!$A:$Q,17,FALSE )</f>
        <v>NIGHT</v>
      </c>
      <c r="S1234" s="132">
        <v>5</v>
      </c>
    </row>
    <row r="1235" spans="1:19">
      <c r="A1235" t="str">
        <f>VLOOKUP($F1235,'Participating - full rosters'!$A:$Q,2,FALSE )</f>
        <v>Kaiser Permanente Sunnyside Medical Center</v>
      </c>
      <c r="B1235" s="151">
        <v>0.21700524054157877</v>
      </c>
      <c r="C1235" t="str">
        <f>VLOOKUP($F1235,'Participating - full rosters'!$A:$Q,5,FALSE )</f>
        <v>2 North</v>
      </c>
      <c r="D1235" s="151">
        <v>0.16097999137792862</v>
      </c>
      <c r="E1235" t="str">
        <f>VLOOKUP($F1235,'Participating - full rosters'!$A:$Q,10,FALSE )</f>
        <v>Loghry, Maggie</v>
      </c>
      <c r="F1235" s="151">
        <v>0.32849203544905625</v>
      </c>
      <c r="G1235">
        <f>VLOOKUP($F1235,'Participating - full rosters'!$A:$Q,11,FALSE )</f>
        <v>302</v>
      </c>
      <c r="H1235" s="132">
        <f>VLOOKUP($F1235,'Participating - full rosters'!$A:$Q,12,FALSE )</f>
        <v>35</v>
      </c>
      <c r="I1235" s="132">
        <f>VLOOKUP($F1235,'Participating - full rosters'!$A:$Q,13,FALSE )</f>
        <v>2016</v>
      </c>
      <c r="J1235" s="132" t="str">
        <f>VLOOKUP($F1235,'Participating - full rosters'!$A:$Q,14,FALSE )</f>
        <v>Nongovt. (not-for-profit) - Other</v>
      </c>
      <c r="K1235" s="132" t="str">
        <f>VLOOKUP($F1235,'Participating - full rosters'!$A:$R,18,FALSE )</f>
        <v>Minor</v>
      </c>
      <c r="L1235" s="132" t="str">
        <f>VLOOKUP($F1235,'Participating - full rosters'!$A:$Q,15,FALSE )</f>
        <v>Staff Nurse</v>
      </c>
      <c r="M1235" s="150">
        <f>VLOOKUP($F1235,'Participating - full rosters'!$A:$Q,16,FALSE )</f>
        <v>42776</v>
      </c>
      <c r="N1235" s="150">
        <f>VLOOKUP($F1235,'Participating - full rosters'!$A:$Q,16,FALSE )</f>
        <v>42776</v>
      </c>
      <c r="O1235" s="150"/>
      <c r="P1235" s="150"/>
      <c r="Q1235" s="47">
        <f>'Overall Data'!$C$34-N1235</f>
        <v>273</v>
      </c>
      <c r="R1235" s="132" t="str">
        <f>VLOOKUP($F1235,'Participating - full rosters'!$A:$Q,17,FALSE )</f>
        <v>NIGHT</v>
      </c>
      <c r="S1235" s="132">
        <v>5</v>
      </c>
    </row>
    <row r="1236" spans="1:19">
      <c r="A1236" t="str">
        <f>VLOOKUP($F1236,'Participating - full rosters'!$A:$Q,2,FALSE )</f>
        <v>Kaiser Permanente Sunnyside Medical Center</v>
      </c>
      <c r="B1236" s="151">
        <v>0.21700524054157877</v>
      </c>
      <c r="C1236" t="str">
        <f>VLOOKUP($F1236,'Participating - full rosters'!$A:$Q,5,FALSE )</f>
        <v>CV</v>
      </c>
      <c r="D1236" s="151">
        <v>0.28666575543119865</v>
      </c>
      <c r="E1236" t="str">
        <f>VLOOKUP($F1236,'Participating - full rosters'!$A:$Q,10,FALSE )</f>
        <v>Pitchlynn, Lindsay</v>
      </c>
      <c r="F1236" s="151">
        <v>0.23672073110861647</v>
      </c>
      <c r="G1236">
        <f>VLOOKUP($F1236,'Participating - full rosters'!$A:$Q,11,FALSE )</f>
        <v>302</v>
      </c>
      <c r="H1236" s="132">
        <f>VLOOKUP($F1236,'Participating - full rosters'!$A:$Q,12,FALSE )</f>
        <v>18</v>
      </c>
      <c r="I1236" s="132">
        <f>VLOOKUP($F1236,'Participating - full rosters'!$A:$Q,13,FALSE )</f>
        <v>2016</v>
      </c>
      <c r="J1236" s="132" t="str">
        <f>VLOOKUP($F1236,'Participating - full rosters'!$A:$Q,14,FALSE )</f>
        <v>Nongovt. (not-for-profit) - Other</v>
      </c>
      <c r="K1236" s="132" t="str">
        <f>VLOOKUP($F1236,'Participating - full rosters'!$A:$R,18,FALSE )</f>
        <v>Minor</v>
      </c>
      <c r="L1236" s="132" t="str">
        <f>VLOOKUP($F1236,'Participating - full rosters'!$A:$Q,15,FALSE )</f>
        <v>Staff Nurse</v>
      </c>
      <c r="M1236" s="150">
        <f>VLOOKUP($F1236,'Participating - full rosters'!$A:$Q,16,FALSE )</f>
        <v>42758</v>
      </c>
      <c r="N1236" s="150">
        <f>VLOOKUP($F1236,'Participating - full rosters'!$A:$Q,16,FALSE )</f>
        <v>42758</v>
      </c>
      <c r="O1236" s="150"/>
      <c r="P1236" s="150"/>
      <c r="Q1236" s="47">
        <f>'Overall Data'!$C$34-N1236</f>
        <v>291</v>
      </c>
      <c r="R1236" s="132" t="str">
        <f>VLOOKUP($F1236,'Participating - full rosters'!$A:$Q,17,FALSE )</f>
        <v>NIGHT</v>
      </c>
      <c r="S1236" s="132">
        <v>5</v>
      </c>
    </row>
    <row r="1237" spans="1:19">
      <c r="A1237" t="str">
        <f>VLOOKUP($F1237,'Participating - full rosters'!$A:$Q,2,FALSE )</f>
        <v>Kaiser Permanente Sunnyside Medical Center</v>
      </c>
      <c r="B1237" s="151">
        <v>0.21700524054157877</v>
      </c>
      <c r="C1237" t="str">
        <f>VLOOKUP($F1237,'Participating - full rosters'!$A:$Q,5,FALSE )</f>
        <v>MS Progressive</v>
      </c>
      <c r="D1237" s="151">
        <v>0.25596923097598645</v>
      </c>
      <c r="E1237" t="str">
        <f>VLOOKUP($F1237,'Participating - full rosters'!$A:$Q,10,FALSE )</f>
        <v>Abrigo, Jesus</v>
      </c>
      <c r="F1237" s="151">
        <v>0.31021032116780545</v>
      </c>
      <c r="G1237">
        <f>VLOOKUP($F1237,'Participating - full rosters'!$A:$Q,11,FALSE )</f>
        <v>302</v>
      </c>
      <c r="H1237" s="132">
        <f>VLOOKUP($F1237,'Participating - full rosters'!$A:$Q,12,FALSE )</f>
        <v>20</v>
      </c>
      <c r="I1237" s="132">
        <f>VLOOKUP($F1237,'Participating - full rosters'!$A:$Q,13,FALSE )</f>
        <v>2016</v>
      </c>
      <c r="J1237" s="132" t="str">
        <f>VLOOKUP($F1237,'Participating - full rosters'!$A:$Q,14,FALSE )</f>
        <v>Nongovt. (not-for-profit) - Other</v>
      </c>
      <c r="K1237" s="132" t="str">
        <f>VLOOKUP($F1237,'Participating - full rosters'!$A:$R,18,FALSE )</f>
        <v>Minor</v>
      </c>
      <c r="L1237" s="132" t="str">
        <f>VLOOKUP($F1237,'Participating - full rosters'!$A:$Q,15,FALSE )</f>
        <v>Staff Nurse</v>
      </c>
      <c r="M1237" s="150">
        <f>VLOOKUP($F1237,'Participating - full rosters'!$A:$Q,16,FALSE )</f>
        <v>42758</v>
      </c>
      <c r="N1237" s="150">
        <f>VLOOKUP($F1237,'Participating - full rosters'!$A:$Q,16,FALSE )</f>
        <v>42758</v>
      </c>
      <c r="O1237" s="150"/>
      <c r="P1237" s="150"/>
      <c r="Q1237" s="47">
        <f>'Overall Data'!$C$34-N1237</f>
        <v>291</v>
      </c>
      <c r="R1237" s="132" t="str">
        <f>VLOOKUP($F1237,'Participating - full rosters'!$A:$Q,17,FALSE )</f>
        <v>NIGHT</v>
      </c>
      <c r="S1237" s="132">
        <v>5</v>
      </c>
    </row>
    <row r="1238" spans="1:19">
      <c r="A1238" t="str">
        <f>VLOOKUP($F1238,'Participating - full rosters'!$A:$Q,2,FALSE )</f>
        <v>Kaiser Permanente Sunnyside Medical Center</v>
      </c>
      <c r="B1238" s="151">
        <v>0.21700524054157877</v>
      </c>
      <c r="C1238" t="str">
        <f>VLOOKUP($F1238,'Participating - full rosters'!$A:$Q,5,FALSE )</f>
        <v>Oncology</v>
      </c>
      <c r="D1238" s="151">
        <v>0.38472962404098765</v>
      </c>
      <c r="E1238" t="str">
        <f>VLOOKUP($F1238,'Participating - full rosters'!$A:$Q,10,FALSE )</f>
        <v>Bond, Jessica</v>
      </c>
      <c r="F1238" s="151">
        <v>0.7004182019497639</v>
      </c>
      <c r="G1238">
        <f>VLOOKUP($F1238,'Participating - full rosters'!$A:$Q,11,FALSE )</f>
        <v>302</v>
      </c>
      <c r="H1238" s="132">
        <f>VLOOKUP($F1238,'Participating - full rosters'!$A:$Q,12,FALSE )</f>
        <v>20</v>
      </c>
      <c r="I1238" s="132">
        <f>VLOOKUP($F1238,'Participating - full rosters'!$A:$Q,13,FALSE )</f>
        <v>2016</v>
      </c>
      <c r="J1238" s="132" t="str">
        <f>VLOOKUP($F1238,'Participating - full rosters'!$A:$Q,14,FALSE )</f>
        <v>Nongovt. (not-for-profit) - Other</v>
      </c>
      <c r="K1238" s="132" t="str">
        <f>VLOOKUP($F1238,'Participating - full rosters'!$A:$R,18,FALSE )</f>
        <v>Minor</v>
      </c>
      <c r="L1238" s="132" t="str">
        <f>VLOOKUP($F1238,'Participating - full rosters'!$A:$Q,15,FALSE )</f>
        <v>Staff Nurse</v>
      </c>
      <c r="M1238" s="150">
        <f>VLOOKUP($F1238,'Participating - full rosters'!$A:$Q,16,FALSE )</f>
        <v>42758</v>
      </c>
      <c r="N1238" s="150">
        <f>VLOOKUP($F1238,'Participating - full rosters'!$A:$Q,16,FALSE )</f>
        <v>42758</v>
      </c>
      <c r="O1238" s="150"/>
      <c r="P1238" s="150"/>
      <c r="Q1238" s="47">
        <f>'Overall Data'!$C$34-N1238</f>
        <v>291</v>
      </c>
      <c r="R1238" s="132" t="str">
        <f>VLOOKUP($F1238,'Participating - full rosters'!$A:$Q,17,FALSE )</f>
        <v>NIGHT</v>
      </c>
      <c r="S1238" s="132">
        <v>5</v>
      </c>
    </row>
    <row r="1239" spans="1:19">
      <c r="A1239" t="str">
        <f>VLOOKUP($F1239,'Participating - full rosters'!$A:$Q,2,FALSE )</f>
        <v>Kaiser Permanente Sunnyside Medical Center</v>
      </c>
      <c r="B1239" s="151">
        <v>0.21700524054157877</v>
      </c>
      <c r="C1239" t="str">
        <f>VLOOKUP($F1239,'Participating - full rosters'!$A:$Q,5,FALSE )</f>
        <v>CV</v>
      </c>
      <c r="D1239" s="151">
        <v>0.28666575543119865</v>
      </c>
      <c r="E1239" t="str">
        <f>VLOOKUP($F1239,'Participating - full rosters'!$A:$Q,10,FALSE )</f>
        <v>Hartlauer, Rizalina</v>
      </c>
      <c r="F1239" s="151">
        <v>0.90931063099386911</v>
      </c>
      <c r="G1239">
        <f>VLOOKUP($F1239,'Participating - full rosters'!$A:$Q,11,FALSE )</f>
        <v>302</v>
      </c>
      <c r="H1239" s="132">
        <f>VLOOKUP($F1239,'Participating - full rosters'!$A:$Q,12,FALSE )</f>
        <v>18</v>
      </c>
      <c r="I1239" s="132">
        <f>VLOOKUP($F1239,'Participating - full rosters'!$A:$Q,13,FALSE )</f>
        <v>2016</v>
      </c>
      <c r="J1239" s="132" t="str">
        <f>VLOOKUP($F1239,'Participating - full rosters'!$A:$Q,14,FALSE )</f>
        <v>Nongovt. (not-for-profit) - Other</v>
      </c>
      <c r="K1239" s="132" t="str">
        <f>VLOOKUP($F1239,'Participating - full rosters'!$A:$R,18,FALSE )</f>
        <v>Minor</v>
      </c>
      <c r="L1239" s="132" t="str">
        <f>VLOOKUP($F1239,'Participating - full rosters'!$A:$Q,15,FALSE )</f>
        <v>Staff Nurse</v>
      </c>
      <c r="M1239" s="150">
        <f>VLOOKUP($F1239,'Participating - full rosters'!$A:$Q,16,FALSE )</f>
        <v>42758</v>
      </c>
      <c r="N1239" s="150">
        <f>VLOOKUP($F1239,'Participating - full rosters'!$A:$Q,16,FALSE )</f>
        <v>42758</v>
      </c>
      <c r="O1239" s="150"/>
      <c r="P1239" s="150"/>
      <c r="Q1239" s="47">
        <f>'Overall Data'!$C$34-N1239</f>
        <v>291</v>
      </c>
      <c r="R1239" s="132" t="str">
        <f>VLOOKUP($F1239,'Participating - full rosters'!$A:$Q,17,FALSE )</f>
        <v>NIGHT</v>
      </c>
      <c r="S1239" s="132">
        <v>5</v>
      </c>
    </row>
    <row r="1240" spans="1:19">
      <c r="A1240" t="str">
        <f>VLOOKUP($F1240,'Participating - full rosters'!$A:$Q,2,FALSE )</f>
        <v>St. John Hospital &amp; Medical Center</v>
      </c>
      <c r="B1240" s="151">
        <v>0.43342485109506379</v>
      </c>
      <c r="C1240" t="str">
        <f>VLOOKUP($F1240,'Participating - full rosters'!$A:$Q,5,FALSE )</f>
        <v>4 East - ACE Unit</v>
      </c>
      <c r="D1240" s="151">
        <v>0.9455541494267875</v>
      </c>
      <c r="E1240" t="str">
        <f>VLOOKUP($F1240,'Participating - full rosters'!$A:$Q,10,FALSE )</f>
        <v>Ozomoor, Nenita</v>
      </c>
      <c r="F1240" s="151">
        <v>0.91284832694631957</v>
      </c>
      <c r="G1240">
        <f>VLOOKUP($F1240,'Participating - full rosters'!$A:$Q,11,FALSE )</f>
        <v>586</v>
      </c>
      <c r="H1240" s="132">
        <f>VLOOKUP($F1240,'Participating - full rosters'!$A:$Q,12,FALSE )</f>
        <v>24</v>
      </c>
      <c r="I1240" s="132">
        <f>VLOOKUP($F1240,'Participating - full rosters'!$A:$Q,13,FALSE )</f>
        <v>2003</v>
      </c>
      <c r="J1240" s="132" t="str">
        <f>VLOOKUP($F1240,'Participating - full rosters'!$A:$Q,14,FALSE )</f>
        <v>Nongovt. (not-for-profit) - Church Operated</v>
      </c>
      <c r="K1240" s="132" t="str">
        <f>VLOOKUP($F1240,'Participating - full rosters'!$A:$R,18,FALSE )</f>
        <v>Major</v>
      </c>
      <c r="L1240" s="132" t="str">
        <f>VLOOKUP($F1240,'Participating - full rosters'!$A:$Q,15,FALSE )</f>
        <v>Staff Nurse</v>
      </c>
      <c r="M1240" s="150">
        <f>VLOOKUP($F1240,'Participating - full rosters'!$A:$Q,16,FALSE )</f>
        <v>42758</v>
      </c>
      <c r="N1240" s="150">
        <f>VLOOKUP($F1240,'Participating - full rosters'!$A:$Q,16,FALSE )</f>
        <v>42758</v>
      </c>
      <c r="O1240" s="150"/>
      <c r="P1240" s="150"/>
      <c r="Q1240" s="47">
        <f>'Overall Data'!$C$34-N1240</f>
        <v>291</v>
      </c>
      <c r="R1240" s="132" t="str">
        <f>VLOOKUP($F1240,'Participating - full rosters'!$A:$Q,17,FALSE )</f>
        <v xml:space="preserve">NIGHT </v>
      </c>
      <c r="S1240" s="132">
        <v>5</v>
      </c>
    </row>
    <row r="1241" spans="1:19">
      <c r="A1241" t="str">
        <f>VLOOKUP($F1241,'Participating - full rosters'!$A:$Q,2,FALSE )</f>
        <v>The Miriam Hospital</v>
      </c>
      <c r="B1241" s="151">
        <v>0.52550586196277127</v>
      </c>
      <c r="C1241" t="str">
        <f>VLOOKUP($F1241,'Participating - full rosters'!$A:$Q,5,FALSE )</f>
        <v>4B Oncology</v>
      </c>
      <c r="D1241" s="151">
        <v>0.93622122789429929</v>
      </c>
      <c r="E1241" t="str">
        <f>VLOOKUP($F1241,'Participating - full rosters'!$A:$Q,10,FALSE )</f>
        <v>Siwy, Theresa</v>
      </c>
      <c r="F1241" s="151">
        <v>2.9250678698219734E-2</v>
      </c>
      <c r="G1241">
        <f>VLOOKUP($F1241,'Participating - full rosters'!$A:$Q,11,FALSE )</f>
        <v>247</v>
      </c>
      <c r="H1241" s="132">
        <f>VLOOKUP($F1241,'Participating - full rosters'!$A:$Q,12,FALSE )</f>
        <v>25</v>
      </c>
      <c r="I1241" s="132">
        <f>VLOOKUP($F1241,'Participating - full rosters'!$A:$Q,13,FALSE )</f>
        <v>2004</v>
      </c>
      <c r="J1241" s="132" t="str">
        <f>VLOOKUP($F1241,'Participating - full rosters'!$A:$Q,14,FALSE )</f>
        <v>Nongovt. (not-for-profit) - Other</v>
      </c>
      <c r="K1241" s="132" t="str">
        <f>VLOOKUP($F1241,'Participating - full rosters'!$A:$R,18,FALSE )</f>
        <v>Major</v>
      </c>
      <c r="L1241" s="132" t="str">
        <f>VLOOKUP($F1241,'Participating - full rosters'!$A:$Q,15,FALSE )</f>
        <v>Staff Nurse</v>
      </c>
      <c r="M1241" s="150">
        <f>VLOOKUP($F1241,'Participating - full rosters'!$A:$Q,16,FALSE )</f>
        <v>42758</v>
      </c>
      <c r="N1241" s="150">
        <f>VLOOKUP($F1241,'Participating - full rosters'!$A:$Q,16,FALSE )</f>
        <v>42758</v>
      </c>
      <c r="O1241" s="150"/>
      <c r="P1241" s="150"/>
      <c r="Q1241" s="47">
        <f>'Overall Data'!$C$34-N1241</f>
        <v>291</v>
      </c>
      <c r="R1241" s="132" t="str">
        <f>VLOOKUP($F1241,'Participating - full rosters'!$A:$Q,17,FALSE )</f>
        <v>NIGHT</v>
      </c>
      <c r="S1241" s="132">
        <v>5</v>
      </c>
    </row>
    <row r="1242" spans="1:19">
      <c r="A1242" t="str">
        <f>VLOOKUP($F1242,'Participating - full rosters'!$A:$Q,2,FALSE )</f>
        <v>St. Elizabeth Hospital</v>
      </c>
      <c r="B1242" s="106">
        <v>6.8237914781315995E-2</v>
      </c>
      <c r="C1242" t="str">
        <f>VLOOKUP($F1242,'Participating - full rosters'!$A:$Q,5,FALSE )</f>
        <v>Telemetry</v>
      </c>
      <c r="D1242" s="106">
        <v>0.37457274951226172</v>
      </c>
      <c r="E1242" t="str">
        <f>VLOOKUP($F1242,'Participating - full rosters'!$A:$Q,10,FALSE )</f>
        <v>Dandridge, Tierstene</v>
      </c>
      <c r="F1242" s="106">
        <v>0.20299881213016635</v>
      </c>
      <c r="G1242">
        <f>VLOOKUP($F1242,'Participating - full rosters'!$A:$Q,11,FALSE )</f>
        <v>47</v>
      </c>
      <c r="H1242" s="132">
        <f>VLOOKUP($F1242,'Participating - full rosters'!$A:$Q,12,FALSE )</f>
        <v>17</v>
      </c>
      <c r="I1242" s="132">
        <f>VLOOKUP($F1242,'Participating - full rosters'!$A:$Q,13,FALSE )</f>
        <v>2012</v>
      </c>
      <c r="J1242" s="132" t="str">
        <f>VLOOKUP($F1242,'Participating - full rosters'!$A:$Q,14,FALSE )</f>
        <v xml:space="preserve">Nongovt. (not-for-profit) - Church Operated
</v>
      </c>
      <c r="K1242" s="132" t="str">
        <f>VLOOKUP($F1242,'Participating - full rosters'!$A:$R,18,FALSE )</f>
        <v>Non teaching</v>
      </c>
      <c r="L1242" s="132" t="str">
        <f>VLOOKUP($F1242,'Participating - full rosters'!$A:$Q,15,FALSE )</f>
        <v>Staff Nurse</v>
      </c>
      <c r="M1242" s="150">
        <f>VLOOKUP($F1242,'Participating - full rosters'!$A:$Q,16,FALSE )</f>
        <v>42751</v>
      </c>
      <c r="N1242" s="150">
        <f>VLOOKUP($F1242,'Participating - full rosters'!$A:$Q,16,FALSE )</f>
        <v>42751</v>
      </c>
      <c r="O1242" s="150"/>
      <c r="P1242" s="150"/>
      <c r="Q1242" s="47">
        <f>'Overall Data'!$C$34-N1242</f>
        <v>298</v>
      </c>
      <c r="R1242" s="132" t="str">
        <f>VLOOKUP($F1242,'Participating - full rosters'!$A:$Q,17,FALSE )</f>
        <v>Night</v>
      </c>
      <c r="S1242" s="132">
        <v>5</v>
      </c>
    </row>
    <row r="1243" spans="1:19">
      <c r="A1243" t="str">
        <f>VLOOKUP($F1243,'Participating - full rosters'!$A:$Q,2,FALSE )</f>
        <v>Woodhull Hospital</v>
      </c>
      <c r="B1243" s="151">
        <v>0.33754326083630637</v>
      </c>
      <c r="C1243" t="str">
        <f>VLOOKUP($F1243,'Participating - full rosters'!$A:$Q,5,FALSE )</f>
        <v>8-200 Medicine</v>
      </c>
      <c r="D1243" s="151">
        <v>0.39015181399689147</v>
      </c>
      <c r="E1243" t="str">
        <f>VLOOKUP($F1243,'Participating - full rosters'!$A:$Q,10,FALSE )</f>
        <v>James, Veta Joyce</v>
      </c>
      <c r="F1243" s="151">
        <v>0.6603</v>
      </c>
      <c r="G1243">
        <f>VLOOKUP($F1243,'Participating - full rosters'!$A:$Q,11,FALSE )</f>
        <v>305</v>
      </c>
      <c r="H1243" s="132">
        <f>VLOOKUP($F1243,'Participating - full rosters'!$A:$Q,12,FALSE )</f>
        <v>36</v>
      </c>
      <c r="I1243" s="132">
        <f>VLOOKUP($F1243,'Participating - full rosters'!$A:$Q,13,FALSE )</f>
        <v>2016</v>
      </c>
      <c r="J1243" s="132" t="str">
        <f>VLOOKUP($F1243,'Participating - full rosters'!$A:$Q,14,FALSE )</f>
        <v>Govt. (non federal) - City-county</v>
      </c>
      <c r="K1243" s="132" t="str">
        <f>VLOOKUP($F1243,'Participating - full rosters'!$A:$R,18,FALSE )</f>
        <v>Minor</v>
      </c>
      <c r="L1243" s="132" t="str">
        <f>VLOOKUP($F1243,'Participating - full rosters'!$A:$Q,15,FALSE )</f>
        <v>Staff Nurse</v>
      </c>
      <c r="M1243" s="150">
        <f>VLOOKUP($F1243,'Participating - full rosters'!$A:$Q,16,FALSE )</f>
        <v>42751</v>
      </c>
      <c r="N1243" s="150">
        <f>VLOOKUP($F1243,'Participating - full rosters'!$A:$Q,16,FALSE )</f>
        <v>42751</v>
      </c>
      <c r="O1243" s="150"/>
      <c r="P1243" s="150"/>
      <c r="Q1243" s="47">
        <f>'Overall Data'!$C$34-N1243</f>
        <v>298</v>
      </c>
      <c r="R1243" s="132" t="str">
        <f>VLOOKUP($F1243,'Participating - full rosters'!$A:$Q,17,FALSE )</f>
        <v>Night</v>
      </c>
      <c r="S1243" s="132">
        <v>5</v>
      </c>
    </row>
    <row r="1244" spans="1:19">
      <c r="A1244" t="str">
        <f>VLOOKUP($F1244,'Participating - full rosters'!$A:$Q,2,FALSE )</f>
        <v>Kaiser Permanente Sunnyside Medical Center</v>
      </c>
      <c r="B1244" s="151">
        <v>0.21700524054157877</v>
      </c>
      <c r="C1244" t="str">
        <f>VLOOKUP($F1244,'Participating - full rosters'!$A:$Q,5,FALSE )</f>
        <v>3 North</v>
      </c>
      <c r="D1244" s="151">
        <v>0.25340820192356961</v>
      </c>
      <c r="E1244" t="str">
        <f>VLOOKUP($F1244,'Participating - full rosters'!$A:$Q,10,FALSE )</f>
        <v>Sotaridona, Jackielyn</v>
      </c>
      <c r="F1244" s="151">
        <v>0.19806704512482942</v>
      </c>
      <c r="G1244">
        <f>VLOOKUP($F1244,'Participating - full rosters'!$A:$Q,11,FALSE )</f>
        <v>302</v>
      </c>
      <c r="H1244" s="132">
        <f>VLOOKUP($F1244,'Participating - full rosters'!$A:$Q,12,FALSE )</f>
        <v>37</v>
      </c>
      <c r="I1244" s="132">
        <f>VLOOKUP($F1244,'Participating - full rosters'!$A:$Q,13,FALSE )</f>
        <v>2016</v>
      </c>
      <c r="J1244" s="132" t="str">
        <f>VLOOKUP($F1244,'Participating - full rosters'!$A:$Q,14,FALSE )</f>
        <v>Nongovt. (not-for-profit) - Other</v>
      </c>
      <c r="K1244" s="132" t="str">
        <f>VLOOKUP($F1244,'Participating - full rosters'!$A:$R,18,FALSE )</f>
        <v>Minor</v>
      </c>
      <c r="L1244" s="132" t="str">
        <f>VLOOKUP($F1244,'Participating - full rosters'!$A:$Q,15,FALSE )</f>
        <v>Staff Nurse</v>
      </c>
      <c r="M1244" s="150">
        <f>VLOOKUP($F1244,'Participating - full rosters'!$A:$Q,16,FALSE )</f>
        <v>42723</v>
      </c>
      <c r="N1244" s="150">
        <f>VLOOKUP($F1244,'Participating - full rosters'!$A:$Q,16,FALSE )</f>
        <v>42723</v>
      </c>
      <c r="O1244" s="150"/>
      <c r="P1244" s="150"/>
      <c r="Q1244" s="47">
        <f>'Overall Data'!$C$34-N1244</f>
        <v>326</v>
      </c>
      <c r="R1244" s="132" t="str">
        <f>VLOOKUP($F1244,'Participating - full rosters'!$A:$Q,17,FALSE )</f>
        <v>NIGHT</v>
      </c>
      <c r="S1244" s="132">
        <v>5</v>
      </c>
    </row>
    <row r="1245" spans="1:19">
      <c r="A1245" t="str">
        <f>VLOOKUP($F1245,'Participating - full rosters'!$A:$Q,2,FALSE )</f>
        <v>Community Memorial Hospital</v>
      </c>
      <c r="B1245" s="151">
        <v>0.99258069907410573</v>
      </c>
      <c r="C1245" t="str">
        <f>VLOOKUP($F1245,'Participating - full rosters'!$A:$Q,5,FALSE )</f>
        <v>Medical ACE</v>
      </c>
      <c r="D1245" s="151">
        <v>0.93104764500745685</v>
      </c>
      <c r="E1245" t="str">
        <f>VLOOKUP($F1245,'Participating - full rosters'!$A:$Q,10,FALSE )</f>
        <v>Wilkins, Dawn</v>
      </c>
      <c r="F1245" s="151">
        <v>0.67446045442155866</v>
      </c>
      <c r="G1245">
        <f>VLOOKUP($F1245,'Participating - full rosters'!$A:$Q,11,FALSE )</f>
        <v>198</v>
      </c>
      <c r="H1245" s="132">
        <f>VLOOKUP($F1245,'Participating - full rosters'!$A:$Q,12,FALSE )</f>
        <v>29</v>
      </c>
      <c r="I1245" s="132">
        <f>VLOOKUP($F1245,'Participating - full rosters'!$A:$Q,13,FALSE )</f>
        <v>2008</v>
      </c>
      <c r="J1245" s="132" t="str">
        <f>VLOOKUP($F1245,'Participating - full rosters'!$A:$Q,14,FALSE )</f>
        <v>Nongovt. (not-for-profit) - Other</v>
      </c>
      <c r="K1245" s="132" t="str">
        <f>VLOOKUP($F1245,'Participating - full rosters'!$A:$R,18,FALSE )</f>
        <v>Minor</v>
      </c>
      <c r="L1245" s="132" t="str">
        <f>VLOOKUP($F1245,'Participating - full rosters'!$A:$Q,15,FALSE )</f>
        <v>RN</v>
      </c>
      <c r="M1245" s="150">
        <f>VLOOKUP($F1245,'Participating - full rosters'!$A:$Q,16,FALSE )</f>
        <v>42709</v>
      </c>
      <c r="N1245" s="150">
        <f>VLOOKUP($F1245,'Participating - full rosters'!$A:$Q,16,FALSE )</f>
        <v>42709</v>
      </c>
      <c r="O1245" s="150"/>
      <c r="P1245" s="150"/>
      <c r="Q1245" s="47">
        <f>'Overall Data'!$C$34-N1245</f>
        <v>340</v>
      </c>
      <c r="R1245" s="132" t="str">
        <f>VLOOKUP($F1245,'Participating - full rosters'!$A:$Q,17,FALSE )</f>
        <v xml:space="preserve">Night </v>
      </c>
      <c r="S1245" s="132">
        <v>5</v>
      </c>
    </row>
    <row r="1246" spans="1:19">
      <c r="A1246" t="str">
        <f>VLOOKUP($F1246,'Participating - full rosters'!$A:$Q,2,FALSE )</f>
        <v>The Miriam Hospital</v>
      </c>
      <c r="B1246" s="151">
        <v>0.52550586196277127</v>
      </c>
      <c r="C1246" t="str">
        <f>VLOOKUP($F1246,'Participating - full rosters'!$A:$Q,5,FALSE )</f>
        <v>4B Oncology</v>
      </c>
      <c r="D1246" s="151">
        <v>0.93622122789429929</v>
      </c>
      <c r="E1246" t="str">
        <f>VLOOKUP($F1246,'Participating - full rosters'!$A:$Q,10,FALSE )</f>
        <v>Jones, Robin</v>
      </c>
      <c r="F1246" s="151">
        <v>0.84956548334588922</v>
      </c>
      <c r="G1246">
        <f>VLOOKUP($F1246,'Participating - full rosters'!$A:$Q,11,FALSE )</f>
        <v>247</v>
      </c>
      <c r="H1246" s="132">
        <f>VLOOKUP($F1246,'Participating - full rosters'!$A:$Q,12,FALSE )</f>
        <v>25</v>
      </c>
      <c r="I1246" s="132">
        <f>VLOOKUP($F1246,'Participating - full rosters'!$A:$Q,13,FALSE )</f>
        <v>2004</v>
      </c>
      <c r="J1246" s="132" t="str">
        <f>VLOOKUP($F1246,'Participating - full rosters'!$A:$Q,14,FALSE )</f>
        <v>Nongovt. (not-for-profit) - Other</v>
      </c>
      <c r="K1246" s="132" t="str">
        <f>VLOOKUP($F1246,'Participating - full rosters'!$A:$R,18,FALSE )</f>
        <v>Major</v>
      </c>
      <c r="L1246" s="132" t="str">
        <f>VLOOKUP($F1246,'Participating - full rosters'!$A:$Q,15,FALSE )</f>
        <v>RN</v>
      </c>
      <c r="M1246" s="150">
        <f>VLOOKUP($F1246,'Participating - full rosters'!$A:$Q,16,FALSE )</f>
        <v>42709</v>
      </c>
      <c r="N1246" s="150">
        <f>VLOOKUP($F1246,'Participating - full rosters'!$A:$Q,16,FALSE )</f>
        <v>42709</v>
      </c>
      <c r="O1246" s="150"/>
      <c r="P1246" s="150"/>
      <c r="Q1246" s="47">
        <f>'Overall Data'!$C$34-N1246</f>
        <v>340</v>
      </c>
      <c r="R1246" s="132" t="str">
        <f>VLOOKUP($F1246,'Participating - full rosters'!$A:$Q,17,FALSE )</f>
        <v xml:space="preserve">Night </v>
      </c>
      <c r="S1246" s="132">
        <v>5</v>
      </c>
    </row>
    <row r="1247" spans="1:19">
      <c r="A1247" t="str">
        <f>VLOOKUP($F1247,'Participating - full rosters'!$A:$Q,2,FALSE )</f>
        <v>Kaiser Permanente Sunnyside Medical Center</v>
      </c>
      <c r="B1247" s="151">
        <v>0.21700524054157877</v>
      </c>
      <c r="C1247" t="str">
        <f>VLOOKUP($F1247,'Participating - full rosters'!$A:$Q,5,FALSE )</f>
        <v>1 North</v>
      </c>
      <c r="D1247" s="151">
        <v>0.62267359343562168</v>
      </c>
      <c r="E1247" t="str">
        <f>VLOOKUP($F1247,'Participating - full rosters'!$A:$Q,10,FALSE )</f>
        <v>Frederickson, Shayda</v>
      </c>
      <c r="F1247" s="151">
        <v>0.12446652313430551</v>
      </c>
      <c r="G1247">
        <f>VLOOKUP($F1247,'Participating - full rosters'!$A:$Q,11,FALSE )</f>
        <v>302</v>
      </c>
      <c r="H1247" s="132">
        <f>VLOOKUP($F1247,'Participating - full rosters'!$A:$Q,12,FALSE )</f>
        <v>19</v>
      </c>
      <c r="I1247" s="132">
        <f>VLOOKUP($F1247,'Participating - full rosters'!$A:$Q,13,FALSE )</f>
        <v>2016</v>
      </c>
      <c r="J1247" s="132" t="str">
        <f>VLOOKUP($F1247,'Participating - full rosters'!$A:$Q,14,FALSE )</f>
        <v>Nongovt. (not-for-profit) - Other</v>
      </c>
      <c r="K1247" s="132" t="str">
        <f>VLOOKUP($F1247,'Participating - full rosters'!$A:$R,18,FALSE )</f>
        <v>Minor</v>
      </c>
      <c r="L1247" s="132" t="str">
        <f>VLOOKUP($F1247,'Participating - full rosters'!$A:$Q,15,FALSE )</f>
        <v>Staff Nurse</v>
      </c>
      <c r="M1247" s="150">
        <f>VLOOKUP($F1247,'Participating - full rosters'!$A:$Q,16,FALSE )</f>
        <v>42699</v>
      </c>
      <c r="N1247" s="150">
        <f>VLOOKUP($F1247,'Participating - full rosters'!$A:$Q,16,FALSE )</f>
        <v>42699</v>
      </c>
      <c r="O1247" s="150"/>
      <c r="P1247" s="150"/>
      <c r="Q1247" s="47">
        <f>'Overall Data'!$C$34-N1247</f>
        <v>350</v>
      </c>
      <c r="R1247" s="132" t="str">
        <f>VLOOKUP($F1247,'Participating - full rosters'!$A:$Q,17,FALSE )</f>
        <v>NIGHT</v>
      </c>
      <c r="S1247" s="132">
        <v>5</v>
      </c>
    </row>
    <row r="1248" spans="1:19">
      <c r="A1248" t="str">
        <f>VLOOKUP($F1248,'Participating - full rosters'!$A:$Q,2,FALSE )</f>
        <v>Kaiser Permanente Sunnyside Medical Center</v>
      </c>
      <c r="B1248" s="151">
        <v>0.21700524054157877</v>
      </c>
      <c r="C1248" t="str">
        <f>VLOOKUP($F1248,'Participating - full rosters'!$A:$Q,5,FALSE )</f>
        <v>MS Progressive</v>
      </c>
      <c r="D1248" s="151">
        <v>0.25596923097598645</v>
      </c>
      <c r="E1248" t="str">
        <f>VLOOKUP($F1248,'Participating - full rosters'!$A:$Q,10,FALSE )</f>
        <v>Evans, Madison</v>
      </c>
      <c r="F1248" s="151">
        <v>0.54531976194750453</v>
      </c>
      <c r="G1248">
        <f>VLOOKUP($F1248,'Participating - full rosters'!$A:$Q,11,FALSE )</f>
        <v>302</v>
      </c>
      <c r="H1248" s="132">
        <f>VLOOKUP($F1248,'Participating - full rosters'!$A:$Q,12,FALSE )</f>
        <v>20</v>
      </c>
      <c r="I1248" s="132">
        <f>VLOOKUP($F1248,'Participating - full rosters'!$A:$Q,13,FALSE )</f>
        <v>2016</v>
      </c>
      <c r="J1248" s="132" t="str">
        <f>VLOOKUP($F1248,'Participating - full rosters'!$A:$Q,14,FALSE )</f>
        <v>Nongovt. (not-for-profit) - Other</v>
      </c>
      <c r="K1248" s="132" t="str">
        <f>VLOOKUP($F1248,'Participating - full rosters'!$A:$R,18,FALSE )</f>
        <v>Minor</v>
      </c>
      <c r="L1248" s="132" t="str">
        <f>VLOOKUP($F1248,'Participating - full rosters'!$A:$Q,15,FALSE )</f>
        <v>Staff Nurse</v>
      </c>
      <c r="M1248" s="150">
        <f>VLOOKUP($F1248,'Participating - full rosters'!$A:$Q,16,FALSE )</f>
        <v>42688</v>
      </c>
      <c r="N1248" s="150">
        <f>VLOOKUP($F1248,'Participating - full rosters'!$A:$Q,16,FALSE )</f>
        <v>42688</v>
      </c>
      <c r="O1248" s="150"/>
      <c r="P1248" s="150"/>
      <c r="Q1248" s="47">
        <f>'Overall Data'!$C$34-N1248</f>
        <v>361</v>
      </c>
      <c r="R1248" s="132" t="str">
        <f>VLOOKUP($F1248,'Participating - full rosters'!$A:$Q,17,FALSE )</f>
        <v>NIGHT</v>
      </c>
      <c r="S1248" s="132">
        <v>5</v>
      </c>
    </row>
    <row r="1249" spans="1:19">
      <c r="A1249" t="str">
        <f>VLOOKUP($F1249,'Participating - full rosters'!$A:$Q,2,FALSE )</f>
        <v>The Miriam Hospital</v>
      </c>
      <c r="B1249" s="151">
        <v>0.52550586196277127</v>
      </c>
      <c r="C1249" t="str">
        <f>VLOOKUP($F1249,'Participating - full rosters'!$A:$Q,5,FALSE )</f>
        <v>4B Oncology</v>
      </c>
      <c r="D1249" s="151">
        <v>0.93622122789429929</v>
      </c>
      <c r="E1249" t="str">
        <f>VLOOKUP($F1249,'Participating - full rosters'!$A:$Q,10,FALSE )</f>
        <v>Stewart, Morgan B</v>
      </c>
      <c r="F1249" s="151">
        <v>0.16636161407148131</v>
      </c>
      <c r="G1249">
        <f>VLOOKUP($F1249,'Participating - full rosters'!$A:$Q,11,FALSE )</f>
        <v>247</v>
      </c>
      <c r="H1249" s="132">
        <f>VLOOKUP($F1249,'Participating - full rosters'!$A:$Q,12,FALSE )</f>
        <v>25</v>
      </c>
      <c r="I1249" s="132">
        <f>VLOOKUP($F1249,'Participating - full rosters'!$A:$Q,13,FALSE )</f>
        <v>2004</v>
      </c>
      <c r="J1249" s="132" t="str">
        <f>VLOOKUP($F1249,'Participating - full rosters'!$A:$Q,14,FALSE )</f>
        <v>Nongovt. (not-for-profit) - Other</v>
      </c>
      <c r="K1249" s="132" t="str">
        <f>VLOOKUP($F1249,'Participating - full rosters'!$A:$R,18,FALSE )</f>
        <v>Major</v>
      </c>
      <c r="L1249" s="132" t="str">
        <f>VLOOKUP($F1249,'Participating - full rosters'!$A:$Q,15,FALSE )</f>
        <v>Staff Nurse</v>
      </c>
      <c r="M1249" s="150">
        <f>VLOOKUP($F1249,'Participating - full rosters'!$A:$Q,16,FALSE )</f>
        <v>42688</v>
      </c>
      <c r="N1249" s="150">
        <f>VLOOKUP($F1249,'Participating - full rosters'!$A:$Q,16,FALSE )</f>
        <v>42688</v>
      </c>
      <c r="O1249" s="150"/>
      <c r="P1249" s="150"/>
      <c r="Q1249" s="47">
        <f>'Overall Data'!$C$34-N1249</f>
        <v>361</v>
      </c>
      <c r="R1249" s="132" t="str">
        <f>VLOOKUP($F1249,'Participating - full rosters'!$A:$Q,17,FALSE )</f>
        <v>NIGHT</v>
      </c>
      <c r="S1249" s="132">
        <v>5</v>
      </c>
    </row>
    <row r="1250" spans="1:19">
      <c r="A1250" t="str">
        <f>VLOOKUP($F1250,'Participating - full rosters'!$A:$Q,2,FALSE )</f>
        <v>Kaiser Permanente Sunnyside Medical Center</v>
      </c>
      <c r="B1250" s="151">
        <v>0.21700524054157877</v>
      </c>
      <c r="C1250" t="str">
        <f>VLOOKUP($F1250,'Participating - full rosters'!$A:$Q,5,FALSE )</f>
        <v>3 South</v>
      </c>
      <c r="D1250" s="151">
        <v>0.64084960040717354</v>
      </c>
      <c r="E1250" t="str">
        <f>VLOOKUP($F1250,'Participating - full rosters'!$A:$Q,10,FALSE )</f>
        <v>L., Lemuz Jennifer</v>
      </c>
      <c r="F1250" s="151">
        <v>0.38204763472394732</v>
      </c>
      <c r="G1250">
        <f>VLOOKUP($F1250,'Participating - full rosters'!$A:$Q,11,FALSE )</f>
        <v>302</v>
      </c>
      <c r="H1250" s="132">
        <f>VLOOKUP($F1250,'Participating - full rosters'!$A:$Q,12,FALSE )</f>
        <v>20</v>
      </c>
      <c r="I1250" s="132">
        <f>VLOOKUP($F1250,'Participating - full rosters'!$A:$Q,13,FALSE )</f>
        <v>2016</v>
      </c>
      <c r="J1250" s="132" t="str">
        <f>VLOOKUP($F1250,'Participating - full rosters'!$A:$Q,14,FALSE )</f>
        <v>Nongovt. (not-for-profit) - Other</v>
      </c>
      <c r="K1250" s="132" t="str">
        <f>VLOOKUP($F1250,'Participating - full rosters'!$A:$R,18,FALSE )</f>
        <v>Minor</v>
      </c>
      <c r="L1250" s="132" t="str">
        <f>VLOOKUP($F1250,'Participating - full rosters'!$A:$Q,15,FALSE )</f>
        <v>Staff Nurse</v>
      </c>
      <c r="M1250" s="150">
        <f>VLOOKUP($F1250,'Participating - full rosters'!$A:$Q,16,FALSE )</f>
        <v>42678</v>
      </c>
      <c r="N1250" s="150">
        <f>VLOOKUP($F1250,'Participating - full rosters'!$A:$Q,16,FALSE )</f>
        <v>42678</v>
      </c>
      <c r="O1250" s="150"/>
      <c r="P1250" s="150"/>
      <c r="Q1250" s="47">
        <f>'Overall Data'!$C$34-N1250</f>
        <v>371</v>
      </c>
      <c r="R1250" s="132" t="str">
        <f>VLOOKUP($F1250,'Participating - full rosters'!$A:$Q,17,FALSE )</f>
        <v>NIGHT</v>
      </c>
      <c r="S1250" s="132">
        <v>5</v>
      </c>
    </row>
    <row r="1251" spans="1:19">
      <c r="A1251" t="str">
        <f>VLOOKUP($F1251,'Participating - full rosters'!$A:$Q,2,FALSE )</f>
        <v>Kaiser Permanente Sunnyside Medical Center</v>
      </c>
      <c r="B1251" s="151">
        <v>0.21700524054157877</v>
      </c>
      <c r="C1251" t="str">
        <f>VLOOKUP($F1251,'Participating - full rosters'!$A:$Q,5,FALSE )</f>
        <v>2 North</v>
      </c>
      <c r="D1251" s="151">
        <v>0.16097999137792862</v>
      </c>
      <c r="E1251" t="str">
        <f>VLOOKUP($F1251,'Participating - full rosters'!$A:$Q,10,FALSE )</f>
        <v>Moranchel, Verenice</v>
      </c>
      <c r="F1251" s="151">
        <v>0.68514563483615631</v>
      </c>
      <c r="G1251">
        <f>VLOOKUP($F1251,'Participating - full rosters'!$A:$Q,11,FALSE )</f>
        <v>302</v>
      </c>
      <c r="H1251" s="132">
        <f>VLOOKUP($F1251,'Participating - full rosters'!$A:$Q,12,FALSE )</f>
        <v>35</v>
      </c>
      <c r="I1251" s="132">
        <f>VLOOKUP($F1251,'Participating - full rosters'!$A:$Q,13,FALSE )</f>
        <v>2016</v>
      </c>
      <c r="J1251" s="132" t="str">
        <f>VLOOKUP($F1251,'Participating - full rosters'!$A:$Q,14,FALSE )</f>
        <v>Nongovt. (not-for-profit) - Other</v>
      </c>
      <c r="K1251" s="132" t="str">
        <f>VLOOKUP($F1251,'Participating - full rosters'!$A:$R,18,FALSE )</f>
        <v>Minor</v>
      </c>
      <c r="L1251" s="132" t="str">
        <f>VLOOKUP($F1251,'Participating - full rosters'!$A:$Q,15,FALSE )</f>
        <v>Staff Nurse</v>
      </c>
      <c r="M1251" s="150">
        <f>VLOOKUP($F1251,'Participating - full rosters'!$A:$Q,16,FALSE )</f>
        <v>42678</v>
      </c>
      <c r="N1251" s="150">
        <f>VLOOKUP($F1251,'Participating - full rosters'!$A:$Q,16,FALSE )</f>
        <v>42678</v>
      </c>
      <c r="O1251" s="150"/>
      <c r="P1251" s="150"/>
      <c r="Q1251" s="47">
        <f>'Overall Data'!$C$34-N1251</f>
        <v>371</v>
      </c>
      <c r="R1251" s="132" t="str">
        <f>VLOOKUP($F1251,'Participating - full rosters'!$A:$Q,17,FALSE )</f>
        <v>NIGHT</v>
      </c>
      <c r="S1251" s="132">
        <v>5</v>
      </c>
    </row>
    <row r="1252" spans="1:19">
      <c r="A1252" t="str">
        <f>VLOOKUP($F1252,'Participating - full rosters'!$A:$Q,2,FALSE )</f>
        <v>The Miriam Hospital</v>
      </c>
      <c r="B1252" s="151">
        <v>0.52550586196277127</v>
      </c>
      <c r="C1252" t="str">
        <f>VLOOKUP($F1252,'Participating - full rosters'!$A:$Q,5,FALSE )</f>
        <v>4E Cardiac</v>
      </c>
      <c r="D1252" s="151">
        <v>0.80277592639886974</v>
      </c>
      <c r="E1252" t="str">
        <f>VLOOKUP($F1252,'Participating - full rosters'!$A:$Q,10,FALSE )</f>
        <v>Tower, Sarah A</v>
      </c>
      <c r="F1252" s="151">
        <v>0.14122950004344104</v>
      </c>
      <c r="G1252">
        <f>VLOOKUP($F1252,'Participating - full rosters'!$A:$Q,11,FALSE )</f>
        <v>247</v>
      </c>
      <c r="H1252" s="132">
        <f>VLOOKUP($F1252,'Participating - full rosters'!$A:$Q,12,FALSE )</f>
        <v>30</v>
      </c>
      <c r="I1252" s="132">
        <f>VLOOKUP($F1252,'Participating - full rosters'!$A:$Q,13,FALSE )</f>
        <v>2004</v>
      </c>
      <c r="J1252" s="132" t="str">
        <f>VLOOKUP($F1252,'Participating - full rosters'!$A:$Q,14,FALSE )</f>
        <v>Nongovt. (not-for-profit) - Other</v>
      </c>
      <c r="K1252" s="132" t="str">
        <f>VLOOKUP($F1252,'Participating - full rosters'!$A:$R,18,FALSE )</f>
        <v>Major</v>
      </c>
      <c r="L1252" s="132" t="str">
        <f>VLOOKUP($F1252,'Participating - full rosters'!$A:$Q,15,FALSE )</f>
        <v>Staff Nurse</v>
      </c>
      <c r="M1252" s="150">
        <f>VLOOKUP($F1252,'Participating - full rosters'!$A:$Q,16,FALSE )</f>
        <v>42678</v>
      </c>
      <c r="N1252" s="150">
        <f>VLOOKUP($F1252,'Participating - full rosters'!$A:$Q,16,FALSE )</f>
        <v>42678</v>
      </c>
      <c r="O1252" s="150"/>
      <c r="P1252" s="150"/>
      <c r="Q1252" s="47">
        <f>'Overall Data'!$C$34-N1252</f>
        <v>371</v>
      </c>
      <c r="R1252" s="132" t="str">
        <f>VLOOKUP($F1252,'Participating - full rosters'!$A:$Q,17,FALSE )</f>
        <v>NIGHT</v>
      </c>
      <c r="S1252" s="132">
        <v>5</v>
      </c>
    </row>
    <row r="1253" spans="1:19">
      <c r="A1253" t="str">
        <f>VLOOKUP($F1253,'Participating - full rosters'!$A:$Q,2,FALSE )</f>
        <v xml:space="preserve">King's County </v>
      </c>
      <c r="B1253" s="143">
        <v>0.23887557634757928</v>
      </c>
      <c r="C1253" t="str">
        <f>VLOOKUP($F1253,'Participating - full rosters'!$A:$Q,5,FALSE )</f>
        <v>D2 South</v>
      </c>
      <c r="D1253" s="195">
        <v>0.27931802113721926</v>
      </c>
      <c r="E1253" t="str">
        <f>VLOOKUP($F1253,'Participating - full rosters'!$A:$Q,10,FALSE )</f>
        <v>Griffiths, Shaina</v>
      </c>
      <c r="F1253" s="142">
        <v>0.95930598716677673</v>
      </c>
      <c r="G1253">
        <f>VLOOKUP($F1253,'Participating - full rosters'!$A:$Q,11,FALSE )</f>
        <v>599</v>
      </c>
      <c r="H1253" s="132">
        <f>VLOOKUP($F1253,'Participating - full rosters'!$A:$Q,12,FALSE )</f>
        <v>36</v>
      </c>
      <c r="I1253" s="132">
        <f>VLOOKUP($F1253,'Participating - full rosters'!$A:$Q,13,FALSE )</f>
        <v>2006</v>
      </c>
      <c r="J1253" s="132" t="str">
        <f>VLOOKUP($F1253,'Participating - full rosters'!$A:$Q,14,FALSE )</f>
        <v xml:space="preserve">Govt. (non federal) - City
</v>
      </c>
      <c r="K1253" s="132" t="str">
        <f>VLOOKUP($F1253,'Participating - full rosters'!$A:$R,18,FALSE )</f>
        <v>Minor</v>
      </c>
      <c r="L1253" s="132" t="str">
        <f>VLOOKUP($F1253,'Participating - full rosters'!$A:$Q,15,FALSE )</f>
        <v>Staff Nurse</v>
      </c>
      <c r="M1253" s="150">
        <f>VLOOKUP($F1253,'Participating - full rosters'!$A:$Q,16,FALSE )</f>
        <v>42674</v>
      </c>
      <c r="N1253" s="150">
        <f>VLOOKUP($F1253,'Participating - full rosters'!$A:$Q,16,FALSE )</f>
        <v>42674</v>
      </c>
      <c r="O1253" s="150"/>
      <c r="P1253" s="150"/>
      <c r="Q1253" s="47">
        <f>'Overall Data'!$C$34-N1253</f>
        <v>375</v>
      </c>
      <c r="R1253" s="132" t="str">
        <f>VLOOKUP($F1253,'Participating - full rosters'!$A:$Q,17,FALSE )</f>
        <v>NIGHT</v>
      </c>
      <c r="S1253" s="132">
        <v>5</v>
      </c>
    </row>
    <row r="1254" spans="1:19">
      <c r="A1254" t="str">
        <f>VLOOKUP($F1254,'Participating - full rosters'!$A:$Q,2,FALSE )</f>
        <v>Kaiser Permanente Sunnyside Medical Center</v>
      </c>
      <c r="B1254" s="151">
        <v>0.21700524054157877</v>
      </c>
      <c r="C1254" t="str">
        <f>VLOOKUP($F1254,'Participating - full rosters'!$A:$Q,5,FALSE )</f>
        <v>2 North</v>
      </c>
      <c r="D1254" s="151">
        <v>0.16097999137792862</v>
      </c>
      <c r="E1254" t="str">
        <f>VLOOKUP($F1254,'Participating - full rosters'!$A:$Q,10,FALSE )</f>
        <v>Moore, Juliann</v>
      </c>
      <c r="F1254" s="151">
        <v>0.15602851286365682</v>
      </c>
      <c r="G1254">
        <f>VLOOKUP($F1254,'Participating - full rosters'!$A:$Q,11,FALSE )</f>
        <v>302</v>
      </c>
      <c r="H1254" s="132">
        <f>VLOOKUP($F1254,'Participating - full rosters'!$A:$Q,12,FALSE )</f>
        <v>35</v>
      </c>
      <c r="I1254" s="132">
        <f>VLOOKUP($F1254,'Participating - full rosters'!$A:$Q,13,FALSE )</f>
        <v>2016</v>
      </c>
      <c r="J1254" s="132" t="str">
        <f>VLOOKUP($F1254,'Participating - full rosters'!$A:$Q,14,FALSE )</f>
        <v>Nongovt. (not-for-profit) - Other</v>
      </c>
      <c r="K1254" s="132" t="str">
        <f>VLOOKUP($F1254,'Participating - full rosters'!$A:$R,18,FALSE )</f>
        <v>Minor</v>
      </c>
      <c r="L1254" s="132" t="str">
        <f>VLOOKUP($F1254,'Participating - full rosters'!$A:$Q,15,FALSE )</f>
        <v>Staff Nurse</v>
      </c>
      <c r="M1254" s="150">
        <f>VLOOKUP($F1254,'Participating - full rosters'!$A:$Q,16,FALSE )</f>
        <v>42671</v>
      </c>
      <c r="N1254" s="150">
        <f>VLOOKUP($F1254,'Participating - full rosters'!$A:$Q,16,FALSE )</f>
        <v>42671</v>
      </c>
      <c r="O1254" s="150"/>
      <c r="P1254" s="150"/>
      <c r="Q1254" s="47">
        <f>'Overall Data'!$C$34-N1254</f>
        <v>378</v>
      </c>
      <c r="R1254" s="132" t="str">
        <f>VLOOKUP($F1254,'Participating - full rosters'!$A:$Q,17,FALSE )</f>
        <v>NIGHT</v>
      </c>
      <c r="S1254" s="132">
        <v>5</v>
      </c>
    </row>
    <row r="1255" spans="1:19">
      <c r="A1255" t="str">
        <f>VLOOKUP($F1255,'Participating - full rosters'!$A:$Q,2,FALSE )</f>
        <v>Kaiser Permanente Sunnyside Medical Center</v>
      </c>
      <c r="B1255" s="151">
        <v>0.21700524054157877</v>
      </c>
      <c r="C1255" t="str">
        <f>VLOOKUP($F1255,'Participating - full rosters'!$A:$Q,5,FALSE )</f>
        <v>2 North</v>
      </c>
      <c r="D1255" s="151">
        <v>0.16097999137792862</v>
      </c>
      <c r="E1255" t="str">
        <f>VLOOKUP($F1255,'Participating - full rosters'!$A:$Q,10,FALSE )</f>
        <v>Gongora, Joanna</v>
      </c>
      <c r="F1255" s="151">
        <v>0.26721541954265227</v>
      </c>
      <c r="G1255">
        <f>VLOOKUP($F1255,'Participating - full rosters'!$A:$Q,11,FALSE )</f>
        <v>302</v>
      </c>
      <c r="H1255" s="132">
        <f>VLOOKUP($F1255,'Participating - full rosters'!$A:$Q,12,FALSE )</f>
        <v>35</v>
      </c>
      <c r="I1255" s="132">
        <f>VLOOKUP($F1255,'Participating - full rosters'!$A:$Q,13,FALSE )</f>
        <v>2016</v>
      </c>
      <c r="J1255" s="132" t="str">
        <f>VLOOKUP($F1255,'Participating - full rosters'!$A:$Q,14,FALSE )</f>
        <v>Nongovt. (not-for-profit) - Other</v>
      </c>
      <c r="K1255" s="132" t="str">
        <f>VLOOKUP($F1255,'Participating - full rosters'!$A:$R,18,FALSE )</f>
        <v>Minor</v>
      </c>
      <c r="L1255" s="132" t="str">
        <f>VLOOKUP($F1255,'Participating - full rosters'!$A:$Q,15,FALSE )</f>
        <v>Staff Nurse</v>
      </c>
      <c r="M1255" s="150">
        <f>VLOOKUP($F1255,'Participating - full rosters'!$A:$Q,16,FALSE )</f>
        <v>42671</v>
      </c>
      <c r="N1255" s="150">
        <f>VLOOKUP($F1255,'Participating - full rosters'!$A:$Q,16,FALSE )</f>
        <v>42671</v>
      </c>
      <c r="O1255" s="150"/>
      <c r="P1255" s="150"/>
      <c r="Q1255" s="47">
        <f>'Overall Data'!$C$34-N1255</f>
        <v>378</v>
      </c>
      <c r="R1255" s="132" t="str">
        <f>VLOOKUP($F1255,'Participating - full rosters'!$A:$Q,17,FALSE )</f>
        <v>NIGHT</v>
      </c>
      <c r="S1255" s="132">
        <v>5</v>
      </c>
    </row>
    <row r="1256" spans="1:19">
      <c r="A1256" t="str">
        <f>VLOOKUP($F1256,'Participating - full rosters'!$A:$Q,2,FALSE )</f>
        <v>Kaiser Permanente Sunnyside Medical Center</v>
      </c>
      <c r="B1256" s="151">
        <v>0.21700524054157877</v>
      </c>
      <c r="C1256" t="str">
        <f>VLOOKUP($F1256,'Participating - full rosters'!$A:$Q,5,FALSE )</f>
        <v>1 South</v>
      </c>
      <c r="D1256" s="151">
        <v>0.84297455888567407</v>
      </c>
      <c r="E1256" t="str">
        <f>VLOOKUP($F1256,'Participating - full rosters'!$A:$Q,10,FALSE )</f>
        <v>Mazurin, Viktoriya</v>
      </c>
      <c r="F1256" s="151">
        <v>0.78359110396289633</v>
      </c>
      <c r="G1256">
        <f>VLOOKUP($F1256,'Participating - full rosters'!$A:$Q,11,FALSE )</f>
        <v>302</v>
      </c>
      <c r="H1256" s="132">
        <f>VLOOKUP($F1256,'Participating - full rosters'!$A:$Q,12,FALSE )</f>
        <v>19</v>
      </c>
      <c r="I1256" s="132">
        <f>VLOOKUP($F1256,'Participating - full rosters'!$A:$Q,13,FALSE )</f>
        <v>2016</v>
      </c>
      <c r="J1256" s="132" t="str">
        <f>VLOOKUP($F1256,'Participating - full rosters'!$A:$Q,14,FALSE )</f>
        <v>Nongovt. (not-for-profit) - Other</v>
      </c>
      <c r="K1256" s="132" t="str">
        <f>VLOOKUP($F1256,'Participating - full rosters'!$A:$R,18,FALSE )</f>
        <v>Minor</v>
      </c>
      <c r="L1256" s="132" t="str">
        <f>VLOOKUP($F1256,'Participating - full rosters'!$A:$Q,15,FALSE )</f>
        <v>Staff Nurse</v>
      </c>
      <c r="M1256" s="150">
        <f>VLOOKUP($F1256,'Participating - full rosters'!$A:$Q,16,FALSE )</f>
        <v>42671</v>
      </c>
      <c r="N1256" s="150">
        <f>VLOOKUP($F1256,'Participating - full rosters'!$A:$Q,16,FALSE )</f>
        <v>42671</v>
      </c>
      <c r="O1256" s="150"/>
      <c r="P1256" s="150"/>
      <c r="Q1256" s="47">
        <f>'Overall Data'!$C$34-N1256</f>
        <v>378</v>
      </c>
      <c r="R1256" s="132" t="str">
        <f>VLOOKUP($F1256,'Participating - full rosters'!$A:$Q,17,FALSE )</f>
        <v>NIGHT</v>
      </c>
      <c r="S1256" s="132">
        <v>5</v>
      </c>
    </row>
    <row r="1257" spans="1:19">
      <c r="A1257" t="str">
        <f>VLOOKUP($F1257,'Participating - full rosters'!$A:$Q,2,FALSE )</f>
        <v>The Miriam Hospital</v>
      </c>
      <c r="B1257" s="151">
        <v>0.52550586196277127</v>
      </c>
      <c r="C1257" t="str">
        <f>VLOOKUP($F1257,'Participating - full rosters'!$A:$Q,5,FALSE )</f>
        <v>3N Orthopedic</v>
      </c>
      <c r="D1257" s="151">
        <v>0.9910442883158086</v>
      </c>
      <c r="E1257" t="str">
        <f>VLOOKUP($F1257,'Participating - full rosters'!$A:$Q,10,FALSE )</f>
        <v>Phillips, James D</v>
      </c>
      <c r="F1257" s="151">
        <v>0.7480047092924369</v>
      </c>
      <c r="G1257">
        <f>VLOOKUP($F1257,'Participating - full rosters'!$A:$Q,11,FALSE )</f>
        <v>247</v>
      </c>
      <c r="H1257" s="132">
        <f>VLOOKUP($F1257,'Participating - full rosters'!$A:$Q,12,FALSE )</f>
        <v>36</v>
      </c>
      <c r="I1257" s="132">
        <f>VLOOKUP($F1257,'Participating - full rosters'!$A:$Q,13,FALSE )</f>
        <v>2004</v>
      </c>
      <c r="J1257" s="132" t="str">
        <f>VLOOKUP($F1257,'Participating - full rosters'!$A:$Q,14,FALSE )</f>
        <v>Nongovt. (not-for-profit) - Other</v>
      </c>
      <c r="K1257" s="132" t="str">
        <f>VLOOKUP($F1257,'Participating - full rosters'!$A:$R,18,FALSE )</f>
        <v>Major</v>
      </c>
      <c r="L1257" s="132" t="str">
        <f>VLOOKUP($F1257,'Participating - full rosters'!$A:$Q,15,FALSE )</f>
        <v>Nurse Aide</v>
      </c>
      <c r="M1257" s="150">
        <f>VLOOKUP($F1257,'Participating - full rosters'!$A:$Q,16,FALSE )</f>
        <v>42671</v>
      </c>
      <c r="N1257" s="150">
        <f>VLOOKUP($F1257,'Participating - full rosters'!$A:$Q,16,FALSE )</f>
        <v>42671</v>
      </c>
      <c r="O1257" s="150"/>
      <c r="P1257" s="150"/>
      <c r="Q1257" s="47">
        <f>'Overall Data'!$C$34-N1257</f>
        <v>378</v>
      </c>
      <c r="R1257" s="132" t="str">
        <f>VLOOKUP($F1257,'Participating - full rosters'!$A:$Q,17,FALSE )</f>
        <v xml:space="preserve">NIGHT </v>
      </c>
      <c r="S1257" s="132">
        <v>5</v>
      </c>
    </row>
    <row r="1258" spans="1:19">
      <c r="A1258" t="str">
        <f>VLOOKUP($F1258,'Participating - full rosters'!$A:$Q,2,FALSE )</f>
        <v>Geisinger Medical Center</v>
      </c>
      <c r="B1258" s="151">
        <v>0.91611479193661671</v>
      </c>
      <c r="C1258" t="str">
        <f>VLOOKUP($F1258,'Participating - full rosters'!$A:$Q,5,FALSE )</f>
        <v xml:space="preserve">BP 7 </v>
      </c>
      <c r="D1258" s="151">
        <v>0.86510378090424767</v>
      </c>
      <c r="E1258" t="str">
        <f>VLOOKUP($F1258,'Participating - full rosters'!$A:$Q,10,FALSE )</f>
        <v>Boudeman, Amy</v>
      </c>
      <c r="F1258" s="151">
        <v>0.53052515880354356</v>
      </c>
      <c r="G1258">
        <f>VLOOKUP($F1258,'Participating - full rosters'!$A:$Q,11,FALSE )</f>
        <v>547</v>
      </c>
      <c r="H1258" s="132">
        <f>VLOOKUP($F1258,'Participating - full rosters'!$A:$Q,12,FALSE )</f>
        <v>28</v>
      </c>
      <c r="I1258" s="132">
        <f>VLOOKUP($F1258,'Participating - full rosters'!$A:$Q,13,FALSE )</f>
        <v>2010</v>
      </c>
      <c r="J1258" s="132" t="str">
        <f>VLOOKUP($F1258,'Participating - full rosters'!$A:$Q,14,FALSE )</f>
        <v>Nongovt. (not-for-profit) - Other</v>
      </c>
      <c r="K1258" s="132" t="str">
        <f>VLOOKUP($F1258,'Participating - full rosters'!$A:$R,18,FALSE )</f>
        <v>Major</v>
      </c>
      <c r="L1258" s="132" t="str">
        <f>VLOOKUP($F1258,'Participating - full rosters'!$A:$Q,15,FALSE )</f>
        <v>Staff Nurse</v>
      </c>
      <c r="M1258" s="150">
        <f>VLOOKUP($F1258,'Participating - full rosters'!$A:$Q,16,FALSE )</f>
        <v>42667</v>
      </c>
      <c r="N1258" s="150">
        <f>VLOOKUP($F1258,'Participating - full rosters'!$A:$Q,16,FALSE )</f>
        <v>42667</v>
      </c>
      <c r="O1258" s="150"/>
      <c r="P1258" s="150"/>
      <c r="Q1258" s="47">
        <f>'Overall Data'!$C$34-N1258</f>
        <v>382</v>
      </c>
      <c r="R1258" s="132" t="str">
        <f>VLOOKUP($F1258,'Participating - full rosters'!$A:$Q,17,FALSE )</f>
        <v xml:space="preserve">NIGHT </v>
      </c>
      <c r="S1258" s="132">
        <v>5</v>
      </c>
    </row>
    <row r="1259" spans="1:19">
      <c r="A1259" t="str">
        <f>VLOOKUP($F1259,'Participating - full rosters'!$A:$Q,2,FALSE )</f>
        <v xml:space="preserve">King's County </v>
      </c>
      <c r="B1259" s="142">
        <v>0.238875576347579</v>
      </c>
      <c r="C1259" t="str">
        <f>VLOOKUP($F1259,'Participating - full rosters'!$A:$Q,5,FALSE )</f>
        <v>D7 North</v>
      </c>
      <c r="D1259" s="195">
        <v>0.18010557270315219</v>
      </c>
      <c r="E1259" t="str">
        <f>VLOOKUP($F1259,'Participating - full rosters'!$A:$Q,10,FALSE )</f>
        <v>Durojaiye, Elizabeth</v>
      </c>
      <c r="F1259" s="142">
        <v>0.18258077599886702</v>
      </c>
      <c r="G1259">
        <f>VLOOKUP($F1259,'Participating - full rosters'!$A:$Q,11,FALSE )</f>
        <v>599</v>
      </c>
      <c r="H1259" s="132">
        <f>VLOOKUP($F1259,'Participating - full rosters'!$A:$Q,12,FALSE )</f>
        <v>36</v>
      </c>
      <c r="I1259" s="132">
        <f>VLOOKUP($F1259,'Participating - full rosters'!$A:$Q,13,FALSE )</f>
        <v>2006</v>
      </c>
      <c r="J1259" s="132" t="str">
        <f>VLOOKUP($F1259,'Participating - full rosters'!$A:$Q,14,FALSE )</f>
        <v xml:space="preserve">Govt. (non federal) - City
</v>
      </c>
      <c r="K1259" s="132" t="str">
        <f>VLOOKUP($F1259,'Participating - full rosters'!$A:$R,18,FALSE )</f>
        <v>Minor</v>
      </c>
      <c r="L1259" s="132" t="str">
        <f>VLOOKUP($F1259,'Participating - full rosters'!$A:$Q,15,FALSE )</f>
        <v>Staff Nurse</v>
      </c>
      <c r="M1259" s="150">
        <f>VLOOKUP($F1259,'Participating - full rosters'!$A:$Q,16,FALSE )</f>
        <v>42655</v>
      </c>
      <c r="N1259" s="150">
        <f>VLOOKUP($F1259,'Participating - full rosters'!$A:$Q,16,FALSE )</f>
        <v>42655</v>
      </c>
      <c r="O1259" s="150"/>
      <c r="P1259" s="150"/>
      <c r="Q1259" s="47">
        <f>'Overall Data'!$C$34-N1259</f>
        <v>394</v>
      </c>
      <c r="R1259" s="132" t="str">
        <f>VLOOKUP($F1259,'Participating - full rosters'!$A:$Q,17,FALSE )</f>
        <v xml:space="preserve">Night </v>
      </c>
      <c r="S1259" s="132">
        <v>5</v>
      </c>
    </row>
    <row r="1260" spans="1:19">
      <c r="A1260" t="str">
        <f>VLOOKUP($F1260,'Participating - full rosters'!$A:$Q,2,FALSE )</f>
        <v>The Miriam Hospital</v>
      </c>
      <c r="B1260" s="151">
        <v>0.52550586196277127</v>
      </c>
      <c r="C1260" t="str">
        <f>VLOOKUP($F1260,'Participating - full rosters'!$A:$Q,5,FALSE )</f>
        <v>3N Orthopedic</v>
      </c>
      <c r="D1260" s="151">
        <v>0.9910442883158086</v>
      </c>
      <c r="E1260" t="str">
        <f>VLOOKUP($F1260,'Participating - full rosters'!$A:$Q,10,FALSE )</f>
        <v>Amer, Alexander M</v>
      </c>
      <c r="F1260" s="151">
        <v>0.21659809086155302</v>
      </c>
      <c r="G1260">
        <f>VLOOKUP($F1260,'Participating - full rosters'!$A:$Q,11,FALSE )</f>
        <v>247</v>
      </c>
      <c r="H1260" s="132">
        <f>VLOOKUP($F1260,'Participating - full rosters'!$A:$Q,12,FALSE )</f>
        <v>36</v>
      </c>
      <c r="I1260" s="132">
        <f>VLOOKUP($F1260,'Participating - full rosters'!$A:$Q,13,FALSE )</f>
        <v>2004</v>
      </c>
      <c r="J1260" s="132" t="str">
        <f>VLOOKUP($F1260,'Participating - full rosters'!$A:$Q,14,FALSE )</f>
        <v>Nongovt. (not-for-profit) - Other</v>
      </c>
      <c r="K1260" s="132" t="str">
        <f>VLOOKUP($F1260,'Participating - full rosters'!$A:$R,18,FALSE )</f>
        <v>Major</v>
      </c>
      <c r="L1260" s="132" t="str">
        <f>VLOOKUP($F1260,'Participating - full rosters'!$A:$Q,15,FALSE )</f>
        <v>Staff Nurse</v>
      </c>
      <c r="M1260" s="150">
        <f>VLOOKUP($F1260,'Participating - full rosters'!$A:$Q,16,FALSE )</f>
        <v>42655</v>
      </c>
      <c r="N1260" s="150">
        <f>VLOOKUP($F1260,'Participating - full rosters'!$A:$Q,16,FALSE )</f>
        <v>42655</v>
      </c>
      <c r="O1260" s="150"/>
      <c r="P1260" s="150"/>
      <c r="Q1260" s="47">
        <f>'Overall Data'!$C$34-N1260</f>
        <v>394</v>
      </c>
      <c r="R1260" s="132" t="str">
        <f>VLOOKUP($F1260,'Participating - full rosters'!$A:$Q,17,FALSE )</f>
        <v xml:space="preserve">Night </v>
      </c>
      <c r="S1260" s="132">
        <v>5</v>
      </c>
    </row>
    <row r="1261" spans="1:19">
      <c r="A1261" t="str">
        <f>VLOOKUP($F1261,'Participating - full rosters'!$A:$Q,2,FALSE )</f>
        <v>Kaiser Permanente Sunnyside Medical Center</v>
      </c>
      <c r="B1261" s="151">
        <v>0.21700524054157877</v>
      </c>
      <c r="C1261" t="str">
        <f>VLOOKUP($F1261,'Participating - full rosters'!$A:$Q,5,FALSE )</f>
        <v>2 North</v>
      </c>
      <c r="D1261" s="151">
        <v>0.16097999137792862</v>
      </c>
      <c r="E1261" t="str">
        <f>VLOOKUP($F1261,'Participating - full rosters'!$A:$Q,10,FALSE )</f>
        <v>Stencil, Melinda</v>
      </c>
      <c r="F1261" s="151">
        <v>0.37922201458796667</v>
      </c>
      <c r="G1261">
        <f>VLOOKUP($F1261,'Participating - full rosters'!$A:$Q,11,FALSE )</f>
        <v>302</v>
      </c>
      <c r="H1261" s="132">
        <f>VLOOKUP($F1261,'Participating - full rosters'!$A:$Q,12,FALSE )</f>
        <v>35</v>
      </c>
      <c r="I1261" s="132">
        <f>VLOOKUP($F1261,'Participating - full rosters'!$A:$Q,13,FALSE )</f>
        <v>2016</v>
      </c>
      <c r="J1261" s="132" t="str">
        <f>VLOOKUP($F1261,'Participating - full rosters'!$A:$Q,14,FALSE )</f>
        <v>Nongovt. (not-for-profit) - Other</v>
      </c>
      <c r="K1261" s="132" t="str">
        <f>VLOOKUP($F1261,'Participating - full rosters'!$A:$R,18,FALSE )</f>
        <v>Minor</v>
      </c>
      <c r="L1261" s="132" t="str">
        <f>VLOOKUP($F1261,'Participating - full rosters'!$A:$Q,15,FALSE )</f>
        <v>Staff Nurse</v>
      </c>
      <c r="M1261" s="150">
        <f>VLOOKUP($F1261,'Participating - full rosters'!$A:$Q,16,FALSE )</f>
        <v>42650</v>
      </c>
      <c r="N1261" s="150">
        <f>VLOOKUP($F1261,'Participating - full rosters'!$A:$Q,16,FALSE )</f>
        <v>42650</v>
      </c>
      <c r="O1261" s="150"/>
      <c r="P1261" s="150"/>
      <c r="Q1261" s="47">
        <f>'Overall Data'!$C$34-N1261</f>
        <v>399</v>
      </c>
      <c r="R1261" s="132" t="str">
        <f>VLOOKUP($F1261,'Participating - full rosters'!$A:$Q,17,FALSE )</f>
        <v>NIGHT</v>
      </c>
      <c r="S1261" s="132">
        <v>5</v>
      </c>
    </row>
    <row r="1262" spans="1:19">
      <c r="A1262" t="str">
        <f>VLOOKUP($F1262,'Participating - full rosters'!$A:$Q,2,FALSE )</f>
        <v>Kaiser Permanente Sunnyside Medical Center</v>
      </c>
      <c r="B1262" s="151">
        <v>0.21700524054157877</v>
      </c>
      <c r="C1262" t="str">
        <f>VLOOKUP($F1262,'Participating - full rosters'!$A:$Q,5,FALSE )</f>
        <v>2 North</v>
      </c>
      <c r="D1262" s="151">
        <v>0.16097999137792862</v>
      </c>
      <c r="E1262" t="str">
        <f>VLOOKUP($F1262,'Participating - full rosters'!$A:$Q,10,FALSE )</f>
        <v>Torrez, Jeremiah</v>
      </c>
      <c r="F1262" s="151">
        <v>0.81275752819996405</v>
      </c>
      <c r="G1262">
        <f>VLOOKUP($F1262,'Participating - full rosters'!$A:$Q,11,FALSE )</f>
        <v>302</v>
      </c>
      <c r="H1262" s="132">
        <f>VLOOKUP($F1262,'Participating - full rosters'!$A:$Q,12,FALSE )</f>
        <v>35</v>
      </c>
      <c r="I1262" s="132">
        <f>VLOOKUP($F1262,'Participating - full rosters'!$A:$Q,13,FALSE )</f>
        <v>2016</v>
      </c>
      <c r="J1262" s="132" t="str">
        <f>VLOOKUP($F1262,'Participating - full rosters'!$A:$Q,14,FALSE )</f>
        <v>Nongovt. (not-for-profit) - Other</v>
      </c>
      <c r="K1262" s="132" t="str">
        <f>VLOOKUP($F1262,'Participating - full rosters'!$A:$R,18,FALSE )</f>
        <v>Minor</v>
      </c>
      <c r="L1262" s="132" t="str">
        <f>VLOOKUP($F1262,'Participating - full rosters'!$A:$Q,15,FALSE )</f>
        <v>Staff Nurse</v>
      </c>
      <c r="M1262" s="150">
        <f>VLOOKUP($F1262,'Participating - full rosters'!$A:$Q,16,FALSE )</f>
        <v>42650</v>
      </c>
      <c r="N1262" s="150">
        <f>VLOOKUP($F1262,'Participating - full rosters'!$A:$Q,16,FALSE )</f>
        <v>42650</v>
      </c>
      <c r="O1262" s="150"/>
      <c r="P1262" s="150"/>
      <c r="Q1262" s="47">
        <f>'Overall Data'!$C$34-N1262</f>
        <v>399</v>
      </c>
      <c r="R1262" s="132" t="str">
        <f>VLOOKUP($F1262,'Participating - full rosters'!$A:$Q,17,FALSE )</f>
        <v xml:space="preserve">NIGHT </v>
      </c>
      <c r="S1262" s="132">
        <v>5</v>
      </c>
    </row>
    <row r="1263" spans="1:19">
      <c r="A1263" t="str">
        <f>VLOOKUP($F1263,'Participating - full rosters'!$A:$Q,2,FALSE )</f>
        <v xml:space="preserve">King's County </v>
      </c>
      <c r="B1263" s="143">
        <v>0.23887557634757928</v>
      </c>
      <c r="C1263" t="str">
        <f>VLOOKUP($F1263,'Participating - full rosters'!$A:$Q,5,FALSE )</f>
        <v>D2 South</v>
      </c>
      <c r="D1263" s="195">
        <v>0.27931802113721926</v>
      </c>
      <c r="E1263" t="str">
        <f>VLOOKUP($F1263,'Participating - full rosters'!$A:$Q,10,FALSE )</f>
        <v>Brown, Denique</v>
      </c>
      <c r="F1263" s="142">
        <v>0.2460447747873421</v>
      </c>
      <c r="G1263">
        <f>VLOOKUP($F1263,'Participating - full rosters'!$A:$Q,11,FALSE )</f>
        <v>599</v>
      </c>
      <c r="H1263" s="132">
        <f>VLOOKUP($F1263,'Participating - full rosters'!$A:$Q,12,FALSE )</f>
        <v>36</v>
      </c>
      <c r="I1263" s="132">
        <f>VLOOKUP($F1263,'Participating - full rosters'!$A:$Q,13,FALSE )</f>
        <v>2006</v>
      </c>
      <c r="J1263" s="132" t="str">
        <f>VLOOKUP($F1263,'Participating - full rosters'!$A:$Q,14,FALSE )</f>
        <v xml:space="preserve">Govt. (non federal) - City
</v>
      </c>
      <c r="K1263" s="132" t="str">
        <f>VLOOKUP($F1263,'Participating - full rosters'!$A:$R,18,FALSE )</f>
        <v>Minor</v>
      </c>
      <c r="L1263" s="132" t="str">
        <f>VLOOKUP($F1263,'Participating - full rosters'!$A:$Q,15,FALSE )</f>
        <v>Staff Nurse</v>
      </c>
      <c r="M1263" s="150">
        <f>VLOOKUP($F1263,'Participating - full rosters'!$A:$Q,16,FALSE )</f>
        <v>42646</v>
      </c>
      <c r="N1263" s="150">
        <f>VLOOKUP($F1263,'Participating - full rosters'!$A:$Q,16,FALSE )</f>
        <v>42646</v>
      </c>
      <c r="O1263" s="150"/>
      <c r="P1263" s="150"/>
      <c r="Q1263" s="47">
        <f>'Overall Data'!$C$34-N1263</f>
        <v>403</v>
      </c>
      <c r="R1263" s="132" t="str">
        <f>VLOOKUP($F1263,'Participating - full rosters'!$A:$Q,17,FALSE )</f>
        <v>NIGHT</v>
      </c>
      <c r="S1263" s="132">
        <v>5</v>
      </c>
    </row>
    <row r="1264" spans="1:19">
      <c r="A1264" t="str">
        <f>VLOOKUP($F1264,'Participating - full rosters'!$A:$Q,2,FALSE )</f>
        <v>Community Memorial Hospital</v>
      </c>
      <c r="B1264" s="151">
        <v>0.99258069907410573</v>
      </c>
      <c r="C1264" t="str">
        <f>VLOOKUP($F1264,'Participating - full rosters'!$A:$Q,5,FALSE )</f>
        <v>Medical ACE</v>
      </c>
      <c r="D1264" s="151">
        <v>0.93104764500745685</v>
      </c>
      <c r="E1264" t="str">
        <f>VLOOKUP($F1264,'Participating - full rosters'!$A:$Q,10,FALSE )</f>
        <v>Norrise, Krystal</v>
      </c>
      <c r="F1264" s="151">
        <v>0.77623646091024268</v>
      </c>
      <c r="G1264">
        <f>VLOOKUP($F1264,'Participating - full rosters'!$A:$Q,11,FALSE )</f>
        <v>198</v>
      </c>
      <c r="H1264" s="132">
        <f>VLOOKUP($F1264,'Participating - full rosters'!$A:$Q,12,FALSE )</f>
        <v>29</v>
      </c>
      <c r="I1264" s="132">
        <f>VLOOKUP($F1264,'Participating - full rosters'!$A:$Q,13,FALSE )</f>
        <v>2008</v>
      </c>
      <c r="J1264" s="132" t="str">
        <f>VLOOKUP($F1264,'Participating - full rosters'!$A:$Q,14,FALSE )</f>
        <v>Nongovt. (not-for-profit) - Other</v>
      </c>
      <c r="K1264" s="132" t="str">
        <f>VLOOKUP($F1264,'Participating - full rosters'!$A:$R,18,FALSE )</f>
        <v>Minor</v>
      </c>
      <c r="L1264" s="132" t="str">
        <f>VLOOKUP($F1264,'Participating - full rosters'!$A:$Q,15,FALSE )</f>
        <v>RN</v>
      </c>
      <c r="M1264" s="150">
        <f>VLOOKUP($F1264,'Participating - full rosters'!$A:$Q,16,FALSE )</f>
        <v>42632</v>
      </c>
      <c r="N1264" s="150">
        <f>VLOOKUP($F1264,'Participating - full rosters'!$A:$Q,16,FALSE )</f>
        <v>42632</v>
      </c>
      <c r="O1264" s="150"/>
      <c r="P1264" s="150"/>
      <c r="Q1264" s="47">
        <f>'Overall Data'!$C$34-N1264</f>
        <v>417</v>
      </c>
      <c r="R1264" s="132" t="str">
        <f>VLOOKUP($F1264,'Participating - full rosters'!$A:$Q,17,FALSE )</f>
        <v xml:space="preserve">Night </v>
      </c>
      <c r="S1264" s="132">
        <v>5</v>
      </c>
    </row>
    <row r="1265" spans="1:19">
      <c r="A1265" t="str">
        <f>VLOOKUP($F1265,'Participating - full rosters'!$A:$Q,2,FALSE )</f>
        <v>Kaiser Permanente Sunnyside Medical Center</v>
      </c>
      <c r="B1265" s="151">
        <v>0.21700524054157877</v>
      </c>
      <c r="C1265" t="str">
        <f>VLOOKUP($F1265,'Participating - full rosters'!$A:$Q,5,FALSE )</f>
        <v>2 North</v>
      </c>
      <c r="D1265" s="151">
        <v>0.16097999137792862</v>
      </c>
      <c r="E1265" t="str">
        <f>VLOOKUP($F1265,'Participating - full rosters'!$A:$Q,10,FALSE )</f>
        <v>Ganchenpa, Kalsang</v>
      </c>
      <c r="F1265" s="151">
        <v>0.1023980644254362</v>
      </c>
      <c r="G1265">
        <f>VLOOKUP($F1265,'Participating - full rosters'!$A:$Q,11,FALSE )</f>
        <v>302</v>
      </c>
      <c r="H1265" s="132">
        <f>VLOOKUP($F1265,'Participating - full rosters'!$A:$Q,12,FALSE )</f>
        <v>35</v>
      </c>
      <c r="I1265" s="132">
        <f>VLOOKUP($F1265,'Participating - full rosters'!$A:$Q,13,FALSE )</f>
        <v>2016</v>
      </c>
      <c r="J1265" s="132" t="str">
        <f>VLOOKUP($F1265,'Participating - full rosters'!$A:$Q,14,FALSE )</f>
        <v>Nongovt. (not-for-profit) - Other</v>
      </c>
      <c r="K1265" s="132" t="str">
        <f>VLOOKUP($F1265,'Participating - full rosters'!$A:$R,18,FALSE )</f>
        <v>Minor</v>
      </c>
      <c r="L1265" s="132" t="str">
        <f>VLOOKUP($F1265,'Participating - full rosters'!$A:$Q,15,FALSE )</f>
        <v>Staff Nurse</v>
      </c>
      <c r="M1265" s="150">
        <f>VLOOKUP($F1265,'Participating - full rosters'!$A:$Q,16,FALSE )</f>
        <v>42632</v>
      </c>
      <c r="N1265" s="150">
        <f>VLOOKUP($F1265,'Participating - full rosters'!$A:$Q,16,FALSE )</f>
        <v>42632</v>
      </c>
      <c r="O1265" s="150"/>
      <c r="P1265" s="150"/>
      <c r="Q1265" s="47">
        <f>'Overall Data'!$C$34-N1265</f>
        <v>417</v>
      </c>
      <c r="R1265" s="132" t="str">
        <f>VLOOKUP($F1265,'Participating - full rosters'!$A:$Q,17,FALSE )</f>
        <v>NIGHT</v>
      </c>
      <c r="S1265" s="132">
        <v>5</v>
      </c>
    </row>
    <row r="1266" spans="1:19">
      <c r="A1266" t="str">
        <f>VLOOKUP($F1266,'Participating - full rosters'!$A:$Q,2,FALSE )</f>
        <v>The Miriam Hospital</v>
      </c>
      <c r="B1266" s="151">
        <v>0.52550586196277105</v>
      </c>
      <c r="C1266" t="str">
        <f>VLOOKUP($F1266,'Participating - full rosters'!$A:$Q,5,FALSE )</f>
        <v>3E Stroke</v>
      </c>
      <c r="D1266" s="151">
        <v>0.54565087362919495</v>
      </c>
      <c r="E1266" t="str">
        <f>VLOOKUP($F1266,'Participating - full rosters'!$A:$Q,10,FALSE )</f>
        <v>Lepage, Kelly C</v>
      </c>
      <c r="F1266" s="151">
        <v>0.48026617835837893</v>
      </c>
      <c r="G1266">
        <f>VLOOKUP($F1266,'Participating - full rosters'!$A:$Q,11,FALSE )</f>
        <v>247</v>
      </c>
      <c r="H1266" s="132">
        <f>VLOOKUP($F1266,'Participating - full rosters'!$A:$Q,12,FALSE )</f>
        <v>32</v>
      </c>
      <c r="I1266" s="132">
        <f>VLOOKUP($F1266,'Participating - full rosters'!$A:$Q,13,FALSE )</f>
        <v>2004</v>
      </c>
      <c r="J1266" s="132" t="str">
        <f>VLOOKUP($F1266,'Participating - full rosters'!$A:$Q,14,FALSE )</f>
        <v>Nongovt. (not-for-profit) - Other</v>
      </c>
      <c r="K1266" s="132" t="str">
        <f>VLOOKUP($F1266,'Participating - full rosters'!$A:$R,18,FALSE )</f>
        <v>Major</v>
      </c>
      <c r="L1266" s="132" t="str">
        <f>VLOOKUP($F1266,'Participating - full rosters'!$A:$Q,15,FALSE )</f>
        <v>RN</v>
      </c>
      <c r="M1266" s="150">
        <f>VLOOKUP($F1266,'Participating - full rosters'!$A:$Q,16,FALSE )</f>
        <v>42632</v>
      </c>
      <c r="N1266" s="150">
        <f>VLOOKUP($F1266,'Participating - full rosters'!$A:$Q,16,FALSE )</f>
        <v>42632</v>
      </c>
      <c r="O1266" s="150"/>
      <c r="P1266" s="150"/>
      <c r="Q1266" s="47">
        <f>'Overall Data'!$C$34-N1266</f>
        <v>417</v>
      </c>
      <c r="R1266" s="132" t="str">
        <f>VLOOKUP($F1266,'Participating - full rosters'!$A:$Q,17,FALSE )</f>
        <v xml:space="preserve">Night </v>
      </c>
      <c r="S1266" s="132">
        <v>5</v>
      </c>
    </row>
    <row r="1267" spans="1:19">
      <c r="A1267" t="str">
        <f>VLOOKUP($F1267,'Participating - full rosters'!$A:$Q,2,FALSE )</f>
        <v xml:space="preserve">King's County </v>
      </c>
      <c r="B1267" s="143">
        <v>0.23887557634757928</v>
      </c>
      <c r="C1267" t="str">
        <f>VLOOKUP($F1267,'Participating - full rosters'!$A:$Q,5,FALSE )</f>
        <v>D6 South</v>
      </c>
      <c r="D1267" s="145">
        <v>0.54890272696977305</v>
      </c>
      <c r="E1267" t="str">
        <f>VLOOKUP($F1267,'Participating - full rosters'!$A:$Q,10,FALSE )</f>
        <v>Paul, Cecelia</v>
      </c>
      <c r="F1267" s="145">
        <v>0.49696173609810934</v>
      </c>
      <c r="G1267">
        <f>VLOOKUP($F1267,'Participating - full rosters'!$A:$Q,11,FALSE )</f>
        <v>599</v>
      </c>
      <c r="H1267" s="132">
        <f>VLOOKUP($F1267,'Participating - full rosters'!$A:$Q,12,FALSE )</f>
        <v>36</v>
      </c>
      <c r="I1267" s="132">
        <f>VLOOKUP($F1267,'Participating - full rosters'!$A:$Q,13,FALSE )</f>
        <v>2006</v>
      </c>
      <c r="J1267" s="132" t="str">
        <f>VLOOKUP($F1267,'Participating - full rosters'!$A:$Q,14,FALSE )</f>
        <v xml:space="preserve">Govt. (non federal) - City
</v>
      </c>
      <c r="K1267" s="132" t="str">
        <f>VLOOKUP($F1267,'Participating - full rosters'!$A:$R,18,FALSE )</f>
        <v>Minor</v>
      </c>
      <c r="L1267" s="132" t="str">
        <f>VLOOKUP($F1267,'Participating - full rosters'!$A:$Q,15,FALSE )</f>
        <v>LPN</v>
      </c>
      <c r="M1267" s="150">
        <f>VLOOKUP($F1267,'Participating - full rosters'!$A:$Q,16,FALSE )</f>
        <v>42625</v>
      </c>
      <c r="N1267" s="150">
        <f>VLOOKUP($F1267,'Participating - full rosters'!$A:$Q,16,FALSE )</f>
        <v>42625</v>
      </c>
      <c r="O1267" s="150"/>
      <c r="P1267" s="150"/>
      <c r="Q1267" s="47">
        <f>'Overall Data'!$C$34-N1267</f>
        <v>424</v>
      </c>
      <c r="R1267" s="132" t="str">
        <f>VLOOKUP($F1267,'Participating - full rosters'!$A:$Q,17,FALSE )</f>
        <v>NIGHT</v>
      </c>
      <c r="S1267" s="132">
        <v>5</v>
      </c>
    </row>
    <row r="1268" spans="1:19">
      <c r="A1268" t="str">
        <f>VLOOKUP($F1268,'Participating - full rosters'!$A:$Q,2,FALSE )</f>
        <v xml:space="preserve">King's County </v>
      </c>
      <c r="B1268" s="143">
        <v>0.23887557634757928</v>
      </c>
      <c r="C1268" t="str">
        <f>VLOOKUP($F1268,'Participating - full rosters'!$A:$Q,5,FALSE )</f>
        <v>D7 North</v>
      </c>
      <c r="D1268" s="195">
        <v>0.18010557270315219</v>
      </c>
      <c r="E1268" t="str">
        <f>VLOOKUP($F1268,'Participating - full rosters'!$A:$Q,10,FALSE )</f>
        <v>Nathanson, Rachel</v>
      </c>
      <c r="F1268" s="142">
        <v>0.28631295191207828</v>
      </c>
      <c r="G1268">
        <f>VLOOKUP($F1268,'Participating - full rosters'!$A:$Q,11,FALSE )</f>
        <v>599</v>
      </c>
      <c r="H1268" s="132">
        <f>VLOOKUP($F1268,'Participating - full rosters'!$A:$Q,12,FALSE )</f>
        <v>36</v>
      </c>
      <c r="I1268" s="132">
        <f>VLOOKUP($F1268,'Participating - full rosters'!$A:$Q,13,FALSE )</f>
        <v>2006</v>
      </c>
      <c r="J1268" s="132" t="str">
        <f>VLOOKUP($F1268,'Participating - full rosters'!$A:$Q,14,FALSE )</f>
        <v xml:space="preserve">Govt. (non federal) - City
</v>
      </c>
      <c r="K1268" s="132" t="str">
        <f>VLOOKUP($F1268,'Participating - full rosters'!$A:$R,18,FALSE )</f>
        <v>Minor</v>
      </c>
      <c r="L1268" s="132" t="str">
        <f>VLOOKUP($F1268,'Participating - full rosters'!$A:$Q,15,FALSE )</f>
        <v>Staff Nurse</v>
      </c>
      <c r="M1268" s="150">
        <f>VLOOKUP($F1268,'Participating - full rosters'!$A:$Q,16,FALSE )</f>
        <v>42625</v>
      </c>
      <c r="N1268" s="150">
        <f>VLOOKUP($F1268,'Participating - full rosters'!$A:$Q,16,FALSE )</f>
        <v>42625</v>
      </c>
      <c r="O1268" s="150"/>
      <c r="P1268" s="150"/>
      <c r="Q1268" s="47">
        <f>'Overall Data'!$C$34-N1268</f>
        <v>424</v>
      </c>
      <c r="R1268" s="132" t="str">
        <f>VLOOKUP($F1268,'Participating - full rosters'!$A:$Q,17,FALSE )</f>
        <v>Night</v>
      </c>
      <c r="S1268" s="132">
        <v>5</v>
      </c>
    </row>
    <row r="1269" spans="1:19">
      <c r="A1269" t="str">
        <f>VLOOKUP($F1269,'Participating - full rosters'!$A:$Q,2,FALSE )</f>
        <v xml:space="preserve">King's County </v>
      </c>
      <c r="B1269" s="143">
        <v>0.23887557634757928</v>
      </c>
      <c r="C1269" t="str">
        <f>VLOOKUP($F1269,'Participating - full rosters'!$A:$Q,5,FALSE )</f>
        <v>D6 South</v>
      </c>
      <c r="D1269" s="145">
        <v>0.54890272696977305</v>
      </c>
      <c r="E1269" t="str">
        <f>VLOOKUP($F1269,'Participating - full rosters'!$A:$Q,10,FALSE )</f>
        <v>Paul, Beverly</v>
      </c>
      <c r="F1269" s="145">
        <v>0.48508058148957889</v>
      </c>
      <c r="G1269">
        <f>VLOOKUP($F1269,'Participating - full rosters'!$A:$Q,11,FALSE )</f>
        <v>599</v>
      </c>
      <c r="H1269" s="132">
        <f>VLOOKUP($F1269,'Participating - full rosters'!$A:$Q,12,FALSE )</f>
        <v>36</v>
      </c>
      <c r="I1269" s="132">
        <f>VLOOKUP($F1269,'Participating - full rosters'!$A:$Q,13,FALSE )</f>
        <v>2006</v>
      </c>
      <c r="J1269" s="132" t="str">
        <f>VLOOKUP($F1269,'Participating - full rosters'!$A:$Q,14,FALSE )</f>
        <v xml:space="preserve">Govt. (non federal) - City
</v>
      </c>
      <c r="K1269" s="132" t="str">
        <f>VLOOKUP($F1269,'Participating - full rosters'!$A:$R,18,FALSE )</f>
        <v>Minor</v>
      </c>
      <c r="L1269" s="132" t="str">
        <f>VLOOKUP($F1269,'Participating - full rosters'!$A:$Q,15,FALSE )</f>
        <v>STAFF NURSE</v>
      </c>
      <c r="M1269" s="150">
        <f>VLOOKUP($F1269,'Participating - full rosters'!$A:$Q,16,FALSE )</f>
        <v>42625</v>
      </c>
      <c r="N1269" s="150">
        <f>VLOOKUP($F1269,'Participating - full rosters'!$A:$Q,16,FALSE )</f>
        <v>42625</v>
      </c>
      <c r="O1269" s="150"/>
      <c r="P1269" s="150"/>
      <c r="Q1269" s="47">
        <f>'Overall Data'!$C$34-N1269</f>
        <v>424</v>
      </c>
      <c r="R1269" s="132" t="str">
        <f>VLOOKUP($F1269,'Participating - full rosters'!$A:$Q,17,FALSE )</f>
        <v>NIGHT</v>
      </c>
      <c r="S1269" s="132">
        <v>5</v>
      </c>
    </row>
    <row r="1270" spans="1:19">
      <c r="A1270" t="str">
        <f>VLOOKUP($F1270,'Participating - full rosters'!$A:$Q,2,FALSE )</f>
        <v>Stanford Hospital</v>
      </c>
      <c r="B1270" s="151">
        <v>0.7705177108775364</v>
      </c>
      <c r="C1270" t="str">
        <f>VLOOKUP($F1270,'Participating - full rosters'!$A:$Q,5,FALSE )</f>
        <v>C2 - Trauma/Surgery</v>
      </c>
      <c r="D1270" s="151">
        <v>0.13460555484819647</v>
      </c>
      <c r="E1270" t="str">
        <f>VLOOKUP($F1270,'Participating - full rosters'!$A:$Q,10,FALSE )</f>
        <v>Gregoire, Pearl</v>
      </c>
      <c r="F1270" s="151">
        <v>0.44358850889690138</v>
      </c>
      <c r="G1270">
        <f>VLOOKUP($F1270,'Participating - full rosters'!$A:$Q,11,FALSE )</f>
        <v>491</v>
      </c>
      <c r="H1270" s="132">
        <f>VLOOKUP($F1270,'Participating - full rosters'!$A:$Q,12,FALSE )</f>
        <v>23</v>
      </c>
      <c r="I1270" s="132">
        <f>VLOOKUP($F1270,'Participating - full rosters'!$A:$Q,13,FALSE )</f>
        <v>2011</v>
      </c>
      <c r="J1270" s="132" t="str">
        <f>VLOOKUP($F1270,'Participating - full rosters'!$A:$Q,14,FALSE )</f>
        <v>Nongovt. (not-for-profit) - Other</v>
      </c>
      <c r="K1270" s="132" t="str">
        <f>VLOOKUP($F1270,'Participating - full rosters'!$A:$R,18,FALSE )</f>
        <v>Major</v>
      </c>
      <c r="L1270" s="132" t="str">
        <f>VLOOKUP($F1270,'Participating - full rosters'!$A:$Q,15,FALSE )</f>
        <v>LPN</v>
      </c>
      <c r="M1270" s="150">
        <f>VLOOKUP($F1270,'Participating - full rosters'!$A:$Q,16,FALSE )</f>
        <v>42625</v>
      </c>
      <c r="N1270" s="150">
        <f>VLOOKUP($F1270,'Participating - full rosters'!$A:$Q,16,FALSE )</f>
        <v>42625</v>
      </c>
      <c r="O1270" s="150"/>
      <c r="P1270" s="150"/>
      <c r="Q1270" s="47">
        <f>'Overall Data'!$C$34-N1270</f>
        <v>424</v>
      </c>
      <c r="R1270" s="132" t="str">
        <f>VLOOKUP($F1270,'Participating - full rosters'!$A:$Q,17,FALSE )</f>
        <v>NIGHT</v>
      </c>
      <c r="S1270" s="132">
        <v>5</v>
      </c>
    </row>
    <row r="1271" spans="1:19">
      <c r="A1271" t="str">
        <f>VLOOKUP($F1271,'Participating - full rosters'!$A:$Q,2,FALSE )</f>
        <v>Stanford Hospital</v>
      </c>
      <c r="B1271" s="151">
        <v>0.7705177108775364</v>
      </c>
      <c r="C1271" t="str">
        <f>VLOOKUP($F1271,'Participating - full rosters'!$A:$Q,5,FALSE )</f>
        <v>C2 - Trauma/Surgery</v>
      </c>
      <c r="D1271" s="151">
        <v>0.13460555484819647</v>
      </c>
      <c r="E1271" t="str">
        <f>VLOOKUP($F1271,'Participating - full rosters'!$A:$Q,10,FALSE )</f>
        <v>Valiente, Omar</v>
      </c>
      <c r="F1271" s="151">
        <v>0.55348234330332602</v>
      </c>
      <c r="G1271">
        <f>VLOOKUP($F1271,'Participating - full rosters'!$A:$Q,11,FALSE )</f>
        <v>491</v>
      </c>
      <c r="H1271" s="132">
        <f>VLOOKUP($F1271,'Participating - full rosters'!$A:$Q,12,FALSE )</f>
        <v>23</v>
      </c>
      <c r="I1271" s="132">
        <f>VLOOKUP($F1271,'Participating - full rosters'!$A:$Q,13,FALSE )</f>
        <v>2011</v>
      </c>
      <c r="J1271" s="132" t="str">
        <f>VLOOKUP($F1271,'Participating - full rosters'!$A:$Q,14,FALSE )</f>
        <v>Nongovt. (not-for-profit) - Other</v>
      </c>
      <c r="K1271" s="132" t="str">
        <f>VLOOKUP($F1271,'Participating - full rosters'!$A:$R,18,FALSE )</f>
        <v>Major</v>
      </c>
      <c r="L1271" s="132" t="str">
        <f>VLOOKUP($F1271,'Participating - full rosters'!$A:$Q,15,FALSE )</f>
        <v>STAFF NURSE</v>
      </c>
      <c r="M1271" s="150">
        <f>VLOOKUP($F1271,'Participating - full rosters'!$A:$Q,16,FALSE )</f>
        <v>42625</v>
      </c>
      <c r="N1271" s="150">
        <f>VLOOKUP($F1271,'Participating - full rosters'!$A:$Q,16,FALSE )</f>
        <v>42625</v>
      </c>
      <c r="O1271" s="150"/>
      <c r="P1271" s="150"/>
      <c r="Q1271" s="47">
        <f>'Overall Data'!$C$34-N1271</f>
        <v>424</v>
      </c>
      <c r="R1271" s="132" t="str">
        <f>VLOOKUP($F1271,'Participating - full rosters'!$A:$Q,17,FALSE )</f>
        <v>NIGHT</v>
      </c>
      <c r="S1271" s="132">
        <v>5</v>
      </c>
    </row>
    <row r="1272" spans="1:19">
      <c r="A1272" t="str">
        <f>VLOOKUP($F1272,'Participating - full rosters'!$A:$Q,2,FALSE )</f>
        <v>The Miriam Hospital</v>
      </c>
      <c r="B1272" s="151">
        <v>0.52550586196277127</v>
      </c>
      <c r="C1272" t="str">
        <f>VLOOKUP($F1272,'Participating - full rosters'!$A:$Q,5,FALSE )</f>
        <v>4B Oncology</v>
      </c>
      <c r="D1272" s="151">
        <v>0.93622122789429929</v>
      </c>
      <c r="E1272" t="str">
        <f>VLOOKUP($F1272,'Participating - full rosters'!$A:$Q,10,FALSE )</f>
        <v>Beaudoin, Eric</v>
      </c>
      <c r="F1272" s="151">
        <v>0.62117367699984016</v>
      </c>
      <c r="G1272">
        <f>VLOOKUP($F1272,'Participating - full rosters'!$A:$Q,11,FALSE )</f>
        <v>247</v>
      </c>
      <c r="H1272" s="132">
        <f>VLOOKUP($F1272,'Participating - full rosters'!$A:$Q,12,FALSE )</f>
        <v>25</v>
      </c>
      <c r="I1272" s="132">
        <f>VLOOKUP($F1272,'Participating - full rosters'!$A:$Q,13,FALSE )</f>
        <v>2004</v>
      </c>
      <c r="J1272" s="132" t="str">
        <f>VLOOKUP($F1272,'Participating - full rosters'!$A:$Q,14,FALSE )</f>
        <v>Nongovt. (not-for-profit) - Other</v>
      </c>
      <c r="K1272" s="132" t="str">
        <f>VLOOKUP($F1272,'Participating - full rosters'!$A:$R,18,FALSE )</f>
        <v>Major</v>
      </c>
      <c r="L1272" s="132" t="str">
        <f>VLOOKUP($F1272,'Participating - full rosters'!$A:$Q,15,FALSE )</f>
        <v>Staff Nurse</v>
      </c>
      <c r="M1272" s="150">
        <f>VLOOKUP($F1272,'Participating - full rosters'!$A:$Q,16,FALSE )</f>
        <v>42625</v>
      </c>
      <c r="N1272" s="150">
        <f>VLOOKUP($F1272,'Participating - full rosters'!$A:$Q,16,FALSE )</f>
        <v>42625</v>
      </c>
      <c r="O1272" s="150"/>
      <c r="P1272" s="150"/>
      <c r="Q1272" s="47">
        <f>'Overall Data'!$C$34-N1272</f>
        <v>424</v>
      </c>
      <c r="R1272" s="132" t="str">
        <f>VLOOKUP($F1272,'Participating - full rosters'!$A:$Q,17,FALSE )</f>
        <v>Night</v>
      </c>
      <c r="S1272" s="132">
        <v>5</v>
      </c>
    </row>
    <row r="1273" spans="1:19">
      <c r="A1273" t="str">
        <f>VLOOKUP($F1273,'Participating - full rosters'!$A:$Q,2,FALSE )</f>
        <v xml:space="preserve">King's County </v>
      </c>
      <c r="B1273" s="143">
        <v>0.23887557634757928</v>
      </c>
      <c r="C1273" t="str">
        <f>VLOOKUP($F1273,'Participating - full rosters'!$A:$Q,5,FALSE )</f>
        <v>D4 South</v>
      </c>
      <c r="D1273" s="196">
        <v>0.56827903572544458</v>
      </c>
      <c r="E1273" t="str">
        <f>VLOOKUP($F1273,'Participating - full rosters'!$A:$Q,10,FALSE )</f>
        <v>Gibbs, Valeshia M.</v>
      </c>
      <c r="F1273" s="144">
        <v>0.83600484363758576</v>
      </c>
      <c r="G1273">
        <f>VLOOKUP($F1273,'Participating - full rosters'!$A:$Q,11,FALSE )</f>
        <v>599</v>
      </c>
      <c r="H1273" s="132">
        <f>VLOOKUP($F1273,'Participating - full rosters'!$A:$Q,12,FALSE )</f>
        <v>36</v>
      </c>
      <c r="I1273" s="132">
        <f>VLOOKUP($F1273,'Participating - full rosters'!$A:$Q,13,FALSE )</f>
        <v>2006</v>
      </c>
      <c r="J1273" s="132" t="str">
        <f>VLOOKUP($F1273,'Participating - full rosters'!$A:$Q,14,FALSE )</f>
        <v xml:space="preserve">Govt. (non federal) - City
</v>
      </c>
      <c r="K1273" s="132" t="str">
        <f>VLOOKUP($F1273,'Participating - full rosters'!$A:$R,18,FALSE )</f>
        <v>Minor</v>
      </c>
      <c r="L1273" s="132" t="str">
        <f>VLOOKUP($F1273,'Participating - full rosters'!$A:$Q,15,FALSE )</f>
        <v>STAFF NURSE</v>
      </c>
      <c r="M1273" s="150">
        <f>VLOOKUP($F1273,'Participating - full rosters'!$A:$Q,16,FALSE )</f>
        <v>42622</v>
      </c>
      <c r="N1273" s="150">
        <f>VLOOKUP($F1273,'Participating - full rosters'!$A:$Q,16,FALSE )</f>
        <v>42622</v>
      </c>
      <c r="O1273" s="150"/>
      <c r="P1273" s="150"/>
      <c r="Q1273" s="47">
        <f>'Overall Data'!$C$34-N1273</f>
        <v>427</v>
      </c>
      <c r="R1273" s="132" t="str">
        <f>VLOOKUP($F1273,'Participating - full rosters'!$A:$Q,17,FALSE )</f>
        <v>NIGHT</v>
      </c>
      <c r="S1273" s="132">
        <v>5</v>
      </c>
    </row>
    <row r="1274" spans="1:19">
      <c r="A1274" t="str">
        <f>VLOOKUP($F1274,'Participating - full rosters'!$A:$Q,2,FALSE )</f>
        <v>Stanford Hospital</v>
      </c>
      <c r="B1274" s="151">
        <v>0.7705177108775364</v>
      </c>
      <c r="C1274" t="str">
        <f>VLOOKUP($F1274,'Participating - full rosters'!$A:$Q,5,FALSE )</f>
        <v>C2 - Trauma/Surgery</v>
      </c>
      <c r="D1274" s="151">
        <v>0.13460555484819647</v>
      </c>
      <c r="E1274" t="str">
        <f>VLOOKUP($F1274,'Participating - full rosters'!$A:$Q,10,FALSE )</f>
        <v>Misrahi, Jennifer</v>
      </c>
      <c r="F1274" s="151">
        <v>0.50206923066968767</v>
      </c>
      <c r="G1274">
        <f>VLOOKUP($F1274,'Participating - full rosters'!$A:$Q,11,FALSE )</f>
        <v>491</v>
      </c>
      <c r="H1274" s="132">
        <f>VLOOKUP($F1274,'Participating - full rosters'!$A:$Q,12,FALSE )</f>
        <v>23</v>
      </c>
      <c r="I1274" s="132">
        <f>VLOOKUP($F1274,'Participating - full rosters'!$A:$Q,13,FALSE )</f>
        <v>2011</v>
      </c>
      <c r="J1274" s="132" t="str">
        <f>VLOOKUP($F1274,'Participating - full rosters'!$A:$Q,14,FALSE )</f>
        <v>Nongovt. (not-for-profit) - Other</v>
      </c>
      <c r="K1274" s="132" t="str">
        <f>VLOOKUP($F1274,'Participating - full rosters'!$A:$R,18,FALSE )</f>
        <v>Major</v>
      </c>
      <c r="L1274" s="132" t="str">
        <f>VLOOKUP($F1274,'Participating - full rosters'!$A:$Q,15,FALSE )</f>
        <v>STAFF NURSE</v>
      </c>
      <c r="M1274" s="150">
        <f>VLOOKUP($F1274,'Participating - full rosters'!$A:$Q,16,FALSE )</f>
        <v>42622</v>
      </c>
      <c r="N1274" s="150">
        <f>VLOOKUP($F1274,'Participating - full rosters'!$A:$Q,16,FALSE )</f>
        <v>42622</v>
      </c>
      <c r="O1274" s="150"/>
      <c r="P1274" s="150"/>
      <c r="Q1274" s="47">
        <f>'Overall Data'!$C$34-N1274</f>
        <v>427</v>
      </c>
      <c r="R1274" s="132" t="str">
        <f>VLOOKUP($F1274,'Participating - full rosters'!$A:$Q,17,FALSE )</f>
        <v>NIGHT</v>
      </c>
      <c r="S1274" s="132">
        <v>5</v>
      </c>
    </row>
    <row r="1275" spans="1:19">
      <c r="A1275" t="str">
        <f>VLOOKUP($F1275,'Participating - full rosters'!$A:$Q,2,FALSE )</f>
        <v>Kaiser Permanente Sunnyside Medical Center</v>
      </c>
      <c r="B1275" s="151">
        <v>0.21700524054157877</v>
      </c>
      <c r="C1275" t="str">
        <f>VLOOKUP($F1275,'Participating - full rosters'!$A:$Q,5,FALSE )</f>
        <v>2 North</v>
      </c>
      <c r="D1275" s="151">
        <v>0.16097999137792862</v>
      </c>
      <c r="E1275" t="str">
        <f>VLOOKUP($F1275,'Participating - full rosters'!$A:$Q,10,FALSE )</f>
        <v>Atsusaka, Naoko</v>
      </c>
      <c r="F1275" s="151">
        <v>0.5541836085509394</v>
      </c>
      <c r="G1275">
        <f>VLOOKUP($F1275,'Participating - full rosters'!$A:$Q,11,FALSE )</f>
        <v>302</v>
      </c>
      <c r="H1275" s="132">
        <f>VLOOKUP($F1275,'Participating - full rosters'!$A:$Q,12,FALSE )</f>
        <v>35</v>
      </c>
      <c r="I1275" s="132">
        <f>VLOOKUP($F1275,'Participating - full rosters'!$A:$Q,13,FALSE )</f>
        <v>2016</v>
      </c>
      <c r="J1275" s="132" t="str">
        <f>VLOOKUP($F1275,'Participating - full rosters'!$A:$Q,14,FALSE )</f>
        <v>Nongovt. (not-for-profit) - Other</v>
      </c>
      <c r="K1275" s="132" t="str">
        <f>VLOOKUP($F1275,'Participating - full rosters'!$A:$R,18,FALSE )</f>
        <v>Minor</v>
      </c>
      <c r="L1275" s="132" t="str">
        <f>VLOOKUP($F1275,'Participating - full rosters'!$A:$Q,15,FALSE )</f>
        <v>Staff Nurse</v>
      </c>
      <c r="M1275" s="150">
        <f>VLOOKUP($F1275,'Participating - full rosters'!$A:$Q,16,FALSE )</f>
        <v>42619</v>
      </c>
      <c r="N1275" s="150">
        <f>VLOOKUP($F1275,'Participating - full rosters'!$A:$Q,16,FALSE )</f>
        <v>42619</v>
      </c>
      <c r="O1275" s="150"/>
      <c r="P1275" s="150"/>
      <c r="Q1275" s="47">
        <f>'Overall Data'!$C$34-N1275</f>
        <v>430</v>
      </c>
      <c r="R1275" s="132" t="str">
        <f>VLOOKUP($F1275,'Participating - full rosters'!$A:$Q,17,FALSE )</f>
        <v>NIGHT</v>
      </c>
      <c r="S1275" s="132">
        <v>5</v>
      </c>
    </row>
    <row r="1276" spans="1:19">
      <c r="A1276" t="str">
        <f>VLOOKUP($F1276,'Participating - full rosters'!$A:$Q,2,FALSE )</f>
        <v>St. Elizabeth Hospital</v>
      </c>
      <c r="B1276" s="106">
        <v>6.8237914781316023E-2</v>
      </c>
      <c r="C1276" t="str">
        <f>VLOOKUP($F1276,'Participating - full rosters'!$A:$Q,5,FALSE )</f>
        <v>Med</v>
      </c>
      <c r="D1276" s="106">
        <v>0.10735205918816826</v>
      </c>
      <c r="E1276" t="str">
        <f>VLOOKUP($F1276,'Participating - full rosters'!$A:$Q,10,FALSE )</f>
        <v>Ndosseu, Margot</v>
      </c>
      <c r="F1276" s="151">
        <v>0.33056776877466931</v>
      </c>
      <c r="G1276">
        <f>VLOOKUP($F1276,'Participating - full rosters'!$A:$Q,11,FALSE )</f>
        <v>47</v>
      </c>
      <c r="H1276" s="132">
        <f>VLOOKUP($F1276,'Participating - full rosters'!$A:$Q,12,FALSE )</f>
        <v>16</v>
      </c>
      <c r="I1276" s="132">
        <f>VLOOKUP($F1276,'Participating - full rosters'!$A:$Q,13,FALSE )</f>
        <v>2012</v>
      </c>
      <c r="J1276" s="132" t="str">
        <f>VLOOKUP($F1276,'Participating - full rosters'!$A:$Q,14,FALSE )</f>
        <v xml:space="preserve">Nongovt. (not-for-profit) - Church Operated
</v>
      </c>
      <c r="K1276" s="132" t="str">
        <f>VLOOKUP($F1276,'Participating - full rosters'!$A:$R,18,FALSE )</f>
        <v>Non teaching</v>
      </c>
      <c r="L1276" s="132" t="str">
        <f>VLOOKUP($F1276,'Participating - full rosters'!$A:$Q,15,FALSE )</f>
        <v>Staff Nurse</v>
      </c>
      <c r="M1276" s="150">
        <f>VLOOKUP($F1276,'Participating - full rosters'!$A:$Q,16,FALSE )</f>
        <v>42604</v>
      </c>
      <c r="N1276" s="150">
        <f>VLOOKUP($F1276,'Participating - full rosters'!$A:$Q,16,FALSE )</f>
        <v>42604</v>
      </c>
      <c r="O1276" s="150"/>
      <c r="P1276" s="150"/>
      <c r="Q1276" s="47">
        <f>'Overall Data'!$C$34-N1276</f>
        <v>445</v>
      </c>
      <c r="R1276" s="132" t="str">
        <f>VLOOKUP($F1276,'Participating - full rosters'!$A:$Q,17,FALSE )</f>
        <v>Night</v>
      </c>
      <c r="S1276" s="132">
        <v>5</v>
      </c>
    </row>
    <row r="1277" spans="1:19">
      <c r="A1277" t="str">
        <f>VLOOKUP($F1277,'Participating - full rosters'!$A:$Q,2,FALSE )</f>
        <v>The Miriam Hospital</v>
      </c>
      <c r="B1277" s="151">
        <v>0.52550586196277127</v>
      </c>
      <c r="C1277" t="str">
        <f>VLOOKUP($F1277,'Participating - full rosters'!$A:$Q,5,FALSE )</f>
        <v>3W Med Surg</v>
      </c>
      <c r="D1277" s="151">
        <v>0.25663933604106137</v>
      </c>
      <c r="E1277" t="str">
        <f>VLOOKUP($F1277,'Participating - full rosters'!$A:$Q,10,FALSE )</f>
        <v>Giambo, Alicia S</v>
      </c>
      <c r="F1277" s="151">
        <v>0.44524212904462268</v>
      </c>
      <c r="G1277">
        <f>VLOOKUP($F1277,'Participating - full rosters'!$A:$Q,11,FALSE )</f>
        <v>247</v>
      </c>
      <c r="H1277" s="132">
        <f>VLOOKUP($F1277,'Participating - full rosters'!$A:$Q,12,FALSE )</f>
        <v>36</v>
      </c>
      <c r="I1277" s="132">
        <f>VLOOKUP($F1277,'Participating - full rosters'!$A:$Q,13,FALSE )</f>
        <v>2004</v>
      </c>
      <c r="J1277" s="132" t="str">
        <f>VLOOKUP($F1277,'Participating - full rosters'!$A:$Q,14,FALSE )</f>
        <v>Nongovt. (not-for-profit) - Other</v>
      </c>
      <c r="K1277" s="132" t="str">
        <f>VLOOKUP($F1277,'Participating - full rosters'!$A:$R,18,FALSE )</f>
        <v>Major</v>
      </c>
      <c r="L1277" s="132" t="str">
        <f>VLOOKUP($F1277,'Participating - full rosters'!$A:$Q,15,FALSE )</f>
        <v>Staff Nurse</v>
      </c>
      <c r="M1277" s="150">
        <f>VLOOKUP($F1277,'Participating - full rosters'!$A:$Q,16,FALSE )</f>
        <v>42604</v>
      </c>
      <c r="N1277" s="150">
        <f>VLOOKUP($F1277,'Participating - full rosters'!$A:$Q,16,FALSE )</f>
        <v>42604</v>
      </c>
      <c r="O1277" s="150"/>
      <c r="P1277" s="150"/>
      <c r="Q1277" s="47">
        <f>'Overall Data'!$C$34-N1277</f>
        <v>445</v>
      </c>
      <c r="R1277" s="132" t="str">
        <f>VLOOKUP($F1277,'Participating - full rosters'!$A:$Q,17,FALSE )</f>
        <v>Night</v>
      </c>
      <c r="S1277" s="132">
        <v>5</v>
      </c>
    </row>
    <row r="1278" spans="1:19">
      <c r="A1278" t="str">
        <f>VLOOKUP($F1278,'Participating - full rosters'!$A:$Q,2,FALSE )</f>
        <v>O'Connor Hospital</v>
      </c>
      <c r="B1278" s="151">
        <v>0.55461445603717285</v>
      </c>
      <c r="C1278" t="str">
        <f>VLOOKUP($F1278,'Participating - full rosters'!$A:$Q,5,FALSE )</f>
        <v>Inpatient</v>
      </c>
      <c r="D1278" s="1">
        <v>0.36927518772477186</v>
      </c>
      <c r="E1278" t="str">
        <f>VLOOKUP($F1278,'Participating - full rosters'!$A:$Q,10,FALSE )</f>
        <v>Meola, Samantha</v>
      </c>
      <c r="F1278" s="151">
        <v>0.36252576540713777</v>
      </c>
      <c r="G1278">
        <f>VLOOKUP($F1278,'Participating - full rosters'!$A:$Q,11,FALSE )</f>
        <v>16</v>
      </c>
      <c r="H1278" s="132">
        <f>VLOOKUP($F1278,'Participating - full rosters'!$A:$Q,12,FALSE )</f>
        <v>0</v>
      </c>
      <c r="I1278" s="132">
        <f>VLOOKUP($F1278,'Participating - full rosters'!$A:$Q,13,FALSE )</f>
        <v>2011</v>
      </c>
      <c r="J1278" s="132" t="str">
        <f>VLOOKUP($F1278,'Participating - full rosters'!$A:$Q,14,FALSE )</f>
        <v>Nongovt. (not-for-profit) - Other</v>
      </c>
      <c r="K1278" s="132" t="str">
        <f>VLOOKUP($F1278,'Participating - full rosters'!$A:$R,18,FALSE )</f>
        <v>Non teaching</v>
      </c>
      <c r="L1278" s="132" t="str">
        <f>VLOOKUP($F1278,'Participating - full rosters'!$A:$Q,15,FALSE )</f>
        <v>Staff Nurse</v>
      </c>
      <c r="M1278" s="150">
        <f>VLOOKUP($F1278,'Participating - full rosters'!$A:$Q,16,FALSE )</f>
        <v>42591</v>
      </c>
      <c r="N1278" s="150">
        <f>VLOOKUP($F1278,'Participating - full rosters'!$A:$Q,16,FALSE )</f>
        <v>42591</v>
      </c>
      <c r="O1278" s="150"/>
      <c r="P1278" s="150"/>
      <c r="Q1278" s="47">
        <f>'Overall Data'!$C$34-N1278</f>
        <v>458</v>
      </c>
      <c r="R1278" s="132" t="str">
        <f>VLOOKUP($F1278,'Participating - full rosters'!$A:$Q,17,FALSE )</f>
        <v xml:space="preserve">NIGHT </v>
      </c>
      <c r="S1278" s="132">
        <v>5</v>
      </c>
    </row>
    <row r="1279" spans="1:19">
      <c r="A1279" t="str">
        <f>VLOOKUP($F1279,'Participating - full rosters'!$A:$Q,2,FALSE )</f>
        <v>The Miriam Hospital</v>
      </c>
      <c r="B1279" s="151">
        <v>0.52550586196277105</v>
      </c>
      <c r="C1279" t="str">
        <f>VLOOKUP($F1279,'Participating - full rosters'!$A:$Q,5,FALSE )</f>
        <v>3E Stroke</v>
      </c>
      <c r="D1279" s="1">
        <v>0.54565087362919495</v>
      </c>
      <c r="E1279" t="str">
        <f>VLOOKUP($F1279,'Participating - full rosters'!$A:$Q,10,FALSE )</f>
        <v>Fournier, Andrew J</v>
      </c>
      <c r="F1279" s="151">
        <v>0.24791907824027171</v>
      </c>
      <c r="G1279">
        <f>VLOOKUP($F1279,'Participating - full rosters'!$A:$Q,11,FALSE )</f>
        <v>247</v>
      </c>
      <c r="H1279" s="132">
        <f>VLOOKUP($F1279,'Participating - full rosters'!$A:$Q,12,FALSE )</f>
        <v>32</v>
      </c>
      <c r="I1279" s="132">
        <f>VLOOKUP($F1279,'Participating - full rosters'!$A:$Q,13,FALSE )</f>
        <v>2004</v>
      </c>
      <c r="J1279" s="132" t="str">
        <f>VLOOKUP($F1279,'Participating - full rosters'!$A:$Q,14,FALSE )</f>
        <v>Nongovt. (not-for-profit) - Other</v>
      </c>
      <c r="K1279" s="132" t="str">
        <f>VLOOKUP($F1279,'Participating - full rosters'!$A:$R,18,FALSE )</f>
        <v>Major</v>
      </c>
      <c r="L1279" s="132" t="str">
        <f>VLOOKUP($F1279,'Participating - full rosters'!$A:$Q,15,FALSE )</f>
        <v>Staff Nurse</v>
      </c>
      <c r="M1279" s="150">
        <f>VLOOKUP($F1279,'Participating - full rosters'!$A:$Q,16,FALSE )</f>
        <v>42591</v>
      </c>
      <c r="N1279" s="150">
        <f>VLOOKUP($F1279,'Participating - full rosters'!$A:$Q,16,FALSE )</f>
        <v>42591</v>
      </c>
      <c r="O1279" s="150"/>
      <c r="P1279" s="150"/>
      <c r="Q1279" s="47">
        <f>'Overall Data'!$C$34-N1279</f>
        <v>458</v>
      </c>
      <c r="R1279" s="132" t="str">
        <f>VLOOKUP($F1279,'Participating - full rosters'!$A:$Q,17,FALSE )</f>
        <v xml:space="preserve">NIGHT </v>
      </c>
      <c r="S1279" s="132">
        <v>5</v>
      </c>
    </row>
    <row r="1280" spans="1:19">
      <c r="A1280" t="str">
        <f>VLOOKUP($F1280,'Participating - full rosters'!$A:$Q,2,FALSE )</f>
        <v xml:space="preserve">King's County </v>
      </c>
      <c r="B1280" s="143">
        <v>0.23887557634757928</v>
      </c>
      <c r="C1280" t="str">
        <f>VLOOKUP($F1280,'Participating - full rosters'!$A:$Q,5,FALSE )</f>
        <v>D7 North</v>
      </c>
      <c r="D1280" s="195">
        <v>0.18010557270315219</v>
      </c>
      <c r="E1280" t="str">
        <f>VLOOKUP($F1280,'Participating - full rosters'!$A:$Q,10,FALSE )</f>
        <v>Bringas, Ronald Q.</v>
      </c>
      <c r="F1280" s="142">
        <v>0.55312356256627271</v>
      </c>
      <c r="G1280">
        <f>VLOOKUP($F1280,'Participating - full rosters'!$A:$Q,11,FALSE )</f>
        <v>599</v>
      </c>
      <c r="H1280" s="132">
        <f>VLOOKUP($F1280,'Participating - full rosters'!$A:$Q,12,FALSE )</f>
        <v>36</v>
      </c>
      <c r="I1280" s="132">
        <f>VLOOKUP($F1280,'Participating - full rosters'!$A:$Q,13,FALSE )</f>
        <v>2006</v>
      </c>
      <c r="J1280" s="132" t="str">
        <f>VLOOKUP($F1280,'Participating - full rosters'!$A:$Q,14,FALSE )</f>
        <v xml:space="preserve">Govt. (non federal) - City
</v>
      </c>
      <c r="K1280" s="132" t="str">
        <f>VLOOKUP($F1280,'Participating - full rosters'!$A:$R,18,FALSE )</f>
        <v>Minor</v>
      </c>
      <c r="L1280" s="132" t="str">
        <f>VLOOKUP($F1280,'Participating - full rosters'!$A:$Q,15,FALSE )</f>
        <v>Staff Nurse</v>
      </c>
      <c r="M1280" s="150">
        <f>VLOOKUP($F1280,'Participating - full rosters'!$A:$Q,16,FALSE )</f>
        <v>42583</v>
      </c>
      <c r="N1280" s="150">
        <f>VLOOKUP($F1280,'Participating - full rosters'!$A:$Q,16,FALSE )</f>
        <v>42583</v>
      </c>
      <c r="O1280" s="150"/>
      <c r="P1280" s="150"/>
      <c r="Q1280" s="47">
        <f>'Overall Data'!$C$34-N1280</f>
        <v>466</v>
      </c>
      <c r="R1280" s="132" t="str">
        <f>VLOOKUP($F1280,'Participating - full rosters'!$A:$Q,17,FALSE )</f>
        <v>Night</v>
      </c>
      <c r="S1280" s="132">
        <v>5</v>
      </c>
    </row>
    <row r="1281" spans="1:19">
      <c r="A1281" t="str">
        <f>VLOOKUP($F1281,'Participating - full rosters'!$A:$Q,2,FALSE )</f>
        <v>The Miriam Hospital</v>
      </c>
      <c r="B1281" s="151">
        <v>0.52550586196277127</v>
      </c>
      <c r="C1281" t="str">
        <f>VLOOKUP($F1281,'Participating - full rosters'!$A:$Q,5,FALSE )</f>
        <v>4E Cardiac</v>
      </c>
      <c r="D1281" s="1">
        <v>0.80277592639886974</v>
      </c>
      <c r="E1281" t="str">
        <f>VLOOKUP($F1281,'Participating - full rosters'!$A:$Q,10,FALSE )</f>
        <v>Agudelo, Lani M</v>
      </c>
      <c r="F1281" s="151">
        <v>0.25778856248190596</v>
      </c>
      <c r="G1281">
        <f>VLOOKUP($F1281,'Participating - full rosters'!$A:$Q,11,FALSE )</f>
        <v>247</v>
      </c>
      <c r="H1281" s="132">
        <f>VLOOKUP($F1281,'Participating - full rosters'!$A:$Q,12,FALSE )</f>
        <v>30</v>
      </c>
      <c r="I1281" s="132">
        <f>VLOOKUP($F1281,'Participating - full rosters'!$A:$Q,13,FALSE )</f>
        <v>2004</v>
      </c>
      <c r="J1281" s="132" t="str">
        <f>VLOOKUP($F1281,'Participating - full rosters'!$A:$Q,14,FALSE )</f>
        <v>Nongovt. (not-for-profit) - Other</v>
      </c>
      <c r="K1281" s="132" t="str">
        <f>VLOOKUP($F1281,'Participating - full rosters'!$A:$R,18,FALSE )</f>
        <v>Major</v>
      </c>
      <c r="L1281" s="132" t="str">
        <f>VLOOKUP($F1281,'Participating - full rosters'!$A:$Q,15,FALSE )</f>
        <v>Staff Nurse</v>
      </c>
      <c r="M1281" s="150">
        <f>VLOOKUP($F1281,'Participating - full rosters'!$A:$Q,16,FALSE )</f>
        <v>42583</v>
      </c>
      <c r="N1281" s="150">
        <f>VLOOKUP($F1281,'Participating - full rosters'!$A:$Q,16,FALSE )</f>
        <v>42583</v>
      </c>
      <c r="O1281" s="150"/>
      <c r="P1281" s="150"/>
      <c r="Q1281" s="47">
        <f>'Overall Data'!$C$34-N1281</f>
        <v>466</v>
      </c>
      <c r="R1281" s="132" t="str">
        <f>VLOOKUP($F1281,'Participating - full rosters'!$A:$Q,17,FALSE )</f>
        <v>Night</v>
      </c>
      <c r="S1281" s="132">
        <v>5</v>
      </c>
    </row>
    <row r="1282" spans="1:19">
      <c r="A1282" t="str">
        <f>VLOOKUP($F1282,'Participating - full rosters'!$A:$Q,2,FALSE )</f>
        <v>Geisinger Medical Center</v>
      </c>
      <c r="B1282" s="151">
        <v>0.91611479193661671</v>
      </c>
      <c r="C1282" t="str">
        <f>VLOOKUP($F1282,'Participating - full rosters'!$A:$Q,5,FALSE )</f>
        <v xml:space="preserve">BP 7 </v>
      </c>
      <c r="D1282" s="1">
        <v>0.86510378090424767</v>
      </c>
      <c r="E1282" t="str">
        <f>VLOOKUP($F1282,'Participating - full rosters'!$A:$Q,10,FALSE )</f>
        <v>Schlauch, Denise</v>
      </c>
      <c r="F1282" s="151">
        <v>0.22911463306682134</v>
      </c>
      <c r="G1282">
        <f>VLOOKUP($F1282,'Participating - full rosters'!$A:$Q,11,FALSE )</f>
        <v>547</v>
      </c>
      <c r="H1282" s="132">
        <f>VLOOKUP($F1282,'Participating - full rosters'!$A:$Q,12,FALSE )</f>
        <v>28</v>
      </c>
      <c r="I1282" s="132">
        <f>VLOOKUP($F1282,'Participating - full rosters'!$A:$Q,13,FALSE )</f>
        <v>2010</v>
      </c>
      <c r="J1282" s="132" t="str">
        <f>VLOOKUP($F1282,'Participating - full rosters'!$A:$Q,14,FALSE )</f>
        <v>Nongovt. (not-for-profit) - Other</v>
      </c>
      <c r="K1282" s="132" t="str">
        <f>VLOOKUP($F1282,'Participating - full rosters'!$A:$R,18,FALSE )</f>
        <v>Major</v>
      </c>
      <c r="L1282" s="132" t="str">
        <f>VLOOKUP($F1282,'Participating - full rosters'!$A:$Q,15,FALSE )</f>
        <v>Unlicensed staff</v>
      </c>
      <c r="M1282" s="150">
        <f>VLOOKUP($F1282,'Participating - full rosters'!$A:$Q,16,FALSE )</f>
        <v>42575</v>
      </c>
      <c r="N1282" s="150">
        <f>VLOOKUP($F1282,'Participating - full rosters'!$A:$Q,16,FALSE )</f>
        <v>42575</v>
      </c>
      <c r="O1282" s="150"/>
      <c r="P1282" s="150"/>
      <c r="Q1282" s="47">
        <f>'Overall Data'!$C$34-N1282</f>
        <v>474</v>
      </c>
      <c r="R1282" s="132" t="str">
        <f>VLOOKUP($F1282,'Participating - full rosters'!$A:$Q,17,FALSE )</f>
        <v xml:space="preserve">NIGHT </v>
      </c>
      <c r="S1282" s="132">
        <v>5</v>
      </c>
    </row>
    <row r="1283" spans="1:19">
      <c r="A1283" t="str">
        <f>VLOOKUP($F1283,'Participating - full rosters'!$A:$Q,2,FALSE )</f>
        <v>St. Elizabeth Hospital</v>
      </c>
      <c r="B1283" s="106">
        <v>6.8237914781315995E-2</v>
      </c>
      <c r="C1283" t="str">
        <f>VLOOKUP($F1283,'Participating - full rosters'!$A:$Q,5,FALSE )</f>
        <v>Telemetry</v>
      </c>
      <c r="D1283" s="106">
        <v>0.37457274951226172</v>
      </c>
      <c r="E1283" t="str">
        <f>VLOOKUP($F1283,'Participating - full rosters'!$A:$Q,10,FALSE )</f>
        <v>Whittington, Sandy</v>
      </c>
      <c r="F1283" s="106">
        <v>0.49547666803955137</v>
      </c>
      <c r="G1283">
        <f>VLOOKUP($F1283,'Participating - full rosters'!$A:$Q,11,FALSE )</f>
        <v>47</v>
      </c>
      <c r="H1283" s="132">
        <f>VLOOKUP($F1283,'Participating - full rosters'!$A:$Q,12,FALSE )</f>
        <v>17</v>
      </c>
      <c r="I1283" s="132">
        <f>VLOOKUP($F1283,'Participating - full rosters'!$A:$Q,13,FALSE )</f>
        <v>2012</v>
      </c>
      <c r="J1283" s="132" t="str">
        <f>VLOOKUP($F1283,'Participating - full rosters'!$A:$Q,14,FALSE )</f>
        <v xml:space="preserve">Nongovt. (not-for-profit) - Church Operated
</v>
      </c>
      <c r="K1283" s="132" t="str">
        <f>VLOOKUP($F1283,'Participating - full rosters'!$A:$R,18,FALSE )</f>
        <v>Non teaching</v>
      </c>
      <c r="L1283" s="132" t="str">
        <f>VLOOKUP($F1283,'Participating - full rosters'!$A:$Q,15,FALSE )</f>
        <v>Staff Nurse</v>
      </c>
      <c r="M1283" s="150">
        <f>VLOOKUP($F1283,'Participating - full rosters'!$A:$Q,16,FALSE )</f>
        <v>42569</v>
      </c>
      <c r="N1283" s="150">
        <f>VLOOKUP($F1283,'Participating - full rosters'!$A:$Q,16,FALSE )</f>
        <v>42569</v>
      </c>
      <c r="O1283" s="150"/>
      <c r="P1283" s="150"/>
      <c r="Q1283" s="47">
        <f>'Overall Data'!$C$34-N1283</f>
        <v>480</v>
      </c>
      <c r="R1283" s="132" t="str">
        <f>VLOOKUP($F1283,'Participating - full rosters'!$A:$Q,17,FALSE )</f>
        <v>Night</v>
      </c>
      <c r="S1283" s="132">
        <v>5</v>
      </c>
    </row>
    <row r="1284" spans="1:19">
      <c r="A1284" t="str">
        <f>VLOOKUP($F1284,'Participating - full rosters'!$A:$Q,2,FALSE )</f>
        <v>Kaiser Permanente Sunnyside Medical Center</v>
      </c>
      <c r="B1284" s="151">
        <v>0.21700524054157877</v>
      </c>
      <c r="C1284" t="str">
        <f>VLOOKUP($F1284,'Participating - full rosters'!$A:$Q,5,FALSE )</f>
        <v>3 South</v>
      </c>
      <c r="D1284" s="1">
        <v>0.64084960040717354</v>
      </c>
      <c r="E1284" t="str">
        <f>VLOOKUP($F1284,'Participating - full rosters'!$A:$Q,10,FALSE )</f>
        <v>Tuffa, Koji Mieso</v>
      </c>
      <c r="F1284" s="151">
        <v>0.72692612824746394</v>
      </c>
      <c r="G1284">
        <f>VLOOKUP($F1284,'Participating - full rosters'!$A:$Q,11,FALSE )</f>
        <v>302</v>
      </c>
      <c r="H1284" s="132">
        <f>VLOOKUP($F1284,'Participating - full rosters'!$A:$Q,12,FALSE )</f>
        <v>20</v>
      </c>
      <c r="I1284" s="132">
        <f>VLOOKUP($F1284,'Participating - full rosters'!$A:$Q,13,FALSE )</f>
        <v>2016</v>
      </c>
      <c r="J1284" s="132" t="str">
        <f>VLOOKUP($F1284,'Participating - full rosters'!$A:$Q,14,FALSE )</f>
        <v>Nongovt. (not-for-profit) - Other</v>
      </c>
      <c r="K1284" s="132" t="str">
        <f>VLOOKUP($F1284,'Participating - full rosters'!$A:$R,18,FALSE )</f>
        <v>Minor</v>
      </c>
      <c r="L1284" s="132" t="str">
        <f>VLOOKUP($F1284,'Participating - full rosters'!$A:$Q,15,FALSE )</f>
        <v>Staff Nurse</v>
      </c>
      <c r="M1284" s="150">
        <f>VLOOKUP($F1284,'Participating - full rosters'!$A:$Q,16,FALSE )</f>
        <v>42566</v>
      </c>
      <c r="N1284" s="150">
        <f>VLOOKUP($F1284,'Participating - full rosters'!$A:$Q,16,FALSE )</f>
        <v>42566</v>
      </c>
      <c r="O1284" s="150"/>
      <c r="P1284" s="150"/>
      <c r="Q1284" s="47">
        <f>'Overall Data'!$C$34-N1284</f>
        <v>483</v>
      </c>
      <c r="R1284" s="132" t="str">
        <f>VLOOKUP($F1284,'Participating - full rosters'!$A:$Q,17,FALSE )</f>
        <v xml:space="preserve">NIGHT </v>
      </c>
      <c r="S1284" s="132">
        <v>5</v>
      </c>
    </row>
    <row r="1285" spans="1:19">
      <c r="A1285" t="str">
        <f>VLOOKUP($F1285,'Participating - full rosters'!$A:$Q,2,FALSE )</f>
        <v>Community Memorial Hospital</v>
      </c>
      <c r="B1285" s="151">
        <v>0.99258069907410573</v>
      </c>
      <c r="C1285" t="str">
        <f>VLOOKUP($F1285,'Participating - full rosters'!$A:$Q,5,FALSE )</f>
        <v>Medical ACE</v>
      </c>
      <c r="D1285" s="1">
        <v>0.93104764500745685</v>
      </c>
      <c r="E1285" t="str">
        <f>VLOOKUP($F1285,'Participating - full rosters'!$A:$Q,10,FALSE )</f>
        <v>Krewald, Angela</v>
      </c>
      <c r="F1285" s="151">
        <v>0.52379863397999926</v>
      </c>
      <c r="G1285">
        <f>VLOOKUP($F1285,'Participating - full rosters'!$A:$Q,11,FALSE )</f>
        <v>198</v>
      </c>
      <c r="H1285" s="132">
        <f>VLOOKUP($F1285,'Participating - full rosters'!$A:$Q,12,FALSE )</f>
        <v>29</v>
      </c>
      <c r="I1285" s="132">
        <f>VLOOKUP($F1285,'Participating - full rosters'!$A:$Q,13,FALSE )</f>
        <v>2008</v>
      </c>
      <c r="J1285" s="132" t="str">
        <f>VLOOKUP($F1285,'Participating - full rosters'!$A:$Q,14,FALSE )</f>
        <v>Nongovt. (not-for-profit) - Other</v>
      </c>
      <c r="K1285" s="132" t="str">
        <f>VLOOKUP($F1285,'Participating - full rosters'!$A:$R,18,FALSE )</f>
        <v>Minor</v>
      </c>
      <c r="L1285" s="132" t="str">
        <f>VLOOKUP($F1285,'Participating - full rosters'!$A:$Q,15,FALSE )</f>
        <v>RN</v>
      </c>
      <c r="M1285" s="150">
        <f>VLOOKUP($F1285,'Participating - full rosters'!$A:$Q,16,FALSE )</f>
        <v>42562</v>
      </c>
      <c r="N1285" s="150">
        <f>VLOOKUP($F1285,'Participating - full rosters'!$A:$Q,16,FALSE )</f>
        <v>42562</v>
      </c>
      <c r="O1285" s="150"/>
      <c r="P1285" s="150"/>
      <c r="Q1285" s="47">
        <f>'Overall Data'!$C$34-N1285</f>
        <v>487</v>
      </c>
      <c r="R1285" s="132" t="str">
        <f>VLOOKUP($F1285,'Participating - full rosters'!$A:$Q,17,FALSE )</f>
        <v xml:space="preserve">Night </v>
      </c>
      <c r="S1285" s="132">
        <v>5</v>
      </c>
    </row>
    <row r="1286" spans="1:19">
      <c r="A1286" t="str">
        <f>VLOOKUP($F1286,'Participating - full rosters'!$A:$Q,2,FALSE )</f>
        <v>The Miriam Hospital</v>
      </c>
      <c r="B1286" s="151">
        <v>0.52550586196277127</v>
      </c>
      <c r="C1286" t="str">
        <f>VLOOKUP($F1286,'Participating - full rosters'!$A:$Q,5,FALSE )</f>
        <v>3N Orthopedic</v>
      </c>
      <c r="D1286" s="1">
        <v>0.9910442883158086</v>
      </c>
      <c r="E1286" t="str">
        <f>VLOOKUP($F1286,'Participating - full rosters'!$A:$Q,10,FALSE )</f>
        <v>Henriques, Liara Z</v>
      </c>
      <c r="F1286" s="151">
        <v>0.77413199928611198</v>
      </c>
      <c r="G1286">
        <f>VLOOKUP($F1286,'Participating - full rosters'!$A:$Q,11,FALSE )</f>
        <v>247</v>
      </c>
      <c r="H1286" s="132">
        <f>VLOOKUP($F1286,'Participating - full rosters'!$A:$Q,12,FALSE )</f>
        <v>36</v>
      </c>
      <c r="I1286" s="132">
        <f>VLOOKUP($F1286,'Participating - full rosters'!$A:$Q,13,FALSE )</f>
        <v>2004</v>
      </c>
      <c r="J1286" s="132" t="str">
        <f>VLOOKUP($F1286,'Participating - full rosters'!$A:$Q,14,FALSE )</f>
        <v>Nongovt. (not-for-profit) - Other</v>
      </c>
      <c r="K1286" s="132" t="str">
        <f>VLOOKUP($F1286,'Participating - full rosters'!$A:$R,18,FALSE )</f>
        <v>Major</v>
      </c>
      <c r="L1286" s="132" t="str">
        <f>VLOOKUP($F1286,'Participating - full rosters'!$A:$Q,15,FALSE )</f>
        <v>RN</v>
      </c>
      <c r="M1286" s="150">
        <f>VLOOKUP($F1286,'Participating - full rosters'!$A:$Q,16,FALSE )</f>
        <v>42562</v>
      </c>
      <c r="N1286" s="150">
        <f>VLOOKUP($F1286,'Participating - full rosters'!$A:$Q,16,FALSE )</f>
        <v>42562</v>
      </c>
      <c r="O1286" s="150"/>
      <c r="P1286" s="150"/>
      <c r="Q1286" s="47">
        <f>'Overall Data'!$C$34-N1286</f>
        <v>487</v>
      </c>
      <c r="R1286" s="132" t="str">
        <f>VLOOKUP($F1286,'Participating - full rosters'!$A:$Q,17,FALSE )</f>
        <v xml:space="preserve">Night </v>
      </c>
      <c r="S1286" s="132">
        <v>5</v>
      </c>
    </row>
    <row r="1287" spans="1:19">
      <c r="A1287" t="str">
        <f>VLOOKUP($F1287,'Participating - full rosters'!$A:$Q,2,FALSE )</f>
        <v>O'Connor Hospital</v>
      </c>
      <c r="B1287" s="151">
        <v>0.55461445603717285</v>
      </c>
      <c r="C1287" t="str">
        <f>VLOOKUP($F1287,'Participating - full rosters'!$A:$Q,5,FALSE )</f>
        <v>Inpatient</v>
      </c>
      <c r="D1287" s="1">
        <v>0.36927518772477186</v>
      </c>
      <c r="E1287" t="str">
        <f>VLOOKUP($F1287,'Participating - full rosters'!$A:$Q,10,FALSE )</f>
        <v>Weaver, Tressa</v>
      </c>
      <c r="F1287" s="151">
        <v>0.279480684039077</v>
      </c>
      <c r="G1287">
        <f>VLOOKUP($F1287,'Participating - full rosters'!$A:$Q,11,FALSE )</f>
        <v>16</v>
      </c>
      <c r="H1287" s="132">
        <f>VLOOKUP($F1287,'Participating - full rosters'!$A:$Q,12,FALSE )</f>
        <v>0</v>
      </c>
      <c r="I1287" s="132">
        <f>VLOOKUP($F1287,'Participating - full rosters'!$A:$Q,13,FALSE )</f>
        <v>2011</v>
      </c>
      <c r="J1287" s="132" t="str">
        <f>VLOOKUP($F1287,'Participating - full rosters'!$A:$Q,14,FALSE )</f>
        <v>Nongovt. (not-for-profit) - Other</v>
      </c>
      <c r="K1287" s="132" t="str">
        <f>VLOOKUP($F1287,'Participating - full rosters'!$A:$R,18,FALSE )</f>
        <v>Non teaching</v>
      </c>
      <c r="L1287" s="132" t="str">
        <f>VLOOKUP($F1287,'Participating - full rosters'!$A:$Q,15,FALSE )</f>
        <v>Staff Nurse</v>
      </c>
      <c r="M1287" s="150">
        <f>VLOOKUP($F1287,'Participating - full rosters'!$A:$Q,16,FALSE )</f>
        <v>42556</v>
      </c>
      <c r="N1287" s="150">
        <f>VLOOKUP($F1287,'Participating - full rosters'!$A:$Q,16,FALSE )</f>
        <v>42556</v>
      </c>
      <c r="O1287" s="150"/>
      <c r="P1287" s="150"/>
      <c r="Q1287" s="47">
        <f>'Overall Data'!$C$34-N1287</f>
        <v>493</v>
      </c>
      <c r="R1287" s="132" t="str">
        <f>VLOOKUP($F1287,'Participating - full rosters'!$A:$Q,17,FALSE )</f>
        <v xml:space="preserve">NIGHT </v>
      </c>
      <c r="S1287" s="132">
        <v>5</v>
      </c>
    </row>
    <row r="1288" spans="1:19">
      <c r="A1288" t="str">
        <f>VLOOKUP($F1288,'Participating - full rosters'!$A:$Q,2,FALSE )</f>
        <v>The Miriam Hospital</v>
      </c>
      <c r="B1288" s="151">
        <v>0.52550586196277127</v>
      </c>
      <c r="C1288" t="str">
        <f>VLOOKUP($F1288,'Participating - full rosters'!$A:$Q,5,FALSE )</f>
        <v>4W Cardiac</v>
      </c>
      <c r="D1288" s="1">
        <v>0.43561974961587346</v>
      </c>
      <c r="E1288" t="str">
        <f>VLOOKUP($F1288,'Participating - full rosters'!$A:$Q,10,FALSE )</f>
        <v>Furman, Kendra</v>
      </c>
      <c r="F1288" s="151">
        <v>0.56382006607763502</v>
      </c>
      <c r="G1288">
        <f>VLOOKUP($F1288,'Participating - full rosters'!$A:$Q,11,FALSE )</f>
        <v>247</v>
      </c>
      <c r="H1288" s="132">
        <f>VLOOKUP($F1288,'Participating - full rosters'!$A:$Q,12,FALSE )</f>
        <v>30</v>
      </c>
      <c r="I1288" s="132">
        <f>VLOOKUP($F1288,'Participating - full rosters'!$A:$Q,13,FALSE )</f>
        <v>2004</v>
      </c>
      <c r="J1288" s="132" t="str">
        <f>VLOOKUP($F1288,'Participating - full rosters'!$A:$Q,14,FALSE )</f>
        <v>Nongovt. (not-for-profit) - Other</v>
      </c>
      <c r="K1288" s="132" t="str">
        <f>VLOOKUP($F1288,'Participating - full rosters'!$A:$R,18,FALSE )</f>
        <v>Major</v>
      </c>
      <c r="L1288" s="132" t="str">
        <f>VLOOKUP($F1288,'Participating - full rosters'!$A:$Q,15,FALSE )</f>
        <v>Staff Nurse</v>
      </c>
      <c r="M1288" s="150">
        <f>VLOOKUP($F1288,'Participating - full rosters'!$A:$Q,16,FALSE )</f>
        <v>42556</v>
      </c>
      <c r="N1288" s="150">
        <f>VLOOKUP($F1288,'Participating - full rosters'!$A:$Q,16,FALSE )</f>
        <v>42556</v>
      </c>
      <c r="O1288" s="150"/>
      <c r="P1288" s="150"/>
      <c r="Q1288" s="47">
        <f>'Overall Data'!$C$34-N1288</f>
        <v>493</v>
      </c>
      <c r="R1288" s="132" t="str">
        <f>VLOOKUP($F1288,'Participating - full rosters'!$A:$Q,17,FALSE )</f>
        <v xml:space="preserve">NIGHT </v>
      </c>
      <c r="S1288" s="132">
        <v>5</v>
      </c>
    </row>
    <row r="1289" spans="1:19">
      <c r="A1289" t="str">
        <f>VLOOKUP($F1289,'Participating - full rosters'!$A:$Q,2,FALSE )</f>
        <v>Kaiser Permanente Sunnyside Medical Center</v>
      </c>
      <c r="B1289" s="151">
        <v>0.21700524054157877</v>
      </c>
      <c r="C1289" t="str">
        <f>VLOOKUP($F1289,'Participating - full rosters'!$A:$Q,5,FALSE )</f>
        <v>CV</v>
      </c>
      <c r="D1289" s="151">
        <v>0.28666575543119865</v>
      </c>
      <c r="E1289" t="str">
        <f>VLOOKUP($F1289,'Participating - full rosters'!$A:$Q,10,FALSE )</f>
        <v>Lechuga, Jason</v>
      </c>
      <c r="F1289" s="151">
        <v>0.52565539996270894</v>
      </c>
      <c r="G1289">
        <f>VLOOKUP($F1289,'Participating - full rosters'!$A:$Q,11,FALSE )</f>
        <v>302</v>
      </c>
      <c r="H1289" s="132">
        <f>VLOOKUP($F1289,'Participating - full rosters'!$A:$Q,12,FALSE )</f>
        <v>18</v>
      </c>
      <c r="I1289" s="132">
        <f>VLOOKUP($F1289,'Participating - full rosters'!$A:$Q,13,FALSE )</f>
        <v>2016</v>
      </c>
      <c r="J1289" s="132" t="str">
        <f>VLOOKUP($F1289,'Participating - full rosters'!$A:$Q,14,FALSE )</f>
        <v>Nongovt. (not-for-profit) - Other</v>
      </c>
      <c r="K1289" s="132" t="str">
        <f>VLOOKUP($F1289,'Participating - full rosters'!$A:$R,18,FALSE )</f>
        <v>Minor</v>
      </c>
      <c r="L1289" s="132" t="str">
        <f>VLOOKUP($F1289,'Participating - full rosters'!$A:$Q,15,FALSE )</f>
        <v>Staff Nurse</v>
      </c>
      <c r="M1289" s="150">
        <f>VLOOKUP($F1289,'Participating - full rosters'!$A:$Q,16,FALSE )</f>
        <v>42538</v>
      </c>
      <c r="N1289" s="150">
        <f>VLOOKUP($F1289,'Participating - full rosters'!$A:$Q,16,FALSE )</f>
        <v>42538</v>
      </c>
      <c r="O1289" s="150"/>
      <c r="P1289" s="150"/>
      <c r="Q1289" s="47">
        <f>'Overall Data'!$C$34-N1289</f>
        <v>511</v>
      </c>
      <c r="R1289" s="132" t="str">
        <f>VLOOKUP($F1289,'Participating - full rosters'!$A:$Q,17,FALSE )</f>
        <v xml:space="preserve">NIGHT </v>
      </c>
      <c r="S1289" s="132">
        <v>5</v>
      </c>
    </row>
    <row r="1290" spans="1:19">
      <c r="A1290" t="str">
        <f>VLOOKUP($F1290,'Participating - full rosters'!$A:$Q,2,FALSE )</f>
        <v xml:space="preserve">King's County </v>
      </c>
      <c r="B1290" s="143">
        <v>0.23887557634757928</v>
      </c>
      <c r="C1290" t="str">
        <f>VLOOKUP($F1290,'Participating - full rosters'!$A:$Q,5,FALSE )</f>
        <v>D7 North</v>
      </c>
      <c r="D1290" s="195">
        <v>0.18010557270315219</v>
      </c>
      <c r="E1290" t="str">
        <f>VLOOKUP($F1290,'Participating - full rosters'!$A:$Q,10,FALSE )</f>
        <v>Malabanan, Milagros Maria</v>
      </c>
      <c r="F1290" s="142">
        <v>0.88759458326101737</v>
      </c>
      <c r="G1290">
        <f>VLOOKUP($F1290,'Participating - full rosters'!$A:$Q,11,FALSE )</f>
        <v>599</v>
      </c>
      <c r="H1290" s="132">
        <f>VLOOKUP($F1290,'Participating - full rosters'!$A:$Q,12,FALSE )</f>
        <v>36</v>
      </c>
      <c r="I1290" s="132">
        <f>VLOOKUP($F1290,'Participating - full rosters'!$A:$Q,13,FALSE )</f>
        <v>2006</v>
      </c>
      <c r="J1290" s="132" t="str">
        <f>VLOOKUP($F1290,'Participating - full rosters'!$A:$Q,14,FALSE )</f>
        <v xml:space="preserve">Govt. (non federal) - City
</v>
      </c>
      <c r="K1290" s="132" t="str">
        <f>VLOOKUP($F1290,'Participating - full rosters'!$A:$R,18,FALSE )</f>
        <v>Minor</v>
      </c>
      <c r="L1290" s="132" t="str">
        <f>VLOOKUP($F1290,'Participating - full rosters'!$A:$Q,15,FALSE )</f>
        <v>Staff Nurse</v>
      </c>
      <c r="M1290" s="150">
        <f>VLOOKUP($F1290,'Participating - full rosters'!$A:$Q,16,FALSE )</f>
        <v>42536</v>
      </c>
      <c r="N1290" s="150">
        <f>VLOOKUP($F1290,'Participating - full rosters'!$A:$Q,16,FALSE )</f>
        <v>42536</v>
      </c>
      <c r="O1290" s="150"/>
      <c r="P1290" s="150"/>
      <c r="Q1290" s="47">
        <f>'Overall Data'!$C$34-N1290</f>
        <v>513</v>
      </c>
      <c r="R1290" s="132" t="str">
        <f>VLOOKUP($F1290,'Participating - full rosters'!$A:$Q,17,FALSE )</f>
        <v>Night</v>
      </c>
      <c r="S1290" s="132">
        <v>5</v>
      </c>
    </row>
    <row r="1291" spans="1:19">
      <c r="A1291" t="str">
        <f>VLOOKUP($F1291,'Participating - full rosters'!$A:$Q,2,FALSE )</f>
        <v>The Miriam Hospital</v>
      </c>
      <c r="B1291" s="151">
        <v>0.52550586196277127</v>
      </c>
      <c r="C1291" t="str">
        <f>VLOOKUP($F1291,'Participating - full rosters'!$A:$Q,5,FALSE )</f>
        <v>4W Cardiac</v>
      </c>
      <c r="D1291" s="1">
        <v>0.43561974961587346</v>
      </c>
      <c r="E1291" t="str">
        <f>VLOOKUP($F1291,'Participating - full rosters'!$A:$Q,10,FALSE )</f>
        <v>Batista, Antonia O</v>
      </c>
      <c r="F1291" s="151">
        <v>0.94721997487335863</v>
      </c>
      <c r="G1291">
        <f>VLOOKUP($F1291,'Participating - full rosters'!$A:$Q,11,FALSE )</f>
        <v>247</v>
      </c>
      <c r="H1291" s="132">
        <f>VLOOKUP($F1291,'Participating - full rosters'!$A:$Q,12,FALSE )</f>
        <v>30</v>
      </c>
      <c r="I1291" s="132">
        <f>VLOOKUP($F1291,'Participating - full rosters'!$A:$Q,13,FALSE )</f>
        <v>2004</v>
      </c>
      <c r="J1291" s="132" t="str">
        <f>VLOOKUP($F1291,'Participating - full rosters'!$A:$Q,14,FALSE )</f>
        <v>Nongovt. (not-for-profit) - Other</v>
      </c>
      <c r="K1291" s="132" t="str">
        <f>VLOOKUP($F1291,'Participating - full rosters'!$A:$R,18,FALSE )</f>
        <v>Major</v>
      </c>
      <c r="L1291" s="132" t="str">
        <f>VLOOKUP($F1291,'Participating - full rosters'!$A:$Q,15,FALSE )</f>
        <v>Staff Nurse</v>
      </c>
      <c r="M1291" s="150">
        <f>VLOOKUP($F1291,'Participating - full rosters'!$A:$Q,16,FALSE )</f>
        <v>42536</v>
      </c>
      <c r="N1291" s="150">
        <f>VLOOKUP($F1291,'Participating - full rosters'!$A:$Q,16,FALSE )</f>
        <v>42536</v>
      </c>
      <c r="O1291" s="150"/>
      <c r="P1291" s="150"/>
      <c r="Q1291" s="47">
        <f>'Overall Data'!$C$34-N1291</f>
        <v>513</v>
      </c>
      <c r="R1291" s="132" t="str">
        <f>VLOOKUP($F1291,'Participating - full rosters'!$A:$Q,17,FALSE )</f>
        <v>Night</v>
      </c>
      <c r="S1291" s="132">
        <v>5</v>
      </c>
    </row>
    <row r="1292" spans="1:19">
      <c r="A1292" t="str">
        <f>VLOOKUP($F1292,'Participating - full rosters'!$A:$Q,2,FALSE )</f>
        <v>St. John Hospital &amp; Medical Center</v>
      </c>
      <c r="B1292" s="151">
        <v>0.43342485109506379</v>
      </c>
      <c r="C1292" t="str">
        <f>VLOOKUP($F1292,'Participating - full rosters'!$A:$Q,5,FALSE )</f>
        <v>4 East - ACE Unit</v>
      </c>
      <c r="D1292" s="1">
        <v>0.9455541494267875</v>
      </c>
      <c r="E1292" t="str">
        <f>VLOOKUP($F1292,'Participating - full rosters'!$A:$Q,10,FALSE )</f>
        <v>Remitz, Carleen</v>
      </c>
      <c r="F1292" s="151">
        <v>0.54239248018104569</v>
      </c>
      <c r="G1292">
        <f>VLOOKUP($F1292,'Participating - full rosters'!$A:$Q,11,FALSE )</f>
        <v>586</v>
      </c>
      <c r="H1292" s="132">
        <f>VLOOKUP($F1292,'Participating - full rosters'!$A:$Q,12,FALSE )</f>
        <v>24</v>
      </c>
      <c r="I1292" s="132">
        <f>VLOOKUP($F1292,'Participating - full rosters'!$A:$Q,13,FALSE )</f>
        <v>2003</v>
      </c>
      <c r="J1292" s="132" t="str">
        <f>VLOOKUP($F1292,'Participating - full rosters'!$A:$Q,14,FALSE )</f>
        <v>Nongovt. (not-for-profit) - Church Operated</v>
      </c>
      <c r="K1292" s="132" t="str">
        <f>VLOOKUP($F1292,'Participating - full rosters'!$A:$R,18,FALSE )</f>
        <v>Major</v>
      </c>
      <c r="L1292" s="132" t="str">
        <f>VLOOKUP($F1292,'Participating - full rosters'!$A:$Q,15,FALSE )</f>
        <v>Patient Care Technician</v>
      </c>
      <c r="M1292" s="150">
        <f>VLOOKUP($F1292,'Participating - full rosters'!$A:$Q,16,FALSE )</f>
        <v>42527</v>
      </c>
      <c r="N1292" s="150">
        <f>VLOOKUP($F1292,'Participating - full rosters'!$A:$Q,16,FALSE )</f>
        <v>42527</v>
      </c>
      <c r="O1292" s="150"/>
      <c r="P1292" s="150"/>
      <c r="Q1292" s="47">
        <f>'Overall Data'!$C$34-N1292</f>
        <v>522</v>
      </c>
      <c r="R1292" s="132" t="str">
        <f>VLOOKUP($F1292,'Participating - full rosters'!$A:$Q,17,FALSE )</f>
        <v xml:space="preserve">NIGHT </v>
      </c>
      <c r="S1292" s="132">
        <v>5</v>
      </c>
    </row>
    <row r="1293" spans="1:19">
      <c r="A1293" t="str">
        <f>VLOOKUP($F1293,'Participating - full rosters'!$A:$Q,2,FALSE )</f>
        <v>Kaiser Permanente Sunnyside Medical Center</v>
      </c>
      <c r="B1293" s="151">
        <v>0.21700524054157877</v>
      </c>
      <c r="C1293" t="str">
        <f>VLOOKUP($F1293,'Participating - full rosters'!$A:$Q,5,FALSE )</f>
        <v>1 South</v>
      </c>
      <c r="D1293" s="1">
        <v>0.84297455888567407</v>
      </c>
      <c r="E1293" t="str">
        <f>VLOOKUP($F1293,'Participating - full rosters'!$A:$Q,10,FALSE )</f>
        <v>Kooiman, Helen</v>
      </c>
      <c r="F1293" s="151">
        <v>0.39451655544652442</v>
      </c>
      <c r="G1293">
        <f>VLOOKUP($F1293,'Participating - full rosters'!$A:$Q,11,FALSE )</f>
        <v>302</v>
      </c>
      <c r="H1293" s="132">
        <f>VLOOKUP($F1293,'Participating - full rosters'!$A:$Q,12,FALSE )</f>
        <v>19</v>
      </c>
      <c r="I1293" s="132">
        <f>VLOOKUP($F1293,'Participating - full rosters'!$A:$Q,13,FALSE )</f>
        <v>2016</v>
      </c>
      <c r="J1293" s="132" t="str">
        <f>VLOOKUP($F1293,'Participating - full rosters'!$A:$Q,14,FALSE )</f>
        <v>Nongovt. (not-for-profit) - Other</v>
      </c>
      <c r="K1293" s="132" t="str">
        <f>VLOOKUP($F1293,'Participating - full rosters'!$A:$R,18,FALSE )</f>
        <v>Minor</v>
      </c>
      <c r="L1293" s="132" t="str">
        <f>VLOOKUP($F1293,'Participating - full rosters'!$A:$Q,15,FALSE )</f>
        <v>Staff Nurse</v>
      </c>
      <c r="M1293" s="150">
        <f>VLOOKUP($F1293,'Participating - full rosters'!$A:$Q,16,FALSE )</f>
        <v>42522</v>
      </c>
      <c r="N1293" s="150">
        <f>VLOOKUP($F1293,'Participating - full rosters'!$A:$Q,16,FALSE )</f>
        <v>42522</v>
      </c>
      <c r="O1293" s="150"/>
      <c r="P1293" s="150"/>
      <c r="Q1293" s="47">
        <f>'Overall Data'!$C$34-N1293</f>
        <v>527</v>
      </c>
      <c r="R1293" s="132" t="str">
        <f>VLOOKUP($F1293,'Participating - full rosters'!$A:$Q,17,FALSE )</f>
        <v>NIGHT</v>
      </c>
      <c r="S1293" s="132">
        <v>5</v>
      </c>
    </row>
    <row r="1294" spans="1:19">
      <c r="A1294" t="str">
        <f>VLOOKUP($F1294,'Participating - full rosters'!$A:$Q,2,FALSE )</f>
        <v>Kaiser Permanente Sunnyside Medical Center</v>
      </c>
      <c r="B1294" s="151">
        <v>0.21700524054157899</v>
      </c>
      <c r="C1294" t="str">
        <f>VLOOKUP($F1294,'Participating - full rosters'!$A:$Q,5,FALSE )</f>
        <v>MS Progressive</v>
      </c>
      <c r="D1294" s="1">
        <v>0.25596923097598601</v>
      </c>
      <c r="E1294" t="str">
        <f>VLOOKUP($F1294,'Participating - full rosters'!$A:$Q,10,FALSE )</f>
        <v>Tomlin, Irina</v>
      </c>
      <c r="F1294" s="151">
        <v>0.31483628858168922</v>
      </c>
      <c r="G1294">
        <f>VLOOKUP($F1294,'Participating - full rosters'!$A:$Q,11,FALSE )</f>
        <v>302</v>
      </c>
      <c r="H1294" s="132">
        <f>VLOOKUP($F1294,'Participating - full rosters'!$A:$Q,12,FALSE )</f>
        <v>20</v>
      </c>
      <c r="I1294" s="132">
        <f>VLOOKUP($F1294,'Participating - full rosters'!$A:$Q,13,FALSE )</f>
        <v>2016</v>
      </c>
      <c r="J1294" s="132" t="str">
        <f>VLOOKUP($F1294,'Participating - full rosters'!$A:$Q,14,FALSE )</f>
        <v>Nongovt. (not-for-profit) - Other</v>
      </c>
      <c r="K1294" s="132" t="str">
        <f>VLOOKUP($F1294,'Participating - full rosters'!$A:$R,18,FALSE )</f>
        <v>Minor</v>
      </c>
      <c r="L1294" s="132" t="str">
        <f>VLOOKUP($F1294,'Participating - full rosters'!$A:$Q,15,FALSE )</f>
        <v>Staff Nurse</v>
      </c>
      <c r="M1294" s="150">
        <f>VLOOKUP($F1294,'Participating - full rosters'!$A:$Q,16,FALSE )</f>
        <v>42506</v>
      </c>
      <c r="N1294" s="150">
        <f>VLOOKUP($F1294,'Participating - full rosters'!$A:$Q,16,FALSE )</f>
        <v>42506</v>
      </c>
      <c r="O1294" s="150"/>
      <c r="P1294" s="150"/>
      <c r="Q1294" s="47">
        <f>'Overall Data'!$C$34-N1294</f>
        <v>543</v>
      </c>
      <c r="R1294" s="132" t="str">
        <f>VLOOKUP($F1294,'Participating - full rosters'!$A:$Q,17,FALSE )</f>
        <v>NIGHT</v>
      </c>
      <c r="S1294" s="132">
        <v>5</v>
      </c>
    </row>
    <row r="1295" spans="1:19">
      <c r="A1295" t="str">
        <f>VLOOKUP($F1295,'Participating - full rosters'!$A:$Q,2,FALSE )</f>
        <v>NY Presbyterian - Lawrence</v>
      </c>
      <c r="B1295" s="151">
        <v>9.2891976238658899E-2</v>
      </c>
      <c r="C1295" t="str">
        <f>VLOOKUP($F1295,'Participating - full rosters'!$A:$Q,5,FALSE )</f>
        <v>3N</v>
      </c>
      <c r="D1295" s="1">
        <v>0.32799101029205158</v>
      </c>
      <c r="E1295" t="str">
        <f>VLOOKUP($F1295,'Participating - full rosters'!$A:$Q,10,FALSE )</f>
        <v>Burton, Lavalee</v>
      </c>
      <c r="F1295" s="151">
        <v>0.19140501667124743</v>
      </c>
      <c r="G1295">
        <f>VLOOKUP($F1295,'Participating - full rosters'!$A:$Q,11,FALSE )</f>
        <v>208</v>
      </c>
      <c r="H1295" s="132">
        <f>VLOOKUP($F1295,'Participating - full rosters'!$A:$Q,12,FALSE )</f>
        <v>31</v>
      </c>
      <c r="I1295" s="132">
        <f>VLOOKUP($F1295,'Participating - full rosters'!$A:$Q,13,FALSE )</f>
        <v>2016</v>
      </c>
      <c r="J1295" s="132" t="str">
        <f>VLOOKUP($F1295,'Participating - full rosters'!$A:$Q,14,FALSE )</f>
        <v>Nongovt. (not-for-profit) - Other</v>
      </c>
      <c r="K1295" s="132" t="str">
        <f>VLOOKUP($F1295,'Participating - full rosters'!$A:$R,18,FALSE )</f>
        <v>Minor</v>
      </c>
      <c r="L1295" s="132" t="str">
        <f>VLOOKUP($F1295,'Participating - full rosters'!$A:$Q,15,FALSE )</f>
        <v>STAFF NURSE</v>
      </c>
      <c r="M1295" s="150">
        <f>VLOOKUP($F1295,'Participating - full rosters'!$A:$Q,16,FALSE )</f>
        <v>42506</v>
      </c>
      <c r="N1295" s="150">
        <f>VLOOKUP($F1295,'Participating - full rosters'!$A:$Q,16,FALSE )</f>
        <v>42506</v>
      </c>
      <c r="O1295" s="150"/>
      <c r="P1295" s="150"/>
      <c r="Q1295" s="47">
        <f>'Overall Data'!$C$34-N1295</f>
        <v>543</v>
      </c>
      <c r="R1295" s="132" t="str">
        <f>VLOOKUP($F1295,'Participating - full rosters'!$A:$Q,17,FALSE )</f>
        <v>FT Nights</v>
      </c>
      <c r="S1295" s="132">
        <v>5</v>
      </c>
    </row>
    <row r="1296" spans="1:19">
      <c r="A1296" t="str">
        <f>VLOOKUP($F1296,'Participating - full rosters'!$A:$Q,2,FALSE )</f>
        <v>Geisinger Medical Center</v>
      </c>
      <c r="B1296" s="151">
        <v>0.91611479193661671</v>
      </c>
      <c r="C1296" t="str">
        <f>VLOOKUP($F1296,'Participating - full rosters'!$A:$Q,5,FALSE )</f>
        <v>Hfam 6</v>
      </c>
      <c r="D1296" s="1">
        <v>0.15946996297872063</v>
      </c>
      <c r="E1296" t="str">
        <f>VLOOKUP($F1296,'Participating - full rosters'!$A:$Q,10,FALSE )</f>
        <v>Tyson, Jennifer</v>
      </c>
      <c r="F1296" s="151">
        <v>0.76311967156208527</v>
      </c>
      <c r="G1296">
        <f>VLOOKUP($F1296,'Participating - full rosters'!$A:$Q,11,FALSE )</f>
        <v>547</v>
      </c>
      <c r="H1296" s="132">
        <f>VLOOKUP($F1296,'Participating - full rosters'!$A:$Q,12,FALSE )</f>
        <v>30</v>
      </c>
      <c r="I1296" s="132">
        <f>VLOOKUP($F1296,'Participating - full rosters'!$A:$Q,13,FALSE )</f>
        <v>2010</v>
      </c>
      <c r="J1296" s="132" t="str">
        <f>VLOOKUP($F1296,'Participating - full rosters'!$A:$Q,14,FALSE )</f>
        <v>Nongovt. (not-for-profit) - Other</v>
      </c>
      <c r="K1296" s="132" t="str">
        <f>VLOOKUP($F1296,'Participating - full rosters'!$A:$R,18,FALSE )</f>
        <v>Major</v>
      </c>
      <c r="L1296" s="132" t="str">
        <f>VLOOKUP($F1296,'Participating - full rosters'!$A:$Q,15,FALSE )</f>
        <v>Staff Nurse</v>
      </c>
      <c r="M1296" s="150">
        <f>VLOOKUP($F1296,'Participating - full rosters'!$A:$Q,16,FALSE )</f>
        <v>42505</v>
      </c>
      <c r="N1296" s="150">
        <f>VLOOKUP($F1296,'Participating - full rosters'!$A:$Q,16,FALSE )</f>
        <v>42505</v>
      </c>
      <c r="O1296" s="150"/>
      <c r="P1296" s="150"/>
      <c r="Q1296" s="47">
        <f>'Overall Data'!$C$34-N1296</f>
        <v>544</v>
      </c>
      <c r="R1296" s="132" t="str">
        <f>VLOOKUP($F1296,'Participating - full rosters'!$A:$Q,17,FALSE )</f>
        <v xml:space="preserve">NIGHT </v>
      </c>
      <c r="S1296" s="132">
        <v>5</v>
      </c>
    </row>
    <row r="1297" spans="1:19">
      <c r="A1297" t="str">
        <f>VLOOKUP($F1297,'Participating - full rosters'!$A:$Q,2,FALSE )</f>
        <v>The Miriam Hospital</v>
      </c>
      <c r="B1297" s="151">
        <v>0.52550586196277127</v>
      </c>
      <c r="C1297" t="str">
        <f>VLOOKUP($F1297,'Participating - full rosters'!$A:$Q,5,FALSE )</f>
        <v>3N Orthopedic</v>
      </c>
      <c r="D1297" s="1">
        <v>0.9910442883158086</v>
      </c>
      <c r="E1297" t="str">
        <f>VLOOKUP($F1297,'Participating - full rosters'!$A:$Q,10,FALSE )</f>
        <v>Coyne, Jennifer E</v>
      </c>
      <c r="F1297" s="151">
        <v>0.48279161419510952</v>
      </c>
      <c r="G1297">
        <f>VLOOKUP($F1297,'Participating - full rosters'!$A:$Q,11,FALSE )</f>
        <v>247</v>
      </c>
      <c r="H1297" s="132">
        <f>VLOOKUP($F1297,'Participating - full rosters'!$A:$Q,12,FALSE )</f>
        <v>36</v>
      </c>
      <c r="I1297" s="132">
        <f>VLOOKUP($F1297,'Participating - full rosters'!$A:$Q,13,FALSE )</f>
        <v>2004</v>
      </c>
      <c r="J1297" s="132" t="str">
        <f>VLOOKUP($F1297,'Participating - full rosters'!$A:$Q,14,FALSE )</f>
        <v>Nongovt. (not-for-profit) - Other</v>
      </c>
      <c r="K1297" s="132" t="str">
        <f>VLOOKUP($F1297,'Participating - full rosters'!$A:$R,18,FALSE )</f>
        <v>Major</v>
      </c>
      <c r="L1297" s="132" t="str">
        <f>VLOOKUP($F1297,'Participating - full rosters'!$A:$Q,15,FALSE )</f>
        <v>Staff Nurse</v>
      </c>
      <c r="M1297" s="150">
        <f>VLOOKUP($F1297,'Participating - full rosters'!$A:$Q,16,FALSE )</f>
        <v>42505</v>
      </c>
      <c r="N1297" s="150">
        <f>VLOOKUP($F1297,'Participating - full rosters'!$A:$Q,16,FALSE )</f>
        <v>42505</v>
      </c>
      <c r="O1297" s="150"/>
      <c r="P1297" s="150"/>
      <c r="Q1297" s="47">
        <f>'Overall Data'!$C$34-N1297</f>
        <v>544</v>
      </c>
      <c r="R1297" s="132" t="str">
        <f>VLOOKUP($F1297,'Participating - full rosters'!$A:$Q,17,FALSE )</f>
        <v xml:space="preserve">NIGHT </v>
      </c>
      <c r="S1297" s="132">
        <v>5</v>
      </c>
    </row>
    <row r="1298" spans="1:19">
      <c r="A1298" t="str">
        <f>VLOOKUP($F1298,'Participating - full rosters'!$A:$Q,2,FALSE )</f>
        <v>St. Elizabeth Hospital</v>
      </c>
      <c r="B1298" s="106">
        <v>6.8237914781315995E-2</v>
      </c>
      <c r="C1298" t="str">
        <f>VLOOKUP($F1298,'Participating - full rosters'!$A:$Q,5,FALSE )</f>
        <v>Telemetry</v>
      </c>
      <c r="D1298" s="106">
        <v>0.37457274951226172</v>
      </c>
      <c r="E1298" t="str">
        <f>VLOOKUP($F1298,'Participating - full rosters'!$A:$Q,10,FALSE )</f>
        <v>Robinson, Samantha</v>
      </c>
      <c r="F1298" s="106">
        <v>0.88302428634085239</v>
      </c>
      <c r="G1298">
        <f>VLOOKUP($F1298,'Participating - full rosters'!$A:$Q,11,FALSE )</f>
        <v>47</v>
      </c>
      <c r="H1298" s="132">
        <f>VLOOKUP($F1298,'Participating - full rosters'!$A:$Q,12,FALSE )</f>
        <v>17</v>
      </c>
      <c r="I1298" s="132">
        <f>VLOOKUP($F1298,'Participating - full rosters'!$A:$Q,13,FALSE )</f>
        <v>2012</v>
      </c>
      <c r="J1298" s="132" t="str">
        <f>VLOOKUP($F1298,'Participating - full rosters'!$A:$Q,14,FALSE )</f>
        <v xml:space="preserve">Nongovt. (not-for-profit) - Church Operated
</v>
      </c>
      <c r="K1298" s="132" t="str">
        <f>VLOOKUP($F1298,'Participating - full rosters'!$A:$R,18,FALSE )</f>
        <v>Non teaching</v>
      </c>
      <c r="L1298" s="132" t="str">
        <f>VLOOKUP($F1298,'Participating - full rosters'!$A:$Q,15,FALSE )</f>
        <v>C N A</v>
      </c>
      <c r="M1298" s="150">
        <f>VLOOKUP($F1298,'Participating - full rosters'!$A:$Q,16,FALSE )</f>
        <v>42499</v>
      </c>
      <c r="N1298" s="150">
        <f>VLOOKUP($F1298,'Participating - full rosters'!$A:$Q,16,FALSE )</f>
        <v>42499</v>
      </c>
      <c r="O1298" s="150"/>
      <c r="P1298" s="150"/>
      <c r="Q1298" s="47">
        <f>'Overall Data'!$C$34-N1298</f>
        <v>550</v>
      </c>
      <c r="R1298" s="132" t="str">
        <f>VLOOKUP($F1298,'Participating - full rosters'!$A:$Q,17,FALSE )</f>
        <v>Night</v>
      </c>
      <c r="S1298" s="132">
        <v>5</v>
      </c>
    </row>
    <row r="1299" spans="1:19">
      <c r="A1299" t="str">
        <f>VLOOKUP($F1299,'Participating - full rosters'!$A:$Q,2,FALSE )</f>
        <v>St. Elizabeth Hospital</v>
      </c>
      <c r="B1299" s="106">
        <v>6.8237914781315995E-2</v>
      </c>
      <c r="C1299" t="str">
        <f>VLOOKUP($F1299,'Participating - full rosters'!$A:$Q,5,FALSE )</f>
        <v>Telemetry</v>
      </c>
      <c r="D1299" s="106">
        <v>0.37457274951226172</v>
      </c>
      <c r="E1299" t="str">
        <f>VLOOKUP($F1299,'Participating - full rosters'!$A:$Q,10,FALSE )</f>
        <v>Breaux, Erin</v>
      </c>
      <c r="F1299" s="106">
        <v>0.41386187809960528</v>
      </c>
      <c r="G1299">
        <f>VLOOKUP($F1299,'Participating - full rosters'!$A:$Q,11,FALSE )</f>
        <v>47</v>
      </c>
      <c r="H1299" s="132">
        <f>VLOOKUP($F1299,'Participating - full rosters'!$A:$Q,12,FALSE )</f>
        <v>17</v>
      </c>
      <c r="I1299" s="132">
        <f>VLOOKUP($F1299,'Participating - full rosters'!$A:$Q,13,FALSE )</f>
        <v>2012</v>
      </c>
      <c r="J1299" s="132" t="str">
        <f>VLOOKUP($F1299,'Participating - full rosters'!$A:$Q,14,FALSE )</f>
        <v xml:space="preserve">Nongovt. (not-for-profit) - Church Operated
</v>
      </c>
      <c r="K1299" s="132" t="str">
        <f>VLOOKUP($F1299,'Participating - full rosters'!$A:$R,18,FALSE )</f>
        <v>Non teaching</v>
      </c>
      <c r="L1299" s="132" t="str">
        <f>VLOOKUP($F1299,'Participating - full rosters'!$A:$Q,15,FALSE )</f>
        <v>Staff Nurse</v>
      </c>
      <c r="M1299" s="150">
        <f>VLOOKUP($F1299,'Participating - full rosters'!$A:$Q,16,FALSE )</f>
        <v>42499</v>
      </c>
      <c r="N1299" s="150">
        <f>VLOOKUP($F1299,'Participating - full rosters'!$A:$Q,16,FALSE )</f>
        <v>42499</v>
      </c>
      <c r="O1299" s="150"/>
      <c r="P1299" s="150"/>
      <c r="Q1299" s="47">
        <f>'Overall Data'!$C$34-N1299</f>
        <v>550</v>
      </c>
      <c r="R1299" s="132" t="str">
        <f>VLOOKUP($F1299,'Participating - full rosters'!$A:$Q,17,FALSE )</f>
        <v>Night</v>
      </c>
      <c r="S1299" s="132">
        <v>5</v>
      </c>
    </row>
    <row r="1300" spans="1:19">
      <c r="A1300" t="str">
        <f>VLOOKUP($F1300,'Participating - full rosters'!$A:$Q,2,FALSE )</f>
        <v>Woodhull Hospital</v>
      </c>
      <c r="B1300" s="151">
        <v>0.33754326083630637</v>
      </c>
      <c r="C1300" t="str">
        <f>VLOOKUP($F1300,'Participating - full rosters'!$A:$Q,5,FALSE )</f>
        <v>8-200 Medicine</v>
      </c>
      <c r="D1300" s="151">
        <v>0.39015181399689147</v>
      </c>
      <c r="E1300" t="str">
        <f>VLOOKUP($F1300,'Participating - full rosters'!$A:$Q,10,FALSE )</f>
        <v>Nguyen, Tam</v>
      </c>
      <c r="F1300" s="151">
        <v>0.6764</v>
      </c>
      <c r="G1300">
        <f>VLOOKUP($F1300,'Participating - full rosters'!$A:$Q,11,FALSE )</f>
        <v>305</v>
      </c>
      <c r="H1300" s="132">
        <f>VLOOKUP($F1300,'Participating - full rosters'!$A:$Q,12,FALSE )</f>
        <v>36</v>
      </c>
      <c r="I1300" s="132">
        <f>VLOOKUP($F1300,'Participating - full rosters'!$A:$Q,13,FALSE )</f>
        <v>2016</v>
      </c>
      <c r="J1300" s="132" t="str">
        <f>VLOOKUP($F1300,'Participating - full rosters'!$A:$Q,14,FALSE )</f>
        <v>Govt. (non federal) - City-county</v>
      </c>
      <c r="K1300" s="132" t="str">
        <f>VLOOKUP($F1300,'Participating - full rosters'!$A:$R,18,FALSE )</f>
        <v>Minor</v>
      </c>
      <c r="L1300" s="132" t="str">
        <f>VLOOKUP($F1300,'Participating - full rosters'!$A:$Q,15,FALSE )</f>
        <v>C N A</v>
      </c>
      <c r="M1300" s="150">
        <f>VLOOKUP($F1300,'Participating - full rosters'!$A:$Q,16,FALSE )</f>
        <v>42499</v>
      </c>
      <c r="N1300" s="150">
        <f>VLOOKUP($F1300,'Participating - full rosters'!$A:$Q,16,FALSE )</f>
        <v>42499</v>
      </c>
      <c r="O1300" s="150"/>
      <c r="P1300" s="150"/>
      <c r="Q1300" s="47">
        <f>'Overall Data'!$C$34-N1300</f>
        <v>550</v>
      </c>
      <c r="R1300" s="132" t="str">
        <f>VLOOKUP($F1300,'Participating - full rosters'!$A:$Q,17,FALSE )</f>
        <v>Night</v>
      </c>
      <c r="S1300" s="132">
        <v>5</v>
      </c>
    </row>
    <row r="1301" spans="1:19">
      <c r="A1301" t="str">
        <f>VLOOKUP($F1301,'Participating - full rosters'!$A:$Q,2,FALSE )</f>
        <v>Woodhull Hospital</v>
      </c>
      <c r="B1301" s="1">
        <v>0.33754326083630637</v>
      </c>
      <c r="C1301" t="str">
        <f>VLOOKUP($F1301,'Participating - full rosters'!$A:$Q,5,FALSE )</f>
        <v>8-200 Medicine</v>
      </c>
      <c r="D1301" s="1">
        <v>0.39015181399689147</v>
      </c>
      <c r="E1301" t="str">
        <f>VLOOKUP($F1301,'Participating - full rosters'!$A:$Q,10,FALSE )</f>
        <v>Qui, Sha Sunny</v>
      </c>
      <c r="F1301" s="1">
        <v>0.82569999999999999</v>
      </c>
      <c r="G1301">
        <f>VLOOKUP($F1301,'Participating - full rosters'!$A:$Q,11,FALSE )</f>
        <v>305</v>
      </c>
      <c r="H1301" s="132">
        <f>VLOOKUP($F1301,'Participating - full rosters'!$A:$Q,12,FALSE )</f>
        <v>36</v>
      </c>
      <c r="I1301" s="132">
        <f>VLOOKUP($F1301,'Participating - full rosters'!$A:$Q,13,FALSE )</f>
        <v>2016</v>
      </c>
      <c r="J1301" s="132" t="str">
        <f>VLOOKUP($F1301,'Participating - full rosters'!$A:$Q,14,FALSE )</f>
        <v>Govt. (non federal) - City-county</v>
      </c>
      <c r="K1301" s="132" t="str">
        <f>VLOOKUP($F1301,'Participating - full rosters'!$A:$R,18,FALSE )</f>
        <v>Minor</v>
      </c>
      <c r="L1301" s="132" t="str">
        <f>VLOOKUP($F1301,'Participating - full rosters'!$A:$Q,15,FALSE )</f>
        <v>Staff Nurse</v>
      </c>
      <c r="M1301" s="150">
        <f>VLOOKUP($F1301,'Participating - full rosters'!$A:$Q,16,FALSE )</f>
        <v>42499</v>
      </c>
      <c r="N1301" s="150">
        <f>VLOOKUP($F1301,'Participating - full rosters'!$A:$Q,16,FALSE )</f>
        <v>42499</v>
      </c>
      <c r="O1301" s="150"/>
      <c r="P1301" s="150"/>
      <c r="Q1301" s="47">
        <f>'Overall Data'!$C$34-N1301</f>
        <v>550</v>
      </c>
      <c r="R1301" s="132" t="str">
        <f>VLOOKUP($F1301,'Participating - full rosters'!$A:$Q,17,FALSE )</f>
        <v>Night</v>
      </c>
      <c r="S1301" s="132">
        <v>5</v>
      </c>
    </row>
    <row r="1302" spans="1:19">
      <c r="A1302" t="str">
        <f>VLOOKUP($F1302,'Participating - full rosters'!$A:$Q,2,FALSE )</f>
        <v>The Miriam Hospital</v>
      </c>
      <c r="B1302" s="1">
        <v>0.52550586196277127</v>
      </c>
      <c r="C1302" t="str">
        <f>VLOOKUP($F1302,'Participating - full rosters'!$A:$Q,5,FALSE )</f>
        <v>4E Cardiac</v>
      </c>
      <c r="D1302" s="1">
        <v>0.80277592639886974</v>
      </c>
      <c r="E1302" t="str">
        <f>VLOOKUP($F1302,'Participating - full rosters'!$A:$Q,10,FALSE )</f>
        <v>Matchett, Jessica L</v>
      </c>
      <c r="F1302" s="1">
        <v>0.33541229970757735</v>
      </c>
      <c r="G1302">
        <f>VLOOKUP($F1302,'Participating - full rosters'!$A:$Q,11,FALSE )</f>
        <v>247</v>
      </c>
      <c r="H1302" s="132">
        <f>VLOOKUP($F1302,'Participating - full rosters'!$A:$Q,12,FALSE )</f>
        <v>30</v>
      </c>
      <c r="I1302" s="132">
        <f>VLOOKUP($F1302,'Participating - full rosters'!$A:$Q,13,FALSE )</f>
        <v>2004</v>
      </c>
      <c r="J1302" s="132" t="str">
        <f>VLOOKUP($F1302,'Participating - full rosters'!$A:$Q,14,FALSE )</f>
        <v>Nongovt. (not-for-profit) - Other</v>
      </c>
      <c r="K1302" s="132" t="str">
        <f>VLOOKUP($F1302,'Participating - full rosters'!$A:$R,18,FALSE )</f>
        <v>Major</v>
      </c>
      <c r="L1302" s="132" t="str">
        <f>VLOOKUP($F1302,'Participating - full rosters'!$A:$Q,15,FALSE )</f>
        <v>Staff Nurse CN2</v>
      </c>
      <c r="M1302" s="150">
        <f>VLOOKUP($F1302,'Participating - full rosters'!$A:$Q,16,FALSE )</f>
        <v>42489</v>
      </c>
      <c r="N1302" s="150">
        <f>VLOOKUP($F1302,'Participating - full rosters'!$A:$Q,16,FALSE )</f>
        <v>42489</v>
      </c>
      <c r="O1302" s="150"/>
      <c r="P1302" s="150"/>
      <c r="Q1302" s="47">
        <f>'Overall Data'!$C$34-N1302</f>
        <v>560</v>
      </c>
      <c r="R1302" s="132" t="str">
        <f>VLOOKUP($F1302,'Participating - full rosters'!$A:$Q,17,FALSE )</f>
        <v xml:space="preserve">NIGHT </v>
      </c>
      <c r="S1302" s="132">
        <v>5</v>
      </c>
    </row>
    <row r="1303" spans="1:19">
      <c r="A1303" t="str">
        <f>VLOOKUP($F1303,'Participating - full rosters'!$A:$Q,2,FALSE )</f>
        <v>St. John Hospital &amp; Medical Center</v>
      </c>
      <c r="B1303" s="151">
        <v>0.43342485109506379</v>
      </c>
      <c r="C1303" t="str">
        <f>VLOOKUP($F1303,'Participating - full rosters'!$A:$Q,5,FALSE )</f>
        <v>4 East - ACE Unit</v>
      </c>
      <c r="D1303" s="1">
        <v>0.9455541494267875</v>
      </c>
      <c r="E1303" t="str">
        <f>VLOOKUP($F1303,'Participating - full rosters'!$A:$Q,10,FALSE )</f>
        <v>Mustedanagic, Sanja</v>
      </c>
      <c r="F1303" s="151">
        <v>0.41757602292695639</v>
      </c>
      <c r="G1303">
        <f>VLOOKUP($F1303,'Participating - full rosters'!$A:$Q,11,FALSE )</f>
        <v>586</v>
      </c>
      <c r="H1303" s="132">
        <f>VLOOKUP($F1303,'Participating - full rosters'!$A:$Q,12,FALSE )</f>
        <v>24</v>
      </c>
      <c r="I1303" s="132">
        <f>VLOOKUP($F1303,'Participating - full rosters'!$A:$Q,13,FALSE )</f>
        <v>2003</v>
      </c>
      <c r="J1303" s="132" t="str">
        <f>VLOOKUP($F1303,'Participating - full rosters'!$A:$Q,14,FALSE )</f>
        <v>Nongovt. (not-for-profit) - Church Operated</v>
      </c>
      <c r="K1303" s="132" t="str">
        <f>VLOOKUP($F1303,'Participating - full rosters'!$A:$R,18,FALSE )</f>
        <v>Major</v>
      </c>
      <c r="L1303" s="132" t="str">
        <f>VLOOKUP($F1303,'Participating - full rosters'!$A:$Q,15,FALSE )</f>
        <v>Staff Nurse</v>
      </c>
      <c r="M1303" s="150">
        <f>VLOOKUP($F1303,'Participating - full rosters'!$A:$Q,16,FALSE )</f>
        <v>42485</v>
      </c>
      <c r="N1303" s="150">
        <f>VLOOKUP($F1303,'Participating - full rosters'!$A:$Q,16,FALSE )</f>
        <v>42485</v>
      </c>
      <c r="O1303" s="150"/>
      <c r="P1303" s="150"/>
      <c r="Q1303" s="47">
        <f>'Overall Data'!$C$34-N1303</f>
        <v>564</v>
      </c>
      <c r="R1303" s="132" t="str">
        <f>VLOOKUP($F1303,'Participating - full rosters'!$A:$Q,17,FALSE )</f>
        <v xml:space="preserve">NIGHT </v>
      </c>
      <c r="S1303" s="132">
        <v>5</v>
      </c>
    </row>
    <row r="1304" spans="1:19">
      <c r="A1304" t="str">
        <f>VLOOKUP($F1304,'Participating - full rosters'!$A:$Q,2,FALSE )</f>
        <v>Kaiser Permanente Sunnyside Medical Center</v>
      </c>
      <c r="B1304" s="1">
        <v>0.21700524054157877</v>
      </c>
      <c r="C1304" t="str">
        <f>VLOOKUP($F1304,'Participating - full rosters'!$A:$Q,5,FALSE )</f>
        <v>2 South</v>
      </c>
      <c r="D1304" s="100">
        <v>0.88298628694913495</v>
      </c>
      <c r="E1304" t="str">
        <f>VLOOKUP($F1304,'Participating - full rosters'!$A:$Q,10,FALSE )</f>
        <v>Grzankowski, Sarah</v>
      </c>
      <c r="F1304" s="1">
        <v>0.5143776213128799</v>
      </c>
      <c r="G1304">
        <f>VLOOKUP($F1304,'Participating - full rosters'!$A:$Q,11,FALSE )</f>
        <v>302</v>
      </c>
      <c r="H1304" s="132">
        <f>VLOOKUP($F1304,'Participating - full rosters'!$A:$Q,12,FALSE )</f>
        <v>20</v>
      </c>
      <c r="I1304" s="132">
        <f>VLOOKUP($F1304,'Participating - full rosters'!$A:$Q,13,FALSE )</f>
        <v>2016</v>
      </c>
      <c r="J1304" s="132" t="str">
        <f>VLOOKUP($F1304,'Participating - full rosters'!$A:$Q,14,FALSE )</f>
        <v>Nongovt. (not-for-profit) - Other</v>
      </c>
      <c r="K1304" s="132" t="str">
        <f>VLOOKUP($F1304,'Participating - full rosters'!$A:$R,18,FALSE )</f>
        <v>Minor</v>
      </c>
      <c r="L1304" s="132" t="str">
        <f>VLOOKUP($F1304,'Participating - full rosters'!$A:$Q,15,FALSE )</f>
        <v>Staff Nurse</v>
      </c>
      <c r="M1304" s="150">
        <f>VLOOKUP($F1304,'Participating - full rosters'!$A:$Q,16,FALSE )</f>
        <v>42468</v>
      </c>
      <c r="N1304" s="150">
        <f>VLOOKUP($F1304,'Participating - full rosters'!$A:$Q,16,FALSE )</f>
        <v>42468</v>
      </c>
      <c r="O1304" s="150"/>
      <c r="P1304" s="150"/>
      <c r="Q1304" s="47">
        <f>'Overall Data'!$C$34-N1304</f>
        <v>581</v>
      </c>
      <c r="R1304" s="132" t="str">
        <f>VLOOKUP($F1304,'Participating - full rosters'!$A:$Q,17,FALSE )</f>
        <v>NIGHT</v>
      </c>
      <c r="S1304" s="132">
        <v>5</v>
      </c>
    </row>
    <row r="1305" spans="1:19">
      <c r="A1305" t="str">
        <f>VLOOKUP($F1305,'Participating - full rosters'!$A:$Q,2,FALSE )</f>
        <v>The Miriam Hospital</v>
      </c>
      <c r="B1305" s="1">
        <v>0.52550586196277127</v>
      </c>
      <c r="C1305" t="str">
        <f>VLOOKUP($F1305,'Participating - full rosters'!$A:$Q,5,FALSE )</f>
        <v>3N Orthopedic</v>
      </c>
      <c r="D1305" s="1">
        <v>0.9910442883158086</v>
      </c>
      <c r="E1305" t="str">
        <f>VLOOKUP($F1305,'Participating - full rosters'!$A:$Q,10,FALSE )</f>
        <v>Montero, Janelle A</v>
      </c>
      <c r="F1305" s="1">
        <v>0.4217067388414496</v>
      </c>
      <c r="G1305">
        <f>VLOOKUP($F1305,'Participating - full rosters'!$A:$Q,11,FALSE )</f>
        <v>247</v>
      </c>
      <c r="H1305" s="132">
        <f>VLOOKUP($F1305,'Participating - full rosters'!$A:$Q,12,FALSE )</f>
        <v>36</v>
      </c>
      <c r="I1305" s="132">
        <f>VLOOKUP($F1305,'Participating - full rosters'!$A:$Q,13,FALSE )</f>
        <v>2004</v>
      </c>
      <c r="J1305" s="132" t="str">
        <f>VLOOKUP($F1305,'Participating - full rosters'!$A:$Q,14,FALSE )</f>
        <v>Nongovt. (not-for-profit) - Other</v>
      </c>
      <c r="K1305" s="132" t="str">
        <f>VLOOKUP($F1305,'Participating - full rosters'!$A:$R,18,FALSE )</f>
        <v>Major</v>
      </c>
      <c r="L1305" s="132" t="str">
        <f>VLOOKUP($F1305,'Participating - full rosters'!$A:$Q,15,FALSE )</f>
        <v>Staff Nurse CN2</v>
      </c>
      <c r="M1305" s="150">
        <f>VLOOKUP($F1305,'Participating - full rosters'!$A:$Q,16,FALSE )</f>
        <v>42447</v>
      </c>
      <c r="N1305" s="150">
        <f>VLOOKUP($F1305,'Participating - full rosters'!$A:$Q,16,FALSE )</f>
        <v>42447</v>
      </c>
      <c r="O1305" s="150"/>
      <c r="P1305" s="150"/>
      <c r="Q1305" s="47">
        <f>'Overall Data'!$C$34-N1305</f>
        <v>602</v>
      </c>
      <c r="R1305" s="132" t="str">
        <f>VLOOKUP($F1305,'Participating - full rosters'!$A:$Q,17,FALSE )</f>
        <v xml:space="preserve">NIGHT </v>
      </c>
      <c r="S1305" s="132">
        <v>5</v>
      </c>
    </row>
    <row r="1306" spans="1:19">
      <c r="A1306" t="str">
        <f>VLOOKUP($F1306,'Participating - full rosters'!$A:$Q,2,FALSE )</f>
        <v>St. John Hospital &amp; Medical Center</v>
      </c>
      <c r="B1306" s="1">
        <v>0.43342485109506379</v>
      </c>
      <c r="C1306" t="str">
        <f>VLOOKUP($F1306,'Participating - full rosters'!$A:$Q,5,FALSE )</f>
        <v>4 East - ACE Unit</v>
      </c>
      <c r="D1306" s="1">
        <v>0.9455541494267875</v>
      </c>
      <c r="E1306" t="str">
        <f>VLOOKUP($F1306,'Participating - full rosters'!$A:$Q,10,FALSE )</f>
        <v>Bennett, Samanta</v>
      </c>
      <c r="F1306" s="1">
        <v>2.8882630965097689E-2</v>
      </c>
      <c r="G1306">
        <f>VLOOKUP($F1306,'Participating - full rosters'!$A:$Q,11,FALSE )</f>
        <v>586</v>
      </c>
      <c r="H1306" s="132">
        <f>VLOOKUP($F1306,'Participating - full rosters'!$A:$Q,12,FALSE )</f>
        <v>24</v>
      </c>
      <c r="I1306" s="132">
        <f>VLOOKUP($F1306,'Participating - full rosters'!$A:$Q,13,FALSE )</f>
        <v>2003</v>
      </c>
      <c r="J1306" s="132" t="str">
        <f>VLOOKUP($F1306,'Participating - full rosters'!$A:$Q,14,FALSE )</f>
        <v>Nongovt. (not-for-profit) - Church Operated</v>
      </c>
      <c r="K1306" s="132" t="str">
        <f>VLOOKUP($F1306,'Participating - full rosters'!$A:$R,18,FALSE )</f>
        <v>Major</v>
      </c>
      <c r="L1306" s="132" t="str">
        <f>VLOOKUP($F1306,'Participating - full rosters'!$A:$Q,15,FALSE )</f>
        <v>Patient Care Technician</v>
      </c>
      <c r="M1306" s="150">
        <f>VLOOKUP($F1306,'Participating - full rosters'!$A:$Q,16,FALSE )</f>
        <v>42443</v>
      </c>
      <c r="N1306" s="150">
        <f>VLOOKUP($F1306,'Participating - full rosters'!$A:$Q,16,FALSE )</f>
        <v>42443</v>
      </c>
      <c r="O1306" s="150"/>
      <c r="P1306" s="150"/>
      <c r="Q1306" s="47">
        <f>'Overall Data'!$C$34-N1306</f>
        <v>606</v>
      </c>
      <c r="R1306" s="132" t="str">
        <f>VLOOKUP($F1306,'Participating - full rosters'!$A:$Q,17,FALSE )</f>
        <v xml:space="preserve">NIGHT </v>
      </c>
      <c r="S1306" s="132">
        <v>5</v>
      </c>
    </row>
    <row r="1307" spans="1:19">
      <c r="A1307" t="str">
        <f>VLOOKUP($F1307,'Participating - full rosters'!$A:$Q,2,FALSE )</f>
        <v>Geisinger Medical Center</v>
      </c>
      <c r="B1307" s="1">
        <v>0.91611479193661671</v>
      </c>
      <c r="C1307" t="str">
        <f>VLOOKUP($F1307,'Participating - full rosters'!$A:$Q,5,FALSE )</f>
        <v xml:space="preserve">BP 7 </v>
      </c>
      <c r="D1307" s="1">
        <v>0.86510378090424767</v>
      </c>
      <c r="E1307" t="str">
        <f>VLOOKUP($F1307,'Participating - full rosters'!$A:$Q,10,FALSE )</f>
        <v>Cain, Zina</v>
      </c>
      <c r="F1307" s="1">
        <v>0.61893458460168982</v>
      </c>
      <c r="G1307">
        <f>VLOOKUP($F1307,'Participating - full rosters'!$A:$Q,11,FALSE )</f>
        <v>547</v>
      </c>
      <c r="H1307" s="132">
        <f>VLOOKUP($F1307,'Participating - full rosters'!$A:$Q,12,FALSE )</f>
        <v>28</v>
      </c>
      <c r="I1307" s="132">
        <f>VLOOKUP($F1307,'Participating - full rosters'!$A:$Q,13,FALSE )</f>
        <v>2010</v>
      </c>
      <c r="J1307" s="132" t="str">
        <f>VLOOKUP($F1307,'Participating - full rosters'!$A:$Q,14,FALSE )</f>
        <v>Nongovt. (not-for-profit) - Other</v>
      </c>
      <c r="K1307" s="132" t="str">
        <f>VLOOKUP($F1307,'Participating - full rosters'!$A:$R,18,FALSE )</f>
        <v>Major</v>
      </c>
      <c r="L1307" s="132" t="str">
        <f>VLOOKUP($F1307,'Participating - full rosters'!$A:$Q,15,FALSE )</f>
        <v>Unlicensed staff</v>
      </c>
      <c r="M1307" s="150">
        <f>VLOOKUP($F1307,'Participating - full rosters'!$A:$Q,16,FALSE )</f>
        <v>42415</v>
      </c>
      <c r="N1307" s="150">
        <f>VLOOKUP($F1307,'Participating - full rosters'!$A:$Q,16,FALSE )</f>
        <v>42415</v>
      </c>
      <c r="O1307" s="150"/>
      <c r="P1307" s="150"/>
      <c r="Q1307" s="47">
        <f>'Overall Data'!$C$34-N1307</f>
        <v>634</v>
      </c>
      <c r="R1307" s="132" t="str">
        <f>VLOOKUP($F1307,'Participating - full rosters'!$A:$Q,17,FALSE )</f>
        <v xml:space="preserve">NIGHT </v>
      </c>
      <c r="S1307" s="132">
        <v>5</v>
      </c>
    </row>
    <row r="1308" spans="1:19">
      <c r="A1308" t="str">
        <f>VLOOKUP($F1308,'Participating - full rosters'!$A:$Q,2,FALSE )</f>
        <v>NY Presbyterian - Lawrence</v>
      </c>
      <c r="B1308" s="1">
        <v>9.2891976238658899E-2</v>
      </c>
      <c r="C1308" t="str">
        <f>VLOOKUP($F1308,'Participating - full rosters'!$A:$Q,5,FALSE )</f>
        <v>3N</v>
      </c>
      <c r="D1308" s="1">
        <v>0.32799101029205158</v>
      </c>
      <c r="E1308" t="str">
        <f>VLOOKUP($F1308,'Participating - full rosters'!$A:$Q,10,FALSE )</f>
        <v>Nakalema, Dorothy</v>
      </c>
      <c r="F1308" s="1">
        <v>4.2611517427475487E-3</v>
      </c>
      <c r="G1308">
        <f>VLOOKUP($F1308,'Participating - full rosters'!$A:$Q,11,FALSE )</f>
        <v>208</v>
      </c>
      <c r="H1308" s="132">
        <f>VLOOKUP($F1308,'Participating - full rosters'!$A:$Q,12,FALSE )</f>
        <v>31</v>
      </c>
      <c r="I1308" s="132">
        <f>VLOOKUP($F1308,'Participating - full rosters'!$A:$Q,13,FALSE )</f>
        <v>2016</v>
      </c>
      <c r="J1308" s="132" t="str">
        <f>VLOOKUP($F1308,'Participating - full rosters'!$A:$Q,14,FALSE )</f>
        <v>Nongovt. (not-for-profit) - Other</v>
      </c>
      <c r="K1308" s="132" t="str">
        <f>VLOOKUP($F1308,'Participating - full rosters'!$A:$R,18,FALSE )</f>
        <v>Minor</v>
      </c>
      <c r="L1308" s="132" t="str">
        <f>VLOOKUP($F1308,'Participating - full rosters'!$A:$Q,15,FALSE )</f>
        <v>STAFF NURSE</v>
      </c>
      <c r="M1308" s="150">
        <f>VLOOKUP($F1308,'Participating - full rosters'!$A:$Q,16,FALSE )</f>
        <v>42415</v>
      </c>
      <c r="N1308" s="150">
        <f>VLOOKUP($F1308,'Participating - full rosters'!$A:$Q,16,FALSE )</f>
        <v>42415</v>
      </c>
      <c r="O1308" s="150"/>
      <c r="P1308" s="150"/>
      <c r="Q1308" s="47">
        <f>'Overall Data'!$C$34-N1308</f>
        <v>634</v>
      </c>
      <c r="R1308" s="132" t="str">
        <f>VLOOKUP($F1308,'Participating - full rosters'!$A:$Q,17,FALSE )</f>
        <v>FT Nights</v>
      </c>
      <c r="S1308" s="132">
        <v>5</v>
      </c>
    </row>
    <row r="1309" spans="1:19">
      <c r="A1309" t="str">
        <f>VLOOKUP($F1309,'Participating - full rosters'!$A:$Q,2,FALSE )</f>
        <v>St. John Hospital &amp; Medical Center</v>
      </c>
      <c r="B1309" s="1">
        <v>0.43342485109506379</v>
      </c>
      <c r="C1309" t="str">
        <f>VLOOKUP($F1309,'Participating - full rosters'!$A:$Q,5,FALSE )</f>
        <v>4 East - ACE Unit</v>
      </c>
      <c r="D1309" s="1">
        <v>0.9455541494267875</v>
      </c>
      <c r="E1309" t="str">
        <f>VLOOKUP($F1309,'Participating - full rosters'!$A:$Q,10,FALSE )</f>
        <v>Chan, Lisa</v>
      </c>
      <c r="F1309" s="1">
        <v>0.35153204989021192</v>
      </c>
      <c r="G1309">
        <f>VLOOKUP($F1309,'Participating - full rosters'!$A:$Q,11,FALSE )</f>
        <v>586</v>
      </c>
      <c r="H1309" s="132">
        <f>VLOOKUP($F1309,'Participating - full rosters'!$A:$Q,12,FALSE )</f>
        <v>24</v>
      </c>
      <c r="I1309" s="132">
        <f>VLOOKUP($F1309,'Participating - full rosters'!$A:$Q,13,FALSE )</f>
        <v>2003</v>
      </c>
      <c r="J1309" s="132" t="str">
        <f>VLOOKUP($F1309,'Participating - full rosters'!$A:$Q,14,FALSE )</f>
        <v>Nongovt. (not-for-profit) - Church Operated</v>
      </c>
      <c r="K1309" s="132" t="str">
        <f>VLOOKUP($F1309,'Participating - full rosters'!$A:$R,18,FALSE )</f>
        <v>Major</v>
      </c>
      <c r="L1309" s="132" t="str">
        <f>VLOOKUP($F1309,'Participating - full rosters'!$A:$Q,15,FALSE )</f>
        <v>Staff Nurse</v>
      </c>
      <c r="M1309" s="150">
        <f>VLOOKUP($F1309,'Participating - full rosters'!$A:$Q,16,FALSE )</f>
        <v>42415</v>
      </c>
      <c r="N1309" s="150">
        <f>VLOOKUP($F1309,'Participating - full rosters'!$A:$Q,16,FALSE )</f>
        <v>42415</v>
      </c>
      <c r="O1309" s="150"/>
      <c r="P1309" s="150"/>
      <c r="Q1309" s="47">
        <f>'Overall Data'!$C$34-N1309</f>
        <v>634</v>
      </c>
      <c r="R1309" s="132" t="str">
        <f>VLOOKUP($F1309,'Participating - full rosters'!$A:$Q,17,FALSE )</f>
        <v xml:space="preserve">NIGHT </v>
      </c>
      <c r="S1309" s="132">
        <v>5</v>
      </c>
    </row>
    <row r="1310" spans="1:19">
      <c r="A1310" t="str">
        <f>VLOOKUP($F1310,'Participating - full rosters'!$A:$Q,2,FALSE )</f>
        <v>Community Memorial Hospital</v>
      </c>
      <c r="B1310" s="1">
        <v>0.99258069907410573</v>
      </c>
      <c r="C1310" t="str">
        <f>VLOOKUP($F1310,'Participating - full rosters'!$A:$Q,5,FALSE )</f>
        <v>Medical ACE</v>
      </c>
      <c r="D1310" s="1">
        <v>0.93104764500745685</v>
      </c>
      <c r="E1310" t="str">
        <f>VLOOKUP($F1310,'Participating - full rosters'!$A:$Q,10,FALSE )</f>
        <v>Zakiya, Wilson,</v>
      </c>
      <c r="F1310" s="1">
        <v>0.162352058087191</v>
      </c>
      <c r="G1310">
        <f>VLOOKUP($F1310,'Participating - full rosters'!$A:$Q,11,FALSE )</f>
        <v>198</v>
      </c>
      <c r="H1310" s="132">
        <f>VLOOKUP($F1310,'Participating - full rosters'!$A:$Q,12,FALSE )</f>
        <v>29</v>
      </c>
      <c r="I1310" s="132">
        <f>VLOOKUP($F1310,'Participating - full rosters'!$A:$Q,13,FALSE )</f>
        <v>2008</v>
      </c>
      <c r="J1310" s="132" t="str">
        <f>VLOOKUP($F1310,'Participating - full rosters'!$A:$Q,14,FALSE )</f>
        <v>Nongovt. (not-for-profit) - Other</v>
      </c>
      <c r="K1310" s="132" t="str">
        <f>VLOOKUP($F1310,'Participating - full rosters'!$A:$R,18,FALSE )</f>
        <v>Minor</v>
      </c>
      <c r="L1310" s="132" t="str">
        <f>VLOOKUP($F1310,'Participating - full rosters'!$A:$Q,15,FALSE )</f>
        <v xml:space="preserve">C N A </v>
      </c>
      <c r="M1310" s="150">
        <f>VLOOKUP($F1310,'Participating - full rosters'!$A:$Q,16,FALSE )</f>
        <v>42394</v>
      </c>
      <c r="N1310" s="150">
        <f>VLOOKUP($F1310,'Participating - full rosters'!$A:$Q,16,FALSE )</f>
        <v>42394</v>
      </c>
      <c r="O1310" s="150"/>
      <c r="P1310" s="150"/>
      <c r="Q1310" s="47">
        <f>'Overall Data'!$C$34-N1310</f>
        <v>655</v>
      </c>
      <c r="R1310" s="132" t="str">
        <f>VLOOKUP($F1310,'Participating - full rosters'!$A:$Q,17,FALSE )</f>
        <v>Night</v>
      </c>
      <c r="S1310" s="132">
        <v>5</v>
      </c>
    </row>
    <row r="1311" spans="1:19">
      <c r="A1311" t="str">
        <f>VLOOKUP($F1311,'Participating - full rosters'!$A:$Q,2,FALSE )</f>
        <v>NY Presbyterian - Lawrence</v>
      </c>
      <c r="B1311" s="1">
        <v>9.2891976238658858E-2</v>
      </c>
      <c r="C1311" t="str">
        <f>VLOOKUP($F1311,'Participating - full rosters'!$A:$Q,5,FALSE )</f>
        <v>3N</v>
      </c>
      <c r="D1311" s="1">
        <v>0.32799101029205158</v>
      </c>
      <c r="E1311" t="str">
        <f>VLOOKUP($F1311,'Participating - full rosters'!$A:$Q,10,FALSE )</f>
        <v>Hammond, Odene N.</v>
      </c>
      <c r="F1311" s="1">
        <v>0.59065646759517609</v>
      </c>
      <c r="G1311">
        <f>VLOOKUP($F1311,'Participating - full rosters'!$A:$Q,11,FALSE )</f>
        <v>208</v>
      </c>
      <c r="H1311" s="132">
        <f>VLOOKUP($F1311,'Participating - full rosters'!$A:$Q,12,FALSE )</f>
        <v>31</v>
      </c>
      <c r="I1311" s="132">
        <f>VLOOKUP($F1311,'Participating - full rosters'!$A:$Q,13,FALSE )</f>
        <v>2016</v>
      </c>
      <c r="J1311" s="132" t="str">
        <f>VLOOKUP($F1311,'Participating - full rosters'!$A:$Q,14,FALSE )</f>
        <v>Nongovt. (not-for-profit) - Other</v>
      </c>
      <c r="K1311" s="132" t="str">
        <f>VLOOKUP($F1311,'Participating - full rosters'!$A:$R,18,FALSE )</f>
        <v>Minor</v>
      </c>
      <c r="L1311" s="132" t="str">
        <f>VLOOKUP($F1311,'Participating - full rosters'!$A:$Q,15,FALSE )</f>
        <v>STAFF NURSE</v>
      </c>
      <c r="M1311" s="150">
        <f>VLOOKUP($F1311,'Participating - full rosters'!$A:$Q,16,FALSE )</f>
        <v>42388</v>
      </c>
      <c r="N1311" s="150">
        <f>VLOOKUP($F1311,'Participating - full rosters'!$A:$Q,16,FALSE )</f>
        <v>42388</v>
      </c>
      <c r="O1311" s="150"/>
      <c r="P1311" s="150"/>
      <c r="Q1311" s="47">
        <f>'Overall Data'!$C$34-N1311</f>
        <v>661</v>
      </c>
      <c r="R1311" s="132" t="str">
        <f>VLOOKUP($F1311,'Participating - full rosters'!$A:$Q,17,FALSE )</f>
        <v>FT Nights</v>
      </c>
      <c r="S1311" s="132">
        <v>5</v>
      </c>
    </row>
    <row r="1312" spans="1:19">
      <c r="A1312" t="str">
        <f>VLOOKUP($F1312,'Participating - full rosters'!$A:$Q,2,FALSE )</f>
        <v>Kaiser Permanente Sunnyside Medical Center</v>
      </c>
      <c r="B1312" s="151">
        <v>0.21700524054157877</v>
      </c>
      <c r="C1312" t="str">
        <f>VLOOKUP($F1312,'Participating - full rosters'!$A:$Q,5,FALSE )</f>
        <v>MS Progressive</v>
      </c>
      <c r="D1312" s="1">
        <v>0.25596923097598645</v>
      </c>
      <c r="E1312" t="str">
        <f>VLOOKUP($F1312,'Participating - full rosters'!$A:$Q,10,FALSE )</f>
        <v>Oakes, Christina</v>
      </c>
      <c r="F1312" s="151">
        <v>8.6388090965601405E-2</v>
      </c>
      <c r="G1312">
        <f>VLOOKUP($F1312,'Participating - full rosters'!$A:$Q,11,FALSE )</f>
        <v>302</v>
      </c>
      <c r="H1312" s="132">
        <f>VLOOKUP($F1312,'Participating - full rosters'!$A:$Q,12,FALSE )</f>
        <v>20</v>
      </c>
      <c r="I1312" s="132">
        <f>VLOOKUP($F1312,'Participating - full rosters'!$A:$Q,13,FALSE )</f>
        <v>2016</v>
      </c>
      <c r="J1312" s="132" t="str">
        <f>VLOOKUP($F1312,'Participating - full rosters'!$A:$Q,14,FALSE )</f>
        <v>Nongovt. (not-for-profit) - Other</v>
      </c>
      <c r="K1312" s="132" t="str">
        <f>VLOOKUP($F1312,'Participating - full rosters'!$A:$R,18,FALSE )</f>
        <v>Minor</v>
      </c>
      <c r="L1312" s="132" t="str">
        <f>VLOOKUP($F1312,'Participating - full rosters'!$A:$Q,15,FALSE )</f>
        <v>Staff Nurse</v>
      </c>
      <c r="M1312" s="150">
        <f>VLOOKUP($F1312,'Participating - full rosters'!$A:$Q,16,FALSE )</f>
        <v>42387</v>
      </c>
      <c r="N1312" s="150">
        <f>VLOOKUP($F1312,'Participating - full rosters'!$A:$Q,16,FALSE )</f>
        <v>42387</v>
      </c>
      <c r="O1312" s="150"/>
      <c r="P1312" s="150"/>
      <c r="Q1312" s="47">
        <f>'Overall Data'!$C$34-N1312</f>
        <v>662</v>
      </c>
      <c r="R1312" s="132" t="str">
        <f>VLOOKUP($F1312,'Participating - full rosters'!$A:$Q,17,FALSE )</f>
        <v>NIGHT</v>
      </c>
      <c r="S1312" s="132">
        <v>5</v>
      </c>
    </row>
    <row r="1313" spans="1:19">
      <c r="A1313" t="str">
        <f>VLOOKUP($F1313,'Participating - full rosters'!$A:$Q,2,FALSE )</f>
        <v>St. Elizabeth Hospital</v>
      </c>
      <c r="B1313" s="106">
        <v>6.8237914781315995E-2</v>
      </c>
      <c r="C1313" t="str">
        <f>VLOOKUP($F1313,'Participating - full rosters'!$A:$Q,5,FALSE )</f>
        <v>ICU</v>
      </c>
      <c r="D1313" s="106">
        <v>0.80914576343562938</v>
      </c>
      <c r="E1313" t="str">
        <f>VLOOKUP($F1313,'Participating - full rosters'!$A:$Q,10,FALSE )</f>
        <v>Babin, Morgin</v>
      </c>
      <c r="F1313" s="151">
        <v>0.95542606672976671</v>
      </c>
      <c r="G1313">
        <f>VLOOKUP($F1313,'Participating - full rosters'!$A:$Q,11,FALSE )</f>
        <v>47</v>
      </c>
      <c r="H1313" s="132">
        <f>VLOOKUP($F1313,'Participating - full rosters'!$A:$Q,12,FALSE )</f>
        <v>7</v>
      </c>
      <c r="I1313" s="132">
        <f>VLOOKUP($F1313,'Participating - full rosters'!$A:$Q,13,FALSE )</f>
        <v>2012</v>
      </c>
      <c r="J1313" s="132" t="str">
        <f>VLOOKUP($F1313,'Participating - full rosters'!$A:$Q,14,FALSE )</f>
        <v xml:space="preserve">Nongovt. (not-for-profit) - Church Operated
</v>
      </c>
      <c r="K1313" s="132" t="str">
        <f>VLOOKUP($F1313,'Participating - full rosters'!$A:$R,18,FALSE )</f>
        <v>Non teaching</v>
      </c>
      <c r="L1313" s="132" t="str">
        <f>VLOOKUP($F1313,'Participating - full rosters'!$A:$Q,15,FALSE )</f>
        <v>Staff Nurse</v>
      </c>
      <c r="M1313" s="150">
        <f>VLOOKUP($F1313,'Participating - full rosters'!$A:$Q,16,FALSE )</f>
        <v>42387</v>
      </c>
      <c r="N1313" s="150">
        <f>VLOOKUP($F1313,'Participating - full rosters'!$A:$Q,16,FALSE )</f>
        <v>42387</v>
      </c>
      <c r="O1313" s="150"/>
      <c r="P1313" s="150"/>
      <c r="Q1313" s="47">
        <f>'Overall Data'!$C$34-N1313</f>
        <v>662</v>
      </c>
      <c r="R1313" s="132" t="str">
        <f>VLOOKUP($F1313,'Participating - full rosters'!$A:$Q,17,FALSE )</f>
        <v xml:space="preserve">Night </v>
      </c>
      <c r="S1313" s="132">
        <v>5</v>
      </c>
    </row>
    <row r="1314" spans="1:19">
      <c r="A1314" t="str">
        <f>VLOOKUP($F1314,'Participating - full rosters'!$A:$Q,2,FALSE )</f>
        <v>St. Elizabeth Hospital</v>
      </c>
      <c r="B1314" s="106">
        <v>6.8237914781315995E-2</v>
      </c>
      <c r="C1314" t="str">
        <f>VLOOKUP($F1314,'Participating - full rosters'!$A:$Q,5,FALSE )</f>
        <v>ICU</v>
      </c>
      <c r="D1314" s="106">
        <v>0.80914576343562938</v>
      </c>
      <c r="E1314" t="str">
        <f>VLOOKUP($F1314,'Participating - full rosters'!$A:$Q,10,FALSE )</f>
        <v>Griffin, Brandon</v>
      </c>
      <c r="F1314" s="1">
        <v>6.0852142423573174E-2</v>
      </c>
      <c r="G1314">
        <f>VLOOKUP($F1314,'Participating - full rosters'!$A:$Q,11,FALSE )</f>
        <v>47</v>
      </c>
      <c r="H1314" s="132">
        <f>VLOOKUP($F1314,'Participating - full rosters'!$A:$Q,12,FALSE )</f>
        <v>7</v>
      </c>
      <c r="I1314" s="132">
        <f>VLOOKUP($F1314,'Participating - full rosters'!$A:$Q,13,FALSE )</f>
        <v>2012</v>
      </c>
      <c r="J1314" s="132" t="str">
        <f>VLOOKUP($F1314,'Participating - full rosters'!$A:$Q,14,FALSE )</f>
        <v xml:space="preserve">Nongovt. (not-for-profit) - Church Operated
</v>
      </c>
      <c r="K1314" s="132" t="str">
        <f>VLOOKUP($F1314,'Participating - full rosters'!$A:$R,18,FALSE )</f>
        <v>Non teaching</v>
      </c>
      <c r="L1314" s="132" t="str">
        <f>VLOOKUP($F1314,'Participating - full rosters'!$A:$Q,15,FALSE )</f>
        <v>Staff Nurse</v>
      </c>
      <c r="M1314" s="150">
        <f>VLOOKUP($F1314,'Participating - full rosters'!$A:$Q,16,FALSE )</f>
        <v>42387</v>
      </c>
      <c r="N1314" s="150">
        <f>VLOOKUP($F1314,'Participating - full rosters'!$A:$Q,16,FALSE )</f>
        <v>42387</v>
      </c>
      <c r="O1314" s="150"/>
      <c r="P1314" s="150"/>
      <c r="Q1314" s="47">
        <f>'Overall Data'!$C$34-N1314</f>
        <v>662</v>
      </c>
      <c r="R1314" s="132" t="str">
        <f>VLOOKUP($F1314,'Participating - full rosters'!$A:$Q,17,FALSE )</f>
        <v>Nights</v>
      </c>
      <c r="S1314" s="132">
        <v>5</v>
      </c>
    </row>
    <row r="1315" spans="1:19">
      <c r="A1315" t="str">
        <f>VLOOKUP($F1315,'Participating - full rosters'!$A:$Q,2,FALSE )</f>
        <v>The Miriam Hospital</v>
      </c>
      <c r="B1315" s="1">
        <v>0.52550586196277127</v>
      </c>
      <c r="C1315" t="str">
        <f>VLOOKUP($F1315,'Participating - full rosters'!$A:$Q,5,FALSE )</f>
        <v>3W Med Surg</v>
      </c>
      <c r="D1315" s="1">
        <v>0.25663933604106137</v>
      </c>
      <c r="E1315" t="str">
        <f>VLOOKUP($F1315,'Participating - full rosters'!$A:$Q,10,FALSE )</f>
        <v>Salomon, Claudine</v>
      </c>
      <c r="F1315" s="1">
        <v>0.66701246090450983</v>
      </c>
      <c r="G1315">
        <f>VLOOKUP($F1315,'Participating - full rosters'!$A:$Q,11,FALSE )</f>
        <v>247</v>
      </c>
      <c r="H1315" s="132">
        <f>VLOOKUP($F1315,'Participating - full rosters'!$A:$Q,12,FALSE )</f>
        <v>36</v>
      </c>
      <c r="I1315" s="132">
        <f>VLOOKUP($F1315,'Participating - full rosters'!$A:$Q,13,FALSE )</f>
        <v>2004</v>
      </c>
      <c r="J1315" s="132" t="str">
        <f>VLOOKUP($F1315,'Participating - full rosters'!$A:$Q,14,FALSE )</f>
        <v>Nongovt. (not-for-profit) - Other</v>
      </c>
      <c r="K1315" s="132" t="str">
        <f>VLOOKUP($F1315,'Participating - full rosters'!$A:$R,18,FALSE )</f>
        <v>Major</v>
      </c>
      <c r="L1315" s="132" t="str">
        <f>VLOOKUP($F1315,'Participating - full rosters'!$A:$Q,15,FALSE )</f>
        <v>Staff Nurse</v>
      </c>
      <c r="M1315" s="150">
        <f>VLOOKUP($F1315,'Participating - full rosters'!$A:$Q,16,FALSE )</f>
        <v>42387</v>
      </c>
      <c r="N1315" s="150">
        <f>VLOOKUP($F1315,'Participating - full rosters'!$A:$Q,16,FALSE )</f>
        <v>42387</v>
      </c>
      <c r="O1315" s="150"/>
      <c r="P1315" s="150"/>
      <c r="Q1315" s="47">
        <f>'Overall Data'!$C$34-N1315</f>
        <v>662</v>
      </c>
      <c r="R1315" s="132" t="str">
        <f>VLOOKUP($F1315,'Participating - full rosters'!$A:$Q,17,FALSE )</f>
        <v>NIGHT</v>
      </c>
      <c r="S1315" s="132">
        <v>5</v>
      </c>
    </row>
    <row r="1316" spans="1:19">
      <c r="A1316" t="str">
        <f>VLOOKUP($F1316,'Participating - full rosters'!$A:$Q,2,FALSE )</f>
        <v>The Miriam Hospital</v>
      </c>
      <c r="B1316" s="1">
        <v>0.52550586196277127</v>
      </c>
      <c r="C1316" t="str">
        <f>VLOOKUP($F1316,'Participating - full rosters'!$A:$Q,5,FALSE )</f>
        <v>3W Med Surg</v>
      </c>
      <c r="D1316" s="1">
        <v>0.25663933604106137</v>
      </c>
      <c r="E1316" t="str">
        <f>VLOOKUP($F1316,'Participating - full rosters'!$A:$Q,10,FALSE )</f>
        <v>Duarte, Maria K</v>
      </c>
      <c r="F1316" s="1">
        <v>0.3675002119965165</v>
      </c>
      <c r="G1316">
        <f>VLOOKUP($F1316,'Participating - full rosters'!$A:$Q,11,FALSE )</f>
        <v>247</v>
      </c>
      <c r="H1316" s="132">
        <f>VLOOKUP($F1316,'Participating - full rosters'!$A:$Q,12,FALSE )</f>
        <v>36</v>
      </c>
      <c r="I1316" s="132">
        <f>VLOOKUP($F1316,'Participating - full rosters'!$A:$Q,13,FALSE )</f>
        <v>2004</v>
      </c>
      <c r="J1316" s="132" t="str">
        <f>VLOOKUP($F1316,'Participating - full rosters'!$A:$Q,14,FALSE )</f>
        <v>Nongovt. (not-for-profit) - Other</v>
      </c>
      <c r="K1316" s="132" t="str">
        <f>VLOOKUP($F1316,'Participating - full rosters'!$A:$R,18,FALSE )</f>
        <v>Major</v>
      </c>
      <c r="L1316" s="132" t="str">
        <f>VLOOKUP($F1316,'Participating - full rosters'!$A:$Q,15,FALSE )</f>
        <v>Staff Nurse</v>
      </c>
      <c r="M1316" s="150">
        <f>VLOOKUP($F1316,'Participating - full rosters'!$A:$Q,16,FALSE )</f>
        <v>42387</v>
      </c>
      <c r="N1316" s="150">
        <f>VLOOKUP($F1316,'Participating - full rosters'!$A:$Q,16,FALSE )</f>
        <v>42387</v>
      </c>
      <c r="O1316" s="150"/>
      <c r="P1316" s="150"/>
      <c r="Q1316" s="47">
        <f>'Overall Data'!$C$34-N1316</f>
        <v>662</v>
      </c>
      <c r="R1316" s="132" t="str">
        <f>VLOOKUP($F1316,'Participating - full rosters'!$A:$Q,17,FALSE )</f>
        <v xml:space="preserve">Night </v>
      </c>
      <c r="S1316" s="132">
        <v>5</v>
      </c>
    </row>
    <row r="1317" spans="1:19">
      <c r="A1317" t="str">
        <f>VLOOKUP($F1317,'Participating - full rosters'!$A:$Q,2,FALSE )</f>
        <v>The Miriam Hospital</v>
      </c>
      <c r="B1317" s="151">
        <v>0.52550586196277127</v>
      </c>
      <c r="C1317" t="str">
        <f>VLOOKUP($F1317,'Participating - full rosters'!$A:$Q,5,FALSE )</f>
        <v>4E Cardiac</v>
      </c>
      <c r="D1317" s="151">
        <v>0.80277592639886974</v>
      </c>
      <c r="E1317" t="str">
        <f>VLOOKUP($F1317,'Participating - full rosters'!$A:$Q,10,FALSE )</f>
        <v>Dibiasio, Jeremy D</v>
      </c>
      <c r="F1317" s="151">
        <v>0.62796130658465532</v>
      </c>
      <c r="G1317">
        <f>VLOOKUP($F1317,'Participating - full rosters'!$A:$Q,11,FALSE )</f>
        <v>247</v>
      </c>
      <c r="H1317" s="132">
        <f>VLOOKUP($F1317,'Participating - full rosters'!$A:$Q,12,FALSE )</f>
        <v>30</v>
      </c>
      <c r="I1317" s="132">
        <f>VLOOKUP($F1317,'Participating - full rosters'!$A:$Q,13,FALSE )</f>
        <v>2004</v>
      </c>
      <c r="J1317" s="132" t="str">
        <f>VLOOKUP($F1317,'Participating - full rosters'!$A:$Q,14,FALSE )</f>
        <v>Nongovt. (not-for-profit) - Other</v>
      </c>
      <c r="K1317" s="132" t="str">
        <f>VLOOKUP($F1317,'Participating - full rosters'!$A:$R,18,FALSE )</f>
        <v>Major</v>
      </c>
      <c r="L1317" s="132" t="str">
        <f>VLOOKUP($F1317,'Participating - full rosters'!$A:$Q,15,FALSE )</f>
        <v>Staff Nurse</v>
      </c>
      <c r="M1317" s="150">
        <f>VLOOKUP($F1317,'Participating - full rosters'!$A:$Q,16,FALSE )</f>
        <v>42387</v>
      </c>
      <c r="N1317" s="150">
        <f>VLOOKUP($F1317,'Participating - full rosters'!$A:$Q,16,FALSE )</f>
        <v>42387</v>
      </c>
      <c r="O1317" s="150"/>
      <c r="P1317" s="150"/>
      <c r="Q1317" s="47">
        <f>'Overall Data'!$C$34-N1317</f>
        <v>662</v>
      </c>
      <c r="R1317" s="132" t="str">
        <f>VLOOKUP($F1317,'Participating - full rosters'!$A:$Q,17,FALSE )</f>
        <v>Nights</v>
      </c>
      <c r="S1317" s="132">
        <v>5</v>
      </c>
    </row>
    <row r="1318" spans="1:19">
      <c r="A1318" t="str">
        <f>VLOOKUP($F1318,'Participating - full rosters'!$A:$Q,2,FALSE )</f>
        <v>Kaiser Permanente Sunnyside Medical Center</v>
      </c>
      <c r="B1318" s="1">
        <v>0.21700524054157877</v>
      </c>
      <c r="C1318" t="str">
        <f>VLOOKUP($F1318,'Participating - full rosters'!$A:$Q,5,FALSE )</f>
        <v>1 North</v>
      </c>
      <c r="D1318" s="1">
        <v>0.62267359343562168</v>
      </c>
      <c r="E1318" t="str">
        <f>VLOOKUP($F1318,'Participating - full rosters'!$A:$Q,10,FALSE )</f>
        <v>David, Jorel</v>
      </c>
      <c r="F1318" s="1">
        <v>0.68886812577294287</v>
      </c>
      <c r="G1318">
        <f>VLOOKUP($F1318,'Participating - full rosters'!$A:$Q,11,FALSE )</f>
        <v>302</v>
      </c>
      <c r="H1318" s="132">
        <f>VLOOKUP($F1318,'Participating - full rosters'!$A:$Q,12,FALSE )</f>
        <v>19</v>
      </c>
      <c r="I1318" s="132">
        <f>VLOOKUP($F1318,'Participating - full rosters'!$A:$Q,13,FALSE )</f>
        <v>2016</v>
      </c>
      <c r="J1318" s="132" t="str">
        <f>VLOOKUP($F1318,'Participating - full rosters'!$A:$Q,14,FALSE )</f>
        <v>Nongovt. (not-for-profit) - Other</v>
      </c>
      <c r="K1318" s="132" t="str">
        <f>VLOOKUP($F1318,'Participating - full rosters'!$A:$R,18,FALSE )</f>
        <v>Minor</v>
      </c>
      <c r="L1318" s="132" t="str">
        <f>VLOOKUP($F1318,'Participating - full rosters'!$A:$Q,15,FALSE )</f>
        <v>Staff Nurse</v>
      </c>
      <c r="M1318" s="150">
        <f>VLOOKUP($F1318,'Participating - full rosters'!$A:$Q,16,FALSE )</f>
        <v>42377</v>
      </c>
      <c r="N1318" s="150">
        <f>VLOOKUP($F1318,'Participating - full rosters'!$A:$Q,16,FALSE )</f>
        <v>42377</v>
      </c>
      <c r="O1318" s="150"/>
      <c r="P1318" s="150"/>
      <c r="Q1318" s="47">
        <f>'Overall Data'!$C$34-N1318</f>
        <v>672</v>
      </c>
      <c r="R1318" s="132" t="str">
        <f>VLOOKUP($F1318,'Participating - full rosters'!$A:$Q,17,FALSE )</f>
        <v>NIGHT</v>
      </c>
      <c r="S1318" s="132">
        <v>5</v>
      </c>
    </row>
    <row r="1319" spans="1:19">
      <c r="A1319" t="str">
        <f>VLOOKUP($F1319,'Participating - full rosters'!$A:$Q,2,FALSE )</f>
        <v>St. Elizabeth Hospital</v>
      </c>
      <c r="B1319" s="106">
        <v>6.8237914781315995E-2</v>
      </c>
      <c r="C1319" t="str">
        <f>VLOOKUP($F1319,'Participating - full rosters'!$A:$Q,5,FALSE )</f>
        <v>Surgery</v>
      </c>
      <c r="D1319" s="106">
        <v>0.26135224736058948</v>
      </c>
      <c r="E1319" t="str">
        <f>VLOOKUP($F1319,'Participating - full rosters'!$A:$Q,10,FALSE )</f>
        <v>Geason, Erika</v>
      </c>
      <c r="F1319" s="106">
        <v>0.44993707970248664</v>
      </c>
      <c r="G1319">
        <f>VLOOKUP($F1319,'Participating - full rosters'!$A:$Q,11,FALSE )</f>
        <v>47</v>
      </c>
      <c r="H1319" s="132">
        <f>VLOOKUP($F1319,'Participating - full rosters'!$A:$Q,12,FALSE )</f>
        <v>16</v>
      </c>
      <c r="I1319" s="132">
        <f>VLOOKUP($F1319,'Participating - full rosters'!$A:$Q,13,FALSE )</f>
        <v>2012</v>
      </c>
      <c r="J1319" s="132" t="str">
        <f>VLOOKUP($F1319,'Participating - full rosters'!$A:$Q,14,FALSE )</f>
        <v xml:space="preserve">Nongovt. (not-for-profit) - Church Operated
</v>
      </c>
      <c r="K1319" s="132" t="str">
        <f>VLOOKUP($F1319,'Participating - full rosters'!$A:$R,18,FALSE )</f>
        <v>Non teaching</v>
      </c>
      <c r="L1319" s="132" t="str">
        <f>VLOOKUP($F1319,'Participating - full rosters'!$A:$Q,15,FALSE )</f>
        <v>C N A</v>
      </c>
      <c r="M1319" s="150">
        <f>VLOOKUP($F1319,'Participating - full rosters'!$A:$Q,16,FALSE )</f>
        <v>42373</v>
      </c>
      <c r="N1319" s="150">
        <f>VLOOKUP($F1319,'Participating - full rosters'!$A:$Q,16,FALSE )</f>
        <v>42373</v>
      </c>
      <c r="O1319" s="150"/>
      <c r="P1319" s="150"/>
      <c r="Q1319" s="47">
        <f>'Overall Data'!$C$34-N1319</f>
        <v>676</v>
      </c>
      <c r="R1319" s="132" t="str">
        <f>VLOOKUP($F1319,'Participating - full rosters'!$A:$Q,17,FALSE )</f>
        <v>Night</v>
      </c>
      <c r="S1319" s="132">
        <v>5</v>
      </c>
    </row>
    <row r="1320" spans="1:19">
      <c r="A1320" t="str">
        <f>VLOOKUP($F1320,'Participating - full rosters'!$A:$Q,2,FALSE )</f>
        <v>Woodhull Hospital</v>
      </c>
      <c r="B1320" s="1">
        <v>0.33754326083630637</v>
      </c>
      <c r="C1320" t="str">
        <f>VLOOKUP($F1320,'Participating - full rosters'!$A:$Q,5,FALSE )</f>
        <v>8-200 Medicine</v>
      </c>
      <c r="D1320" s="1">
        <v>0.39015181399689147</v>
      </c>
      <c r="E1320" t="str">
        <f>VLOOKUP($F1320,'Participating - full rosters'!$A:$Q,10,FALSE )</f>
        <v>Li, Cuizhen</v>
      </c>
      <c r="F1320" s="1">
        <v>0.18479999999999999</v>
      </c>
      <c r="G1320">
        <f>VLOOKUP($F1320,'Participating - full rosters'!$A:$Q,11,FALSE )</f>
        <v>305</v>
      </c>
      <c r="H1320" s="132">
        <f>VLOOKUP($F1320,'Participating - full rosters'!$A:$Q,12,FALSE )</f>
        <v>36</v>
      </c>
      <c r="I1320" s="132">
        <f>VLOOKUP($F1320,'Participating - full rosters'!$A:$Q,13,FALSE )</f>
        <v>2016</v>
      </c>
      <c r="J1320" s="132" t="str">
        <f>VLOOKUP($F1320,'Participating - full rosters'!$A:$Q,14,FALSE )</f>
        <v>Govt. (non federal) - City-county</v>
      </c>
      <c r="K1320" s="132" t="str">
        <f>VLOOKUP($F1320,'Participating - full rosters'!$A:$R,18,FALSE )</f>
        <v>Minor</v>
      </c>
      <c r="L1320" s="132" t="str">
        <f>VLOOKUP($F1320,'Participating - full rosters'!$A:$Q,15,FALSE )</f>
        <v>C N A</v>
      </c>
      <c r="M1320" s="150">
        <f>VLOOKUP($F1320,'Participating - full rosters'!$A:$Q,16,FALSE )</f>
        <v>42373</v>
      </c>
      <c r="N1320" s="150">
        <f>VLOOKUP($F1320,'Participating - full rosters'!$A:$Q,16,FALSE )</f>
        <v>42373</v>
      </c>
      <c r="O1320" s="150"/>
      <c r="P1320" s="150"/>
      <c r="Q1320" s="47">
        <f>'Overall Data'!$C$34-N1320</f>
        <v>676</v>
      </c>
      <c r="R1320" s="132" t="str">
        <f>VLOOKUP($F1320,'Participating - full rosters'!$A:$Q,17,FALSE )</f>
        <v>Night</v>
      </c>
      <c r="S1320" s="132">
        <v>5</v>
      </c>
    </row>
    <row r="1321" spans="1:19">
      <c r="A1321" t="str">
        <f>VLOOKUP($F1321,'Participating - full rosters'!$A:$Q,2,FALSE )</f>
        <v>Community Memorial Hospital</v>
      </c>
      <c r="B1321" s="1">
        <v>0.99258069907410573</v>
      </c>
      <c r="C1321" t="str">
        <f>VLOOKUP($F1321,'Participating - full rosters'!$A:$Q,5,FALSE )</f>
        <v>Medical ACE</v>
      </c>
      <c r="D1321" s="1">
        <v>0.93104764500745685</v>
      </c>
      <c r="E1321" t="str">
        <f>VLOOKUP($F1321,'Participating - full rosters'!$A:$Q,10,FALSE )</f>
        <v>Engelbert, Jess</v>
      </c>
      <c r="F1321" s="1">
        <v>0.50383960662159599</v>
      </c>
      <c r="G1321">
        <f>VLOOKUP($F1321,'Participating - full rosters'!$A:$Q,11,FALSE )</f>
        <v>198</v>
      </c>
      <c r="H1321" s="132">
        <f>VLOOKUP($F1321,'Participating - full rosters'!$A:$Q,12,FALSE )</f>
        <v>29</v>
      </c>
      <c r="I1321" s="132">
        <f>VLOOKUP($F1321,'Participating - full rosters'!$A:$Q,13,FALSE )</f>
        <v>2008</v>
      </c>
      <c r="J1321" s="132" t="str">
        <f>VLOOKUP($F1321,'Participating - full rosters'!$A:$Q,14,FALSE )</f>
        <v>Nongovt. (not-for-profit) - Other</v>
      </c>
      <c r="K1321" s="132" t="str">
        <f>VLOOKUP($F1321,'Participating - full rosters'!$A:$R,18,FALSE )</f>
        <v>Minor</v>
      </c>
      <c r="L1321" s="132" t="str">
        <f>VLOOKUP($F1321,'Participating - full rosters'!$A:$Q,15,FALSE )</f>
        <v>RN</v>
      </c>
      <c r="M1321" s="150">
        <f>VLOOKUP($F1321,'Participating - full rosters'!$A:$Q,16,FALSE )</f>
        <v>42363</v>
      </c>
      <c r="N1321" s="150">
        <f>VLOOKUP($F1321,'Participating - full rosters'!$A:$Q,16,FALSE )</f>
        <v>42363</v>
      </c>
      <c r="O1321" s="150"/>
      <c r="P1321" s="150"/>
      <c r="Q1321" s="47">
        <f>'Overall Data'!$C$34-N1321</f>
        <v>686</v>
      </c>
      <c r="R1321" s="132" t="str">
        <f>VLOOKUP($F1321,'Participating - full rosters'!$A:$Q,17,FALSE )</f>
        <v xml:space="preserve">Night </v>
      </c>
      <c r="S1321" s="132">
        <v>5</v>
      </c>
    </row>
    <row r="1322" spans="1:19">
      <c r="A1322" t="str">
        <f>VLOOKUP($F1322,'Participating - full rosters'!$A:$Q,2,FALSE )</f>
        <v>The Miriam Hospital</v>
      </c>
      <c r="B1322" s="151">
        <v>0.52550586196277127</v>
      </c>
      <c r="C1322" t="str">
        <f>VLOOKUP($F1322,'Participating - full rosters'!$A:$Q,5,FALSE )</f>
        <v>3N Orthopedic</v>
      </c>
      <c r="D1322" s="151">
        <v>0.9910442883158086</v>
      </c>
      <c r="E1322" t="str">
        <f>VLOOKUP($F1322,'Participating - full rosters'!$A:$Q,10,FALSE )</f>
        <v>Klein, Becky J</v>
      </c>
      <c r="F1322" s="151">
        <v>4.7555441452049485E-2</v>
      </c>
      <c r="G1322">
        <f>VLOOKUP($F1322,'Participating - full rosters'!$A:$Q,11,FALSE )</f>
        <v>247</v>
      </c>
      <c r="H1322" s="132">
        <f>VLOOKUP($F1322,'Participating - full rosters'!$A:$Q,12,FALSE )</f>
        <v>36</v>
      </c>
      <c r="I1322" s="132">
        <f>VLOOKUP($F1322,'Participating - full rosters'!$A:$Q,13,FALSE )</f>
        <v>2004</v>
      </c>
      <c r="J1322" s="132" t="str">
        <f>VLOOKUP($F1322,'Participating - full rosters'!$A:$Q,14,FALSE )</f>
        <v>Nongovt. (not-for-profit) - Other</v>
      </c>
      <c r="K1322" s="132" t="str">
        <f>VLOOKUP($F1322,'Participating - full rosters'!$A:$R,18,FALSE )</f>
        <v>Major</v>
      </c>
      <c r="L1322" s="132" t="str">
        <f>VLOOKUP($F1322,'Participating - full rosters'!$A:$Q,15,FALSE )</f>
        <v>RN</v>
      </c>
      <c r="M1322" s="150">
        <f>VLOOKUP($F1322,'Participating - full rosters'!$A:$Q,16,FALSE )</f>
        <v>42363</v>
      </c>
      <c r="N1322" s="150">
        <f>VLOOKUP($F1322,'Participating - full rosters'!$A:$Q,16,FALSE )</f>
        <v>42363</v>
      </c>
      <c r="O1322" s="150"/>
      <c r="P1322" s="150"/>
      <c r="Q1322" s="47">
        <f>'Overall Data'!$C$34-N1322</f>
        <v>686</v>
      </c>
      <c r="R1322" s="132" t="str">
        <f>VLOOKUP($F1322,'Participating - full rosters'!$A:$Q,17,FALSE )</f>
        <v xml:space="preserve">Night </v>
      </c>
      <c r="S1322" s="132">
        <v>5</v>
      </c>
    </row>
    <row r="1323" spans="1:19">
      <c r="A1323" t="str">
        <f>VLOOKUP($F1323,'Participating - full rosters'!$A:$Q,2,FALSE )</f>
        <v>UConn Health John Dempsey Hospital</v>
      </c>
      <c r="B1323" s="151">
        <v>6.2812775230464357E-2</v>
      </c>
      <c r="C1323" t="str">
        <f>VLOOKUP($F1323,'Participating - full rosters'!$A:$Q,5,FALSE )</f>
        <v>Medicine 3 Unit</v>
      </c>
      <c r="D1323" s="1">
        <v>5.9301050074087702E-2</v>
      </c>
      <c r="E1323" t="str">
        <f>VLOOKUP($F1323,'Participating - full rosters'!$A:$Q,10,FALSE )</f>
        <v>Ross, Dorota M.</v>
      </c>
      <c r="F1323" s="151">
        <v>2.8430820661783374E-3</v>
      </c>
      <c r="G1323">
        <f>VLOOKUP($F1323,'Participating - full rosters'!$A:$Q,11,FALSE )</f>
        <v>176</v>
      </c>
      <c r="H1323" s="132">
        <f>VLOOKUP($F1323,'Participating - full rosters'!$A:$Q,12,FALSE )</f>
        <v>28</v>
      </c>
      <c r="I1323" s="132">
        <f>VLOOKUP($F1323,'Participating - full rosters'!$A:$Q,13,FALSE )</f>
        <v>2017</v>
      </c>
      <c r="J1323" s="132" t="str">
        <f>VLOOKUP($F1323,'Participating - full rosters'!$A:$Q,14,FALSE )</f>
        <v xml:space="preserve">Govt. (non federal) - State
</v>
      </c>
      <c r="K1323" s="132" t="str">
        <f>VLOOKUP($F1323,'Participating - full rosters'!$A:$R,18,FALSE )</f>
        <v>Major</v>
      </c>
      <c r="L1323" s="132" t="str">
        <f>VLOOKUP($F1323,'Participating - full rosters'!$A:$Q,15,FALSE )</f>
        <v>Nurse Assistant</v>
      </c>
      <c r="M1323" s="150">
        <f>VLOOKUP($F1323,'Participating - full rosters'!$A:$Q,16,FALSE )</f>
        <v>42352</v>
      </c>
      <c r="N1323" s="150">
        <f>VLOOKUP($F1323,'Participating - full rosters'!$A:$Q,16,FALSE )</f>
        <v>42352</v>
      </c>
      <c r="O1323" s="150"/>
      <c r="P1323" s="150"/>
      <c r="Q1323" s="47">
        <f>'Overall Data'!$C$34-N1323</f>
        <v>697</v>
      </c>
      <c r="R1323" s="132" t="str">
        <f>VLOOKUP($F1323,'Participating - full rosters'!$A:$Q,17,FALSE )</f>
        <v>NIGHT</v>
      </c>
      <c r="S1323" s="132">
        <v>5</v>
      </c>
    </row>
    <row r="1324" spans="1:19">
      <c r="A1324" t="str">
        <f>VLOOKUP($F1324,'Participating - full rosters'!$A:$Q,2,FALSE )</f>
        <v>Kaiser Permanente Sunnyside Medical Center</v>
      </c>
      <c r="B1324" s="1">
        <v>0.21700524054157877</v>
      </c>
      <c r="C1324" t="str">
        <f>VLOOKUP($F1324,'Participating - full rosters'!$A:$Q,5,FALSE )</f>
        <v>3 North</v>
      </c>
      <c r="D1324" s="1">
        <v>0.25340820192356961</v>
      </c>
      <c r="E1324" t="str">
        <f>VLOOKUP($F1324,'Participating - full rosters'!$A:$Q,10,FALSE )</f>
        <v>Kozhemyakin, Vladimir V.</v>
      </c>
      <c r="F1324" s="1">
        <v>0.16993347489235089</v>
      </c>
      <c r="G1324">
        <f>VLOOKUP($F1324,'Participating - full rosters'!$A:$Q,11,FALSE )</f>
        <v>302</v>
      </c>
      <c r="H1324" s="132">
        <f>VLOOKUP($F1324,'Participating - full rosters'!$A:$Q,12,FALSE )</f>
        <v>37</v>
      </c>
      <c r="I1324" s="132">
        <f>VLOOKUP($F1324,'Participating - full rosters'!$A:$Q,13,FALSE )</f>
        <v>2016</v>
      </c>
      <c r="J1324" s="132" t="str">
        <f>VLOOKUP($F1324,'Participating - full rosters'!$A:$Q,14,FALSE )</f>
        <v>Nongovt. (not-for-profit) - Other</v>
      </c>
      <c r="K1324" s="132" t="str">
        <f>VLOOKUP($F1324,'Participating - full rosters'!$A:$R,18,FALSE )</f>
        <v>Minor</v>
      </c>
      <c r="L1324" s="132" t="str">
        <f>VLOOKUP($F1324,'Participating - full rosters'!$A:$Q,15,FALSE )</f>
        <v>Staff Nurse</v>
      </c>
      <c r="M1324" s="150">
        <f>VLOOKUP($F1324,'Participating - full rosters'!$A:$Q,16,FALSE )</f>
        <v>42345</v>
      </c>
      <c r="N1324" s="150">
        <f>VLOOKUP($F1324,'Participating - full rosters'!$A:$Q,16,FALSE )</f>
        <v>42345</v>
      </c>
      <c r="O1324" s="150"/>
      <c r="P1324" s="150"/>
      <c r="Q1324" s="47">
        <f>'Overall Data'!$C$34-N1324</f>
        <v>704</v>
      </c>
      <c r="R1324" s="132" t="str">
        <f>VLOOKUP($F1324,'Participating - full rosters'!$A:$Q,17,FALSE )</f>
        <v>NIGHT</v>
      </c>
      <c r="S1324" s="132">
        <v>5</v>
      </c>
    </row>
    <row r="1325" spans="1:19">
      <c r="A1325" t="str">
        <f>VLOOKUP($F1325,'Participating - full rosters'!$A:$Q,2,FALSE )</f>
        <v>Geisinger Medical Center</v>
      </c>
      <c r="B1325" s="1">
        <v>0.91611479193661671</v>
      </c>
      <c r="C1325" t="str">
        <f>VLOOKUP($F1325,'Participating - full rosters'!$A:$Q,5,FALSE )</f>
        <v>Hfam 6</v>
      </c>
      <c r="D1325" s="1">
        <v>0.15946996297872063</v>
      </c>
      <c r="E1325" t="str">
        <f>VLOOKUP($F1325,'Participating - full rosters'!$A:$Q,10,FALSE )</f>
        <v>Lynch, Elizabeth</v>
      </c>
      <c r="F1325" s="1">
        <v>0.18432418108883841</v>
      </c>
      <c r="G1325">
        <f>VLOOKUP($F1325,'Participating - full rosters'!$A:$Q,11,FALSE )</f>
        <v>547</v>
      </c>
      <c r="H1325" s="132">
        <f>VLOOKUP($F1325,'Participating - full rosters'!$A:$Q,12,FALSE )</f>
        <v>30</v>
      </c>
      <c r="I1325" s="132">
        <f>VLOOKUP($F1325,'Participating - full rosters'!$A:$Q,13,FALSE )</f>
        <v>2010</v>
      </c>
      <c r="J1325" s="132" t="str">
        <f>VLOOKUP($F1325,'Participating - full rosters'!$A:$Q,14,FALSE )</f>
        <v>Nongovt. (not-for-profit) - Other</v>
      </c>
      <c r="K1325" s="132" t="str">
        <f>VLOOKUP($F1325,'Participating - full rosters'!$A:$R,18,FALSE )</f>
        <v>Major</v>
      </c>
      <c r="L1325" s="132" t="str">
        <f>VLOOKUP($F1325,'Participating - full rosters'!$A:$Q,15,FALSE )</f>
        <v>Unlicensed staff</v>
      </c>
      <c r="M1325" s="150">
        <f>VLOOKUP($F1325,'Participating - full rosters'!$A:$Q,16,FALSE )</f>
        <v>42324</v>
      </c>
      <c r="N1325" s="150">
        <f>VLOOKUP($F1325,'Participating - full rosters'!$A:$Q,16,FALSE )</f>
        <v>42324</v>
      </c>
      <c r="O1325" s="150"/>
      <c r="P1325" s="150"/>
      <c r="Q1325" s="47">
        <f>'Overall Data'!$C$34-N1325</f>
        <v>725</v>
      </c>
      <c r="R1325" s="132" t="str">
        <f>VLOOKUP($F1325,'Participating - full rosters'!$A:$Q,17,FALSE )</f>
        <v xml:space="preserve">NIGHT </v>
      </c>
      <c r="S1325" s="132">
        <v>5</v>
      </c>
    </row>
    <row r="1326" spans="1:19">
      <c r="A1326" t="str">
        <f>VLOOKUP($F1326,'Participating - full rosters'!$A:$Q,2,FALSE )</f>
        <v>The Miriam Hospital</v>
      </c>
      <c r="B1326" s="1">
        <v>0.52550586196277105</v>
      </c>
      <c r="C1326" t="str">
        <f>VLOOKUP($F1326,'Participating - full rosters'!$A:$Q,5,FALSE )</f>
        <v>3E Stroke</v>
      </c>
      <c r="D1326" s="1">
        <v>0.54565087362919495</v>
      </c>
      <c r="E1326" t="str">
        <f>VLOOKUP($F1326,'Participating - full rosters'!$A:$Q,10,FALSE )</f>
        <v>Como, Maria F</v>
      </c>
      <c r="F1326" s="1">
        <v>0.78662952640468597</v>
      </c>
      <c r="G1326">
        <f>VLOOKUP($F1326,'Participating - full rosters'!$A:$Q,11,FALSE )</f>
        <v>247</v>
      </c>
      <c r="H1326" s="132">
        <f>VLOOKUP($F1326,'Participating - full rosters'!$A:$Q,12,FALSE )</f>
        <v>32</v>
      </c>
      <c r="I1326" s="132">
        <f>VLOOKUP($F1326,'Participating - full rosters'!$A:$Q,13,FALSE )</f>
        <v>2004</v>
      </c>
      <c r="J1326" s="132" t="str">
        <f>VLOOKUP($F1326,'Participating - full rosters'!$A:$Q,14,FALSE )</f>
        <v>Nongovt. (not-for-profit) - Other</v>
      </c>
      <c r="K1326" s="132" t="str">
        <f>VLOOKUP($F1326,'Participating - full rosters'!$A:$R,18,FALSE )</f>
        <v>Major</v>
      </c>
      <c r="L1326" s="132" t="str">
        <f>VLOOKUP($F1326,'Participating - full rosters'!$A:$Q,15,FALSE )</f>
        <v>Unlicensed staff</v>
      </c>
      <c r="M1326" s="150">
        <f>VLOOKUP($F1326,'Participating - full rosters'!$A:$Q,16,FALSE )</f>
        <v>42324</v>
      </c>
      <c r="N1326" s="150">
        <f>VLOOKUP($F1326,'Participating - full rosters'!$A:$Q,16,FALSE )</f>
        <v>42324</v>
      </c>
      <c r="O1326" s="150"/>
      <c r="P1326" s="150"/>
      <c r="Q1326" s="47">
        <f>'Overall Data'!$C$34-N1326</f>
        <v>725</v>
      </c>
      <c r="R1326" s="132" t="str">
        <f>VLOOKUP($F1326,'Participating - full rosters'!$A:$Q,17,FALSE )</f>
        <v xml:space="preserve">NIGHT </v>
      </c>
      <c r="S1326" s="132">
        <v>5</v>
      </c>
    </row>
    <row r="1327" spans="1:19">
      <c r="A1327" t="str">
        <f>VLOOKUP($F1327,'Participating - full rosters'!$A:$Q,2,FALSE )</f>
        <v>UConn Health John Dempsey Hospital</v>
      </c>
      <c r="B1327" s="1">
        <v>6.2812775230464357E-2</v>
      </c>
      <c r="C1327" t="str">
        <f>VLOOKUP($F1327,'Participating - full rosters'!$A:$Q,5,FALSE )</f>
        <v>Medicine 3 Unit</v>
      </c>
      <c r="D1327" s="1">
        <v>5.9301050074087702E-2</v>
      </c>
      <c r="E1327" t="str">
        <f>VLOOKUP($F1327,'Participating - full rosters'!$A:$Q,10,FALSE )</f>
        <v>Papandrea, Lisa A.</v>
      </c>
      <c r="F1327" s="1">
        <v>0.83864516249775856</v>
      </c>
      <c r="G1327">
        <f>VLOOKUP($F1327,'Participating - full rosters'!$A:$Q,11,FALSE )</f>
        <v>176</v>
      </c>
      <c r="H1327" s="132">
        <f>VLOOKUP($F1327,'Participating - full rosters'!$A:$Q,12,FALSE )</f>
        <v>28</v>
      </c>
      <c r="I1327" s="132">
        <f>VLOOKUP($F1327,'Participating - full rosters'!$A:$Q,13,FALSE )</f>
        <v>2017</v>
      </c>
      <c r="J1327" s="132" t="str">
        <f>VLOOKUP($F1327,'Participating - full rosters'!$A:$Q,14,FALSE )</f>
        <v xml:space="preserve">Govt. (non federal) - State
</v>
      </c>
      <c r="K1327" s="132" t="str">
        <f>VLOOKUP($F1327,'Participating - full rosters'!$A:$R,18,FALSE )</f>
        <v>Major</v>
      </c>
      <c r="L1327" s="132" t="str">
        <f>VLOOKUP($F1327,'Participating - full rosters'!$A:$Q,15,FALSE )</f>
        <v>Nurse Assistant</v>
      </c>
      <c r="M1327" s="150">
        <f>VLOOKUP($F1327,'Participating - full rosters'!$A:$Q,16,FALSE )</f>
        <v>42324</v>
      </c>
      <c r="N1327" s="150">
        <f>VLOOKUP($F1327,'Participating - full rosters'!$A:$Q,16,FALSE )</f>
        <v>42324</v>
      </c>
      <c r="O1327" s="150"/>
      <c r="P1327" s="150"/>
      <c r="Q1327" s="47">
        <f>'Overall Data'!$C$34-N1327</f>
        <v>725</v>
      </c>
      <c r="R1327" s="132" t="str">
        <f>VLOOKUP($F1327,'Participating - full rosters'!$A:$Q,17,FALSE )</f>
        <v>NIGHT</v>
      </c>
      <c r="S1327" s="132">
        <v>5</v>
      </c>
    </row>
    <row r="1328" spans="1:19">
      <c r="A1328" t="str">
        <f>VLOOKUP($F1328,'Participating - full rosters'!$A:$Q,2,FALSE )</f>
        <v>St. John Hospital &amp; Medical Center</v>
      </c>
      <c r="B1328" s="151">
        <v>0.43342485109506379</v>
      </c>
      <c r="C1328" t="str">
        <f>VLOOKUP($F1328,'Participating - full rosters'!$A:$Q,5,FALSE )</f>
        <v>4 East - ACE Unit</v>
      </c>
      <c r="D1328" s="99">
        <v>0.9455541494267875</v>
      </c>
      <c r="E1328" t="str">
        <f>VLOOKUP($F1328,'Participating - full rosters'!$A:$Q,10,FALSE )</f>
        <v>Cagle, Ariana</v>
      </c>
      <c r="F1328" s="151">
        <v>0.20798682193704987</v>
      </c>
      <c r="G1328">
        <f>VLOOKUP($F1328,'Participating - full rosters'!$A:$Q,11,FALSE )</f>
        <v>586</v>
      </c>
      <c r="H1328" s="132">
        <f>VLOOKUP($F1328,'Participating - full rosters'!$A:$Q,12,FALSE )</f>
        <v>24</v>
      </c>
      <c r="I1328" s="132">
        <f>VLOOKUP($F1328,'Participating - full rosters'!$A:$Q,13,FALSE )</f>
        <v>2003</v>
      </c>
      <c r="J1328" s="132" t="str">
        <f>VLOOKUP($F1328,'Participating - full rosters'!$A:$Q,14,FALSE )</f>
        <v>Nongovt. (not-for-profit) - Church Operated</v>
      </c>
      <c r="K1328" s="132" t="str">
        <f>VLOOKUP($F1328,'Participating - full rosters'!$A:$R,18,FALSE )</f>
        <v>Major</v>
      </c>
      <c r="L1328" s="132" t="str">
        <f>VLOOKUP($F1328,'Participating - full rosters'!$A:$Q,15,FALSE )</f>
        <v>Staff Nurse</v>
      </c>
      <c r="M1328" s="150">
        <f>VLOOKUP($F1328,'Participating - full rosters'!$A:$Q,16,FALSE )</f>
        <v>42317</v>
      </c>
      <c r="N1328" s="150">
        <f>VLOOKUP($F1328,'Participating - full rosters'!$A:$Q,16,FALSE )</f>
        <v>42317</v>
      </c>
      <c r="O1328" s="150"/>
      <c r="P1328" s="150"/>
      <c r="Q1328" s="47">
        <f>'Overall Data'!$C$34-N1328</f>
        <v>732</v>
      </c>
      <c r="R1328" s="132" t="str">
        <f>VLOOKUP($F1328,'Participating - full rosters'!$A:$Q,17,FALSE )</f>
        <v xml:space="preserve">NIGHT </v>
      </c>
      <c r="S1328" s="132">
        <v>5</v>
      </c>
    </row>
    <row r="1329" spans="1:19">
      <c r="A1329" t="str">
        <f>VLOOKUP($F1329,'Participating - full rosters'!$A:$Q,2,FALSE )</f>
        <v>St. John Hospital &amp; Medical Center</v>
      </c>
      <c r="B1329" s="1">
        <v>0.43342485109506379</v>
      </c>
      <c r="C1329" t="str">
        <f>VLOOKUP($F1329,'Participating - full rosters'!$A:$Q,5,FALSE )</f>
        <v>4 East - ACE Unit</v>
      </c>
      <c r="D1329" s="1">
        <v>0.9455541494267875</v>
      </c>
      <c r="E1329" t="str">
        <f>VLOOKUP($F1329,'Participating - full rosters'!$A:$Q,10,FALSE )</f>
        <v>Williams, Bernina</v>
      </c>
      <c r="F1329" s="1">
        <v>0.61231723819746109</v>
      </c>
      <c r="G1329">
        <f>VLOOKUP($F1329,'Participating - full rosters'!$A:$Q,11,FALSE )</f>
        <v>586</v>
      </c>
      <c r="H1329" s="132">
        <f>VLOOKUP($F1329,'Participating - full rosters'!$A:$Q,12,FALSE )</f>
        <v>24</v>
      </c>
      <c r="I1329" s="132">
        <f>VLOOKUP($F1329,'Participating - full rosters'!$A:$Q,13,FALSE )</f>
        <v>2003</v>
      </c>
      <c r="J1329" s="132" t="str">
        <f>VLOOKUP($F1329,'Participating - full rosters'!$A:$Q,14,FALSE )</f>
        <v>Nongovt. (not-for-profit) - Church Operated</v>
      </c>
      <c r="K1329" s="132" t="str">
        <f>VLOOKUP($F1329,'Participating - full rosters'!$A:$R,18,FALSE )</f>
        <v>Major</v>
      </c>
      <c r="L1329" s="132" t="str">
        <f>VLOOKUP($F1329,'Participating - full rosters'!$A:$Q,15,FALSE )</f>
        <v>Patient Care Technician</v>
      </c>
      <c r="M1329" s="150">
        <f>VLOOKUP($F1329,'Participating - full rosters'!$A:$Q,16,FALSE )</f>
        <v>42303</v>
      </c>
      <c r="N1329" s="150">
        <f>VLOOKUP($F1329,'Participating - full rosters'!$A:$Q,16,FALSE )</f>
        <v>42303</v>
      </c>
      <c r="O1329" s="150"/>
      <c r="P1329" s="150"/>
      <c r="Q1329" s="47">
        <f>'Overall Data'!$C$34-N1329</f>
        <v>746</v>
      </c>
      <c r="R1329" s="132" t="str">
        <f>VLOOKUP($F1329,'Participating - full rosters'!$A:$Q,17,FALSE )</f>
        <v xml:space="preserve">NIGHT </v>
      </c>
      <c r="S1329" s="132">
        <v>5</v>
      </c>
    </row>
    <row r="1330" spans="1:19">
      <c r="A1330" t="str">
        <f>VLOOKUP($F1330,'Participating - full rosters'!$A:$Q,2,FALSE )</f>
        <v>St. Elizabeth Hospital</v>
      </c>
      <c r="B1330" s="106">
        <v>6.8237914781315995E-2</v>
      </c>
      <c r="C1330" t="str">
        <f>VLOOKUP($F1330,'Participating - full rosters'!$A:$Q,5,FALSE )</f>
        <v>Telemetry</v>
      </c>
      <c r="D1330" s="106">
        <v>0.37457274951226172</v>
      </c>
      <c r="E1330" t="str">
        <f>VLOOKUP($F1330,'Participating - full rosters'!$A:$Q,10,FALSE )</f>
        <v>Brooks, Rachel</v>
      </c>
      <c r="F1330" s="106">
        <v>0.64873102590981679</v>
      </c>
      <c r="G1330">
        <f>VLOOKUP($F1330,'Participating - full rosters'!$A:$Q,11,FALSE )</f>
        <v>47</v>
      </c>
      <c r="H1330" s="132">
        <f>VLOOKUP($F1330,'Participating - full rosters'!$A:$Q,12,FALSE )</f>
        <v>17</v>
      </c>
      <c r="I1330" s="132">
        <f>VLOOKUP($F1330,'Participating - full rosters'!$A:$Q,13,FALSE )</f>
        <v>2012</v>
      </c>
      <c r="J1330" s="132" t="str">
        <f>VLOOKUP($F1330,'Participating - full rosters'!$A:$Q,14,FALSE )</f>
        <v xml:space="preserve">Nongovt. (not-for-profit) - Church Operated
</v>
      </c>
      <c r="K1330" s="132" t="str">
        <f>VLOOKUP($F1330,'Participating - full rosters'!$A:$R,18,FALSE )</f>
        <v>Non teaching</v>
      </c>
      <c r="L1330" s="132" t="str">
        <f>VLOOKUP($F1330,'Participating - full rosters'!$A:$Q,15,FALSE )</f>
        <v>Staff Nurse</v>
      </c>
      <c r="M1330" s="150">
        <f>VLOOKUP($F1330,'Participating - full rosters'!$A:$Q,16,FALSE )</f>
        <v>42282</v>
      </c>
      <c r="N1330" s="150">
        <f>VLOOKUP($F1330,'Participating - full rosters'!$A:$Q,16,FALSE )</f>
        <v>42282</v>
      </c>
      <c r="O1330" s="150"/>
      <c r="P1330" s="150"/>
      <c r="Q1330" s="47">
        <f>'Overall Data'!$C$34-N1330</f>
        <v>767</v>
      </c>
      <c r="R1330" s="132" t="str">
        <f>VLOOKUP($F1330,'Participating - full rosters'!$A:$Q,17,FALSE )</f>
        <v>Night</v>
      </c>
      <c r="S1330" s="132">
        <v>5</v>
      </c>
    </row>
    <row r="1331" spans="1:19">
      <c r="A1331" t="str">
        <f>VLOOKUP($F1331,'Participating - full rosters'!$A:$Q,2,FALSE )</f>
        <v>Woodhull Hospital</v>
      </c>
      <c r="B1331" s="1">
        <v>0.33754326083630637</v>
      </c>
      <c r="C1331" t="str">
        <f>VLOOKUP($F1331,'Participating - full rosters'!$A:$Q,5,FALSE )</f>
        <v>8-200 Medicine</v>
      </c>
      <c r="D1331" s="1">
        <v>0.39015181399689147</v>
      </c>
      <c r="E1331" t="str">
        <f>VLOOKUP($F1331,'Participating - full rosters'!$A:$Q,10,FALSE )</f>
        <v>Iroko, Sola</v>
      </c>
      <c r="F1331" s="1">
        <v>0.89039999999999997</v>
      </c>
      <c r="G1331">
        <f>VLOOKUP($F1331,'Participating - full rosters'!$A:$Q,11,FALSE )</f>
        <v>305</v>
      </c>
      <c r="H1331" s="132">
        <f>VLOOKUP($F1331,'Participating - full rosters'!$A:$Q,12,FALSE )</f>
        <v>36</v>
      </c>
      <c r="I1331" s="132">
        <f>VLOOKUP($F1331,'Participating - full rosters'!$A:$Q,13,FALSE )</f>
        <v>2016</v>
      </c>
      <c r="J1331" s="132" t="str">
        <f>VLOOKUP($F1331,'Participating - full rosters'!$A:$Q,14,FALSE )</f>
        <v>Govt. (non federal) - City-county</v>
      </c>
      <c r="K1331" s="132" t="str">
        <f>VLOOKUP($F1331,'Participating - full rosters'!$A:$R,18,FALSE )</f>
        <v>Minor</v>
      </c>
      <c r="L1331" s="132" t="str">
        <f>VLOOKUP($F1331,'Participating - full rosters'!$A:$Q,15,FALSE )</f>
        <v>Staff Nurse</v>
      </c>
      <c r="M1331" s="150">
        <f>VLOOKUP($F1331,'Participating - full rosters'!$A:$Q,16,FALSE )</f>
        <v>42282</v>
      </c>
      <c r="N1331" s="150">
        <f>VLOOKUP($F1331,'Participating - full rosters'!$A:$Q,16,FALSE )</f>
        <v>42282</v>
      </c>
      <c r="O1331" s="150"/>
      <c r="P1331" s="150"/>
      <c r="Q1331" s="47">
        <f>'Overall Data'!$C$34-N1331</f>
        <v>767</v>
      </c>
      <c r="R1331" s="132" t="str">
        <f>VLOOKUP($F1331,'Participating - full rosters'!$A:$Q,17,FALSE )</f>
        <v>Night</v>
      </c>
      <c r="S1331" s="132">
        <v>5</v>
      </c>
    </row>
    <row r="1332" spans="1:19">
      <c r="A1332" t="str">
        <f>VLOOKUP($F1332,'Participating - full rosters'!$A:$Q,2,FALSE )</f>
        <v>Kaiser Permanente Sunnyside Medical Center</v>
      </c>
      <c r="B1332" s="1">
        <v>0.21700524054157877</v>
      </c>
      <c r="C1332" t="str">
        <f>VLOOKUP($F1332,'Participating - full rosters'!$A:$Q,5,FALSE )</f>
        <v>3 North</v>
      </c>
      <c r="D1332" s="1">
        <v>0.25340820192356961</v>
      </c>
      <c r="E1332" t="str">
        <f>VLOOKUP($F1332,'Participating - full rosters'!$A:$Q,10,FALSE )</f>
        <v>Evans, Adrienne M.</v>
      </c>
      <c r="F1332" s="1">
        <v>3.873418188399258E-3</v>
      </c>
      <c r="G1332">
        <f>VLOOKUP($F1332,'Participating - full rosters'!$A:$Q,11,FALSE )</f>
        <v>302</v>
      </c>
      <c r="H1332" s="132">
        <f>VLOOKUP($F1332,'Participating - full rosters'!$A:$Q,12,FALSE )</f>
        <v>37</v>
      </c>
      <c r="I1332" s="132">
        <f>VLOOKUP($F1332,'Participating - full rosters'!$A:$Q,13,FALSE )</f>
        <v>2016</v>
      </c>
      <c r="J1332" s="132" t="str">
        <f>VLOOKUP($F1332,'Participating - full rosters'!$A:$Q,14,FALSE )</f>
        <v>Nongovt. (not-for-profit) - Other</v>
      </c>
      <c r="K1332" s="132" t="str">
        <f>VLOOKUP($F1332,'Participating - full rosters'!$A:$R,18,FALSE )</f>
        <v>Minor</v>
      </c>
      <c r="L1332" s="132" t="str">
        <f>VLOOKUP($F1332,'Participating - full rosters'!$A:$Q,15,FALSE )</f>
        <v>Staff Nurse</v>
      </c>
      <c r="M1332" s="150">
        <f>VLOOKUP($F1332,'Participating - full rosters'!$A:$Q,16,FALSE )</f>
        <v>42258</v>
      </c>
      <c r="N1332" s="150">
        <f>VLOOKUP($F1332,'Participating - full rosters'!$A:$Q,16,FALSE )</f>
        <v>42258</v>
      </c>
      <c r="O1332" s="150"/>
      <c r="P1332" s="150"/>
      <c r="Q1332" s="47">
        <f>'Overall Data'!$C$34-N1332</f>
        <v>791</v>
      </c>
      <c r="R1332" s="132" t="str">
        <f>VLOOKUP($F1332,'Participating - full rosters'!$A:$Q,17,FALSE )</f>
        <v>NIGHT</v>
      </c>
      <c r="S1332" s="132">
        <v>5</v>
      </c>
    </row>
    <row r="1333" spans="1:19">
      <c r="A1333" t="str">
        <f>VLOOKUP($F1333,'Participating - full rosters'!$A:$Q,2,FALSE )</f>
        <v>Kaiser Permanente Sunnyside Medical Center</v>
      </c>
      <c r="B1333" s="151">
        <v>0.21700524054157877</v>
      </c>
      <c r="C1333" t="str">
        <f>VLOOKUP($F1333,'Participating - full rosters'!$A:$Q,5,FALSE )</f>
        <v>3 North</v>
      </c>
      <c r="D1333" s="151">
        <v>0.25340820192356961</v>
      </c>
      <c r="E1333" t="str">
        <f>VLOOKUP($F1333,'Participating - full rosters'!$A:$Q,10,FALSE )</f>
        <v>Dockter, Rebecca L.</v>
      </c>
      <c r="F1333" s="151">
        <v>0.37248708625225446</v>
      </c>
      <c r="G1333">
        <f>VLOOKUP($F1333,'Participating - full rosters'!$A:$Q,11,FALSE )</f>
        <v>302</v>
      </c>
      <c r="H1333" s="132">
        <f>VLOOKUP($F1333,'Participating - full rosters'!$A:$Q,12,FALSE )</f>
        <v>37</v>
      </c>
      <c r="I1333" s="132">
        <f>VLOOKUP($F1333,'Participating - full rosters'!$A:$Q,13,FALSE )</f>
        <v>2016</v>
      </c>
      <c r="J1333" s="132" t="str">
        <f>VLOOKUP($F1333,'Participating - full rosters'!$A:$Q,14,FALSE )</f>
        <v>Nongovt. (not-for-profit) - Other</v>
      </c>
      <c r="K1333" s="132" t="str">
        <f>VLOOKUP($F1333,'Participating - full rosters'!$A:$R,18,FALSE )</f>
        <v>Minor</v>
      </c>
      <c r="L1333" s="132" t="str">
        <f>VLOOKUP($F1333,'Participating - full rosters'!$A:$Q,15,FALSE )</f>
        <v>Staff Nurse</v>
      </c>
      <c r="M1333" s="150">
        <f>VLOOKUP($F1333,'Participating - full rosters'!$A:$Q,16,FALSE )</f>
        <v>42255</v>
      </c>
      <c r="N1333" s="150">
        <f>VLOOKUP($F1333,'Participating - full rosters'!$A:$Q,16,FALSE )</f>
        <v>42255</v>
      </c>
      <c r="O1333" s="150"/>
      <c r="P1333" s="150"/>
      <c r="Q1333" s="47">
        <f>'Overall Data'!$C$34-N1333</f>
        <v>794</v>
      </c>
      <c r="R1333" s="132" t="str">
        <f>VLOOKUP($F1333,'Participating - full rosters'!$A:$Q,17,FALSE )</f>
        <v>NIGHT</v>
      </c>
      <c r="S1333" s="132">
        <v>5</v>
      </c>
    </row>
    <row r="1334" spans="1:19">
      <c r="A1334" t="str">
        <f>VLOOKUP($F1334,'Participating - full rosters'!$A:$Q,2,FALSE )</f>
        <v>Kaiser Permanente Sunnyside Medical Center</v>
      </c>
      <c r="B1334" s="151">
        <v>0.21700524054157877</v>
      </c>
      <c r="C1334" t="str">
        <f>VLOOKUP($F1334,'Participating - full rosters'!$A:$Q,5,FALSE )</f>
        <v>Oncology</v>
      </c>
      <c r="D1334" s="151">
        <v>0.38472962404098765</v>
      </c>
      <c r="E1334" t="str">
        <f>VLOOKUP($F1334,'Participating - full rosters'!$A:$Q,10,FALSE )</f>
        <v>Mcnamara, Jessica Beth</v>
      </c>
      <c r="F1334" s="151">
        <v>0.54416480381050836</v>
      </c>
      <c r="G1334">
        <f>VLOOKUP($F1334,'Participating - full rosters'!$A:$Q,11,FALSE )</f>
        <v>302</v>
      </c>
      <c r="H1334" s="132">
        <f>VLOOKUP($F1334,'Participating - full rosters'!$A:$Q,12,FALSE )</f>
        <v>20</v>
      </c>
      <c r="I1334" s="132">
        <f>VLOOKUP($F1334,'Participating - full rosters'!$A:$Q,13,FALSE )</f>
        <v>2016</v>
      </c>
      <c r="J1334" s="132" t="str">
        <f>VLOOKUP($F1334,'Participating - full rosters'!$A:$Q,14,FALSE )</f>
        <v>Nongovt. (not-for-profit) - Other</v>
      </c>
      <c r="K1334" s="132" t="str">
        <f>VLOOKUP($F1334,'Participating - full rosters'!$A:$R,18,FALSE )</f>
        <v>Minor</v>
      </c>
      <c r="L1334" s="132" t="str">
        <f>VLOOKUP($F1334,'Participating - full rosters'!$A:$Q,15,FALSE )</f>
        <v>Staff Nurse</v>
      </c>
      <c r="M1334" s="150">
        <f>VLOOKUP($F1334,'Participating - full rosters'!$A:$Q,16,FALSE )</f>
        <v>42247</v>
      </c>
      <c r="N1334" s="150">
        <f>VLOOKUP($F1334,'Participating - full rosters'!$A:$Q,16,FALSE )</f>
        <v>42247</v>
      </c>
      <c r="O1334" s="150"/>
      <c r="P1334" s="150"/>
      <c r="Q1334" s="47">
        <f>'Overall Data'!$C$34-N1334</f>
        <v>802</v>
      </c>
      <c r="R1334" s="132" t="str">
        <f>VLOOKUP($F1334,'Participating - full rosters'!$A:$Q,17,FALSE )</f>
        <v>NIGHT</v>
      </c>
      <c r="S1334" s="132">
        <v>5</v>
      </c>
    </row>
    <row r="1335" spans="1:19">
      <c r="A1335" t="str">
        <f>VLOOKUP($F1335,'Participating - full rosters'!$A:$Q,2,FALSE )</f>
        <v>UConn Health John Dempsey Hospital</v>
      </c>
      <c r="B1335" s="151">
        <v>6.2812775230464357E-2</v>
      </c>
      <c r="C1335" t="str">
        <f>VLOOKUP($F1335,'Participating - full rosters'!$A:$Q,5,FALSE )</f>
        <v>Medicine 3 Unit</v>
      </c>
      <c r="D1335" s="151">
        <v>5.9301050074087702E-2</v>
      </c>
      <c r="E1335" t="str">
        <f>VLOOKUP($F1335,'Participating - full rosters'!$A:$Q,10,FALSE )</f>
        <v>Almeida, Patricia L.</v>
      </c>
      <c r="F1335" s="1">
        <v>0.60590526872558648</v>
      </c>
      <c r="G1335">
        <f>VLOOKUP($F1335,'Participating - full rosters'!$A:$Q,11,FALSE )</f>
        <v>176</v>
      </c>
      <c r="H1335" s="132">
        <f>VLOOKUP($F1335,'Participating - full rosters'!$A:$Q,12,FALSE )</f>
        <v>28</v>
      </c>
      <c r="I1335" s="132">
        <f>VLOOKUP($F1335,'Participating - full rosters'!$A:$Q,13,FALSE )</f>
        <v>2017</v>
      </c>
      <c r="J1335" s="132" t="str">
        <f>VLOOKUP($F1335,'Participating - full rosters'!$A:$Q,14,FALSE )</f>
        <v xml:space="preserve">Govt. (non federal) - State
</v>
      </c>
      <c r="K1335" s="132" t="str">
        <f>VLOOKUP($F1335,'Participating - full rosters'!$A:$R,18,FALSE )</f>
        <v>Major</v>
      </c>
      <c r="L1335" s="132" t="str">
        <f>VLOOKUP($F1335,'Participating - full rosters'!$A:$Q,15,FALSE )</f>
        <v>Staff Nurse</v>
      </c>
      <c r="M1335" s="150">
        <f>VLOOKUP($F1335,'Participating - full rosters'!$A:$Q,16,FALSE )</f>
        <v>42247</v>
      </c>
      <c r="N1335" s="150">
        <f>VLOOKUP($F1335,'Participating - full rosters'!$A:$Q,16,FALSE )</f>
        <v>42247</v>
      </c>
      <c r="O1335" s="150"/>
      <c r="P1335" s="150"/>
      <c r="Q1335" s="47">
        <f>'Overall Data'!$C$34-N1335</f>
        <v>802</v>
      </c>
      <c r="R1335" s="132" t="str">
        <f>VLOOKUP($F1335,'Participating - full rosters'!$A:$Q,17,FALSE )</f>
        <v>NIGHT</v>
      </c>
      <c r="S1335" s="132">
        <v>5</v>
      </c>
    </row>
    <row r="1336" spans="1:19">
      <c r="A1336" t="str">
        <f>VLOOKUP($F1336,'Participating - full rosters'!$A:$Q,2,FALSE )</f>
        <v>St. John Hospital &amp; Medical Center</v>
      </c>
      <c r="B1336" s="151">
        <v>0.43342485109506379</v>
      </c>
      <c r="C1336" t="str">
        <f>VLOOKUP($F1336,'Participating - full rosters'!$A:$Q,5,FALSE )</f>
        <v>4 East - ACE Unit</v>
      </c>
      <c r="D1336" s="151">
        <v>0.9455541494267875</v>
      </c>
      <c r="E1336" t="str">
        <f>VLOOKUP($F1336,'Participating - full rosters'!$A:$Q,10,FALSE )</f>
        <v>Walker, Shirley</v>
      </c>
      <c r="F1336" s="151">
        <v>0.68852978945784349</v>
      </c>
      <c r="G1336">
        <f>VLOOKUP($F1336,'Participating - full rosters'!$A:$Q,11,FALSE )</f>
        <v>586</v>
      </c>
      <c r="H1336" s="132">
        <f>VLOOKUP($F1336,'Participating - full rosters'!$A:$Q,12,FALSE )</f>
        <v>24</v>
      </c>
      <c r="I1336" s="132">
        <f>VLOOKUP($F1336,'Participating - full rosters'!$A:$Q,13,FALSE )</f>
        <v>2003</v>
      </c>
      <c r="J1336" s="132" t="str">
        <f>VLOOKUP($F1336,'Participating - full rosters'!$A:$Q,14,FALSE )</f>
        <v>Nongovt. (not-for-profit) - Church Operated</v>
      </c>
      <c r="K1336" s="132" t="str">
        <f>VLOOKUP($F1336,'Participating - full rosters'!$A:$R,18,FALSE )</f>
        <v>Major</v>
      </c>
      <c r="L1336" s="132" t="str">
        <f>VLOOKUP($F1336,'Participating - full rosters'!$A:$Q,15,FALSE )</f>
        <v>Patient Care Technician</v>
      </c>
      <c r="M1336" s="150">
        <f>VLOOKUP($F1336,'Participating - full rosters'!$A:$Q,16,FALSE )</f>
        <v>42244</v>
      </c>
      <c r="N1336" s="150">
        <f>VLOOKUP($F1336,'Participating - full rosters'!$A:$Q,16,FALSE )</f>
        <v>42244</v>
      </c>
      <c r="O1336" s="150"/>
      <c r="P1336" s="150"/>
      <c r="Q1336" s="47">
        <f>'Overall Data'!$C$34-N1336</f>
        <v>805</v>
      </c>
      <c r="R1336" s="132" t="str">
        <f>VLOOKUP($F1336,'Participating - full rosters'!$A:$Q,17,FALSE )</f>
        <v xml:space="preserve">NIGHT </v>
      </c>
      <c r="S1336" s="132">
        <v>5</v>
      </c>
    </row>
    <row r="1337" spans="1:19">
      <c r="A1337" t="str">
        <f>VLOOKUP($F1337,'Participating - full rosters'!$A:$Q,2,FALSE )</f>
        <v>UConn Health John Dempsey Hospital</v>
      </c>
      <c r="B1337" s="151">
        <v>6.2812775230464357E-2</v>
      </c>
      <c r="C1337" t="str">
        <f>VLOOKUP($F1337,'Participating - full rosters'!$A:$Q,5,FALSE )</f>
        <v>Medicine 3 Unit</v>
      </c>
      <c r="D1337" s="151">
        <v>5.9301050074087702E-2</v>
      </c>
      <c r="E1337" t="str">
        <f>VLOOKUP($F1337,'Participating - full rosters'!$A:$Q,10,FALSE )</f>
        <v>Cratty, Debra</v>
      </c>
      <c r="F1337" s="151">
        <v>0.35371891275152734</v>
      </c>
      <c r="G1337">
        <f>VLOOKUP($F1337,'Participating - full rosters'!$A:$Q,11,FALSE )</f>
        <v>176</v>
      </c>
      <c r="H1337" s="132">
        <f>VLOOKUP($F1337,'Participating - full rosters'!$A:$Q,12,FALSE )</f>
        <v>28</v>
      </c>
      <c r="I1337" s="132">
        <f>VLOOKUP($F1337,'Participating - full rosters'!$A:$Q,13,FALSE )</f>
        <v>2017</v>
      </c>
      <c r="J1337" s="132" t="str">
        <f>VLOOKUP($F1337,'Participating - full rosters'!$A:$Q,14,FALSE )</f>
        <v xml:space="preserve">Govt. (non federal) - State
</v>
      </c>
      <c r="K1337" s="132" t="str">
        <f>VLOOKUP($F1337,'Participating - full rosters'!$A:$R,18,FALSE )</f>
        <v>Major</v>
      </c>
      <c r="L1337" s="132" t="str">
        <f>VLOOKUP($F1337,'Participating - full rosters'!$A:$Q,15,FALSE )</f>
        <v>Staff Nurse</v>
      </c>
      <c r="M1337" s="150">
        <f>VLOOKUP($F1337,'Participating - full rosters'!$A:$Q,16,FALSE )</f>
        <v>42223</v>
      </c>
      <c r="N1337" s="150">
        <f>VLOOKUP($F1337,'Participating - full rosters'!$A:$Q,16,FALSE )</f>
        <v>42223</v>
      </c>
      <c r="O1337" s="150"/>
      <c r="P1337" s="150"/>
      <c r="Q1337" s="47">
        <f>'Overall Data'!$C$34-N1337</f>
        <v>826</v>
      </c>
      <c r="R1337" s="132" t="str">
        <f>VLOOKUP($F1337,'Participating - full rosters'!$A:$Q,17,FALSE )</f>
        <v>NIGHT</v>
      </c>
      <c r="S1337" s="132">
        <v>5</v>
      </c>
    </row>
    <row r="1338" spans="1:19">
      <c r="A1338" t="str">
        <f>VLOOKUP($F1338,'Participating - full rosters'!$A:$Q,2,FALSE )</f>
        <v>Community Memorial Hospital</v>
      </c>
      <c r="B1338" s="151">
        <v>0.99258069907410573</v>
      </c>
      <c r="C1338" t="str">
        <f>VLOOKUP($F1338,'Participating - full rosters'!$A:$Q,5,FALSE )</f>
        <v>Medical ACE</v>
      </c>
      <c r="D1338" s="151">
        <v>0.93104764500745685</v>
      </c>
      <c r="E1338" t="str">
        <f>VLOOKUP($F1338,'Participating - full rosters'!$A:$Q,10,FALSE )</f>
        <v>Hill, Dana</v>
      </c>
      <c r="F1338" s="151">
        <v>0.60358123527401175</v>
      </c>
      <c r="G1338">
        <f>VLOOKUP($F1338,'Participating - full rosters'!$A:$Q,11,FALSE )</f>
        <v>198</v>
      </c>
      <c r="H1338" s="132">
        <f>VLOOKUP($F1338,'Participating - full rosters'!$A:$Q,12,FALSE )</f>
        <v>29</v>
      </c>
      <c r="I1338" s="132">
        <f>VLOOKUP($F1338,'Participating - full rosters'!$A:$Q,13,FALSE )</f>
        <v>2008</v>
      </c>
      <c r="J1338" s="132" t="str">
        <f>VLOOKUP($F1338,'Participating - full rosters'!$A:$Q,14,FALSE )</f>
        <v>Nongovt. (not-for-profit) - Other</v>
      </c>
      <c r="K1338" s="132" t="str">
        <f>VLOOKUP($F1338,'Participating - full rosters'!$A:$R,18,FALSE )</f>
        <v>Minor</v>
      </c>
      <c r="L1338" s="132" t="str">
        <f>VLOOKUP($F1338,'Participating - full rosters'!$A:$Q,15,FALSE )</f>
        <v>RN</v>
      </c>
      <c r="M1338" s="150">
        <f>VLOOKUP($F1338,'Participating - full rosters'!$A:$Q,16,FALSE )</f>
        <v>42212</v>
      </c>
      <c r="N1338" s="150">
        <f>VLOOKUP($F1338,'Participating - full rosters'!$A:$Q,16,FALSE )</f>
        <v>42212</v>
      </c>
      <c r="O1338" s="150"/>
      <c r="P1338" s="150"/>
      <c r="Q1338" s="47">
        <f>'Overall Data'!$C$34-N1338</f>
        <v>837</v>
      </c>
      <c r="R1338" s="132" t="str">
        <f>VLOOKUP($F1338,'Participating - full rosters'!$A:$Q,17,FALSE )</f>
        <v xml:space="preserve">Night </v>
      </c>
      <c r="S1338" s="132">
        <v>5</v>
      </c>
    </row>
    <row r="1339" spans="1:19">
      <c r="A1339" t="str">
        <f>VLOOKUP($F1339,'Participating - full rosters'!$A:$Q,2,FALSE )</f>
        <v>The Miriam Hospital</v>
      </c>
      <c r="B1339" s="151">
        <v>0.52550586196277127</v>
      </c>
      <c r="C1339" t="str">
        <f>VLOOKUP($F1339,'Participating - full rosters'!$A:$Q,5,FALSE )</f>
        <v>3N Orthopedic</v>
      </c>
      <c r="D1339" s="151">
        <v>0.9910442883158086</v>
      </c>
      <c r="E1339" t="str">
        <f>VLOOKUP($F1339,'Participating - full rosters'!$A:$Q,10,FALSE )</f>
        <v>Johnson, Lauren N</v>
      </c>
      <c r="F1339" s="151">
        <v>9.3626544724346838E-2</v>
      </c>
      <c r="G1339">
        <f>VLOOKUP($F1339,'Participating - full rosters'!$A:$Q,11,FALSE )</f>
        <v>247</v>
      </c>
      <c r="H1339" s="132">
        <f>VLOOKUP($F1339,'Participating - full rosters'!$A:$Q,12,FALSE )</f>
        <v>36</v>
      </c>
      <c r="I1339" s="132">
        <f>VLOOKUP($F1339,'Participating - full rosters'!$A:$Q,13,FALSE )</f>
        <v>2004</v>
      </c>
      <c r="J1339" s="132" t="str">
        <f>VLOOKUP($F1339,'Participating - full rosters'!$A:$Q,14,FALSE )</f>
        <v>Nongovt. (not-for-profit) - Other</v>
      </c>
      <c r="K1339" s="132" t="str">
        <f>VLOOKUP($F1339,'Participating - full rosters'!$A:$R,18,FALSE )</f>
        <v>Major</v>
      </c>
      <c r="L1339" s="132" t="str">
        <f>VLOOKUP($F1339,'Participating - full rosters'!$A:$Q,15,FALSE )</f>
        <v>RN</v>
      </c>
      <c r="M1339" s="150">
        <f>VLOOKUP($F1339,'Participating - full rosters'!$A:$Q,16,FALSE )</f>
        <v>42212</v>
      </c>
      <c r="N1339" s="150">
        <f>VLOOKUP($F1339,'Participating - full rosters'!$A:$Q,16,FALSE )</f>
        <v>42212</v>
      </c>
      <c r="O1339" s="150"/>
      <c r="P1339" s="150"/>
      <c r="Q1339" s="47">
        <f>'Overall Data'!$C$34-N1339</f>
        <v>837</v>
      </c>
      <c r="R1339" s="132" t="str">
        <f>VLOOKUP($F1339,'Participating - full rosters'!$A:$Q,17,FALSE )</f>
        <v xml:space="preserve">Night </v>
      </c>
      <c r="S1339" s="132">
        <v>5</v>
      </c>
    </row>
    <row r="1340" spans="1:19">
      <c r="A1340" t="str">
        <f>VLOOKUP($F1340,'Participating - full rosters'!$A:$Q,2,FALSE )</f>
        <v>Geisinger Medical Center</v>
      </c>
      <c r="B1340" s="151">
        <v>0.91611479193661671</v>
      </c>
      <c r="C1340" t="str">
        <f>VLOOKUP($F1340,'Participating - full rosters'!$A:$Q,5,FALSE )</f>
        <v xml:space="preserve">BP 7 </v>
      </c>
      <c r="D1340" s="151">
        <v>0.86510378090424767</v>
      </c>
      <c r="E1340" t="str">
        <f>VLOOKUP($F1340,'Participating - full rosters'!$A:$Q,10,FALSE )</f>
        <v>Uy, Alicia</v>
      </c>
      <c r="F1340" s="151">
        <v>0.19982596969048805</v>
      </c>
      <c r="G1340">
        <f>VLOOKUP($F1340,'Participating - full rosters'!$A:$Q,11,FALSE )</f>
        <v>547</v>
      </c>
      <c r="H1340" s="132">
        <f>VLOOKUP($F1340,'Participating - full rosters'!$A:$Q,12,FALSE )</f>
        <v>28</v>
      </c>
      <c r="I1340" s="132">
        <f>VLOOKUP($F1340,'Participating - full rosters'!$A:$Q,13,FALSE )</f>
        <v>2010</v>
      </c>
      <c r="J1340" s="132" t="str">
        <f>VLOOKUP($F1340,'Participating - full rosters'!$A:$Q,14,FALSE )</f>
        <v>Nongovt. (not-for-profit) - Other</v>
      </c>
      <c r="K1340" s="132" t="str">
        <f>VLOOKUP($F1340,'Participating - full rosters'!$A:$R,18,FALSE )</f>
        <v>Major</v>
      </c>
      <c r="L1340" s="132" t="str">
        <f>VLOOKUP($F1340,'Participating - full rosters'!$A:$Q,15,FALSE )</f>
        <v>Unlicensed staff</v>
      </c>
      <c r="M1340" s="150">
        <f>VLOOKUP($F1340,'Participating - full rosters'!$A:$Q,16,FALSE )</f>
        <v>42191</v>
      </c>
      <c r="N1340" s="150">
        <f>VLOOKUP($F1340,'Participating - full rosters'!$A:$Q,16,FALSE )</f>
        <v>42191</v>
      </c>
      <c r="O1340" s="150"/>
      <c r="P1340" s="150"/>
      <c r="Q1340" s="47">
        <f>'Overall Data'!$C$34-N1340</f>
        <v>858</v>
      </c>
      <c r="R1340" s="132" t="str">
        <f>VLOOKUP($F1340,'Participating - full rosters'!$A:$Q,17,FALSE )</f>
        <v xml:space="preserve">NIGHT </v>
      </c>
      <c r="S1340" s="132">
        <v>5</v>
      </c>
    </row>
    <row r="1341" spans="1:19">
      <c r="A1341" t="str">
        <f>VLOOKUP($F1341,'Participating - full rosters'!$A:$Q,2,FALSE )</f>
        <v>St. Elizabeth Hospital</v>
      </c>
      <c r="B1341" s="106">
        <v>6.8237914781315995E-2</v>
      </c>
      <c r="C1341" t="str">
        <f>VLOOKUP($F1341,'Participating - full rosters'!$A:$Q,5,FALSE )</f>
        <v>Surgery</v>
      </c>
      <c r="D1341" s="106">
        <v>0.26135224736058948</v>
      </c>
      <c r="E1341" t="str">
        <f>VLOOKUP($F1341,'Participating - full rosters'!$A:$Q,10,FALSE )</f>
        <v>Bui, Hien</v>
      </c>
      <c r="F1341" s="106">
        <v>0.67530331020338585</v>
      </c>
      <c r="G1341">
        <f>VLOOKUP($F1341,'Participating - full rosters'!$A:$Q,11,FALSE )</f>
        <v>47</v>
      </c>
      <c r="H1341" s="132">
        <f>VLOOKUP($F1341,'Participating - full rosters'!$A:$Q,12,FALSE )</f>
        <v>16</v>
      </c>
      <c r="I1341" s="132">
        <f>VLOOKUP($F1341,'Participating - full rosters'!$A:$Q,13,FALSE )</f>
        <v>2012</v>
      </c>
      <c r="J1341" s="132" t="str">
        <f>VLOOKUP($F1341,'Participating - full rosters'!$A:$Q,14,FALSE )</f>
        <v xml:space="preserve">Nongovt. (not-for-profit) - Church Operated
</v>
      </c>
      <c r="K1341" s="132" t="str">
        <f>VLOOKUP($F1341,'Participating - full rosters'!$A:$R,18,FALSE )</f>
        <v>Non teaching</v>
      </c>
      <c r="L1341" s="132" t="str">
        <f>VLOOKUP($F1341,'Participating - full rosters'!$A:$Q,15,FALSE )</f>
        <v>Staff Nurse</v>
      </c>
      <c r="M1341" s="150">
        <f>VLOOKUP($F1341,'Participating - full rosters'!$A:$Q,16,FALSE )</f>
        <v>42191</v>
      </c>
      <c r="N1341" s="150">
        <f>VLOOKUP($F1341,'Participating - full rosters'!$A:$Q,16,FALSE )</f>
        <v>42191</v>
      </c>
      <c r="O1341" s="150"/>
      <c r="P1341" s="150"/>
      <c r="Q1341" s="47">
        <f>'Overall Data'!$C$34-N1341</f>
        <v>858</v>
      </c>
      <c r="R1341" s="132" t="str">
        <f>VLOOKUP($F1341,'Participating - full rosters'!$A:$Q,17,FALSE )</f>
        <v>Night</v>
      </c>
      <c r="S1341" s="132">
        <v>5</v>
      </c>
    </row>
    <row r="1342" spans="1:19">
      <c r="A1342" t="str">
        <f>VLOOKUP($F1342,'Participating - full rosters'!$A:$Q,2,FALSE )</f>
        <v>Woodhull Hospital</v>
      </c>
      <c r="B1342" s="151">
        <v>0.33754326083630637</v>
      </c>
      <c r="C1342" t="str">
        <f>VLOOKUP($F1342,'Participating - full rosters'!$A:$Q,5,FALSE )</f>
        <v>8-200 Medicine</v>
      </c>
      <c r="D1342" s="151">
        <v>0.39015181399689147</v>
      </c>
      <c r="E1342" t="str">
        <f>VLOOKUP($F1342,'Participating - full rosters'!$A:$Q,10,FALSE )</f>
        <v>Elie, Darlene</v>
      </c>
      <c r="F1342" s="151">
        <v>0.79579999999999995</v>
      </c>
      <c r="G1342">
        <f>VLOOKUP($F1342,'Participating - full rosters'!$A:$Q,11,FALSE )</f>
        <v>305</v>
      </c>
      <c r="H1342" s="132">
        <f>VLOOKUP($F1342,'Participating - full rosters'!$A:$Q,12,FALSE )</f>
        <v>36</v>
      </c>
      <c r="I1342" s="132">
        <f>VLOOKUP($F1342,'Participating - full rosters'!$A:$Q,13,FALSE )</f>
        <v>2016</v>
      </c>
      <c r="J1342" s="132" t="str">
        <f>VLOOKUP($F1342,'Participating - full rosters'!$A:$Q,14,FALSE )</f>
        <v>Govt. (non federal) - City-county</v>
      </c>
      <c r="K1342" s="132" t="str">
        <f>VLOOKUP($F1342,'Participating - full rosters'!$A:$R,18,FALSE )</f>
        <v>Minor</v>
      </c>
      <c r="L1342" s="132" t="str">
        <f>VLOOKUP($F1342,'Participating - full rosters'!$A:$Q,15,FALSE )</f>
        <v>Staff Nurse</v>
      </c>
      <c r="M1342" s="150">
        <f>VLOOKUP($F1342,'Participating - full rosters'!$A:$Q,16,FALSE )</f>
        <v>42191</v>
      </c>
      <c r="N1342" s="150">
        <f>VLOOKUP($F1342,'Participating - full rosters'!$A:$Q,16,FALSE )</f>
        <v>42191</v>
      </c>
      <c r="O1342" s="150"/>
      <c r="P1342" s="150"/>
      <c r="Q1342" s="47">
        <f>'Overall Data'!$C$34-N1342</f>
        <v>858</v>
      </c>
      <c r="R1342" s="132" t="str">
        <f>VLOOKUP($F1342,'Participating - full rosters'!$A:$Q,17,FALSE )</f>
        <v>Night</v>
      </c>
      <c r="S1342" s="132">
        <v>5</v>
      </c>
    </row>
    <row r="1343" spans="1:19">
      <c r="A1343" t="str">
        <f>VLOOKUP($F1343,'Participating - full rosters'!$A:$Q,2,FALSE )</f>
        <v>The Miriam Hospital</v>
      </c>
      <c r="B1343" s="151">
        <v>0.52550586196277127</v>
      </c>
      <c r="C1343" t="str">
        <f>VLOOKUP($F1343,'Participating - full rosters'!$A:$Q,5,FALSE )</f>
        <v>3W Med Surg</v>
      </c>
      <c r="D1343" s="151">
        <v>0.25663933604106137</v>
      </c>
      <c r="E1343" t="str">
        <f>VLOOKUP($F1343,'Participating - full rosters'!$A:$Q,10,FALSE )</f>
        <v>Mcmahon, Donna L</v>
      </c>
      <c r="F1343" s="1">
        <v>8.4376795043356045E-2</v>
      </c>
      <c r="G1343">
        <f>VLOOKUP($F1343,'Participating - full rosters'!$A:$Q,11,FALSE )</f>
        <v>247</v>
      </c>
      <c r="H1343" s="132">
        <f>VLOOKUP($F1343,'Participating - full rosters'!$A:$Q,12,FALSE )</f>
        <v>36</v>
      </c>
      <c r="I1343" s="132">
        <f>VLOOKUP($F1343,'Participating - full rosters'!$A:$Q,13,FALSE )</f>
        <v>2004</v>
      </c>
      <c r="J1343" s="132" t="str">
        <f>VLOOKUP($F1343,'Participating - full rosters'!$A:$Q,14,FALSE )</f>
        <v>Nongovt. (not-for-profit) - Other</v>
      </c>
      <c r="K1343" s="132" t="str">
        <f>VLOOKUP($F1343,'Participating - full rosters'!$A:$R,18,FALSE )</f>
        <v>Major</v>
      </c>
      <c r="L1343" s="132" t="str">
        <f>VLOOKUP($F1343,'Participating - full rosters'!$A:$Q,15,FALSE )</f>
        <v>Nurse Aide</v>
      </c>
      <c r="M1343" s="150">
        <f>VLOOKUP($F1343,'Participating - full rosters'!$A:$Q,16,FALSE )</f>
        <v>42181</v>
      </c>
      <c r="N1343" s="150">
        <f>VLOOKUP($F1343,'Participating - full rosters'!$A:$Q,16,FALSE )</f>
        <v>42181</v>
      </c>
      <c r="O1343" s="150"/>
      <c r="P1343" s="150"/>
      <c r="Q1343" s="47">
        <f>'Overall Data'!$C$34-N1343</f>
        <v>868</v>
      </c>
      <c r="R1343" s="132" t="str">
        <f>VLOOKUP($F1343,'Participating - full rosters'!$A:$Q,17,FALSE )</f>
        <v xml:space="preserve">NIGHT </v>
      </c>
      <c r="S1343" s="132">
        <v>5</v>
      </c>
    </row>
    <row r="1344" spans="1:19">
      <c r="A1344" t="str">
        <f>VLOOKUP($F1344,'Participating - full rosters'!$A:$Q,2,FALSE )</f>
        <v>Kaiser Permanente Sunnyside Medical Center</v>
      </c>
      <c r="B1344" s="151">
        <v>0.21700524054157877</v>
      </c>
      <c r="C1344" t="str">
        <f>VLOOKUP($F1344,'Participating - full rosters'!$A:$Q,5,FALSE )</f>
        <v>Oncology</v>
      </c>
      <c r="D1344" s="151">
        <v>0.38472962404098765</v>
      </c>
      <c r="E1344" t="str">
        <f>VLOOKUP($F1344,'Participating - full rosters'!$A:$Q,10,FALSE )</f>
        <v>Willhite, Carol</v>
      </c>
      <c r="F1344" s="151">
        <v>0.89136258358141174</v>
      </c>
      <c r="G1344">
        <f>VLOOKUP($F1344,'Participating - full rosters'!$A:$Q,11,FALSE )</f>
        <v>302</v>
      </c>
      <c r="H1344" s="132">
        <f>VLOOKUP($F1344,'Participating - full rosters'!$A:$Q,12,FALSE )</f>
        <v>20</v>
      </c>
      <c r="I1344" s="132">
        <f>VLOOKUP($F1344,'Participating - full rosters'!$A:$Q,13,FALSE )</f>
        <v>2016</v>
      </c>
      <c r="J1344" s="132" t="str">
        <f>VLOOKUP($F1344,'Participating - full rosters'!$A:$Q,14,FALSE )</f>
        <v>Nongovt. (not-for-profit) - Other</v>
      </c>
      <c r="K1344" s="132" t="str">
        <f>VLOOKUP($F1344,'Participating - full rosters'!$A:$R,18,FALSE )</f>
        <v>Minor</v>
      </c>
      <c r="L1344" s="132" t="str">
        <f>VLOOKUP($F1344,'Participating - full rosters'!$A:$Q,15,FALSE )</f>
        <v>Staff Nurse</v>
      </c>
      <c r="M1344" s="150">
        <f>VLOOKUP($F1344,'Participating - full rosters'!$A:$Q,16,FALSE )</f>
        <v>42174</v>
      </c>
      <c r="N1344" s="150">
        <f>VLOOKUP($F1344,'Participating - full rosters'!$A:$Q,16,FALSE )</f>
        <v>42174</v>
      </c>
      <c r="O1344" s="150"/>
      <c r="P1344" s="150"/>
      <c r="Q1344" s="47">
        <f>'Overall Data'!$C$34-N1344</f>
        <v>875</v>
      </c>
      <c r="R1344" s="132" t="str">
        <f>VLOOKUP($F1344,'Participating - full rosters'!$A:$Q,17,FALSE )</f>
        <v>NIGHT</v>
      </c>
      <c r="S1344" s="132">
        <v>5</v>
      </c>
    </row>
    <row r="1345" spans="1:19">
      <c r="A1345" t="str">
        <f>VLOOKUP($F1345,'Participating - full rosters'!$A:$Q,2,FALSE )</f>
        <v>Kaiser Permanente Sunnyside Medical Center</v>
      </c>
      <c r="B1345" s="151">
        <v>0.21700524054157877</v>
      </c>
      <c r="C1345" t="str">
        <f>VLOOKUP($F1345,'Participating - full rosters'!$A:$Q,5,FALSE )</f>
        <v>MS Progressive</v>
      </c>
      <c r="D1345" s="151">
        <v>0.25596923097598645</v>
      </c>
      <c r="E1345" t="str">
        <f>VLOOKUP($F1345,'Participating - full rosters'!$A:$Q,10,FALSE )</f>
        <v>Rodriguez, Tiffany</v>
      </c>
      <c r="F1345" s="151">
        <v>0.88501599094560968</v>
      </c>
      <c r="G1345">
        <f>VLOOKUP($F1345,'Participating - full rosters'!$A:$Q,11,FALSE )</f>
        <v>302</v>
      </c>
      <c r="H1345" s="132">
        <f>VLOOKUP($F1345,'Participating - full rosters'!$A:$Q,12,FALSE )</f>
        <v>20</v>
      </c>
      <c r="I1345" s="132">
        <f>VLOOKUP($F1345,'Participating - full rosters'!$A:$Q,13,FALSE )</f>
        <v>2016</v>
      </c>
      <c r="J1345" s="132" t="str">
        <f>VLOOKUP($F1345,'Participating - full rosters'!$A:$Q,14,FALSE )</f>
        <v>Nongovt. (not-for-profit) - Other</v>
      </c>
      <c r="K1345" s="132" t="str">
        <f>VLOOKUP($F1345,'Participating - full rosters'!$A:$R,18,FALSE )</f>
        <v>Minor</v>
      </c>
      <c r="L1345" s="132" t="str">
        <f>VLOOKUP($F1345,'Participating - full rosters'!$A:$Q,15,FALSE )</f>
        <v>Staff Nurse</v>
      </c>
      <c r="M1345" s="150">
        <f>VLOOKUP($F1345,'Participating - full rosters'!$A:$Q,16,FALSE )</f>
        <v>42163</v>
      </c>
      <c r="N1345" s="150">
        <f>VLOOKUP($F1345,'Participating - full rosters'!$A:$Q,16,FALSE )</f>
        <v>42163</v>
      </c>
      <c r="O1345" s="150"/>
      <c r="P1345" s="150"/>
      <c r="Q1345" s="47">
        <f>'Overall Data'!$C$34-N1345</f>
        <v>886</v>
      </c>
      <c r="R1345" s="132" t="str">
        <f>VLOOKUP($F1345,'Participating - full rosters'!$A:$Q,17,FALSE )</f>
        <v>NIGHT</v>
      </c>
      <c r="S1345" s="132">
        <v>5</v>
      </c>
    </row>
    <row r="1346" spans="1:19">
      <c r="A1346" t="str">
        <f>VLOOKUP($F1346,'Participating - full rosters'!$A:$Q,2,FALSE )</f>
        <v>Kaiser Permanente Sunnyside Medical Center</v>
      </c>
      <c r="B1346" s="151">
        <v>0.21700524054157877</v>
      </c>
      <c r="C1346" t="str">
        <f>VLOOKUP($F1346,'Participating - full rosters'!$A:$Q,5,FALSE )</f>
        <v>2 South</v>
      </c>
      <c r="D1346" s="100">
        <v>0.88298628694913495</v>
      </c>
      <c r="E1346" t="str">
        <f>VLOOKUP($F1346,'Participating - full rosters'!$A:$Q,10,FALSE )</f>
        <v>Krasnogorov, Olga</v>
      </c>
      <c r="F1346" s="151">
        <v>4.7292846186853033E-2</v>
      </c>
      <c r="G1346">
        <f>VLOOKUP($F1346,'Participating - full rosters'!$A:$Q,11,FALSE )</f>
        <v>302</v>
      </c>
      <c r="H1346" s="132">
        <f>VLOOKUP($F1346,'Participating - full rosters'!$A:$Q,12,FALSE )</f>
        <v>20</v>
      </c>
      <c r="I1346" s="132">
        <f>VLOOKUP($F1346,'Participating - full rosters'!$A:$Q,13,FALSE )</f>
        <v>2016</v>
      </c>
      <c r="J1346" s="132" t="str">
        <f>VLOOKUP($F1346,'Participating - full rosters'!$A:$Q,14,FALSE )</f>
        <v>Nongovt. (not-for-profit) - Other</v>
      </c>
      <c r="K1346" s="132" t="str">
        <f>VLOOKUP($F1346,'Participating - full rosters'!$A:$R,18,FALSE )</f>
        <v>Minor</v>
      </c>
      <c r="L1346" s="132" t="str">
        <f>VLOOKUP($F1346,'Participating - full rosters'!$A:$Q,15,FALSE )</f>
        <v>Staff Nurse</v>
      </c>
      <c r="M1346" s="150">
        <f>VLOOKUP($F1346,'Participating - full rosters'!$A:$Q,16,FALSE )</f>
        <v>42160</v>
      </c>
      <c r="N1346" s="150">
        <f>VLOOKUP($F1346,'Participating - full rosters'!$A:$Q,16,FALSE )</f>
        <v>42160</v>
      </c>
      <c r="O1346" s="150"/>
      <c r="P1346" s="150"/>
      <c r="Q1346" s="47">
        <f>'Overall Data'!$C$34-N1346</f>
        <v>889</v>
      </c>
      <c r="R1346" s="132" t="str">
        <f>VLOOKUP($F1346,'Participating - full rosters'!$A:$Q,17,FALSE )</f>
        <v>NIGHT</v>
      </c>
      <c r="S1346" s="132">
        <v>5</v>
      </c>
    </row>
    <row r="1347" spans="1:19">
      <c r="A1347" t="str">
        <f>VLOOKUP($F1347,'Participating - full rosters'!$A:$Q,2,FALSE )</f>
        <v>Kaiser Permanente Sunnyside Medical Center</v>
      </c>
      <c r="B1347" s="151">
        <v>0.21700524054157877</v>
      </c>
      <c r="C1347" t="str">
        <f>VLOOKUP($F1347,'Participating - full rosters'!$A:$Q,5,FALSE )</f>
        <v>2 North</v>
      </c>
      <c r="D1347" s="151">
        <v>0.16097999137792862</v>
      </c>
      <c r="E1347" t="str">
        <f>VLOOKUP($F1347,'Participating - full rosters'!$A:$Q,10,FALSE )</f>
        <v>Madamombe-Mccoy, Angela</v>
      </c>
      <c r="F1347" s="151">
        <v>0.45283158904187215</v>
      </c>
      <c r="G1347">
        <f>VLOOKUP($F1347,'Participating - full rosters'!$A:$Q,11,FALSE )</f>
        <v>302</v>
      </c>
      <c r="H1347" s="132">
        <f>VLOOKUP($F1347,'Participating - full rosters'!$A:$Q,12,FALSE )</f>
        <v>35</v>
      </c>
      <c r="I1347" s="132">
        <f>VLOOKUP($F1347,'Participating - full rosters'!$A:$Q,13,FALSE )</f>
        <v>2016</v>
      </c>
      <c r="J1347" s="132" t="str">
        <f>VLOOKUP($F1347,'Participating - full rosters'!$A:$Q,14,FALSE )</f>
        <v>Nongovt. (not-for-profit) - Other</v>
      </c>
      <c r="K1347" s="132" t="str">
        <f>VLOOKUP($F1347,'Participating - full rosters'!$A:$R,18,FALSE )</f>
        <v>Minor</v>
      </c>
      <c r="L1347" s="132" t="str">
        <f>VLOOKUP($F1347,'Participating - full rosters'!$A:$Q,15,FALSE )</f>
        <v>Staff Nurse</v>
      </c>
      <c r="M1347" s="150">
        <f>VLOOKUP($F1347,'Participating - full rosters'!$A:$Q,16,FALSE )</f>
        <v>42160</v>
      </c>
      <c r="N1347" s="150">
        <f>VLOOKUP($F1347,'Participating - full rosters'!$A:$Q,16,FALSE )</f>
        <v>42160</v>
      </c>
      <c r="O1347" s="150"/>
      <c r="P1347" s="150"/>
      <c r="Q1347" s="47">
        <f>'Overall Data'!$C$34-N1347</f>
        <v>889</v>
      </c>
      <c r="R1347" s="132" t="str">
        <f>VLOOKUP($F1347,'Participating - full rosters'!$A:$Q,17,FALSE )</f>
        <v>NIGHT</v>
      </c>
      <c r="S1347" s="132">
        <v>5</v>
      </c>
    </row>
    <row r="1348" spans="1:19">
      <c r="A1348" t="str">
        <f>VLOOKUP($F1348,'Participating - full rosters'!$A:$Q,2,FALSE )</f>
        <v xml:space="preserve">King's County </v>
      </c>
      <c r="B1348" s="142">
        <v>0.23887557634757928</v>
      </c>
      <c r="C1348" t="str">
        <f>VLOOKUP($F1348,'Participating - full rosters'!$A:$Q,5,FALSE )</f>
        <v>D2 South</v>
      </c>
      <c r="D1348" s="195">
        <v>0.27931802113721926</v>
      </c>
      <c r="E1348" t="str">
        <f>VLOOKUP($F1348,'Participating - full rosters'!$A:$Q,10,FALSE )</f>
        <v>Joseph, Melissa Miranda</v>
      </c>
      <c r="F1348" s="142">
        <v>9.5128239574738704E-2</v>
      </c>
      <c r="G1348">
        <f>VLOOKUP($F1348,'Participating - full rosters'!$A:$Q,11,FALSE )</f>
        <v>599</v>
      </c>
      <c r="H1348" s="132">
        <f>VLOOKUP($F1348,'Participating - full rosters'!$A:$Q,12,FALSE )</f>
        <v>36</v>
      </c>
      <c r="I1348" s="132">
        <f>VLOOKUP($F1348,'Participating - full rosters'!$A:$Q,13,FALSE )</f>
        <v>2006</v>
      </c>
      <c r="J1348" s="132" t="str">
        <f>VLOOKUP($F1348,'Participating - full rosters'!$A:$Q,14,FALSE )</f>
        <v xml:space="preserve">Govt. (non federal) - City
</v>
      </c>
      <c r="K1348" s="132" t="str">
        <f>VLOOKUP($F1348,'Participating - full rosters'!$A:$R,18,FALSE )</f>
        <v>Minor</v>
      </c>
      <c r="L1348" s="132" t="str">
        <f>VLOOKUP($F1348,'Participating - full rosters'!$A:$Q,15,FALSE )</f>
        <v>Staff Nurse</v>
      </c>
      <c r="M1348" s="150">
        <f>VLOOKUP($F1348,'Participating - full rosters'!$A:$Q,16,FALSE )</f>
        <v>42156</v>
      </c>
      <c r="N1348" s="150">
        <f>VLOOKUP($F1348,'Participating - full rosters'!$A:$Q,16,FALSE )</f>
        <v>42156</v>
      </c>
      <c r="O1348" s="150"/>
      <c r="P1348" s="150"/>
      <c r="Q1348" s="47">
        <f>'Overall Data'!$C$34-N1348</f>
        <v>893</v>
      </c>
      <c r="R1348" s="132" t="str">
        <f>VLOOKUP($F1348,'Participating - full rosters'!$A:$Q,17,FALSE )</f>
        <v>NIGHT</v>
      </c>
      <c r="S1348" s="132">
        <v>5</v>
      </c>
    </row>
    <row r="1349" spans="1:19">
      <c r="A1349" t="str">
        <f>VLOOKUP($F1349,'Participating - full rosters'!$A:$Q,2,FALSE )</f>
        <v xml:space="preserve">King's County </v>
      </c>
      <c r="B1349" s="143">
        <v>0.23887557634757928</v>
      </c>
      <c r="C1349" t="str">
        <f>VLOOKUP($F1349,'Participating - full rosters'!$A:$Q,5,FALSE )</f>
        <v>D2 South</v>
      </c>
      <c r="D1349" s="195">
        <v>0.27931802113721926</v>
      </c>
      <c r="E1349" t="str">
        <f>VLOOKUP($F1349,'Participating - full rosters'!$A:$Q,10,FALSE )</f>
        <v>Serwah-Boah, Mame A.</v>
      </c>
      <c r="F1349" s="142">
        <v>0.63253401148232002</v>
      </c>
      <c r="G1349">
        <f>VLOOKUP($F1349,'Participating - full rosters'!$A:$Q,11,FALSE )</f>
        <v>599</v>
      </c>
      <c r="H1349" s="132">
        <f>VLOOKUP($F1349,'Participating - full rosters'!$A:$Q,12,FALSE )</f>
        <v>36</v>
      </c>
      <c r="I1349" s="132">
        <f>VLOOKUP($F1349,'Participating - full rosters'!$A:$Q,13,FALSE )</f>
        <v>2006</v>
      </c>
      <c r="J1349" s="132" t="str">
        <f>VLOOKUP($F1349,'Participating - full rosters'!$A:$Q,14,FALSE )</f>
        <v xml:space="preserve">Govt. (non federal) - City
</v>
      </c>
      <c r="K1349" s="132" t="str">
        <f>VLOOKUP($F1349,'Participating - full rosters'!$A:$R,18,FALSE )</f>
        <v>Minor</v>
      </c>
      <c r="L1349" s="132" t="str">
        <f>VLOOKUP($F1349,'Participating - full rosters'!$A:$Q,15,FALSE )</f>
        <v>Staff Nurse</v>
      </c>
      <c r="M1349" s="150">
        <f>VLOOKUP($F1349,'Participating - full rosters'!$A:$Q,16,FALSE )</f>
        <v>42156</v>
      </c>
      <c r="N1349" s="150">
        <f>VLOOKUP($F1349,'Participating - full rosters'!$A:$Q,16,FALSE )</f>
        <v>42156</v>
      </c>
      <c r="O1349" s="150"/>
      <c r="P1349" s="150"/>
      <c r="Q1349" s="47">
        <f>'Overall Data'!$C$34-N1349</f>
        <v>893</v>
      </c>
      <c r="R1349" s="132" t="str">
        <f>VLOOKUP($F1349,'Participating - full rosters'!$A:$Q,17,FALSE )</f>
        <v>NIGHT</v>
      </c>
      <c r="S1349" s="132">
        <v>5</v>
      </c>
    </row>
    <row r="1350" spans="1:19">
      <c r="A1350" t="str">
        <f>VLOOKUP($F1350,'Participating - full rosters'!$A:$Q,2,FALSE )</f>
        <v xml:space="preserve">King's County </v>
      </c>
      <c r="B1350" s="143">
        <v>0.23887557634757928</v>
      </c>
      <c r="C1350" t="str">
        <f>VLOOKUP($F1350,'Participating - full rosters'!$A:$Q,5,FALSE )</f>
        <v>D2 South</v>
      </c>
      <c r="D1350" s="195">
        <v>0.27931802113721926</v>
      </c>
      <c r="E1350" t="str">
        <f>VLOOKUP($F1350,'Participating - full rosters'!$A:$Q,10,FALSE )</f>
        <v>Rougier, Chantelle</v>
      </c>
      <c r="F1350" s="142">
        <v>0.96008554515921274</v>
      </c>
      <c r="G1350">
        <f>VLOOKUP($F1350,'Participating - full rosters'!$A:$Q,11,FALSE )</f>
        <v>599</v>
      </c>
      <c r="H1350" s="132">
        <f>VLOOKUP($F1350,'Participating - full rosters'!$A:$Q,12,FALSE )</f>
        <v>36</v>
      </c>
      <c r="I1350" s="132">
        <f>VLOOKUP($F1350,'Participating - full rosters'!$A:$Q,13,FALSE )</f>
        <v>2006</v>
      </c>
      <c r="J1350" s="132" t="str">
        <f>VLOOKUP($F1350,'Participating - full rosters'!$A:$Q,14,FALSE )</f>
        <v xml:space="preserve">Govt. (non federal) - City
</v>
      </c>
      <c r="K1350" s="132" t="str">
        <f>VLOOKUP($F1350,'Participating - full rosters'!$A:$R,18,FALSE )</f>
        <v>Minor</v>
      </c>
      <c r="L1350" s="132" t="str">
        <f>VLOOKUP($F1350,'Participating - full rosters'!$A:$Q,15,FALSE )</f>
        <v>Staff Nurse</v>
      </c>
      <c r="M1350" s="150">
        <f>VLOOKUP($F1350,'Participating - full rosters'!$A:$Q,16,FALSE )</f>
        <v>42156</v>
      </c>
      <c r="N1350" s="150">
        <f>VLOOKUP($F1350,'Participating - full rosters'!$A:$Q,16,FALSE )</f>
        <v>42156</v>
      </c>
      <c r="O1350" s="150"/>
      <c r="P1350" s="150"/>
      <c r="Q1350" s="47">
        <f>'Overall Data'!$C$34-N1350</f>
        <v>893</v>
      </c>
      <c r="R1350" s="132" t="str">
        <f>VLOOKUP($F1350,'Participating - full rosters'!$A:$Q,17,FALSE )</f>
        <v>NIGHT</v>
      </c>
      <c r="S1350" s="132">
        <v>5</v>
      </c>
    </row>
    <row r="1351" spans="1:19">
      <c r="A1351" t="str">
        <f>VLOOKUP($F1351,'Participating - full rosters'!$A:$Q,2,FALSE )</f>
        <v>Kaiser Permanente Sunnyside Medical Center</v>
      </c>
      <c r="B1351" s="151">
        <v>0.21700524054157877</v>
      </c>
      <c r="C1351" t="str">
        <f>VLOOKUP($F1351,'Participating - full rosters'!$A:$Q,5,FALSE )</f>
        <v>2 North</v>
      </c>
      <c r="D1351" s="151">
        <v>0.16097999137792862</v>
      </c>
      <c r="E1351" t="str">
        <f>VLOOKUP($F1351,'Participating - full rosters'!$A:$Q,10,FALSE )</f>
        <v>Dunn, Jamie</v>
      </c>
      <c r="F1351" s="151">
        <v>3.9447216046174294E-2</v>
      </c>
      <c r="G1351">
        <f>VLOOKUP($F1351,'Participating - full rosters'!$A:$Q,11,FALSE )</f>
        <v>302</v>
      </c>
      <c r="H1351" s="132">
        <f>VLOOKUP($F1351,'Participating - full rosters'!$A:$Q,12,FALSE )</f>
        <v>35</v>
      </c>
      <c r="I1351" s="132">
        <f>VLOOKUP($F1351,'Participating - full rosters'!$A:$Q,13,FALSE )</f>
        <v>2016</v>
      </c>
      <c r="J1351" s="132" t="str">
        <f>VLOOKUP($F1351,'Participating - full rosters'!$A:$Q,14,FALSE )</f>
        <v>Nongovt. (not-for-profit) - Other</v>
      </c>
      <c r="K1351" s="132" t="str">
        <f>VLOOKUP($F1351,'Participating - full rosters'!$A:$R,18,FALSE )</f>
        <v>Minor</v>
      </c>
      <c r="L1351" s="132" t="str">
        <f>VLOOKUP($F1351,'Participating - full rosters'!$A:$Q,15,FALSE )</f>
        <v>Staff Nurse</v>
      </c>
      <c r="M1351" s="150">
        <f>VLOOKUP($F1351,'Participating - full rosters'!$A:$Q,16,FALSE )</f>
        <v>42150</v>
      </c>
      <c r="N1351" s="150">
        <f>VLOOKUP($F1351,'Participating - full rosters'!$A:$Q,16,FALSE )</f>
        <v>42150</v>
      </c>
      <c r="O1351" s="150"/>
      <c r="P1351" s="150"/>
      <c r="Q1351" s="47">
        <f>'Overall Data'!$C$34-N1351</f>
        <v>899</v>
      </c>
      <c r="R1351" s="132" t="str">
        <f>VLOOKUP($F1351,'Participating - full rosters'!$A:$Q,17,FALSE )</f>
        <v>NIGHT</v>
      </c>
      <c r="S1351" s="132">
        <v>5</v>
      </c>
    </row>
    <row r="1352" spans="1:19">
      <c r="A1352" t="str">
        <f>VLOOKUP($F1352,'Participating - full rosters'!$A:$Q,2,FALSE )</f>
        <v>Kaiser Permanente Sunnyside Medical Center</v>
      </c>
      <c r="B1352" s="1">
        <v>0.21700524054157877</v>
      </c>
      <c r="C1352" t="str">
        <f>VLOOKUP($F1352,'Participating - full rosters'!$A:$Q,5,FALSE )</f>
        <v>2 North</v>
      </c>
      <c r="D1352" s="1">
        <v>0.16097999137792862</v>
      </c>
      <c r="E1352" t="str">
        <f>VLOOKUP($F1352,'Participating - full rosters'!$A:$Q,10,FALSE )</f>
        <v>Gilbert, Jenny</v>
      </c>
      <c r="F1352" s="1">
        <v>0.2649013058105627</v>
      </c>
      <c r="G1352">
        <f>VLOOKUP($F1352,'Participating - full rosters'!$A:$Q,11,FALSE )</f>
        <v>302</v>
      </c>
      <c r="H1352" s="132">
        <f>VLOOKUP($F1352,'Participating - full rosters'!$A:$Q,12,FALSE )</f>
        <v>35</v>
      </c>
      <c r="I1352" s="132">
        <f>VLOOKUP($F1352,'Participating - full rosters'!$A:$Q,13,FALSE )</f>
        <v>2016</v>
      </c>
      <c r="J1352" s="132" t="str">
        <f>VLOOKUP($F1352,'Participating - full rosters'!$A:$Q,14,FALSE )</f>
        <v>Nongovt. (not-for-profit) - Other</v>
      </c>
      <c r="K1352" s="132" t="str">
        <f>VLOOKUP($F1352,'Participating - full rosters'!$A:$R,18,FALSE )</f>
        <v>Minor</v>
      </c>
      <c r="L1352" s="132" t="str">
        <f>VLOOKUP($F1352,'Participating - full rosters'!$A:$Q,15,FALSE )</f>
        <v>Staff Nurse</v>
      </c>
      <c r="M1352" s="150">
        <f>VLOOKUP($F1352,'Participating - full rosters'!$A:$Q,16,FALSE )</f>
        <v>42146</v>
      </c>
      <c r="N1352" s="150">
        <f>VLOOKUP($F1352,'Participating - full rosters'!$A:$Q,16,FALSE )</f>
        <v>42146</v>
      </c>
      <c r="O1352" s="150"/>
      <c r="P1352" s="150"/>
      <c r="Q1352" s="47">
        <f>'Overall Data'!$C$34-N1352</f>
        <v>903</v>
      </c>
      <c r="R1352" s="132" t="str">
        <f>VLOOKUP($F1352,'Participating - full rosters'!$A:$Q,17,FALSE )</f>
        <v>NIGHT</v>
      </c>
      <c r="S1352" s="132">
        <v>5</v>
      </c>
    </row>
    <row r="1353" spans="1:19">
      <c r="A1353" t="str">
        <f>VLOOKUP($F1353,'Participating - full rosters'!$A:$Q,2,FALSE )</f>
        <v>Kaiser Permanente Sunnyside Medical Center</v>
      </c>
      <c r="B1353" s="151">
        <v>0.21700524054157877</v>
      </c>
      <c r="C1353" t="str">
        <f>VLOOKUP($F1353,'Participating - full rosters'!$A:$Q,5,FALSE )</f>
        <v>3 South</v>
      </c>
      <c r="D1353" s="151">
        <v>0.64084960040717354</v>
      </c>
      <c r="E1353" t="str">
        <f>VLOOKUP($F1353,'Participating - full rosters'!$A:$Q,10,FALSE )</f>
        <v>E., Ryan Quinlyn</v>
      </c>
      <c r="F1353" s="151">
        <v>0.42540370162424079</v>
      </c>
      <c r="G1353">
        <f>VLOOKUP($F1353,'Participating - full rosters'!$A:$Q,11,FALSE )</f>
        <v>302</v>
      </c>
      <c r="H1353" s="132">
        <f>VLOOKUP($F1353,'Participating - full rosters'!$A:$Q,12,FALSE )</f>
        <v>20</v>
      </c>
      <c r="I1353" s="132">
        <f>VLOOKUP($F1353,'Participating - full rosters'!$A:$Q,13,FALSE )</f>
        <v>2016</v>
      </c>
      <c r="J1353" s="132" t="str">
        <f>VLOOKUP($F1353,'Participating - full rosters'!$A:$Q,14,FALSE )</f>
        <v>Nongovt. (not-for-profit) - Other</v>
      </c>
      <c r="K1353" s="132" t="str">
        <f>VLOOKUP($F1353,'Participating - full rosters'!$A:$R,18,FALSE )</f>
        <v>Minor</v>
      </c>
      <c r="L1353" s="132" t="str">
        <f>VLOOKUP($F1353,'Participating - full rosters'!$A:$Q,15,FALSE )</f>
        <v>Staff Nurse</v>
      </c>
      <c r="M1353" s="150">
        <f>VLOOKUP($F1353,'Participating - full rosters'!$A:$Q,16,FALSE )</f>
        <v>42146</v>
      </c>
      <c r="N1353" s="150">
        <f>VLOOKUP($F1353,'Participating - full rosters'!$A:$Q,16,FALSE )</f>
        <v>42146</v>
      </c>
      <c r="O1353" s="150"/>
      <c r="P1353" s="150"/>
      <c r="Q1353" s="47">
        <f>'Overall Data'!$C$34-N1353</f>
        <v>903</v>
      </c>
      <c r="R1353" s="132" t="str">
        <f>VLOOKUP($F1353,'Participating - full rosters'!$A:$Q,17,FALSE )</f>
        <v>NIGHT</v>
      </c>
      <c r="S1353" s="132">
        <v>5</v>
      </c>
    </row>
    <row r="1354" spans="1:19">
      <c r="A1354" t="str">
        <f>VLOOKUP($F1354,'Participating - full rosters'!$A:$Q,2,FALSE )</f>
        <v>Kaiser Permanente Sunnyside Medical Center</v>
      </c>
      <c r="B1354" s="1">
        <v>0.21700524054157877</v>
      </c>
      <c r="C1354" t="str">
        <f>VLOOKUP($F1354,'Participating - full rosters'!$A:$Q,5,FALSE )</f>
        <v>3 South</v>
      </c>
      <c r="D1354" s="151">
        <v>0.64084960040717354</v>
      </c>
      <c r="E1354" t="str">
        <f>VLOOKUP($F1354,'Participating - full rosters'!$A:$Q,10,FALSE )</f>
        <v>Stadelhofer, Kristen</v>
      </c>
      <c r="F1354" s="1">
        <v>0.68615650509072801</v>
      </c>
      <c r="G1354">
        <f>VLOOKUP($F1354,'Participating - full rosters'!$A:$Q,11,FALSE )</f>
        <v>302</v>
      </c>
      <c r="H1354" s="132">
        <f>VLOOKUP($F1354,'Participating - full rosters'!$A:$Q,12,FALSE )</f>
        <v>20</v>
      </c>
      <c r="I1354" s="132">
        <f>VLOOKUP($F1354,'Participating - full rosters'!$A:$Q,13,FALSE )</f>
        <v>2016</v>
      </c>
      <c r="J1354" s="132" t="str">
        <f>VLOOKUP($F1354,'Participating - full rosters'!$A:$Q,14,FALSE )</f>
        <v>Nongovt. (not-for-profit) - Other</v>
      </c>
      <c r="K1354" s="132" t="str">
        <f>VLOOKUP($F1354,'Participating - full rosters'!$A:$R,18,FALSE )</f>
        <v>Minor</v>
      </c>
      <c r="L1354" s="132" t="str">
        <f>VLOOKUP($F1354,'Participating - full rosters'!$A:$Q,15,FALSE )</f>
        <v>Staff Nurse</v>
      </c>
      <c r="M1354" s="150">
        <f>VLOOKUP($F1354,'Participating - full rosters'!$A:$Q,16,FALSE )</f>
        <v>42146</v>
      </c>
      <c r="N1354" s="150">
        <f>VLOOKUP($F1354,'Participating - full rosters'!$A:$Q,16,FALSE )</f>
        <v>42146</v>
      </c>
      <c r="O1354" s="150"/>
      <c r="P1354" s="150"/>
      <c r="Q1354" s="47">
        <f>'Overall Data'!$C$34-N1354</f>
        <v>903</v>
      </c>
      <c r="R1354" s="132" t="str">
        <f>VLOOKUP($F1354,'Participating - full rosters'!$A:$Q,17,FALSE )</f>
        <v>NIGHT</v>
      </c>
      <c r="S1354" s="132">
        <v>5</v>
      </c>
    </row>
    <row r="1355" spans="1:19">
      <c r="A1355" t="str">
        <f>VLOOKUP($F1355,'Participating - full rosters'!$A:$Q,2,FALSE )</f>
        <v>O'Connor Hospital</v>
      </c>
      <c r="B1355" s="1">
        <v>0.55461445603717285</v>
      </c>
      <c r="C1355" t="str">
        <f>VLOOKUP($F1355,'Participating - full rosters'!$A:$Q,5,FALSE )</f>
        <v>Inpatient</v>
      </c>
      <c r="D1355" s="151">
        <v>0.36927518772477186</v>
      </c>
      <c r="E1355" t="str">
        <f>VLOOKUP($F1355,'Participating - full rosters'!$A:$Q,10,FALSE )</f>
        <v>Lanner, Edie</v>
      </c>
      <c r="F1355" s="1">
        <v>0.99947205437627251</v>
      </c>
      <c r="G1355">
        <f>VLOOKUP($F1355,'Participating - full rosters'!$A:$Q,11,FALSE )</f>
        <v>16</v>
      </c>
      <c r="H1355" s="132">
        <f>VLOOKUP($F1355,'Participating - full rosters'!$A:$Q,12,FALSE )</f>
        <v>0</v>
      </c>
      <c r="I1355" s="132">
        <f>VLOOKUP($F1355,'Participating - full rosters'!$A:$Q,13,FALSE )</f>
        <v>2011</v>
      </c>
      <c r="J1355" s="132" t="str">
        <f>VLOOKUP($F1355,'Participating - full rosters'!$A:$Q,14,FALSE )</f>
        <v>Nongovt. (not-for-profit) - Other</v>
      </c>
      <c r="K1355" s="132" t="str">
        <f>VLOOKUP($F1355,'Participating - full rosters'!$A:$R,18,FALSE )</f>
        <v>Non teaching</v>
      </c>
      <c r="L1355" s="132" t="str">
        <f>VLOOKUP($F1355,'Participating - full rosters'!$A:$Q,15,FALSE )</f>
        <v>Staff Nurse</v>
      </c>
      <c r="M1355" s="150">
        <f>VLOOKUP($F1355,'Participating - full rosters'!$A:$Q,16,FALSE )</f>
        <v>42146</v>
      </c>
      <c r="N1355" s="150">
        <f>VLOOKUP($F1355,'Participating - full rosters'!$A:$Q,16,FALSE )</f>
        <v>42146</v>
      </c>
      <c r="O1355" s="150"/>
      <c r="P1355" s="150"/>
      <c r="Q1355" s="47">
        <f>'Overall Data'!$C$34-N1355</f>
        <v>903</v>
      </c>
      <c r="R1355" s="132" t="str">
        <f>VLOOKUP($F1355,'Participating - full rosters'!$A:$Q,17,FALSE )</f>
        <v xml:space="preserve">NIGHT </v>
      </c>
      <c r="S1355" s="132">
        <v>5</v>
      </c>
    </row>
    <row r="1356" spans="1:19">
      <c r="A1356" t="str">
        <f>VLOOKUP($F1356,'Participating - full rosters'!$A:$Q,2,FALSE )</f>
        <v>The Miriam Hospital</v>
      </c>
      <c r="B1356" s="1">
        <v>0.52550586196277127</v>
      </c>
      <c r="C1356" t="str">
        <f>VLOOKUP($F1356,'Participating - full rosters'!$A:$Q,5,FALSE )</f>
        <v>3N Orthopedic</v>
      </c>
      <c r="D1356" s="1">
        <v>0.9910442883158086</v>
      </c>
      <c r="E1356" t="str">
        <f>VLOOKUP($F1356,'Participating - full rosters'!$A:$Q,10,FALSE )</f>
        <v>Evans, Priscilla</v>
      </c>
      <c r="F1356" s="1">
        <v>0.60881260086698485</v>
      </c>
      <c r="G1356">
        <f>VLOOKUP($F1356,'Participating - full rosters'!$A:$Q,11,FALSE )</f>
        <v>247</v>
      </c>
      <c r="H1356" s="132">
        <f>VLOOKUP($F1356,'Participating - full rosters'!$A:$Q,12,FALSE )</f>
        <v>36</v>
      </c>
      <c r="I1356" s="132">
        <f>VLOOKUP($F1356,'Participating - full rosters'!$A:$Q,13,FALSE )</f>
        <v>2004</v>
      </c>
      <c r="J1356" s="132" t="str">
        <f>VLOOKUP($F1356,'Participating - full rosters'!$A:$Q,14,FALSE )</f>
        <v>Nongovt. (not-for-profit) - Other</v>
      </c>
      <c r="K1356" s="132" t="str">
        <f>VLOOKUP($F1356,'Participating - full rosters'!$A:$R,18,FALSE )</f>
        <v>Major</v>
      </c>
      <c r="L1356" s="132" t="str">
        <f>VLOOKUP($F1356,'Participating - full rosters'!$A:$Q,15,FALSE )</f>
        <v>Staff Nurse</v>
      </c>
      <c r="M1356" s="150">
        <f>VLOOKUP($F1356,'Participating - full rosters'!$A:$Q,16,FALSE )</f>
        <v>42146</v>
      </c>
      <c r="N1356" s="150">
        <f>VLOOKUP($F1356,'Participating - full rosters'!$A:$Q,16,FALSE )</f>
        <v>42146</v>
      </c>
      <c r="O1356" s="150"/>
      <c r="P1356" s="150"/>
      <c r="Q1356" s="47">
        <f>'Overall Data'!$C$34-N1356</f>
        <v>903</v>
      </c>
      <c r="R1356" s="132" t="str">
        <f>VLOOKUP($F1356,'Participating - full rosters'!$A:$Q,17,FALSE )</f>
        <v xml:space="preserve">NIGHT </v>
      </c>
      <c r="S1356" s="132">
        <v>5</v>
      </c>
    </row>
    <row r="1357" spans="1:19">
      <c r="A1357" t="str">
        <f>VLOOKUP($F1357,'Participating - full rosters'!$A:$Q,2,FALSE )</f>
        <v>Kaiser Permanente Sunnyside Medical Center</v>
      </c>
      <c r="B1357" s="1">
        <v>0.21700524054157877</v>
      </c>
      <c r="C1357" t="str">
        <f>VLOOKUP($F1357,'Participating - full rosters'!$A:$Q,5,FALSE )</f>
        <v>MS Progressive</v>
      </c>
      <c r="D1357" s="1">
        <v>0.25596923097598645</v>
      </c>
      <c r="E1357" t="str">
        <f>VLOOKUP($F1357,'Participating - full rosters'!$A:$Q,10,FALSE )</f>
        <v>Adams, Ronald</v>
      </c>
      <c r="F1357" s="1">
        <v>0.10115881103933355</v>
      </c>
      <c r="G1357">
        <f>VLOOKUP($F1357,'Participating - full rosters'!$A:$Q,11,FALSE )</f>
        <v>302</v>
      </c>
      <c r="H1357" s="132">
        <f>VLOOKUP($F1357,'Participating - full rosters'!$A:$Q,12,FALSE )</f>
        <v>20</v>
      </c>
      <c r="I1357" s="132">
        <f>VLOOKUP($F1357,'Participating - full rosters'!$A:$Q,13,FALSE )</f>
        <v>2016</v>
      </c>
      <c r="J1357" s="132" t="str">
        <f>VLOOKUP($F1357,'Participating - full rosters'!$A:$Q,14,FALSE )</f>
        <v>Nongovt. (not-for-profit) - Other</v>
      </c>
      <c r="K1357" s="132" t="str">
        <f>VLOOKUP($F1357,'Participating - full rosters'!$A:$R,18,FALSE )</f>
        <v>Minor</v>
      </c>
      <c r="L1357" s="132" t="str">
        <f>VLOOKUP($F1357,'Participating - full rosters'!$A:$Q,15,FALSE )</f>
        <v>Staff Nurse</v>
      </c>
      <c r="M1357" s="150">
        <f>VLOOKUP($F1357,'Participating - full rosters'!$A:$Q,16,FALSE )</f>
        <v>42118</v>
      </c>
      <c r="N1357" s="150">
        <f>VLOOKUP($F1357,'Participating - full rosters'!$A:$Q,16,FALSE )</f>
        <v>42118</v>
      </c>
      <c r="O1357" s="150"/>
      <c r="P1357" s="150"/>
      <c r="Q1357" s="47">
        <f>'Overall Data'!$C$34-N1357</f>
        <v>931</v>
      </c>
      <c r="R1357" s="132" t="str">
        <f>VLOOKUP($F1357,'Participating - full rosters'!$A:$Q,17,FALSE )</f>
        <v>NIGHT</v>
      </c>
      <c r="S1357" s="132">
        <v>5</v>
      </c>
    </row>
    <row r="1358" spans="1:19">
      <c r="A1358" t="str">
        <f>VLOOKUP($F1358,'Participating - full rosters'!$A:$Q,2,FALSE )</f>
        <v>The Miriam Hospital</v>
      </c>
      <c r="B1358" s="151">
        <v>0.52550586196277127</v>
      </c>
      <c r="C1358" t="str">
        <f>VLOOKUP($F1358,'Participating - full rosters'!$A:$Q,5,FALSE )</f>
        <v>4B Oncology</v>
      </c>
      <c r="D1358" s="1">
        <v>0.93622122789429929</v>
      </c>
      <c r="E1358" t="str">
        <f>VLOOKUP($F1358,'Participating - full rosters'!$A:$Q,10,FALSE )</f>
        <v>Unhuryan, Oksana</v>
      </c>
      <c r="F1358" s="151">
        <v>0.26060392334150106</v>
      </c>
      <c r="G1358">
        <f>VLOOKUP($F1358,'Participating - full rosters'!$A:$Q,11,FALSE )</f>
        <v>247</v>
      </c>
      <c r="H1358" s="132">
        <f>VLOOKUP($F1358,'Participating - full rosters'!$A:$Q,12,FALSE )</f>
        <v>25</v>
      </c>
      <c r="I1358" s="132">
        <f>VLOOKUP($F1358,'Participating - full rosters'!$A:$Q,13,FALSE )</f>
        <v>2004</v>
      </c>
      <c r="J1358" s="132" t="str">
        <f>VLOOKUP($F1358,'Participating - full rosters'!$A:$Q,14,FALSE )</f>
        <v>Nongovt. (not-for-profit) - Other</v>
      </c>
      <c r="K1358" s="132" t="str">
        <f>VLOOKUP($F1358,'Participating - full rosters'!$A:$R,18,FALSE )</f>
        <v>Major</v>
      </c>
      <c r="L1358" s="132" t="str">
        <f>VLOOKUP($F1358,'Participating - full rosters'!$A:$Q,15,FALSE )</f>
        <v>Staff Nurse</v>
      </c>
      <c r="M1358" s="150">
        <f>VLOOKUP($F1358,'Participating - full rosters'!$A:$Q,16,FALSE )</f>
        <v>42118</v>
      </c>
      <c r="N1358" s="150">
        <f>VLOOKUP($F1358,'Participating - full rosters'!$A:$Q,16,FALSE )</f>
        <v>42118</v>
      </c>
      <c r="O1358" s="150"/>
      <c r="P1358" s="150"/>
      <c r="Q1358" s="47">
        <f>'Overall Data'!$C$34-N1358</f>
        <v>931</v>
      </c>
      <c r="R1358" s="132" t="str">
        <f>VLOOKUP($F1358,'Participating - full rosters'!$A:$Q,17,FALSE )</f>
        <v>NIGHT</v>
      </c>
      <c r="S1358" s="132">
        <v>5</v>
      </c>
    </row>
    <row r="1359" spans="1:19">
      <c r="A1359" t="str">
        <f>VLOOKUP($F1359,'Participating - full rosters'!$A:$Q,2,FALSE )</f>
        <v>Geisinger Medical Center</v>
      </c>
      <c r="B1359" s="1">
        <v>0.91611479193661671</v>
      </c>
      <c r="C1359" t="str">
        <f>VLOOKUP($F1359,'Participating - full rosters'!$A:$Q,5,FALSE )</f>
        <v xml:space="preserve">BP 7 </v>
      </c>
      <c r="D1359" s="151">
        <v>0.86510378090424767</v>
      </c>
      <c r="E1359" t="str">
        <f>VLOOKUP($F1359,'Participating - full rosters'!$A:$Q,10,FALSE )</f>
        <v>Spallone, Samantha</v>
      </c>
      <c r="F1359" s="1">
        <v>0.75719186564206198</v>
      </c>
      <c r="G1359">
        <f>VLOOKUP($F1359,'Participating - full rosters'!$A:$Q,11,FALSE )</f>
        <v>547</v>
      </c>
      <c r="H1359" s="132">
        <f>VLOOKUP($F1359,'Participating - full rosters'!$A:$Q,12,FALSE )</f>
        <v>28</v>
      </c>
      <c r="I1359" s="132">
        <f>VLOOKUP($F1359,'Participating - full rosters'!$A:$Q,13,FALSE )</f>
        <v>2010</v>
      </c>
      <c r="J1359" s="132" t="str">
        <f>VLOOKUP($F1359,'Participating - full rosters'!$A:$Q,14,FALSE )</f>
        <v>Nongovt. (not-for-profit) - Other</v>
      </c>
      <c r="K1359" s="132" t="str">
        <f>VLOOKUP($F1359,'Participating - full rosters'!$A:$R,18,FALSE )</f>
        <v>Major</v>
      </c>
      <c r="L1359" s="132" t="str">
        <f>VLOOKUP($F1359,'Participating - full rosters'!$A:$Q,15,FALSE )</f>
        <v>Staff Nurse</v>
      </c>
      <c r="M1359" s="150">
        <f>VLOOKUP($F1359,'Participating - full rosters'!$A:$Q,16,FALSE )</f>
        <v>42100</v>
      </c>
      <c r="N1359" s="150">
        <f>VLOOKUP($F1359,'Participating - full rosters'!$A:$Q,16,FALSE )</f>
        <v>42100</v>
      </c>
      <c r="O1359" s="150"/>
      <c r="P1359" s="150"/>
      <c r="Q1359" s="47">
        <f>'Overall Data'!$C$34-N1359</f>
        <v>949</v>
      </c>
      <c r="R1359" s="132" t="str">
        <f>VLOOKUP($F1359,'Participating - full rosters'!$A:$Q,17,FALSE )</f>
        <v xml:space="preserve">NIGHT </v>
      </c>
      <c r="S1359" s="132">
        <v>5</v>
      </c>
    </row>
    <row r="1360" spans="1:19">
      <c r="A1360" t="str">
        <f>VLOOKUP($F1360,'Participating - full rosters'!$A:$Q,2,FALSE )</f>
        <v>O'Connor Hospital</v>
      </c>
      <c r="B1360" s="1">
        <v>0.55461445603717285</v>
      </c>
      <c r="C1360" t="str">
        <f>VLOOKUP($F1360,'Participating - full rosters'!$A:$Q,5,FALSE )</f>
        <v>Inpatient</v>
      </c>
      <c r="D1360" s="1">
        <v>0.36927518772477186</v>
      </c>
      <c r="E1360" t="str">
        <f>VLOOKUP($F1360,'Participating - full rosters'!$A:$Q,10,FALSE )</f>
        <v>Pettit, Jenna</v>
      </c>
      <c r="F1360" s="1">
        <v>0.75458525836134027</v>
      </c>
      <c r="G1360">
        <f>VLOOKUP($F1360,'Participating - full rosters'!$A:$Q,11,FALSE )</f>
        <v>16</v>
      </c>
      <c r="H1360" s="132">
        <f>VLOOKUP($F1360,'Participating - full rosters'!$A:$Q,12,FALSE )</f>
        <v>0</v>
      </c>
      <c r="I1360" s="132">
        <f>VLOOKUP($F1360,'Participating - full rosters'!$A:$Q,13,FALSE )</f>
        <v>2011</v>
      </c>
      <c r="J1360" s="132" t="str">
        <f>VLOOKUP($F1360,'Participating - full rosters'!$A:$Q,14,FALSE )</f>
        <v>Nongovt. (not-for-profit) - Other</v>
      </c>
      <c r="K1360" s="132" t="str">
        <f>VLOOKUP($F1360,'Participating - full rosters'!$A:$R,18,FALSE )</f>
        <v>Non teaching</v>
      </c>
      <c r="L1360" s="132" t="str">
        <f>VLOOKUP($F1360,'Participating - full rosters'!$A:$Q,15,FALSE )</f>
        <v>Certified Nursing Assistant</v>
      </c>
      <c r="M1360" s="150">
        <f>VLOOKUP($F1360,'Participating - full rosters'!$A:$Q,16,FALSE )</f>
        <v>42074</v>
      </c>
      <c r="N1360" s="150">
        <f>VLOOKUP($F1360,'Participating - full rosters'!$A:$Q,16,FALSE )</f>
        <v>42074</v>
      </c>
      <c r="O1360" s="150"/>
      <c r="P1360" s="150"/>
      <c r="Q1360" s="47">
        <f>'Overall Data'!$C$34-N1360</f>
        <v>975</v>
      </c>
      <c r="R1360" s="132" t="str">
        <f>VLOOKUP($F1360,'Participating - full rosters'!$A:$Q,17,FALSE )</f>
        <v xml:space="preserve">NIGHT </v>
      </c>
      <c r="S1360" s="132">
        <v>5</v>
      </c>
    </row>
    <row r="1361" spans="1:19">
      <c r="A1361" t="str">
        <f>VLOOKUP($F1361,'Participating - full rosters'!$A:$Q,2,FALSE )</f>
        <v>Community Memorial Hospital</v>
      </c>
      <c r="B1361" s="1">
        <v>0.99258069907410573</v>
      </c>
      <c r="C1361" t="str">
        <f>VLOOKUP($F1361,'Participating - full rosters'!$A:$Q,5,FALSE )</f>
        <v>Medical ACE</v>
      </c>
      <c r="D1361" s="1">
        <v>0.93104764500745685</v>
      </c>
      <c r="E1361" t="str">
        <f>VLOOKUP($F1361,'Participating - full rosters'!$A:$Q,10,FALSE )</f>
        <v>Peterman, Kate</v>
      </c>
      <c r="F1361" s="1">
        <v>0.95494746696806265</v>
      </c>
      <c r="G1361">
        <f>VLOOKUP($F1361,'Participating - full rosters'!$A:$Q,11,FALSE )</f>
        <v>198</v>
      </c>
      <c r="H1361" s="132">
        <f>VLOOKUP($F1361,'Participating - full rosters'!$A:$Q,12,FALSE )</f>
        <v>29</v>
      </c>
      <c r="I1361" s="132">
        <f>VLOOKUP($F1361,'Participating - full rosters'!$A:$Q,13,FALSE )</f>
        <v>2008</v>
      </c>
      <c r="J1361" s="132" t="str">
        <f>VLOOKUP($F1361,'Participating - full rosters'!$A:$Q,14,FALSE )</f>
        <v>Nongovt. (not-for-profit) - Other</v>
      </c>
      <c r="K1361" s="132" t="str">
        <f>VLOOKUP($F1361,'Participating - full rosters'!$A:$R,18,FALSE )</f>
        <v>Minor</v>
      </c>
      <c r="L1361" s="132" t="str">
        <f>VLOOKUP($F1361,'Participating - full rosters'!$A:$Q,15,FALSE )</f>
        <v>RN</v>
      </c>
      <c r="M1361" s="150">
        <f>VLOOKUP($F1361,'Participating - full rosters'!$A:$Q,16,FALSE )</f>
        <v>42054</v>
      </c>
      <c r="N1361" s="150">
        <f>VLOOKUP($F1361,'Participating - full rosters'!$A:$Q,16,FALSE )</f>
        <v>42054</v>
      </c>
      <c r="O1361" s="150"/>
      <c r="P1361" s="150"/>
      <c r="Q1361" s="47">
        <f>'Overall Data'!$C$34-N1361</f>
        <v>995</v>
      </c>
      <c r="R1361" s="132" t="str">
        <f>VLOOKUP($F1361,'Participating - full rosters'!$A:$Q,17,FALSE )</f>
        <v xml:space="preserve">Night </v>
      </c>
      <c r="S1361" s="132">
        <v>5</v>
      </c>
    </row>
    <row r="1362" spans="1:19">
      <c r="A1362" t="str">
        <f>VLOOKUP($F1362,'Participating - full rosters'!$A:$Q,2,FALSE )</f>
        <v>The Miriam Hospital</v>
      </c>
      <c r="B1362" s="151">
        <v>0.52550586196277127</v>
      </c>
      <c r="C1362" t="str">
        <f>VLOOKUP($F1362,'Participating - full rosters'!$A:$Q,5,FALSE )</f>
        <v>4B Oncology</v>
      </c>
      <c r="D1362" s="1">
        <v>0.93622122789429929</v>
      </c>
      <c r="E1362" t="str">
        <f>VLOOKUP($F1362,'Participating - full rosters'!$A:$Q,10,FALSE )</f>
        <v>Lally, Julie</v>
      </c>
      <c r="F1362" s="151">
        <v>0.62223079500670919</v>
      </c>
      <c r="G1362">
        <f>VLOOKUP($F1362,'Participating - full rosters'!$A:$Q,11,FALSE )</f>
        <v>247</v>
      </c>
      <c r="H1362" s="132">
        <f>VLOOKUP($F1362,'Participating - full rosters'!$A:$Q,12,FALSE )</f>
        <v>25</v>
      </c>
      <c r="I1362" s="132">
        <f>VLOOKUP($F1362,'Participating - full rosters'!$A:$Q,13,FALSE )</f>
        <v>2004</v>
      </c>
      <c r="J1362" s="132" t="str">
        <f>VLOOKUP($F1362,'Participating - full rosters'!$A:$Q,14,FALSE )</f>
        <v>Nongovt. (not-for-profit) - Other</v>
      </c>
      <c r="K1362" s="132" t="str">
        <f>VLOOKUP($F1362,'Participating - full rosters'!$A:$R,18,FALSE )</f>
        <v>Major</v>
      </c>
      <c r="L1362" s="132" t="str">
        <f>VLOOKUP($F1362,'Participating - full rosters'!$A:$Q,15,FALSE )</f>
        <v>RN</v>
      </c>
      <c r="M1362" s="150">
        <f>VLOOKUP($F1362,'Participating - full rosters'!$A:$Q,16,FALSE )</f>
        <v>42054</v>
      </c>
      <c r="N1362" s="150">
        <f>VLOOKUP($F1362,'Participating - full rosters'!$A:$Q,16,FALSE )</f>
        <v>42054</v>
      </c>
      <c r="O1362" s="150"/>
      <c r="P1362" s="150"/>
      <c r="Q1362" s="47">
        <f>'Overall Data'!$C$34-N1362</f>
        <v>995</v>
      </c>
      <c r="R1362" s="132" t="str">
        <f>VLOOKUP($F1362,'Participating - full rosters'!$A:$Q,17,FALSE )</f>
        <v xml:space="preserve">Night </v>
      </c>
      <c r="S1362" s="132">
        <v>5</v>
      </c>
    </row>
    <row r="1363" spans="1:19">
      <c r="A1363" t="str">
        <f>VLOOKUP($F1363,'Participating - full rosters'!$A:$Q,2,FALSE )</f>
        <v>Kaiser Permanente Sunnyside Medical Center</v>
      </c>
      <c r="B1363" s="1">
        <v>0.21700524054157877</v>
      </c>
      <c r="C1363" t="str">
        <f>VLOOKUP($F1363,'Participating - full rosters'!$A:$Q,5,FALSE )</f>
        <v>CV</v>
      </c>
      <c r="D1363" s="1">
        <v>0.28666575543119865</v>
      </c>
      <c r="E1363" t="str">
        <f>VLOOKUP($F1363,'Participating - full rosters'!$A:$Q,10,FALSE )</f>
        <v>Sutliff, Amanda</v>
      </c>
      <c r="F1363" s="1">
        <v>0.70760363970245899</v>
      </c>
      <c r="G1363">
        <f>VLOOKUP($F1363,'Participating - full rosters'!$A:$Q,11,FALSE )</f>
        <v>302</v>
      </c>
      <c r="H1363" s="132">
        <f>VLOOKUP($F1363,'Participating - full rosters'!$A:$Q,12,FALSE )</f>
        <v>18</v>
      </c>
      <c r="I1363" s="132">
        <f>VLOOKUP($F1363,'Participating - full rosters'!$A:$Q,13,FALSE )</f>
        <v>2016</v>
      </c>
      <c r="J1363" s="132" t="str">
        <f>VLOOKUP($F1363,'Participating - full rosters'!$A:$Q,14,FALSE )</f>
        <v>Nongovt. (not-for-profit) - Other</v>
      </c>
      <c r="K1363" s="132" t="str">
        <f>VLOOKUP($F1363,'Participating - full rosters'!$A:$R,18,FALSE )</f>
        <v>Minor</v>
      </c>
      <c r="L1363" s="132" t="str">
        <f>VLOOKUP($F1363,'Participating - full rosters'!$A:$Q,15,FALSE )</f>
        <v>Staff Nurse</v>
      </c>
      <c r="M1363" s="150">
        <f>VLOOKUP($F1363,'Participating - full rosters'!$A:$Q,16,FALSE )</f>
        <v>42033</v>
      </c>
      <c r="N1363" s="150">
        <f>VLOOKUP($F1363,'Participating - full rosters'!$A:$Q,16,FALSE )</f>
        <v>42033</v>
      </c>
      <c r="O1363" s="150"/>
      <c r="P1363" s="150"/>
      <c r="Q1363" s="47">
        <f>'Overall Data'!$C$34-N1363</f>
        <v>1016</v>
      </c>
      <c r="R1363" s="132" t="str">
        <f>VLOOKUP($F1363,'Participating - full rosters'!$A:$Q,17,FALSE )</f>
        <v xml:space="preserve">NIGHT </v>
      </c>
      <c r="S1363" s="132">
        <v>5</v>
      </c>
    </row>
    <row r="1364" spans="1:19">
      <c r="A1364" t="str">
        <f>VLOOKUP($F1364,'Participating - full rosters'!$A:$Q,2,FALSE )</f>
        <v>St. John Hospital &amp; Medical Center</v>
      </c>
      <c r="B1364" s="1">
        <v>0.43342485109506379</v>
      </c>
      <c r="C1364" t="str">
        <f>VLOOKUP($F1364,'Participating - full rosters'!$A:$Q,5,FALSE )</f>
        <v>4 East - ACE Unit</v>
      </c>
      <c r="D1364" s="1">
        <v>0.9455541494267875</v>
      </c>
      <c r="E1364" t="str">
        <f>VLOOKUP($F1364,'Participating - full rosters'!$A:$Q,10,FALSE )</f>
        <v>Norment, Angela</v>
      </c>
      <c r="F1364" s="1">
        <v>3.0531167351281585E-2</v>
      </c>
      <c r="G1364">
        <f>VLOOKUP($F1364,'Participating - full rosters'!$A:$Q,11,FALSE )</f>
        <v>586</v>
      </c>
      <c r="H1364" s="132">
        <f>VLOOKUP($F1364,'Participating - full rosters'!$A:$Q,12,FALSE )</f>
        <v>24</v>
      </c>
      <c r="I1364" s="132">
        <f>VLOOKUP($F1364,'Participating - full rosters'!$A:$Q,13,FALSE )</f>
        <v>2003</v>
      </c>
      <c r="J1364" s="132" t="str">
        <f>VLOOKUP($F1364,'Participating - full rosters'!$A:$Q,14,FALSE )</f>
        <v>Nongovt. (not-for-profit) - Church Operated</v>
      </c>
      <c r="K1364" s="132" t="str">
        <f>VLOOKUP($F1364,'Participating - full rosters'!$A:$R,18,FALSE )</f>
        <v>Major</v>
      </c>
      <c r="L1364" s="132" t="str">
        <f>VLOOKUP($F1364,'Participating - full rosters'!$A:$Q,15,FALSE )</f>
        <v>Patient Care Technician</v>
      </c>
      <c r="M1364" s="150">
        <f>VLOOKUP($F1364,'Participating - full rosters'!$A:$Q,16,FALSE )</f>
        <v>41981</v>
      </c>
      <c r="N1364" s="150">
        <f>VLOOKUP($F1364,'Participating - full rosters'!$A:$Q,16,FALSE )</f>
        <v>41981</v>
      </c>
      <c r="O1364" s="150"/>
      <c r="P1364" s="150"/>
      <c r="Q1364" s="47">
        <f>'Overall Data'!$C$34-N1364</f>
        <v>1068</v>
      </c>
      <c r="R1364" s="132" t="str">
        <f>VLOOKUP($F1364,'Participating - full rosters'!$A:$Q,17,FALSE )</f>
        <v xml:space="preserve">NIGHT </v>
      </c>
      <c r="S1364" s="132">
        <v>5</v>
      </c>
    </row>
    <row r="1365" spans="1:19">
      <c r="A1365" t="str">
        <f>VLOOKUP($F1365,'Participating - full rosters'!$A:$Q,2,FALSE )</f>
        <v>O'Connor Hospital</v>
      </c>
      <c r="B1365" s="1">
        <v>0.55461445603717285</v>
      </c>
      <c r="C1365" t="str">
        <f>VLOOKUP($F1365,'Participating - full rosters'!$A:$Q,5,FALSE )</f>
        <v>Inpatient</v>
      </c>
      <c r="D1365" s="1">
        <v>0.36927518772477186</v>
      </c>
      <c r="E1365" t="str">
        <f>VLOOKUP($F1365,'Participating - full rosters'!$A:$Q,10,FALSE )</f>
        <v>Walley, Kacie</v>
      </c>
      <c r="F1365" s="1">
        <v>0.43034896305914583</v>
      </c>
      <c r="G1365">
        <f>VLOOKUP($F1365,'Participating - full rosters'!$A:$Q,11,FALSE )</f>
        <v>16</v>
      </c>
      <c r="H1365" s="132">
        <f>VLOOKUP($F1365,'Participating - full rosters'!$A:$Q,12,FALSE )</f>
        <v>0</v>
      </c>
      <c r="I1365" s="132">
        <f>VLOOKUP($F1365,'Participating - full rosters'!$A:$Q,13,FALSE )</f>
        <v>2011</v>
      </c>
      <c r="J1365" s="132" t="str">
        <f>VLOOKUP($F1365,'Participating - full rosters'!$A:$Q,14,FALSE )</f>
        <v>Nongovt. (not-for-profit) - Other</v>
      </c>
      <c r="K1365" s="132" t="str">
        <f>VLOOKUP($F1365,'Participating - full rosters'!$A:$R,18,FALSE )</f>
        <v>Non teaching</v>
      </c>
      <c r="L1365" s="132" t="str">
        <f>VLOOKUP($F1365,'Participating - full rosters'!$A:$Q,15,FALSE )</f>
        <v>Staff Nurse</v>
      </c>
      <c r="M1365" s="150">
        <f>VLOOKUP($F1365,'Participating - full rosters'!$A:$Q,16,FALSE )</f>
        <v>41960</v>
      </c>
      <c r="N1365" s="150">
        <f>VLOOKUP($F1365,'Participating - full rosters'!$A:$Q,16,FALSE )</f>
        <v>41960</v>
      </c>
      <c r="O1365" s="150"/>
      <c r="P1365" s="150"/>
      <c r="Q1365" s="47">
        <f>'Overall Data'!$C$34-N1365</f>
        <v>1089</v>
      </c>
      <c r="R1365" s="132" t="str">
        <f>VLOOKUP($F1365,'Participating - full rosters'!$A:$Q,17,FALSE )</f>
        <v xml:space="preserve">NIGHT </v>
      </c>
      <c r="S1365" s="132">
        <v>5</v>
      </c>
    </row>
    <row r="1366" spans="1:19">
      <c r="A1366" t="str">
        <f>VLOOKUP($F1366,'Participating - full rosters'!$A:$Q,2,FALSE )</f>
        <v>The Miriam Hospital</v>
      </c>
      <c r="B1366" s="151">
        <v>0.52550586196277127</v>
      </c>
      <c r="C1366" t="str">
        <f>VLOOKUP($F1366,'Participating - full rosters'!$A:$Q,5,FALSE )</f>
        <v>3W Med Surg</v>
      </c>
      <c r="D1366" s="151">
        <v>0.25663933604106137</v>
      </c>
      <c r="E1366" t="str">
        <f>VLOOKUP($F1366,'Participating - full rosters'!$A:$Q,10,FALSE )</f>
        <v>Fleming, Sally A</v>
      </c>
      <c r="F1366" s="151">
        <v>0.47735518138859567</v>
      </c>
      <c r="G1366">
        <f>VLOOKUP($F1366,'Participating - full rosters'!$A:$Q,11,FALSE )</f>
        <v>247</v>
      </c>
      <c r="H1366" s="132">
        <f>VLOOKUP($F1366,'Participating - full rosters'!$A:$Q,12,FALSE )</f>
        <v>36</v>
      </c>
      <c r="I1366" s="132">
        <f>VLOOKUP($F1366,'Participating - full rosters'!$A:$Q,13,FALSE )</f>
        <v>2004</v>
      </c>
      <c r="J1366" s="132" t="str">
        <f>VLOOKUP($F1366,'Participating - full rosters'!$A:$Q,14,FALSE )</f>
        <v>Nongovt. (not-for-profit) - Other</v>
      </c>
      <c r="K1366" s="132" t="str">
        <f>VLOOKUP($F1366,'Participating - full rosters'!$A:$R,18,FALSE )</f>
        <v>Major</v>
      </c>
      <c r="L1366" s="132" t="str">
        <f>VLOOKUP($F1366,'Participating - full rosters'!$A:$Q,15,FALSE )</f>
        <v>Staff Nurse</v>
      </c>
      <c r="M1366" s="150">
        <f>VLOOKUP($F1366,'Participating - full rosters'!$A:$Q,16,FALSE )</f>
        <v>41960</v>
      </c>
      <c r="N1366" s="150">
        <f>VLOOKUP($F1366,'Participating - full rosters'!$A:$Q,16,FALSE )</f>
        <v>41960</v>
      </c>
      <c r="O1366" s="150"/>
      <c r="P1366" s="150"/>
      <c r="Q1366" s="47">
        <f>'Overall Data'!$C$34-N1366</f>
        <v>1089</v>
      </c>
      <c r="R1366" s="132" t="str">
        <f>VLOOKUP($F1366,'Participating - full rosters'!$A:$Q,17,FALSE )</f>
        <v xml:space="preserve">NIGHT </v>
      </c>
      <c r="S1366" s="132">
        <v>5</v>
      </c>
    </row>
    <row r="1367" spans="1:19">
      <c r="A1367" t="str">
        <f>VLOOKUP($F1367,'Participating - full rosters'!$A:$Q,2,FALSE )</f>
        <v xml:space="preserve">King's County </v>
      </c>
      <c r="B1367" s="142">
        <v>0.23887557634757928</v>
      </c>
      <c r="C1367" t="str">
        <f>VLOOKUP($F1367,'Participating - full rosters'!$A:$Q,5,FALSE )</f>
        <v>D2 South</v>
      </c>
      <c r="D1367" s="195">
        <v>0.27931802113721926</v>
      </c>
      <c r="E1367" t="str">
        <f>VLOOKUP($F1367,'Participating - full rosters'!$A:$Q,10,FALSE )</f>
        <v>Mato, Jorgena</v>
      </c>
      <c r="F1367" s="142">
        <v>0.13457455586330525</v>
      </c>
      <c r="G1367">
        <f>VLOOKUP($F1367,'Participating - full rosters'!$A:$Q,11,FALSE )</f>
        <v>599</v>
      </c>
      <c r="H1367" s="132">
        <f>VLOOKUP($F1367,'Participating - full rosters'!$A:$Q,12,FALSE )</f>
        <v>36</v>
      </c>
      <c r="I1367" s="132">
        <f>VLOOKUP($F1367,'Participating - full rosters'!$A:$Q,13,FALSE )</f>
        <v>2006</v>
      </c>
      <c r="J1367" s="132" t="str">
        <f>VLOOKUP($F1367,'Participating - full rosters'!$A:$Q,14,FALSE )</f>
        <v xml:space="preserve">Govt. (non federal) - City
</v>
      </c>
      <c r="K1367" s="132" t="str">
        <f>VLOOKUP($F1367,'Participating - full rosters'!$A:$R,18,FALSE )</f>
        <v>Minor</v>
      </c>
      <c r="L1367" s="132" t="str">
        <f>VLOOKUP($F1367,'Participating - full rosters'!$A:$Q,15,FALSE )</f>
        <v>Staff Nurse</v>
      </c>
      <c r="M1367" s="150">
        <f>VLOOKUP($F1367,'Participating - full rosters'!$A:$Q,16,FALSE )</f>
        <v>41939</v>
      </c>
      <c r="N1367" s="150">
        <f>VLOOKUP($F1367,'Participating - full rosters'!$A:$Q,16,FALSE )</f>
        <v>41939</v>
      </c>
      <c r="O1367" s="150"/>
      <c r="P1367" s="150"/>
      <c r="Q1367" s="47">
        <f>'Overall Data'!$C$34-N1367</f>
        <v>1110</v>
      </c>
      <c r="R1367" s="132" t="str">
        <f>VLOOKUP($F1367,'Participating - full rosters'!$A:$Q,17,FALSE )</f>
        <v>NIGHT</v>
      </c>
      <c r="S1367" s="132">
        <v>5</v>
      </c>
    </row>
    <row r="1368" spans="1:19">
      <c r="A1368" t="str">
        <f>VLOOKUP($F1368,'Participating - full rosters'!$A:$Q,2,FALSE )</f>
        <v xml:space="preserve">King's County </v>
      </c>
      <c r="B1368" s="143">
        <v>0.23887557634757928</v>
      </c>
      <c r="C1368" t="str">
        <f>VLOOKUP($F1368,'Participating - full rosters'!$A:$Q,5,FALSE )</f>
        <v>D2 North</v>
      </c>
      <c r="D1368" s="195">
        <v>0.46618641324138299</v>
      </c>
      <c r="E1368" t="str">
        <f>VLOOKUP($F1368,'Participating - full rosters'!$A:$Q,10,FALSE )</f>
        <v>Estime, Ygenie</v>
      </c>
      <c r="F1368" s="142">
        <v>0.53835822554406421</v>
      </c>
      <c r="G1368">
        <f>VLOOKUP($F1368,'Participating - full rosters'!$A:$Q,11,FALSE )</f>
        <v>599</v>
      </c>
      <c r="H1368" s="132">
        <f>VLOOKUP($F1368,'Participating - full rosters'!$A:$Q,12,FALSE )</f>
        <v>24</v>
      </c>
      <c r="I1368" s="132">
        <f>VLOOKUP($F1368,'Participating - full rosters'!$A:$Q,13,FALSE )</f>
        <v>2006</v>
      </c>
      <c r="J1368" s="132" t="str">
        <f>VLOOKUP($F1368,'Participating - full rosters'!$A:$Q,14,FALSE )</f>
        <v xml:space="preserve">Govt. (non federal) - City
</v>
      </c>
      <c r="K1368" s="132" t="str">
        <f>VLOOKUP($F1368,'Participating - full rosters'!$A:$R,18,FALSE )</f>
        <v>Minor</v>
      </c>
      <c r="L1368" s="132" t="str">
        <f>VLOOKUP($F1368,'Participating - full rosters'!$A:$Q,15,FALSE )</f>
        <v>Staff Nurse</v>
      </c>
      <c r="M1368" s="150">
        <f>VLOOKUP($F1368,'Participating - full rosters'!$A:$Q,16,FALSE )</f>
        <v>41939</v>
      </c>
      <c r="N1368" s="150">
        <f>VLOOKUP($F1368,'Participating - full rosters'!$A:$Q,16,FALSE )</f>
        <v>41939</v>
      </c>
      <c r="O1368" s="150"/>
      <c r="P1368" s="150"/>
      <c r="Q1368" s="47">
        <f>'Overall Data'!$C$34-N1368</f>
        <v>1110</v>
      </c>
      <c r="R1368" s="132" t="str">
        <f>VLOOKUP($F1368,'Participating - full rosters'!$A:$Q,17,FALSE )</f>
        <v>NIGHT</v>
      </c>
      <c r="S1368" s="132">
        <v>5</v>
      </c>
    </row>
    <row r="1369" spans="1:19">
      <c r="A1369" t="str">
        <f>VLOOKUP($F1369,'Participating - full rosters'!$A:$Q,2,FALSE )</f>
        <v>Kaiser Permanente Sunnyside Medical Center</v>
      </c>
      <c r="B1369" s="151">
        <v>0.21700524054157877</v>
      </c>
      <c r="C1369" t="str">
        <f>VLOOKUP($F1369,'Participating - full rosters'!$A:$Q,5,FALSE )</f>
        <v>Oncology</v>
      </c>
      <c r="D1369" s="99">
        <v>0.38472962404098765</v>
      </c>
      <c r="E1369" t="str">
        <f>VLOOKUP($F1369,'Participating - full rosters'!$A:$Q,10,FALSE )</f>
        <v>Deaton, Abby</v>
      </c>
      <c r="F1369" s="151">
        <v>0.4560693035174197</v>
      </c>
      <c r="G1369">
        <f>VLOOKUP($F1369,'Participating - full rosters'!$A:$Q,11,FALSE )</f>
        <v>302</v>
      </c>
      <c r="H1369" s="132">
        <f>VLOOKUP($F1369,'Participating - full rosters'!$A:$Q,12,FALSE )</f>
        <v>20</v>
      </c>
      <c r="I1369" s="132">
        <f>VLOOKUP($F1369,'Participating - full rosters'!$A:$Q,13,FALSE )</f>
        <v>2016</v>
      </c>
      <c r="J1369" s="132" t="str">
        <f>VLOOKUP($F1369,'Participating - full rosters'!$A:$Q,14,FALSE )</f>
        <v>Nongovt. (not-for-profit) - Other</v>
      </c>
      <c r="K1369" s="132" t="str">
        <f>VLOOKUP($F1369,'Participating - full rosters'!$A:$R,18,FALSE )</f>
        <v>Minor</v>
      </c>
      <c r="L1369" s="132" t="str">
        <f>VLOOKUP($F1369,'Participating - full rosters'!$A:$Q,15,FALSE )</f>
        <v>Staff Nurse</v>
      </c>
      <c r="M1369" s="150">
        <f>VLOOKUP($F1369,'Participating - full rosters'!$A:$Q,16,FALSE )</f>
        <v>41932</v>
      </c>
      <c r="N1369" s="150">
        <f>VLOOKUP($F1369,'Participating - full rosters'!$A:$Q,16,FALSE )</f>
        <v>41932</v>
      </c>
      <c r="O1369" s="150"/>
      <c r="P1369" s="150"/>
      <c r="Q1369" s="47">
        <f>'Overall Data'!$C$34-N1369</f>
        <v>1117</v>
      </c>
      <c r="R1369" s="132" t="str">
        <f>VLOOKUP($F1369,'Participating - full rosters'!$A:$Q,17,FALSE )</f>
        <v>NIGHT</v>
      </c>
      <c r="S1369" s="132">
        <v>5</v>
      </c>
    </row>
    <row r="1370" spans="1:19">
      <c r="A1370" t="str">
        <f>VLOOKUP($F1370,'Participating - full rosters'!$A:$Q,2,FALSE )</f>
        <v>Kaiser Permanente Sunnyside Medical Center</v>
      </c>
      <c r="B1370" s="1">
        <v>0.21700524054157877</v>
      </c>
      <c r="C1370" t="str">
        <f>VLOOKUP($F1370,'Participating - full rosters'!$A:$Q,5,FALSE )</f>
        <v>Oncology</v>
      </c>
      <c r="D1370" s="1">
        <v>0.38472962404098765</v>
      </c>
      <c r="E1370" t="str">
        <f>VLOOKUP($F1370,'Participating - full rosters'!$A:$Q,10,FALSE )</f>
        <v>Tait, Taesun</v>
      </c>
      <c r="F1370" s="1">
        <v>0.65947974732086101</v>
      </c>
      <c r="G1370">
        <f>VLOOKUP($F1370,'Participating - full rosters'!$A:$Q,11,FALSE )</f>
        <v>302</v>
      </c>
      <c r="H1370" s="132">
        <f>VLOOKUP($F1370,'Participating - full rosters'!$A:$Q,12,FALSE )</f>
        <v>20</v>
      </c>
      <c r="I1370" s="132">
        <f>VLOOKUP($F1370,'Participating - full rosters'!$A:$Q,13,FALSE )</f>
        <v>2016</v>
      </c>
      <c r="J1370" s="132" t="str">
        <f>VLOOKUP($F1370,'Participating - full rosters'!$A:$Q,14,FALSE )</f>
        <v>Nongovt. (not-for-profit) - Other</v>
      </c>
      <c r="K1370" s="132" t="str">
        <f>VLOOKUP($F1370,'Participating - full rosters'!$A:$R,18,FALSE )</f>
        <v>Minor</v>
      </c>
      <c r="L1370" s="132" t="str">
        <f>VLOOKUP($F1370,'Participating - full rosters'!$A:$Q,15,FALSE )</f>
        <v>Staff Nurse</v>
      </c>
      <c r="M1370" s="150">
        <f>VLOOKUP($F1370,'Participating - full rosters'!$A:$Q,16,FALSE )</f>
        <v>41932</v>
      </c>
      <c r="N1370" s="150">
        <f>VLOOKUP($F1370,'Participating - full rosters'!$A:$Q,16,FALSE )</f>
        <v>41932</v>
      </c>
      <c r="O1370" s="150"/>
      <c r="P1370" s="150"/>
      <c r="Q1370" s="47">
        <f>'Overall Data'!$C$34-N1370</f>
        <v>1117</v>
      </c>
      <c r="R1370" s="132" t="str">
        <f>VLOOKUP($F1370,'Participating - full rosters'!$A:$Q,17,FALSE )</f>
        <v>NIGHT</v>
      </c>
      <c r="S1370" s="132">
        <v>5</v>
      </c>
    </row>
    <row r="1371" spans="1:19">
      <c r="A1371" t="str">
        <f>VLOOKUP($F1371,'Participating - full rosters'!$A:$Q,2,FALSE )</f>
        <v>The Miriam Hospital</v>
      </c>
      <c r="B1371" s="1">
        <v>0.52550586196277127</v>
      </c>
      <c r="C1371" t="str">
        <f>VLOOKUP($F1371,'Participating - full rosters'!$A:$Q,5,FALSE )</f>
        <v>4W Cardiac</v>
      </c>
      <c r="D1371" s="1">
        <v>0.43561974961587346</v>
      </c>
      <c r="E1371" t="str">
        <f>VLOOKUP($F1371,'Participating - full rosters'!$A:$Q,10,FALSE )</f>
        <v>Washington, Comfort D</v>
      </c>
      <c r="F1371" s="1">
        <v>0.51268886830563343</v>
      </c>
      <c r="G1371">
        <f>VLOOKUP($F1371,'Participating - full rosters'!$A:$Q,11,FALSE )</f>
        <v>247</v>
      </c>
      <c r="H1371" s="132">
        <f>VLOOKUP($F1371,'Participating - full rosters'!$A:$Q,12,FALSE )</f>
        <v>30</v>
      </c>
      <c r="I1371" s="132">
        <f>VLOOKUP($F1371,'Participating - full rosters'!$A:$Q,13,FALSE )</f>
        <v>2004</v>
      </c>
      <c r="J1371" s="132" t="str">
        <f>VLOOKUP($F1371,'Participating - full rosters'!$A:$Q,14,FALSE )</f>
        <v>Nongovt. (not-for-profit) - Other</v>
      </c>
      <c r="K1371" s="132" t="str">
        <f>VLOOKUP($F1371,'Participating - full rosters'!$A:$R,18,FALSE )</f>
        <v>Major</v>
      </c>
      <c r="L1371" s="132" t="str">
        <f>VLOOKUP($F1371,'Participating - full rosters'!$A:$Q,15,FALSE )</f>
        <v>Staff Nurse</v>
      </c>
      <c r="M1371" s="150">
        <f>VLOOKUP($F1371,'Participating - full rosters'!$A:$Q,16,FALSE )</f>
        <v>41932</v>
      </c>
      <c r="N1371" s="150">
        <f>VLOOKUP($F1371,'Participating - full rosters'!$A:$Q,16,FALSE )</f>
        <v>41932</v>
      </c>
      <c r="O1371" s="150"/>
      <c r="P1371" s="150"/>
      <c r="Q1371" s="47">
        <f>'Overall Data'!$C$34-N1371</f>
        <v>1117</v>
      </c>
      <c r="R1371" s="132" t="str">
        <f>VLOOKUP($F1371,'Participating - full rosters'!$A:$Q,17,FALSE )</f>
        <v>NIGHT</v>
      </c>
      <c r="S1371" s="132">
        <v>5</v>
      </c>
    </row>
    <row r="1372" spans="1:19">
      <c r="A1372" t="str">
        <f>VLOOKUP($F1372,'Participating - full rosters'!$A:$Q,2,FALSE )</f>
        <v>UConn Health John Dempsey Hospital</v>
      </c>
      <c r="B1372" s="1">
        <v>6.2812775230464357E-2</v>
      </c>
      <c r="C1372" t="str">
        <f>VLOOKUP($F1372,'Participating - full rosters'!$A:$Q,5,FALSE )</f>
        <v>Medicine 3 Unit</v>
      </c>
      <c r="D1372" s="1">
        <v>5.9301050074087702E-2</v>
      </c>
      <c r="E1372" t="str">
        <f>VLOOKUP($F1372,'Participating - full rosters'!$A:$Q,10,FALSE )</f>
        <v>Hoyt, Ashley L.</v>
      </c>
      <c r="F1372" s="1">
        <v>3.9155297850186566E-2</v>
      </c>
      <c r="G1372">
        <f>VLOOKUP($F1372,'Participating - full rosters'!$A:$Q,11,FALSE )</f>
        <v>176</v>
      </c>
      <c r="H1372" s="132">
        <f>VLOOKUP($F1372,'Participating - full rosters'!$A:$Q,12,FALSE )</f>
        <v>28</v>
      </c>
      <c r="I1372" s="132">
        <f>VLOOKUP($F1372,'Participating - full rosters'!$A:$Q,13,FALSE )</f>
        <v>2017</v>
      </c>
      <c r="J1372" s="132" t="str">
        <f>VLOOKUP($F1372,'Participating - full rosters'!$A:$Q,14,FALSE )</f>
        <v xml:space="preserve">Govt. (non federal) - State
</v>
      </c>
      <c r="K1372" s="132" t="str">
        <f>VLOOKUP($F1372,'Participating - full rosters'!$A:$R,18,FALSE )</f>
        <v>Major</v>
      </c>
      <c r="L1372" s="132" t="str">
        <f>VLOOKUP($F1372,'Participating - full rosters'!$A:$Q,15,FALSE )</f>
        <v>Staff Nurse</v>
      </c>
      <c r="M1372" s="150">
        <f>VLOOKUP($F1372,'Participating - full rosters'!$A:$Q,16,FALSE )</f>
        <v>41932</v>
      </c>
      <c r="N1372" s="150">
        <f>VLOOKUP($F1372,'Participating - full rosters'!$A:$Q,16,FALSE )</f>
        <v>41932</v>
      </c>
      <c r="O1372" s="150"/>
      <c r="P1372" s="150"/>
      <c r="Q1372" s="47">
        <f>'Overall Data'!$C$34-N1372</f>
        <v>1117</v>
      </c>
      <c r="R1372" s="132" t="str">
        <f>VLOOKUP($F1372,'Participating - full rosters'!$A:$Q,17,FALSE )</f>
        <v>NIGHT</v>
      </c>
      <c r="S1372" s="132">
        <v>5</v>
      </c>
    </row>
    <row r="1373" spans="1:19">
      <c r="A1373" t="str">
        <f>VLOOKUP($F1373,'Participating - full rosters'!$A:$Q,2,FALSE )</f>
        <v>Kaiser Permanente Sunnyside Medical Center</v>
      </c>
      <c r="B1373" s="1">
        <v>0.21700524054157877</v>
      </c>
      <c r="C1373" t="str">
        <f>VLOOKUP($F1373,'Participating - full rosters'!$A:$Q,5,FALSE )</f>
        <v>1 South</v>
      </c>
      <c r="D1373" s="1">
        <v>0.84297455888567407</v>
      </c>
      <c r="E1373" t="str">
        <f>VLOOKUP($F1373,'Participating - full rosters'!$A:$Q,10,FALSE )</f>
        <v>Nguyen, Vina</v>
      </c>
      <c r="F1373" s="1">
        <v>0.93688330560158439</v>
      </c>
      <c r="G1373">
        <f>VLOOKUP($F1373,'Participating - full rosters'!$A:$Q,11,FALSE )</f>
        <v>302</v>
      </c>
      <c r="H1373" s="132">
        <f>VLOOKUP($F1373,'Participating - full rosters'!$A:$Q,12,FALSE )</f>
        <v>19</v>
      </c>
      <c r="I1373" s="132">
        <f>VLOOKUP($F1373,'Participating - full rosters'!$A:$Q,13,FALSE )</f>
        <v>2016</v>
      </c>
      <c r="J1373" s="132" t="str">
        <f>VLOOKUP($F1373,'Participating - full rosters'!$A:$Q,14,FALSE )</f>
        <v>Nongovt. (not-for-profit) - Other</v>
      </c>
      <c r="K1373" s="132" t="str">
        <f>VLOOKUP($F1373,'Participating - full rosters'!$A:$R,18,FALSE )</f>
        <v>Minor</v>
      </c>
      <c r="L1373" s="132" t="str">
        <f>VLOOKUP($F1373,'Participating - full rosters'!$A:$Q,15,FALSE )</f>
        <v>Staff Nurse</v>
      </c>
      <c r="M1373" s="150">
        <f>VLOOKUP($F1373,'Participating - full rosters'!$A:$Q,16,FALSE )</f>
        <v>41925</v>
      </c>
      <c r="N1373" s="150">
        <f>VLOOKUP($F1373,'Participating - full rosters'!$A:$Q,16,FALSE )</f>
        <v>41925</v>
      </c>
      <c r="O1373" s="150"/>
      <c r="P1373" s="150"/>
      <c r="Q1373" s="47">
        <f>'Overall Data'!$C$34-N1373</f>
        <v>1124</v>
      </c>
      <c r="R1373" s="132" t="str">
        <f>VLOOKUP($F1373,'Participating - full rosters'!$A:$Q,17,FALSE )</f>
        <v>NIGHT</v>
      </c>
      <c r="S1373" s="132">
        <v>5</v>
      </c>
    </row>
    <row r="1374" spans="1:19">
      <c r="A1374" t="str">
        <f>VLOOKUP($F1374,'Participating - full rosters'!$A:$Q,2,FALSE )</f>
        <v>Kaiser Permanente Sunnyside Medical Center</v>
      </c>
      <c r="B1374" s="151">
        <v>0.21700524054157877</v>
      </c>
      <c r="C1374" t="str">
        <f>VLOOKUP($F1374,'Participating - full rosters'!$A:$Q,5,FALSE )</f>
        <v>3 South</v>
      </c>
      <c r="D1374" s="1">
        <v>0.64084960040717354</v>
      </c>
      <c r="E1374" t="str">
        <f>VLOOKUP($F1374,'Participating - full rosters'!$A:$Q,10,FALSE )</f>
        <v>H., Ononiwu Amaka</v>
      </c>
      <c r="F1374" s="151">
        <v>0.31637595360558024</v>
      </c>
      <c r="G1374">
        <f>VLOOKUP($F1374,'Participating - full rosters'!$A:$Q,11,FALSE )</f>
        <v>302</v>
      </c>
      <c r="H1374" s="132">
        <f>VLOOKUP($F1374,'Participating - full rosters'!$A:$Q,12,FALSE )</f>
        <v>20</v>
      </c>
      <c r="I1374" s="132">
        <f>VLOOKUP($F1374,'Participating - full rosters'!$A:$Q,13,FALSE )</f>
        <v>2016</v>
      </c>
      <c r="J1374" s="132" t="str">
        <f>VLOOKUP($F1374,'Participating - full rosters'!$A:$Q,14,FALSE )</f>
        <v>Nongovt. (not-for-profit) - Other</v>
      </c>
      <c r="K1374" s="132" t="str">
        <f>VLOOKUP($F1374,'Participating - full rosters'!$A:$R,18,FALSE )</f>
        <v>Minor</v>
      </c>
      <c r="L1374" s="132" t="str">
        <f>VLOOKUP($F1374,'Participating - full rosters'!$A:$Q,15,FALSE )</f>
        <v>Staff Nurse</v>
      </c>
      <c r="M1374" s="150">
        <f>VLOOKUP($F1374,'Participating - full rosters'!$A:$Q,16,FALSE )</f>
        <v>41918</v>
      </c>
      <c r="N1374" s="150">
        <f>VLOOKUP($F1374,'Participating - full rosters'!$A:$Q,16,FALSE )</f>
        <v>41918</v>
      </c>
      <c r="O1374" s="150"/>
      <c r="P1374" s="150"/>
      <c r="Q1374" s="47">
        <f>'Overall Data'!$C$34-N1374</f>
        <v>1131</v>
      </c>
      <c r="R1374" s="132" t="str">
        <f>VLOOKUP($F1374,'Participating - full rosters'!$A:$Q,17,FALSE )</f>
        <v xml:space="preserve">NIGHT </v>
      </c>
      <c r="S1374" s="132">
        <v>5</v>
      </c>
    </row>
    <row r="1375" spans="1:19">
      <c r="A1375" t="str">
        <f>VLOOKUP($F1375,'Participating - full rosters'!$A:$Q,2,FALSE )</f>
        <v>St. Elizabeth Hospital</v>
      </c>
      <c r="B1375" s="106">
        <v>6.8237914781315995E-2</v>
      </c>
      <c r="C1375" t="str">
        <f>VLOOKUP($F1375,'Participating - full rosters'!$A:$Q,5,FALSE )</f>
        <v>ICU</v>
      </c>
      <c r="D1375" s="106">
        <v>0.80914576343562938</v>
      </c>
      <c r="E1375" t="str">
        <f>VLOOKUP($F1375,'Participating - full rosters'!$A:$Q,10,FALSE )</f>
        <v>Frederic, Kate</v>
      </c>
      <c r="F1375" s="1">
        <v>0.77977291377380631</v>
      </c>
      <c r="G1375">
        <f>VLOOKUP($F1375,'Participating - full rosters'!$A:$Q,11,FALSE )</f>
        <v>47</v>
      </c>
      <c r="H1375" s="132">
        <f>VLOOKUP($F1375,'Participating - full rosters'!$A:$Q,12,FALSE )</f>
        <v>7</v>
      </c>
      <c r="I1375" s="132">
        <f>VLOOKUP($F1375,'Participating - full rosters'!$A:$Q,13,FALSE )</f>
        <v>2012</v>
      </c>
      <c r="J1375" s="132" t="str">
        <f>VLOOKUP($F1375,'Participating - full rosters'!$A:$Q,14,FALSE )</f>
        <v xml:space="preserve">Nongovt. (not-for-profit) - Church Operated
</v>
      </c>
      <c r="K1375" s="132" t="str">
        <f>VLOOKUP($F1375,'Participating - full rosters'!$A:$R,18,FALSE )</f>
        <v>Non teaching</v>
      </c>
      <c r="L1375" s="132" t="str">
        <f>VLOOKUP($F1375,'Participating - full rosters'!$A:$Q,15,FALSE )</f>
        <v>Staff Nurse</v>
      </c>
      <c r="M1375" s="150">
        <f>VLOOKUP($F1375,'Participating - full rosters'!$A:$Q,16,FALSE )</f>
        <v>41869</v>
      </c>
      <c r="N1375" s="150">
        <f>VLOOKUP($F1375,'Participating - full rosters'!$A:$Q,16,FALSE )</f>
        <v>41869</v>
      </c>
      <c r="O1375" s="150"/>
      <c r="P1375" s="150"/>
      <c r="Q1375" s="47">
        <f>'Overall Data'!$C$34-N1375</f>
        <v>1180</v>
      </c>
      <c r="R1375" s="132" t="str">
        <f>VLOOKUP($F1375,'Participating - full rosters'!$A:$Q,17,FALSE )</f>
        <v>Nights</v>
      </c>
      <c r="S1375" s="132">
        <v>5</v>
      </c>
    </row>
    <row r="1376" spans="1:19">
      <c r="A1376" t="str">
        <f>VLOOKUP($F1376,'Participating - full rosters'!$A:$Q,2,FALSE )</f>
        <v>The Miriam Hospital</v>
      </c>
      <c r="B1376" s="1">
        <v>0.52550586196277105</v>
      </c>
      <c r="C1376" t="str">
        <f>VLOOKUP($F1376,'Participating - full rosters'!$A:$Q,5,FALSE )</f>
        <v>3E Stroke</v>
      </c>
      <c r="D1376" s="1">
        <v>0.54565087362919495</v>
      </c>
      <c r="E1376" t="str">
        <f>VLOOKUP($F1376,'Participating - full rosters'!$A:$Q,10,FALSE )</f>
        <v>Dow, Natasha L</v>
      </c>
      <c r="F1376" s="1">
        <v>0.41319907903661313</v>
      </c>
      <c r="G1376">
        <f>VLOOKUP($F1376,'Participating - full rosters'!$A:$Q,11,FALSE )</f>
        <v>247</v>
      </c>
      <c r="H1376" s="132">
        <f>VLOOKUP($F1376,'Participating - full rosters'!$A:$Q,12,FALSE )</f>
        <v>32</v>
      </c>
      <c r="I1376" s="132">
        <f>VLOOKUP($F1376,'Participating - full rosters'!$A:$Q,13,FALSE )</f>
        <v>2004</v>
      </c>
      <c r="J1376" s="132" t="str">
        <f>VLOOKUP($F1376,'Participating - full rosters'!$A:$Q,14,FALSE )</f>
        <v>Nongovt. (not-for-profit) - Other</v>
      </c>
      <c r="K1376" s="132" t="str">
        <f>VLOOKUP($F1376,'Participating - full rosters'!$A:$R,18,FALSE )</f>
        <v>Major</v>
      </c>
      <c r="L1376" s="132" t="str">
        <f>VLOOKUP($F1376,'Participating - full rosters'!$A:$Q,15,FALSE )</f>
        <v>Staff Nurse</v>
      </c>
      <c r="M1376" s="150">
        <f>VLOOKUP($F1376,'Participating - full rosters'!$A:$Q,16,FALSE )</f>
        <v>41869</v>
      </c>
      <c r="N1376" s="150">
        <f>VLOOKUP($F1376,'Participating - full rosters'!$A:$Q,16,FALSE )</f>
        <v>41869</v>
      </c>
      <c r="O1376" s="150"/>
      <c r="P1376" s="150"/>
      <c r="Q1376" s="47">
        <f>'Overall Data'!$C$34-N1376</f>
        <v>1180</v>
      </c>
      <c r="R1376" s="132" t="str">
        <f>VLOOKUP($F1376,'Participating - full rosters'!$A:$Q,17,FALSE )</f>
        <v>Nights</v>
      </c>
      <c r="S1376" s="132">
        <v>5</v>
      </c>
    </row>
    <row r="1377" spans="1:19">
      <c r="A1377" t="str">
        <f>VLOOKUP($F1377,'Participating - full rosters'!$A:$Q,2,FALSE )</f>
        <v>Kaiser Permanente Sunnyside Medical Center</v>
      </c>
      <c r="B1377" s="1">
        <v>0.21700524054157877</v>
      </c>
      <c r="C1377" t="str">
        <f>VLOOKUP($F1377,'Participating - full rosters'!$A:$Q,5,FALSE )</f>
        <v>2 South</v>
      </c>
      <c r="D1377" s="100">
        <v>0.88298628694913495</v>
      </c>
      <c r="E1377" t="str">
        <f>VLOOKUP($F1377,'Participating - full rosters'!$A:$Q,10,FALSE )</f>
        <v>Lin, Grace</v>
      </c>
      <c r="F1377" s="1">
        <v>0.81467040373538702</v>
      </c>
      <c r="G1377">
        <f>VLOOKUP($F1377,'Participating - full rosters'!$A:$Q,11,FALSE )</f>
        <v>302</v>
      </c>
      <c r="H1377" s="132">
        <f>VLOOKUP($F1377,'Participating - full rosters'!$A:$Q,12,FALSE )</f>
        <v>20</v>
      </c>
      <c r="I1377" s="132">
        <f>VLOOKUP($F1377,'Participating - full rosters'!$A:$Q,13,FALSE )</f>
        <v>2016</v>
      </c>
      <c r="J1377" s="132" t="str">
        <f>VLOOKUP($F1377,'Participating - full rosters'!$A:$Q,14,FALSE )</f>
        <v>Nongovt. (not-for-profit) - Other</v>
      </c>
      <c r="K1377" s="132" t="str">
        <f>VLOOKUP($F1377,'Participating - full rosters'!$A:$R,18,FALSE )</f>
        <v>Minor</v>
      </c>
      <c r="L1377" s="132" t="str">
        <f>VLOOKUP($F1377,'Participating - full rosters'!$A:$Q,15,FALSE )</f>
        <v>Staff Nurse</v>
      </c>
      <c r="M1377" s="150">
        <f>VLOOKUP($F1377,'Participating - full rosters'!$A:$Q,16,FALSE )</f>
        <v>41841</v>
      </c>
      <c r="N1377" s="150">
        <f>VLOOKUP($F1377,'Participating - full rosters'!$A:$Q,16,FALSE )</f>
        <v>41841</v>
      </c>
      <c r="O1377" s="150"/>
      <c r="P1377" s="150"/>
      <c r="Q1377" s="47">
        <f>'Overall Data'!$C$34-N1377</f>
        <v>1208</v>
      </c>
      <c r="R1377" s="132" t="str">
        <f>VLOOKUP($F1377,'Participating - full rosters'!$A:$Q,17,FALSE )</f>
        <v>NIGHT</v>
      </c>
      <c r="S1377" s="132">
        <v>5</v>
      </c>
    </row>
    <row r="1378" spans="1:19">
      <c r="A1378" t="str">
        <f>VLOOKUP($F1378,'Participating - full rosters'!$A:$Q,2,FALSE )</f>
        <v xml:space="preserve">King's County </v>
      </c>
      <c r="B1378" s="143">
        <v>0.23887557634757928</v>
      </c>
      <c r="C1378" t="str">
        <f>VLOOKUP($F1378,'Participating - full rosters'!$A:$Q,5,FALSE )</f>
        <v>D4 North</v>
      </c>
      <c r="D1378" s="195">
        <v>0.89664656077442673</v>
      </c>
      <c r="E1378" t="str">
        <f>VLOOKUP($F1378,'Participating - full rosters'!$A:$Q,10,FALSE )</f>
        <v>Cornel, Tessie</v>
      </c>
      <c r="F1378" s="142">
        <v>0.59080036713562067</v>
      </c>
      <c r="G1378">
        <f>VLOOKUP($F1378,'Participating - full rosters'!$A:$Q,11,FALSE )</f>
        <v>599</v>
      </c>
      <c r="H1378" s="132">
        <f>VLOOKUP($F1378,'Participating - full rosters'!$A:$Q,12,FALSE )</f>
        <v>36</v>
      </c>
      <c r="I1378" s="132">
        <f>VLOOKUP($F1378,'Participating - full rosters'!$A:$Q,13,FALSE )</f>
        <v>2006</v>
      </c>
      <c r="J1378" s="132" t="str">
        <f>VLOOKUP($F1378,'Participating - full rosters'!$A:$Q,14,FALSE )</f>
        <v xml:space="preserve">Govt. (non federal) - City
</v>
      </c>
      <c r="K1378" s="132" t="str">
        <f>VLOOKUP($F1378,'Participating - full rosters'!$A:$R,18,FALSE )</f>
        <v>Minor</v>
      </c>
      <c r="L1378" s="132" t="str">
        <f>VLOOKUP($F1378,'Participating - full rosters'!$A:$Q,15,FALSE )</f>
        <v>STAFF NURSE</v>
      </c>
      <c r="M1378" s="150">
        <f>VLOOKUP($F1378,'Participating - full rosters'!$A:$Q,16,FALSE )</f>
        <v>41827</v>
      </c>
      <c r="N1378" s="150">
        <f>VLOOKUP($F1378,'Participating - full rosters'!$A:$Q,16,FALSE )</f>
        <v>41827</v>
      </c>
      <c r="O1378" s="150"/>
      <c r="P1378" s="150"/>
      <c r="Q1378" s="47">
        <f>'Overall Data'!$C$34-N1378</f>
        <v>1222</v>
      </c>
      <c r="R1378" s="132" t="str">
        <f>VLOOKUP($F1378,'Participating - full rosters'!$A:$Q,17,FALSE )</f>
        <v>NIGHT</v>
      </c>
      <c r="S1378" s="132">
        <v>5</v>
      </c>
    </row>
    <row r="1379" spans="1:19">
      <c r="A1379" t="str">
        <f>VLOOKUP($F1379,'Participating - full rosters'!$A:$Q,2,FALSE )</f>
        <v>Kaiser Permanente Sunnyside Medical Center</v>
      </c>
      <c r="B1379" s="151">
        <v>0.21700524054157877</v>
      </c>
      <c r="C1379" t="str">
        <f>VLOOKUP($F1379,'Participating - full rosters'!$A:$Q,5,FALSE )</f>
        <v>1 South</v>
      </c>
      <c r="D1379" s="1">
        <v>0.84297455888567407</v>
      </c>
      <c r="E1379" t="str">
        <f>VLOOKUP($F1379,'Participating - full rosters'!$A:$Q,10,FALSE )</f>
        <v>Santos, Meaghann</v>
      </c>
      <c r="F1379" s="151">
        <v>0.70449817564228856</v>
      </c>
      <c r="G1379">
        <f>VLOOKUP($F1379,'Participating - full rosters'!$A:$Q,11,FALSE )</f>
        <v>302</v>
      </c>
      <c r="H1379" s="132">
        <f>VLOOKUP($F1379,'Participating - full rosters'!$A:$Q,12,FALSE )</f>
        <v>19</v>
      </c>
      <c r="I1379" s="132">
        <f>VLOOKUP($F1379,'Participating - full rosters'!$A:$Q,13,FALSE )</f>
        <v>2016</v>
      </c>
      <c r="J1379" s="132" t="str">
        <f>VLOOKUP($F1379,'Participating - full rosters'!$A:$Q,14,FALSE )</f>
        <v>Nongovt. (not-for-profit) - Other</v>
      </c>
      <c r="K1379" s="132" t="str">
        <f>VLOOKUP($F1379,'Participating - full rosters'!$A:$R,18,FALSE )</f>
        <v>Minor</v>
      </c>
      <c r="L1379" s="132" t="str">
        <f>VLOOKUP($F1379,'Participating - full rosters'!$A:$Q,15,FALSE )</f>
        <v>Staff Nurse</v>
      </c>
      <c r="M1379" s="150">
        <f>VLOOKUP($F1379,'Participating - full rosters'!$A:$Q,16,FALSE )</f>
        <v>41821</v>
      </c>
      <c r="N1379" s="150">
        <f>VLOOKUP($F1379,'Participating - full rosters'!$A:$Q,16,FALSE )</f>
        <v>41821</v>
      </c>
      <c r="O1379" s="150"/>
      <c r="P1379" s="150"/>
      <c r="Q1379" s="47">
        <f>'Overall Data'!$C$34-N1379</f>
        <v>1228</v>
      </c>
      <c r="R1379" s="132" t="str">
        <f>VLOOKUP($F1379,'Participating - full rosters'!$A:$Q,17,FALSE )</f>
        <v>NIGHT</v>
      </c>
      <c r="S1379" s="132">
        <v>5</v>
      </c>
    </row>
    <row r="1380" spans="1:19">
      <c r="A1380" t="str">
        <f>VLOOKUP($F1380,'Participating - full rosters'!$A:$Q,2,FALSE )</f>
        <v>Kaiser Permanente Sunnyside Medical Center</v>
      </c>
      <c r="B1380" s="151">
        <v>0.21700524054157877</v>
      </c>
      <c r="C1380" t="str">
        <f>VLOOKUP($F1380,'Participating - full rosters'!$A:$Q,5,FALSE )</f>
        <v>3 North</v>
      </c>
      <c r="D1380" s="1">
        <v>0.25340820192356961</v>
      </c>
      <c r="E1380" t="str">
        <f>VLOOKUP($F1380,'Participating - full rosters'!$A:$Q,10,FALSE )</f>
        <v>Bacumo, Judy K.</v>
      </c>
      <c r="F1380" s="151">
        <v>0.35022683421333256</v>
      </c>
      <c r="G1380">
        <f>VLOOKUP($F1380,'Participating - full rosters'!$A:$Q,11,FALSE )</f>
        <v>302</v>
      </c>
      <c r="H1380" s="132">
        <f>VLOOKUP($F1380,'Participating - full rosters'!$A:$Q,12,FALSE )</f>
        <v>37</v>
      </c>
      <c r="I1380" s="132">
        <f>VLOOKUP($F1380,'Participating - full rosters'!$A:$Q,13,FALSE )</f>
        <v>2016</v>
      </c>
      <c r="J1380" s="132" t="str">
        <f>VLOOKUP($F1380,'Participating - full rosters'!$A:$Q,14,FALSE )</f>
        <v>Nongovt. (not-for-profit) - Other</v>
      </c>
      <c r="K1380" s="132" t="str">
        <f>VLOOKUP($F1380,'Participating - full rosters'!$A:$R,18,FALSE )</f>
        <v>Minor</v>
      </c>
      <c r="L1380" s="132" t="str">
        <f>VLOOKUP($F1380,'Participating - full rosters'!$A:$Q,15,FALSE )</f>
        <v>Staff Nurse</v>
      </c>
      <c r="M1380" s="150">
        <f>VLOOKUP($F1380,'Participating - full rosters'!$A:$Q,16,FALSE )</f>
        <v>41806</v>
      </c>
      <c r="N1380" s="150">
        <f>VLOOKUP($F1380,'Participating - full rosters'!$A:$Q,16,FALSE )</f>
        <v>41806</v>
      </c>
      <c r="O1380" s="150"/>
      <c r="P1380" s="150"/>
      <c r="Q1380" s="47">
        <f>'Overall Data'!$C$34-N1380</f>
        <v>1243</v>
      </c>
      <c r="R1380" s="132" t="str">
        <f>VLOOKUP($F1380,'Participating - full rosters'!$A:$Q,17,FALSE )</f>
        <v>NIGHT</v>
      </c>
      <c r="S1380" s="132">
        <v>5</v>
      </c>
    </row>
    <row r="1381" spans="1:19">
      <c r="A1381" t="str">
        <f>VLOOKUP($F1381,'Participating - full rosters'!$A:$Q,2,FALSE )</f>
        <v xml:space="preserve">King's County </v>
      </c>
      <c r="B1381" s="143">
        <v>0.23887557634757928</v>
      </c>
      <c r="C1381" t="str">
        <f>VLOOKUP($F1381,'Participating - full rosters'!$A:$Q,5,FALSE )</f>
        <v>D7 North</v>
      </c>
      <c r="D1381" s="195">
        <v>0.18010557270315219</v>
      </c>
      <c r="E1381" t="str">
        <f>VLOOKUP($F1381,'Participating - full rosters'!$A:$Q,10,FALSE )</f>
        <v>Andrews, Ashalee</v>
      </c>
      <c r="F1381" s="142">
        <v>0.73394597459201671</v>
      </c>
      <c r="G1381">
        <f>VLOOKUP($F1381,'Participating - full rosters'!$A:$Q,11,FALSE )</f>
        <v>599</v>
      </c>
      <c r="H1381" s="132">
        <f>VLOOKUP($F1381,'Participating - full rosters'!$A:$Q,12,FALSE )</f>
        <v>36</v>
      </c>
      <c r="I1381" s="132">
        <f>VLOOKUP($F1381,'Participating - full rosters'!$A:$Q,13,FALSE )</f>
        <v>2006</v>
      </c>
      <c r="J1381" s="132" t="str">
        <f>VLOOKUP($F1381,'Participating - full rosters'!$A:$Q,14,FALSE )</f>
        <v xml:space="preserve">Govt. (non federal) - City
</v>
      </c>
      <c r="K1381" s="132" t="str">
        <f>VLOOKUP($F1381,'Participating - full rosters'!$A:$R,18,FALSE )</f>
        <v>Minor</v>
      </c>
      <c r="L1381" s="132" t="str">
        <f>VLOOKUP($F1381,'Participating - full rosters'!$A:$Q,15,FALSE )</f>
        <v>Staff Nurse</v>
      </c>
      <c r="M1381" s="150">
        <f>VLOOKUP($F1381,'Participating - full rosters'!$A:$Q,16,FALSE )</f>
        <v>41792</v>
      </c>
      <c r="N1381" s="150">
        <f>VLOOKUP($F1381,'Participating - full rosters'!$A:$Q,16,FALSE )</f>
        <v>41792</v>
      </c>
      <c r="O1381" s="150"/>
      <c r="P1381" s="150"/>
      <c r="Q1381" s="47">
        <f>'Overall Data'!$C$34-N1381</f>
        <v>1257</v>
      </c>
      <c r="R1381" s="132" t="str">
        <f>VLOOKUP($F1381,'Participating - full rosters'!$A:$Q,17,FALSE )</f>
        <v>Night</v>
      </c>
      <c r="S1381" s="132">
        <v>5</v>
      </c>
    </row>
    <row r="1382" spans="1:19">
      <c r="A1382" t="str">
        <f>VLOOKUP($F1382,'Participating - full rosters'!$A:$Q,2,FALSE )</f>
        <v>The Miriam Hospital</v>
      </c>
      <c r="B1382" s="1">
        <v>0.52550586196277127</v>
      </c>
      <c r="C1382" t="str">
        <f>VLOOKUP($F1382,'Participating - full rosters'!$A:$Q,5,FALSE )</f>
        <v>3W Med Surg</v>
      </c>
      <c r="D1382" s="1">
        <v>0.25663933604106137</v>
      </c>
      <c r="E1382" t="str">
        <f>VLOOKUP($F1382,'Participating - full rosters'!$A:$Q,10,FALSE )</f>
        <v>Ackerly, Tabatha</v>
      </c>
      <c r="F1382" s="1">
        <v>0.86230264234819254</v>
      </c>
      <c r="G1382">
        <f>VLOOKUP($F1382,'Participating - full rosters'!$A:$Q,11,FALSE )</f>
        <v>247</v>
      </c>
      <c r="H1382" s="132">
        <f>VLOOKUP($F1382,'Participating - full rosters'!$A:$Q,12,FALSE )</f>
        <v>36</v>
      </c>
      <c r="I1382" s="132">
        <f>VLOOKUP($F1382,'Participating - full rosters'!$A:$Q,13,FALSE )</f>
        <v>2004</v>
      </c>
      <c r="J1382" s="132" t="str">
        <f>VLOOKUP($F1382,'Participating - full rosters'!$A:$Q,14,FALSE )</f>
        <v>Nongovt. (not-for-profit) - Other</v>
      </c>
      <c r="K1382" s="132" t="str">
        <f>VLOOKUP($F1382,'Participating - full rosters'!$A:$R,18,FALSE )</f>
        <v>Major</v>
      </c>
      <c r="L1382" s="132" t="str">
        <f>VLOOKUP($F1382,'Participating - full rosters'!$A:$Q,15,FALSE )</f>
        <v>Staff Nurse</v>
      </c>
      <c r="M1382" s="150">
        <f>VLOOKUP($F1382,'Participating - full rosters'!$A:$Q,16,FALSE )</f>
        <v>41792</v>
      </c>
      <c r="N1382" s="150">
        <f>VLOOKUP($F1382,'Participating - full rosters'!$A:$Q,16,FALSE )</f>
        <v>41792</v>
      </c>
      <c r="O1382" s="150"/>
      <c r="P1382" s="150"/>
      <c r="Q1382" s="47">
        <f>'Overall Data'!$C$34-N1382</f>
        <v>1257</v>
      </c>
      <c r="R1382" s="132" t="str">
        <f>VLOOKUP($F1382,'Participating - full rosters'!$A:$Q,17,FALSE )</f>
        <v>Night</v>
      </c>
      <c r="S1382" s="132">
        <v>5</v>
      </c>
    </row>
    <row r="1383" spans="1:19">
      <c r="A1383" t="str">
        <f>VLOOKUP($F1383,'Participating - full rosters'!$A:$Q,2,FALSE )</f>
        <v>Kaiser Permanente Sunnyside Medical Center</v>
      </c>
      <c r="B1383" s="1">
        <v>0.21700524054157877</v>
      </c>
      <c r="C1383" t="str">
        <f>VLOOKUP($F1383,'Participating - full rosters'!$A:$Q,5,FALSE )</f>
        <v>1 South</v>
      </c>
      <c r="D1383" s="151">
        <v>0.84297455888567407</v>
      </c>
      <c r="E1383" t="str">
        <f>VLOOKUP($F1383,'Participating - full rosters'!$A:$Q,10,FALSE )</f>
        <v>Luzefa, Florina Ma</v>
      </c>
      <c r="F1383" s="1">
        <v>0.49776780975120016</v>
      </c>
      <c r="G1383">
        <f>VLOOKUP($F1383,'Participating - full rosters'!$A:$Q,11,FALSE )</f>
        <v>302</v>
      </c>
      <c r="H1383" s="132">
        <f>VLOOKUP($F1383,'Participating - full rosters'!$A:$Q,12,FALSE )</f>
        <v>19</v>
      </c>
      <c r="I1383" s="132">
        <f>VLOOKUP($F1383,'Participating - full rosters'!$A:$Q,13,FALSE )</f>
        <v>2016</v>
      </c>
      <c r="J1383" s="132" t="str">
        <f>VLOOKUP($F1383,'Participating - full rosters'!$A:$Q,14,FALSE )</f>
        <v>Nongovt. (not-for-profit) - Other</v>
      </c>
      <c r="K1383" s="132" t="str">
        <f>VLOOKUP($F1383,'Participating - full rosters'!$A:$R,18,FALSE )</f>
        <v>Minor</v>
      </c>
      <c r="L1383" s="132" t="str">
        <f>VLOOKUP($F1383,'Participating - full rosters'!$A:$Q,15,FALSE )</f>
        <v>Staff Nurse</v>
      </c>
      <c r="M1383" s="150">
        <f>VLOOKUP($F1383,'Participating - full rosters'!$A:$Q,16,FALSE )</f>
        <v>41771</v>
      </c>
      <c r="N1383" s="150">
        <f>VLOOKUP($F1383,'Participating - full rosters'!$A:$Q,16,FALSE )</f>
        <v>41771</v>
      </c>
      <c r="O1383" s="150"/>
      <c r="P1383" s="150"/>
      <c r="Q1383" s="47">
        <f>'Overall Data'!$C$34-N1383</f>
        <v>1278</v>
      </c>
      <c r="R1383" s="132" t="str">
        <f>VLOOKUP($F1383,'Participating - full rosters'!$A:$Q,17,FALSE )</f>
        <v>NIGHT</v>
      </c>
      <c r="S1383" s="132">
        <v>5</v>
      </c>
    </row>
    <row r="1384" spans="1:19">
      <c r="A1384" t="str">
        <f>VLOOKUP($F1384,'Participating - full rosters'!$A:$Q,2,FALSE )</f>
        <v>The Miriam Hospital</v>
      </c>
      <c r="B1384" s="1">
        <v>0.52550586196277127</v>
      </c>
      <c r="C1384" t="str">
        <f>VLOOKUP($F1384,'Participating - full rosters'!$A:$Q,5,FALSE )</f>
        <v>4B Oncology</v>
      </c>
      <c r="D1384" s="1">
        <v>0.93622122789429929</v>
      </c>
      <c r="E1384" t="str">
        <f>VLOOKUP($F1384,'Participating - full rosters'!$A:$Q,10,FALSE )</f>
        <v>Nicolas, Laura</v>
      </c>
      <c r="F1384" s="1">
        <v>0.50477211340709116</v>
      </c>
      <c r="G1384">
        <f>VLOOKUP($F1384,'Participating - full rosters'!$A:$Q,11,FALSE )</f>
        <v>247</v>
      </c>
      <c r="H1384" s="132">
        <f>VLOOKUP($F1384,'Participating - full rosters'!$A:$Q,12,FALSE )</f>
        <v>25</v>
      </c>
      <c r="I1384" s="132">
        <f>VLOOKUP($F1384,'Participating - full rosters'!$A:$Q,13,FALSE )</f>
        <v>2004</v>
      </c>
      <c r="J1384" s="132" t="str">
        <f>VLOOKUP($F1384,'Participating - full rosters'!$A:$Q,14,FALSE )</f>
        <v>Nongovt. (not-for-profit) - Other</v>
      </c>
      <c r="K1384" s="132" t="str">
        <f>VLOOKUP($F1384,'Participating - full rosters'!$A:$R,18,FALSE )</f>
        <v>Major</v>
      </c>
      <c r="L1384" s="132" t="str">
        <f>VLOOKUP($F1384,'Participating - full rosters'!$A:$Q,15,FALSE )</f>
        <v>Nurse Aide</v>
      </c>
      <c r="M1384" s="150">
        <f>VLOOKUP($F1384,'Participating - full rosters'!$A:$Q,16,FALSE )</f>
        <v>41761</v>
      </c>
      <c r="N1384" s="150">
        <f>VLOOKUP($F1384,'Participating - full rosters'!$A:$Q,16,FALSE )</f>
        <v>41761</v>
      </c>
      <c r="O1384" s="150"/>
      <c r="P1384" s="150"/>
      <c r="Q1384" s="47">
        <f>'Overall Data'!$C$34-N1384</f>
        <v>1288</v>
      </c>
      <c r="R1384" s="132" t="str">
        <f>VLOOKUP($F1384,'Participating - full rosters'!$A:$Q,17,FALSE )</f>
        <v xml:space="preserve">NIGHT </v>
      </c>
      <c r="S1384" s="132">
        <v>5</v>
      </c>
    </row>
    <row r="1385" spans="1:19">
      <c r="A1385" t="str">
        <f>VLOOKUP($F1385,'Participating - full rosters'!$A:$Q,2,FALSE )</f>
        <v>Kaiser Permanente Sunnyside Medical Center</v>
      </c>
      <c r="B1385" s="151">
        <v>0.21700524054157877</v>
      </c>
      <c r="C1385" t="str">
        <f>VLOOKUP($F1385,'Participating - full rosters'!$A:$Q,5,FALSE )</f>
        <v>MS Progressive</v>
      </c>
      <c r="D1385" s="1">
        <v>0.25596923097598645</v>
      </c>
      <c r="E1385" t="str">
        <f>VLOOKUP($F1385,'Participating - full rosters'!$A:$Q,10,FALSE )</f>
        <v>Martin, Ali</v>
      </c>
      <c r="F1385" s="151">
        <v>0.65753997777116435</v>
      </c>
      <c r="G1385">
        <f>VLOOKUP($F1385,'Participating - full rosters'!$A:$Q,11,FALSE )</f>
        <v>302</v>
      </c>
      <c r="H1385" s="132">
        <f>VLOOKUP($F1385,'Participating - full rosters'!$A:$Q,12,FALSE )</f>
        <v>20</v>
      </c>
      <c r="I1385" s="132">
        <f>VLOOKUP($F1385,'Participating - full rosters'!$A:$Q,13,FALSE )</f>
        <v>2016</v>
      </c>
      <c r="J1385" s="132" t="str">
        <f>VLOOKUP($F1385,'Participating - full rosters'!$A:$Q,14,FALSE )</f>
        <v>Nongovt. (not-for-profit) - Other</v>
      </c>
      <c r="K1385" s="132" t="str">
        <f>VLOOKUP($F1385,'Participating - full rosters'!$A:$R,18,FALSE )</f>
        <v>Minor</v>
      </c>
      <c r="L1385" s="132" t="str">
        <f>VLOOKUP($F1385,'Participating - full rosters'!$A:$Q,15,FALSE )</f>
        <v>Staff Nurse</v>
      </c>
      <c r="M1385" s="150">
        <f>VLOOKUP($F1385,'Participating - full rosters'!$A:$Q,16,FALSE )</f>
        <v>41750</v>
      </c>
      <c r="N1385" s="150">
        <f>VLOOKUP($F1385,'Participating - full rosters'!$A:$Q,16,FALSE )</f>
        <v>41750</v>
      </c>
      <c r="O1385" s="150"/>
      <c r="P1385" s="150"/>
      <c r="Q1385" s="47">
        <f>'Overall Data'!$C$34-N1385</f>
        <v>1299</v>
      </c>
      <c r="R1385" s="132" t="str">
        <f>VLOOKUP($F1385,'Participating - full rosters'!$A:$Q,17,FALSE )</f>
        <v>NIGHT</v>
      </c>
      <c r="S1385" s="132">
        <v>5</v>
      </c>
    </row>
    <row r="1386" spans="1:19">
      <c r="A1386" t="str">
        <f>VLOOKUP($F1386,'Participating - full rosters'!$A:$Q,2,FALSE )</f>
        <v>Kaiser Permanente Sunnyside Medical Center</v>
      </c>
      <c r="B1386" s="151">
        <v>0.21700524054157877</v>
      </c>
      <c r="C1386" t="str">
        <f>VLOOKUP($F1386,'Participating - full rosters'!$A:$Q,5,FALSE )</f>
        <v>MS Progressive</v>
      </c>
      <c r="D1386" s="1">
        <v>0.25596923097598645</v>
      </c>
      <c r="E1386" t="str">
        <f>VLOOKUP($F1386,'Participating - full rosters'!$A:$Q,10,FALSE )</f>
        <v>Phillips, Laurie</v>
      </c>
      <c r="F1386" s="151">
        <v>0.43728559783448417</v>
      </c>
      <c r="G1386">
        <f>VLOOKUP($F1386,'Participating - full rosters'!$A:$Q,11,FALSE )</f>
        <v>302</v>
      </c>
      <c r="H1386" s="132">
        <f>VLOOKUP($F1386,'Participating - full rosters'!$A:$Q,12,FALSE )</f>
        <v>20</v>
      </c>
      <c r="I1386" s="132">
        <f>VLOOKUP($F1386,'Participating - full rosters'!$A:$Q,13,FALSE )</f>
        <v>2016</v>
      </c>
      <c r="J1386" s="132" t="str">
        <f>VLOOKUP($F1386,'Participating - full rosters'!$A:$Q,14,FALSE )</f>
        <v>Nongovt. (not-for-profit) - Other</v>
      </c>
      <c r="K1386" s="132" t="str">
        <f>VLOOKUP($F1386,'Participating - full rosters'!$A:$R,18,FALSE )</f>
        <v>Minor</v>
      </c>
      <c r="L1386" s="132" t="str">
        <f>VLOOKUP($F1386,'Participating - full rosters'!$A:$Q,15,FALSE )</f>
        <v>Staff Nurse</v>
      </c>
      <c r="M1386" s="150">
        <f>VLOOKUP($F1386,'Participating - full rosters'!$A:$Q,16,FALSE )</f>
        <v>41736</v>
      </c>
      <c r="N1386" s="150">
        <f>VLOOKUP($F1386,'Participating - full rosters'!$A:$Q,16,FALSE )</f>
        <v>41736</v>
      </c>
      <c r="O1386" s="150"/>
      <c r="P1386" s="150"/>
      <c r="Q1386" s="47">
        <f>'Overall Data'!$C$34-N1386</f>
        <v>1313</v>
      </c>
      <c r="R1386" s="132" t="str">
        <f>VLOOKUP($F1386,'Participating - full rosters'!$A:$Q,17,FALSE )</f>
        <v>NIGHT</v>
      </c>
      <c r="S1386" s="132">
        <v>5</v>
      </c>
    </row>
    <row r="1387" spans="1:19">
      <c r="A1387" t="str">
        <f>VLOOKUP($F1387,'Participating - full rosters'!$A:$Q,2,FALSE )</f>
        <v>Geisinger Medical Center</v>
      </c>
      <c r="B1387" s="151">
        <v>0.91611479193661671</v>
      </c>
      <c r="C1387" t="str">
        <f>VLOOKUP($F1387,'Participating - full rosters'!$A:$Q,5,FALSE )</f>
        <v xml:space="preserve">BP 7 </v>
      </c>
      <c r="D1387" s="1">
        <v>0.86510378090424767</v>
      </c>
      <c r="E1387" t="str">
        <f>VLOOKUP($F1387,'Participating - full rosters'!$A:$Q,10,FALSE )</f>
        <v>Snyder, William</v>
      </c>
      <c r="F1387" s="151">
        <v>0.78833563123377803</v>
      </c>
      <c r="G1387">
        <f>VLOOKUP($F1387,'Participating - full rosters'!$A:$Q,11,FALSE )</f>
        <v>547</v>
      </c>
      <c r="H1387" s="132">
        <f>VLOOKUP($F1387,'Participating - full rosters'!$A:$Q,12,FALSE )</f>
        <v>28</v>
      </c>
      <c r="I1387" s="132">
        <f>VLOOKUP($F1387,'Participating - full rosters'!$A:$Q,13,FALSE )</f>
        <v>2010</v>
      </c>
      <c r="J1387" s="132" t="str">
        <f>VLOOKUP($F1387,'Participating - full rosters'!$A:$Q,14,FALSE )</f>
        <v>Nongovt. (not-for-profit) - Other</v>
      </c>
      <c r="K1387" s="132" t="str">
        <f>VLOOKUP($F1387,'Participating - full rosters'!$A:$R,18,FALSE )</f>
        <v>Major</v>
      </c>
      <c r="L1387" s="132" t="str">
        <f>VLOOKUP($F1387,'Participating - full rosters'!$A:$Q,15,FALSE )</f>
        <v>Unlicensed staff</v>
      </c>
      <c r="M1387" s="150">
        <f>VLOOKUP($F1387,'Participating - full rosters'!$A:$Q,16,FALSE )</f>
        <v>41687</v>
      </c>
      <c r="N1387" s="150">
        <f>VLOOKUP($F1387,'Participating - full rosters'!$A:$Q,16,FALSE )</f>
        <v>41687</v>
      </c>
      <c r="O1387" s="150"/>
      <c r="P1387" s="150"/>
      <c r="Q1387" s="47">
        <f>'Overall Data'!$C$34-N1387</f>
        <v>1362</v>
      </c>
      <c r="R1387" s="132" t="str">
        <f>VLOOKUP($F1387,'Participating - full rosters'!$A:$Q,17,FALSE )</f>
        <v xml:space="preserve">NIGHT </v>
      </c>
      <c r="S1387" s="132">
        <v>5</v>
      </c>
    </row>
    <row r="1388" spans="1:19">
      <c r="A1388" t="str">
        <f>VLOOKUP($F1388,'Participating - full rosters'!$A:$Q,2,FALSE )</f>
        <v>Kaiser Permanente Sunnyside Medical Center</v>
      </c>
      <c r="B1388" s="151">
        <v>0.21700524054157877</v>
      </c>
      <c r="C1388" t="str">
        <f>VLOOKUP($F1388,'Participating - full rosters'!$A:$Q,5,FALSE )</f>
        <v>CV</v>
      </c>
      <c r="D1388" s="1">
        <v>0.28666575543119865</v>
      </c>
      <c r="E1388" t="str">
        <f>VLOOKUP($F1388,'Participating - full rosters'!$A:$Q,10,FALSE )</f>
        <v>Looney, James</v>
      </c>
      <c r="F1388" s="151">
        <v>0.90501225982322719</v>
      </c>
      <c r="G1388">
        <f>VLOOKUP($F1388,'Participating - full rosters'!$A:$Q,11,FALSE )</f>
        <v>302</v>
      </c>
      <c r="H1388" s="132">
        <f>VLOOKUP($F1388,'Participating - full rosters'!$A:$Q,12,FALSE )</f>
        <v>18</v>
      </c>
      <c r="I1388" s="132">
        <f>VLOOKUP($F1388,'Participating - full rosters'!$A:$Q,13,FALSE )</f>
        <v>2016</v>
      </c>
      <c r="J1388" s="132" t="str">
        <f>VLOOKUP($F1388,'Participating - full rosters'!$A:$Q,14,FALSE )</f>
        <v>Nongovt. (not-for-profit) - Other</v>
      </c>
      <c r="K1388" s="132" t="str">
        <f>VLOOKUP($F1388,'Participating - full rosters'!$A:$R,18,FALSE )</f>
        <v>Minor</v>
      </c>
      <c r="L1388" s="132" t="str">
        <f>VLOOKUP($F1388,'Participating - full rosters'!$A:$Q,15,FALSE )</f>
        <v>Staff Nurse</v>
      </c>
      <c r="M1388" s="150">
        <f>VLOOKUP($F1388,'Participating - full rosters'!$A:$Q,16,FALSE )</f>
        <v>41659</v>
      </c>
      <c r="N1388" s="150">
        <f>VLOOKUP($F1388,'Participating - full rosters'!$A:$Q,16,FALSE )</f>
        <v>41659</v>
      </c>
      <c r="O1388" s="150"/>
      <c r="P1388" s="150"/>
      <c r="Q1388" s="47">
        <f>'Overall Data'!$C$34-N1388</f>
        <v>1390</v>
      </c>
      <c r="R1388" s="132" t="str">
        <f>VLOOKUP($F1388,'Participating - full rosters'!$A:$Q,17,FALSE )</f>
        <v>NIGHT</v>
      </c>
      <c r="S1388" s="132">
        <v>5</v>
      </c>
    </row>
    <row r="1389" spans="1:19">
      <c r="A1389" t="str">
        <f>VLOOKUP($F1389,'Participating - full rosters'!$A:$Q,2,FALSE )</f>
        <v>Community Memorial Hospital</v>
      </c>
      <c r="B1389" s="1">
        <v>0.99258069907410595</v>
      </c>
      <c r="C1389" t="str">
        <f>VLOOKUP($F1389,'Participating - full rosters'!$A:$Q,5,FALSE )</f>
        <v>Medical ACE</v>
      </c>
      <c r="D1389" s="1">
        <v>0.93104764500745685</v>
      </c>
      <c r="E1389" t="str">
        <f>VLOOKUP($F1389,'Participating - full rosters'!$A:$Q,10,FALSE )</f>
        <v>Apuli, Dylan</v>
      </c>
      <c r="F1389" s="1">
        <v>0.870855427874207</v>
      </c>
      <c r="G1389">
        <f>VLOOKUP($F1389,'Participating - full rosters'!$A:$Q,11,FALSE )</f>
        <v>198</v>
      </c>
      <c r="H1389" s="132">
        <f>VLOOKUP($F1389,'Participating - full rosters'!$A:$Q,12,FALSE )</f>
        <v>29</v>
      </c>
      <c r="I1389" s="132">
        <f>VLOOKUP($F1389,'Participating - full rosters'!$A:$Q,13,FALSE )</f>
        <v>2008</v>
      </c>
      <c r="J1389" s="132" t="str">
        <f>VLOOKUP($F1389,'Participating - full rosters'!$A:$Q,14,FALSE )</f>
        <v>Nongovt. (not-for-profit) - Other</v>
      </c>
      <c r="K1389" s="132" t="str">
        <f>VLOOKUP($F1389,'Participating - full rosters'!$A:$R,18,FALSE )</f>
        <v>Minor</v>
      </c>
      <c r="L1389" s="132" t="str">
        <f>VLOOKUP($F1389,'Participating - full rosters'!$A:$Q,15,FALSE )</f>
        <v>RN</v>
      </c>
      <c r="M1389" s="150">
        <f>VLOOKUP($F1389,'Participating - full rosters'!$A:$Q,16,FALSE )</f>
        <v>41653</v>
      </c>
      <c r="N1389" s="150">
        <f>VLOOKUP($F1389,'Participating - full rosters'!$A:$Q,16,FALSE )</f>
        <v>41653</v>
      </c>
      <c r="O1389" s="150"/>
      <c r="P1389" s="150"/>
      <c r="Q1389" s="47">
        <f>'Overall Data'!$C$34-N1389</f>
        <v>1396</v>
      </c>
      <c r="R1389" s="132" t="str">
        <f>VLOOKUP($F1389,'Participating - full rosters'!$A:$Q,17,FALSE )</f>
        <v xml:space="preserve">Night </v>
      </c>
      <c r="S1389" s="132">
        <v>5</v>
      </c>
    </row>
    <row r="1390" spans="1:19">
      <c r="A1390" t="str">
        <f>VLOOKUP($F1390,'Participating - full rosters'!$A:$Q,2,FALSE )</f>
        <v>The Miriam Hospital</v>
      </c>
      <c r="B1390" s="151">
        <v>0.52550586196277127</v>
      </c>
      <c r="C1390" t="str">
        <f>VLOOKUP($F1390,'Participating - full rosters'!$A:$Q,5,FALSE )</f>
        <v>3B Colorectal</v>
      </c>
      <c r="D1390" s="99">
        <v>0.88784051520757767</v>
      </c>
      <c r="E1390" t="str">
        <f>VLOOKUP($F1390,'Participating - full rosters'!$A:$Q,10,FALSE )</f>
        <v>Kandzerski, Ronald F</v>
      </c>
      <c r="F1390" s="151">
        <v>0.24449996488027437</v>
      </c>
      <c r="G1390">
        <f>VLOOKUP($F1390,'Participating - full rosters'!$A:$Q,11,FALSE )</f>
        <v>247</v>
      </c>
      <c r="H1390" s="132">
        <f>VLOOKUP($F1390,'Participating - full rosters'!$A:$Q,12,FALSE )</f>
        <v>13</v>
      </c>
      <c r="I1390" s="132">
        <f>VLOOKUP($F1390,'Participating - full rosters'!$A:$Q,13,FALSE )</f>
        <v>2004</v>
      </c>
      <c r="J1390" s="132" t="str">
        <f>VLOOKUP($F1390,'Participating - full rosters'!$A:$Q,14,FALSE )</f>
        <v>Nongovt. (not-for-profit) - Other</v>
      </c>
      <c r="K1390" s="132" t="str">
        <f>VLOOKUP($F1390,'Participating - full rosters'!$A:$R,18,FALSE )</f>
        <v>Major</v>
      </c>
      <c r="L1390" s="132" t="str">
        <f>VLOOKUP($F1390,'Participating - full rosters'!$A:$Q,15,FALSE )</f>
        <v>RN</v>
      </c>
      <c r="M1390" s="150">
        <f>VLOOKUP($F1390,'Participating - full rosters'!$A:$Q,16,FALSE )</f>
        <v>41653</v>
      </c>
      <c r="N1390" s="150">
        <f>VLOOKUP($F1390,'Participating - full rosters'!$A:$Q,16,FALSE )</f>
        <v>41653</v>
      </c>
      <c r="O1390" s="150"/>
      <c r="P1390" s="150"/>
      <c r="Q1390" s="47">
        <f>'Overall Data'!$C$34-N1390</f>
        <v>1396</v>
      </c>
      <c r="R1390" s="132" t="str">
        <f>VLOOKUP($F1390,'Participating - full rosters'!$A:$Q,17,FALSE )</f>
        <v xml:space="preserve">Night </v>
      </c>
      <c r="S1390" s="132">
        <v>5</v>
      </c>
    </row>
    <row r="1391" spans="1:19">
      <c r="A1391" t="str">
        <f>VLOOKUP($F1391,'Participating - full rosters'!$A:$Q,2,FALSE )</f>
        <v xml:space="preserve">King's County </v>
      </c>
      <c r="B1391" s="143">
        <v>0.23887557634757928</v>
      </c>
      <c r="C1391" t="str">
        <f>VLOOKUP($F1391,'Participating - full rosters'!$A:$Q,5,FALSE )</f>
        <v>D2 South</v>
      </c>
      <c r="D1391" s="195">
        <v>0.27931802113721926</v>
      </c>
      <c r="E1391" t="str">
        <f>VLOOKUP($F1391,'Participating - full rosters'!$A:$Q,10,FALSE )</f>
        <v>Uchencu, Justina</v>
      </c>
      <c r="F1391" s="142">
        <v>0.36000010792928627</v>
      </c>
      <c r="G1391">
        <f>VLOOKUP($F1391,'Participating - full rosters'!$A:$Q,11,FALSE )</f>
        <v>599</v>
      </c>
      <c r="H1391" s="132">
        <f>VLOOKUP($F1391,'Participating - full rosters'!$A:$Q,12,FALSE )</f>
        <v>36</v>
      </c>
      <c r="I1391" s="132">
        <f>VLOOKUP($F1391,'Participating - full rosters'!$A:$Q,13,FALSE )</f>
        <v>2006</v>
      </c>
      <c r="J1391" s="132" t="str">
        <f>VLOOKUP($F1391,'Participating - full rosters'!$A:$Q,14,FALSE )</f>
        <v xml:space="preserve">Govt. (non federal) - City
</v>
      </c>
      <c r="K1391" s="132" t="str">
        <f>VLOOKUP($F1391,'Participating - full rosters'!$A:$R,18,FALSE )</f>
        <v>Minor</v>
      </c>
      <c r="L1391" s="132" t="str">
        <f>VLOOKUP($F1391,'Participating - full rosters'!$A:$Q,15,FALSE )</f>
        <v>Staff Nurse</v>
      </c>
      <c r="M1391" s="150">
        <f>VLOOKUP($F1391,'Participating - full rosters'!$A:$Q,16,FALSE )</f>
        <v>41610</v>
      </c>
      <c r="N1391" s="150">
        <f>VLOOKUP($F1391,'Participating - full rosters'!$A:$Q,16,FALSE )</f>
        <v>41610</v>
      </c>
      <c r="O1391" s="150"/>
      <c r="P1391" s="150"/>
      <c r="Q1391" s="47">
        <f>'Overall Data'!$C$34-N1391</f>
        <v>1439</v>
      </c>
      <c r="R1391" s="132" t="str">
        <f>VLOOKUP($F1391,'Participating - full rosters'!$A:$Q,17,FALSE )</f>
        <v>NIGHT</v>
      </c>
      <c r="S1391" s="132">
        <v>5</v>
      </c>
    </row>
    <row r="1392" spans="1:19">
      <c r="A1392" t="str">
        <f>VLOOKUP($F1392,'Participating - full rosters'!$A:$Q,2,FALSE )</f>
        <v>Kaiser Permanente Sunnyside Medical Center</v>
      </c>
      <c r="B1392" s="1">
        <v>0.21700524054157877</v>
      </c>
      <c r="C1392" t="str">
        <f>VLOOKUP($F1392,'Participating - full rosters'!$A:$Q,5,FALSE )</f>
        <v>MS Progressive</v>
      </c>
      <c r="D1392" s="1">
        <v>0.25596923097598645</v>
      </c>
      <c r="E1392" t="str">
        <f>VLOOKUP($F1392,'Participating - full rosters'!$A:$Q,10,FALSE )</f>
        <v>Newbold, Olivia</v>
      </c>
      <c r="F1392" s="1">
        <v>0.5707566620515534</v>
      </c>
      <c r="G1392">
        <f>VLOOKUP($F1392,'Participating - full rosters'!$A:$Q,11,FALSE )</f>
        <v>302</v>
      </c>
      <c r="H1392" s="132">
        <f>VLOOKUP($F1392,'Participating - full rosters'!$A:$Q,12,FALSE )</f>
        <v>20</v>
      </c>
      <c r="I1392" s="132">
        <f>VLOOKUP($F1392,'Participating - full rosters'!$A:$Q,13,FALSE )</f>
        <v>2016</v>
      </c>
      <c r="J1392" s="132" t="str">
        <f>VLOOKUP($F1392,'Participating - full rosters'!$A:$Q,14,FALSE )</f>
        <v>Nongovt. (not-for-profit) - Other</v>
      </c>
      <c r="K1392" s="132" t="str">
        <f>VLOOKUP($F1392,'Participating - full rosters'!$A:$R,18,FALSE )</f>
        <v>Minor</v>
      </c>
      <c r="L1392" s="132" t="str">
        <f>VLOOKUP($F1392,'Participating - full rosters'!$A:$Q,15,FALSE )</f>
        <v>Staff Nurse</v>
      </c>
      <c r="M1392" s="150">
        <f>VLOOKUP($F1392,'Participating - full rosters'!$A:$Q,16,FALSE )</f>
        <v>41596</v>
      </c>
      <c r="N1392" s="150">
        <f>VLOOKUP($F1392,'Participating - full rosters'!$A:$Q,16,FALSE )</f>
        <v>41596</v>
      </c>
      <c r="O1392" s="150"/>
      <c r="P1392" s="150"/>
      <c r="Q1392" s="47">
        <f>'Overall Data'!$C$34-N1392</f>
        <v>1453</v>
      </c>
      <c r="R1392" s="132" t="str">
        <f>VLOOKUP($F1392,'Participating - full rosters'!$A:$Q,17,FALSE )</f>
        <v>NIGHT</v>
      </c>
      <c r="S1392" s="132">
        <v>5</v>
      </c>
    </row>
    <row r="1393" spans="1:19">
      <c r="A1393" t="str">
        <f>VLOOKUP($F1393,'Participating - full rosters'!$A:$Q,2,FALSE )</f>
        <v xml:space="preserve">King's County </v>
      </c>
      <c r="B1393" s="143">
        <v>0.23887557634757928</v>
      </c>
      <c r="C1393" t="str">
        <f>VLOOKUP($F1393,'Participating - full rosters'!$A:$Q,5,FALSE )</f>
        <v>D2 South</v>
      </c>
      <c r="D1393" s="195">
        <v>0.27931802113721926</v>
      </c>
      <c r="E1393" t="str">
        <f>VLOOKUP($F1393,'Participating - full rosters'!$A:$Q,10,FALSE )</f>
        <v>Ogunbanwo-Oludai, Yetunde</v>
      </c>
      <c r="F1393" s="142">
        <v>0.63446551619112679</v>
      </c>
      <c r="G1393">
        <f>VLOOKUP($F1393,'Participating - full rosters'!$A:$Q,11,FALSE )</f>
        <v>599</v>
      </c>
      <c r="H1393" s="132">
        <f>VLOOKUP($F1393,'Participating - full rosters'!$A:$Q,12,FALSE )</f>
        <v>36</v>
      </c>
      <c r="I1393" s="132">
        <f>VLOOKUP($F1393,'Participating - full rosters'!$A:$Q,13,FALSE )</f>
        <v>2006</v>
      </c>
      <c r="J1393" s="132" t="str">
        <f>VLOOKUP($F1393,'Participating - full rosters'!$A:$Q,14,FALSE )</f>
        <v xml:space="preserve">Govt. (non federal) - City
</v>
      </c>
      <c r="K1393" s="132" t="str">
        <f>VLOOKUP($F1393,'Participating - full rosters'!$A:$R,18,FALSE )</f>
        <v>Minor</v>
      </c>
      <c r="L1393" s="132" t="str">
        <f>VLOOKUP($F1393,'Participating - full rosters'!$A:$Q,15,FALSE )</f>
        <v>Staff Nurse</v>
      </c>
      <c r="M1393" s="150">
        <f>VLOOKUP($F1393,'Participating - full rosters'!$A:$Q,16,FALSE )</f>
        <v>41590</v>
      </c>
      <c r="N1393" s="150">
        <f>VLOOKUP($F1393,'Participating - full rosters'!$A:$Q,16,FALSE )</f>
        <v>41590</v>
      </c>
      <c r="O1393" s="150"/>
      <c r="P1393" s="150"/>
      <c r="Q1393" s="47">
        <f>'Overall Data'!$C$34-N1393</f>
        <v>1459</v>
      </c>
      <c r="R1393" s="132" t="str">
        <f>VLOOKUP($F1393,'Participating - full rosters'!$A:$Q,17,FALSE )</f>
        <v>NIGHT</v>
      </c>
      <c r="S1393" s="132">
        <v>5</v>
      </c>
    </row>
    <row r="1394" spans="1:19">
      <c r="A1394" t="str">
        <f>VLOOKUP($F1394,'Participating - full rosters'!$A:$Q,2,FALSE )</f>
        <v xml:space="preserve">King's County </v>
      </c>
      <c r="B1394" s="143">
        <v>0.23887557634757928</v>
      </c>
      <c r="C1394" t="str">
        <f>VLOOKUP($F1394,'Participating - full rosters'!$A:$Q,5,FALSE )</f>
        <v>D4 South</v>
      </c>
      <c r="D1394" s="196">
        <v>0.56827903572544458</v>
      </c>
      <c r="E1394" t="str">
        <f>VLOOKUP($F1394,'Participating - full rosters'!$A:$Q,10,FALSE )</f>
        <v>Hinds-Bertram, Fabia</v>
      </c>
      <c r="F1394" s="144">
        <v>0.36201683311045718</v>
      </c>
      <c r="G1394">
        <f>VLOOKUP($F1394,'Participating - full rosters'!$A:$Q,11,FALSE )</f>
        <v>599</v>
      </c>
      <c r="H1394" s="132">
        <f>VLOOKUP($F1394,'Participating - full rosters'!$A:$Q,12,FALSE )</f>
        <v>36</v>
      </c>
      <c r="I1394" s="132">
        <f>VLOOKUP($F1394,'Participating - full rosters'!$A:$Q,13,FALSE )</f>
        <v>2006</v>
      </c>
      <c r="J1394" s="132" t="str">
        <f>VLOOKUP($F1394,'Participating - full rosters'!$A:$Q,14,FALSE )</f>
        <v xml:space="preserve">Govt. (non federal) - City
</v>
      </c>
      <c r="K1394" s="132" t="str">
        <f>VLOOKUP($F1394,'Participating - full rosters'!$A:$R,18,FALSE )</f>
        <v>Minor</v>
      </c>
      <c r="L1394" s="132" t="str">
        <f>VLOOKUP($F1394,'Participating - full rosters'!$A:$Q,15,FALSE )</f>
        <v>STAFF NURSE</v>
      </c>
      <c r="M1394" s="150">
        <f>VLOOKUP($F1394,'Participating - full rosters'!$A:$Q,16,FALSE )</f>
        <v>41526</v>
      </c>
      <c r="N1394" s="150">
        <f>VLOOKUP($F1394,'Participating - full rosters'!$A:$Q,16,FALSE )</f>
        <v>41526</v>
      </c>
      <c r="O1394" s="150"/>
      <c r="P1394" s="150"/>
      <c r="Q1394" s="47">
        <f>'Overall Data'!$C$34-N1394</f>
        <v>1523</v>
      </c>
      <c r="R1394" s="132" t="str">
        <f>VLOOKUP($F1394,'Participating - full rosters'!$A:$Q,17,FALSE )</f>
        <v>NIGHT</v>
      </c>
      <c r="S1394" s="132">
        <v>5</v>
      </c>
    </row>
    <row r="1395" spans="1:19">
      <c r="A1395" t="str">
        <f>VLOOKUP($F1395,'Participating - full rosters'!$A:$Q,2,FALSE )</f>
        <v>Stanford Hospital</v>
      </c>
      <c r="B1395" s="1">
        <v>0.7705177108775364</v>
      </c>
      <c r="C1395" t="str">
        <f>VLOOKUP($F1395,'Participating - full rosters'!$A:$Q,5,FALSE )</f>
        <v>C2 - Trauma/Surgery</v>
      </c>
      <c r="D1395" s="1">
        <v>0.13460555484819647</v>
      </c>
      <c r="E1395" t="str">
        <f>VLOOKUP($F1395,'Participating - full rosters'!$A:$Q,10,FALSE )</f>
        <v>Tsang, Jennifer</v>
      </c>
      <c r="F1395" s="1">
        <v>0.59294984508256598</v>
      </c>
      <c r="G1395">
        <f>VLOOKUP($F1395,'Participating - full rosters'!$A:$Q,11,FALSE )</f>
        <v>491</v>
      </c>
      <c r="H1395" s="132">
        <f>VLOOKUP($F1395,'Participating - full rosters'!$A:$Q,12,FALSE )</f>
        <v>23</v>
      </c>
      <c r="I1395" s="132">
        <f>VLOOKUP($F1395,'Participating - full rosters'!$A:$Q,13,FALSE )</f>
        <v>2011</v>
      </c>
      <c r="J1395" s="132" t="str">
        <f>VLOOKUP($F1395,'Participating - full rosters'!$A:$Q,14,FALSE )</f>
        <v>Nongovt. (not-for-profit) - Other</v>
      </c>
      <c r="K1395" s="132" t="str">
        <f>VLOOKUP($F1395,'Participating - full rosters'!$A:$R,18,FALSE )</f>
        <v>Major</v>
      </c>
      <c r="L1395" s="132" t="str">
        <f>VLOOKUP($F1395,'Participating - full rosters'!$A:$Q,15,FALSE )</f>
        <v>STAFF NURSE</v>
      </c>
      <c r="M1395" s="150">
        <f>VLOOKUP($F1395,'Participating - full rosters'!$A:$Q,16,FALSE )</f>
        <v>41526</v>
      </c>
      <c r="N1395" s="150">
        <f>VLOOKUP($F1395,'Participating - full rosters'!$A:$Q,16,FALSE )</f>
        <v>41526</v>
      </c>
      <c r="O1395" s="150"/>
      <c r="P1395" s="150"/>
      <c r="Q1395" s="47">
        <f>'Overall Data'!$C$34-N1395</f>
        <v>1523</v>
      </c>
      <c r="R1395" s="132" t="str">
        <f>VLOOKUP($F1395,'Participating - full rosters'!$A:$Q,17,FALSE )</f>
        <v>NIGHT</v>
      </c>
      <c r="S1395" s="132">
        <v>5</v>
      </c>
    </row>
    <row r="1396" spans="1:19">
      <c r="A1396" t="str">
        <f>VLOOKUP($F1396,'Participating - full rosters'!$A:$Q,2,FALSE )</f>
        <v>UConn Health John Dempsey Hospital</v>
      </c>
      <c r="B1396" s="1">
        <v>6.2812775230464357E-2</v>
      </c>
      <c r="C1396" t="str">
        <f>VLOOKUP($F1396,'Participating - full rosters'!$A:$Q,5,FALSE )</f>
        <v>Medicine 3 Unit</v>
      </c>
      <c r="D1396" s="1">
        <v>5.9301050074087702E-2</v>
      </c>
      <c r="E1396" t="str">
        <f>VLOOKUP($F1396,'Participating - full rosters'!$A:$Q,10,FALSE )</f>
        <v>Kozlowska, Aneta</v>
      </c>
      <c r="F1396" s="1">
        <v>2.6580424823460236E-3</v>
      </c>
      <c r="G1396">
        <f>VLOOKUP($F1396,'Participating - full rosters'!$A:$Q,11,FALSE )</f>
        <v>176</v>
      </c>
      <c r="H1396" s="132">
        <f>VLOOKUP($F1396,'Participating - full rosters'!$A:$Q,12,FALSE )</f>
        <v>28</v>
      </c>
      <c r="I1396" s="132">
        <f>VLOOKUP($F1396,'Participating - full rosters'!$A:$Q,13,FALSE )</f>
        <v>2017</v>
      </c>
      <c r="J1396" s="132" t="str">
        <f>VLOOKUP($F1396,'Participating - full rosters'!$A:$Q,14,FALSE )</f>
        <v xml:space="preserve">Govt. (non federal) - State
</v>
      </c>
      <c r="K1396" s="132" t="str">
        <f>VLOOKUP($F1396,'Participating - full rosters'!$A:$R,18,FALSE )</f>
        <v>Major</v>
      </c>
      <c r="L1396" s="132" t="str">
        <f>VLOOKUP($F1396,'Participating - full rosters'!$A:$Q,15,FALSE )</f>
        <v>Nurse Assistant</v>
      </c>
      <c r="M1396" s="150">
        <f>VLOOKUP($F1396,'Participating - full rosters'!$A:$Q,16,FALSE )</f>
        <v>41498</v>
      </c>
      <c r="N1396" s="150">
        <f>VLOOKUP($F1396,'Participating - full rosters'!$A:$Q,16,FALSE )</f>
        <v>41498</v>
      </c>
      <c r="O1396" s="150"/>
      <c r="P1396" s="150"/>
      <c r="Q1396" s="47">
        <f>'Overall Data'!$C$34-N1396</f>
        <v>1551</v>
      </c>
      <c r="R1396" s="132" t="str">
        <f>VLOOKUP($F1396,'Participating - full rosters'!$A:$Q,17,FALSE )</f>
        <v>NIGHT</v>
      </c>
      <c r="S1396" s="132">
        <v>5</v>
      </c>
    </row>
    <row r="1397" spans="1:19">
      <c r="A1397" t="str">
        <f>VLOOKUP($F1397,'Participating - full rosters'!$A:$Q,2,FALSE )</f>
        <v>St. Elizabeth Hospital</v>
      </c>
      <c r="B1397" s="106">
        <v>6.8237914781315995E-2</v>
      </c>
      <c r="C1397" t="str">
        <f>VLOOKUP($F1397,'Participating - full rosters'!$A:$Q,5,FALSE )</f>
        <v>ICU</v>
      </c>
      <c r="D1397" s="106">
        <v>0.80914576343562938</v>
      </c>
      <c r="E1397" t="str">
        <f>VLOOKUP($F1397,'Participating - full rosters'!$A:$Q,10,FALSE )</f>
        <v>Robbins, Tiffany</v>
      </c>
      <c r="F1397" s="1">
        <v>8.9075058573550359E-2</v>
      </c>
      <c r="G1397">
        <f>VLOOKUP($F1397,'Participating - full rosters'!$A:$Q,11,FALSE )</f>
        <v>47</v>
      </c>
      <c r="H1397" s="132">
        <f>VLOOKUP($F1397,'Participating - full rosters'!$A:$Q,12,FALSE )</f>
        <v>7</v>
      </c>
      <c r="I1397" s="132">
        <f>VLOOKUP($F1397,'Participating - full rosters'!$A:$Q,13,FALSE )</f>
        <v>2012</v>
      </c>
      <c r="J1397" s="132" t="str">
        <f>VLOOKUP($F1397,'Participating - full rosters'!$A:$Q,14,FALSE )</f>
        <v xml:space="preserve">Nongovt. (not-for-profit) - Church Operated
</v>
      </c>
      <c r="K1397" s="132" t="str">
        <f>VLOOKUP($F1397,'Participating - full rosters'!$A:$R,18,FALSE )</f>
        <v>Non teaching</v>
      </c>
      <c r="L1397" s="132" t="str">
        <f>VLOOKUP($F1397,'Participating - full rosters'!$A:$Q,15,FALSE )</f>
        <v>Staff Nurse</v>
      </c>
      <c r="M1397" s="150">
        <f>VLOOKUP($F1397,'Participating - full rosters'!$A:$Q,16,FALSE )</f>
        <v>41491</v>
      </c>
      <c r="N1397" s="150">
        <f>VLOOKUP($F1397,'Participating - full rosters'!$A:$Q,16,FALSE )</f>
        <v>41491</v>
      </c>
      <c r="O1397" s="150"/>
      <c r="P1397" s="150"/>
      <c r="Q1397" s="47">
        <f>'Overall Data'!$C$34-N1397</f>
        <v>1558</v>
      </c>
      <c r="R1397" s="132" t="str">
        <f>VLOOKUP($F1397,'Participating - full rosters'!$A:$Q,17,FALSE )</f>
        <v>Night</v>
      </c>
      <c r="S1397" s="132">
        <v>5</v>
      </c>
    </row>
    <row r="1398" spans="1:19">
      <c r="A1398" t="str">
        <f>VLOOKUP($F1398,'Participating - full rosters'!$A:$Q,2,FALSE )</f>
        <v>The Miriam Hospital</v>
      </c>
      <c r="B1398" s="1">
        <v>0.52550586196277127</v>
      </c>
      <c r="C1398" t="str">
        <f>VLOOKUP($F1398,'Participating - full rosters'!$A:$Q,5,FALSE )</f>
        <v>3B Colorectal</v>
      </c>
      <c r="D1398" s="1">
        <v>0.88784051520757767</v>
      </c>
      <c r="E1398" t="str">
        <f>VLOOKUP($F1398,'Participating - full rosters'!$A:$Q,10,FALSE )</f>
        <v>Dufresne, Kathryn E</v>
      </c>
      <c r="F1398" s="1">
        <v>0.98995477474595472</v>
      </c>
      <c r="G1398">
        <f>VLOOKUP($F1398,'Participating - full rosters'!$A:$Q,11,FALSE )</f>
        <v>247</v>
      </c>
      <c r="H1398" s="132">
        <f>VLOOKUP($F1398,'Participating - full rosters'!$A:$Q,12,FALSE )</f>
        <v>13</v>
      </c>
      <c r="I1398" s="132">
        <f>VLOOKUP($F1398,'Participating - full rosters'!$A:$Q,13,FALSE )</f>
        <v>2004</v>
      </c>
      <c r="J1398" s="132" t="str">
        <f>VLOOKUP($F1398,'Participating - full rosters'!$A:$Q,14,FALSE )</f>
        <v>Nongovt. (not-for-profit) - Other</v>
      </c>
      <c r="K1398" s="132" t="str">
        <f>VLOOKUP($F1398,'Participating - full rosters'!$A:$R,18,FALSE )</f>
        <v>Major</v>
      </c>
      <c r="L1398" s="132" t="str">
        <f>VLOOKUP($F1398,'Participating - full rosters'!$A:$Q,15,FALSE )</f>
        <v>Staff Nurse</v>
      </c>
      <c r="M1398" s="150">
        <f>VLOOKUP($F1398,'Participating - full rosters'!$A:$Q,16,FALSE )</f>
        <v>41491</v>
      </c>
      <c r="N1398" s="150">
        <f>VLOOKUP($F1398,'Participating - full rosters'!$A:$Q,16,FALSE )</f>
        <v>41491</v>
      </c>
      <c r="O1398" s="150"/>
      <c r="P1398" s="150"/>
      <c r="Q1398" s="47">
        <f>'Overall Data'!$C$34-N1398</f>
        <v>1558</v>
      </c>
      <c r="R1398" s="132" t="str">
        <f>VLOOKUP($F1398,'Participating - full rosters'!$A:$Q,17,FALSE )</f>
        <v>Night</v>
      </c>
      <c r="S1398" s="132">
        <v>5</v>
      </c>
    </row>
    <row r="1399" spans="1:19">
      <c r="A1399" t="str">
        <f>VLOOKUP($F1399,'Participating - full rosters'!$A:$Q,2,FALSE )</f>
        <v>Community Memorial Hospital</v>
      </c>
      <c r="B1399" s="151">
        <v>0.99258069907410573</v>
      </c>
      <c r="C1399" t="str">
        <f>VLOOKUP($F1399,'Participating - full rosters'!$A:$Q,5,FALSE )</f>
        <v>Medical ACE</v>
      </c>
      <c r="D1399" s="151">
        <v>0.93104764500745685</v>
      </c>
      <c r="E1399" t="str">
        <f>VLOOKUP($F1399,'Participating - full rosters'!$A:$Q,10,FALSE )</f>
        <v>Vandemark, Brenda</v>
      </c>
      <c r="F1399" s="151">
        <v>0.15560697188515826</v>
      </c>
      <c r="G1399">
        <f>VLOOKUP($F1399,'Participating - full rosters'!$A:$Q,11,FALSE )</f>
        <v>198</v>
      </c>
      <c r="H1399" s="132">
        <f>VLOOKUP($F1399,'Participating - full rosters'!$A:$Q,12,FALSE )</f>
        <v>29</v>
      </c>
      <c r="I1399" s="132">
        <f>VLOOKUP($F1399,'Participating - full rosters'!$A:$Q,13,FALSE )</f>
        <v>2008</v>
      </c>
      <c r="J1399" s="132" t="str">
        <f>VLOOKUP($F1399,'Participating - full rosters'!$A:$Q,14,FALSE )</f>
        <v>Nongovt. (not-for-profit) - Other</v>
      </c>
      <c r="K1399" s="132" t="str">
        <f>VLOOKUP($F1399,'Participating - full rosters'!$A:$R,18,FALSE )</f>
        <v>Minor</v>
      </c>
      <c r="L1399" s="132" t="str">
        <f>VLOOKUP($F1399,'Participating - full rosters'!$A:$Q,15,FALSE )</f>
        <v>RN</v>
      </c>
      <c r="M1399" s="150">
        <f>VLOOKUP($F1399,'Participating - full rosters'!$A:$Q,16,FALSE )</f>
        <v>41484</v>
      </c>
      <c r="N1399" s="150">
        <f>VLOOKUP($F1399,'Participating - full rosters'!$A:$Q,16,FALSE )</f>
        <v>41484</v>
      </c>
      <c r="O1399" s="150"/>
      <c r="P1399" s="150"/>
      <c r="Q1399" s="47">
        <f>'Overall Data'!$C$34-N1399</f>
        <v>1565</v>
      </c>
      <c r="R1399" s="132" t="str">
        <f>VLOOKUP($F1399,'Participating - full rosters'!$A:$Q,17,FALSE )</f>
        <v xml:space="preserve">Night </v>
      </c>
      <c r="S1399" s="132">
        <v>5</v>
      </c>
    </row>
    <row r="1400" spans="1:19">
      <c r="A1400" t="str">
        <f>VLOOKUP($F1400,'Participating - full rosters'!$A:$Q,2,FALSE )</f>
        <v>The Miriam Hospital</v>
      </c>
      <c r="B1400" s="151">
        <v>0.52550586196277127</v>
      </c>
      <c r="C1400" t="str">
        <f>VLOOKUP($F1400,'Participating - full rosters'!$A:$Q,5,FALSE )</f>
        <v>4E Cardiac</v>
      </c>
      <c r="D1400" s="1">
        <v>0.80277592639886974</v>
      </c>
      <c r="E1400" t="str">
        <f>VLOOKUP($F1400,'Participating - full rosters'!$A:$Q,10,FALSE )</f>
        <v>Hudson, Natalie M</v>
      </c>
      <c r="F1400" s="151">
        <v>0.33801078700682596</v>
      </c>
      <c r="G1400">
        <f>VLOOKUP($F1400,'Participating - full rosters'!$A:$Q,11,FALSE )</f>
        <v>247</v>
      </c>
      <c r="H1400" s="132">
        <f>VLOOKUP($F1400,'Participating - full rosters'!$A:$Q,12,FALSE )</f>
        <v>30</v>
      </c>
      <c r="I1400" s="132">
        <f>VLOOKUP($F1400,'Participating - full rosters'!$A:$Q,13,FALSE )</f>
        <v>2004</v>
      </c>
      <c r="J1400" s="132" t="str">
        <f>VLOOKUP($F1400,'Participating - full rosters'!$A:$Q,14,FALSE )</f>
        <v>Nongovt. (not-for-profit) - Other</v>
      </c>
      <c r="K1400" s="132" t="str">
        <f>VLOOKUP($F1400,'Participating - full rosters'!$A:$R,18,FALSE )</f>
        <v>Major</v>
      </c>
      <c r="L1400" s="132" t="str">
        <f>VLOOKUP($F1400,'Participating - full rosters'!$A:$Q,15,FALSE )</f>
        <v>RN</v>
      </c>
      <c r="M1400" s="150">
        <f>VLOOKUP($F1400,'Participating - full rosters'!$A:$Q,16,FALSE )</f>
        <v>41484</v>
      </c>
      <c r="N1400" s="150">
        <f>VLOOKUP($F1400,'Participating - full rosters'!$A:$Q,16,FALSE )</f>
        <v>41484</v>
      </c>
      <c r="O1400" s="150"/>
      <c r="P1400" s="150"/>
      <c r="Q1400" s="47">
        <f>'Overall Data'!$C$34-N1400</f>
        <v>1565</v>
      </c>
      <c r="R1400" s="132" t="str">
        <f>VLOOKUP($F1400,'Participating - full rosters'!$A:$Q,17,FALSE )</f>
        <v xml:space="preserve">Night </v>
      </c>
      <c r="S1400" s="132">
        <v>5</v>
      </c>
    </row>
    <row r="1401" spans="1:19">
      <c r="A1401" t="str">
        <f>VLOOKUP($F1401,'Participating - full rosters'!$A:$Q,2,FALSE )</f>
        <v>NY Presbyterian - Lawrence</v>
      </c>
      <c r="B1401" s="1">
        <v>9.2891976238658858E-2</v>
      </c>
      <c r="C1401" t="str">
        <f>VLOOKUP($F1401,'Participating - full rosters'!$A:$Q,5,FALSE )</f>
        <v>3N</v>
      </c>
      <c r="D1401" s="1">
        <v>0.32799101029205158</v>
      </c>
      <c r="E1401" t="str">
        <f>VLOOKUP($F1401,'Participating - full rosters'!$A:$Q,10,FALSE )</f>
        <v>Dua, Marites</v>
      </c>
      <c r="F1401" s="1">
        <v>0.43212252414348562</v>
      </c>
      <c r="G1401">
        <f>VLOOKUP($F1401,'Participating - full rosters'!$A:$Q,11,FALSE )</f>
        <v>208</v>
      </c>
      <c r="H1401" s="132">
        <f>VLOOKUP($F1401,'Participating - full rosters'!$A:$Q,12,FALSE )</f>
        <v>31</v>
      </c>
      <c r="I1401" s="132">
        <f>VLOOKUP($F1401,'Participating - full rosters'!$A:$Q,13,FALSE )</f>
        <v>2016</v>
      </c>
      <c r="J1401" s="132" t="str">
        <f>VLOOKUP($F1401,'Participating - full rosters'!$A:$Q,14,FALSE )</f>
        <v>Nongovt. (not-for-profit) - Other</v>
      </c>
      <c r="K1401" s="132" t="str">
        <f>VLOOKUP($F1401,'Participating - full rosters'!$A:$R,18,FALSE )</f>
        <v>Minor</v>
      </c>
      <c r="L1401" s="132" t="str">
        <f>VLOOKUP($F1401,'Participating - full rosters'!$A:$Q,15,FALSE )</f>
        <v>STAFF NURSE</v>
      </c>
      <c r="M1401" s="150">
        <f>VLOOKUP($F1401,'Participating - full rosters'!$A:$Q,16,FALSE )</f>
        <v>41463</v>
      </c>
      <c r="N1401" s="150">
        <f>VLOOKUP($F1401,'Participating - full rosters'!$A:$Q,16,FALSE )</f>
        <v>41463</v>
      </c>
      <c r="O1401" s="150"/>
      <c r="P1401" s="150"/>
      <c r="Q1401" s="47">
        <f>'Overall Data'!$C$34-N1401</f>
        <v>1586</v>
      </c>
      <c r="R1401" s="132" t="str">
        <f>VLOOKUP($F1401,'Participating - full rosters'!$A:$Q,17,FALSE )</f>
        <v>FT Night</v>
      </c>
      <c r="S1401" s="132">
        <v>5</v>
      </c>
    </row>
    <row r="1402" spans="1:19">
      <c r="A1402" t="str">
        <f>VLOOKUP($F1402,'Participating - full rosters'!$A:$Q,2,FALSE )</f>
        <v>St. Elizabeth Hospital</v>
      </c>
      <c r="B1402" s="106">
        <v>6.8237914781316023E-2</v>
      </c>
      <c r="C1402" t="str">
        <f>VLOOKUP($F1402,'Participating - full rosters'!$A:$Q,5,FALSE )</f>
        <v>Telemetry</v>
      </c>
      <c r="D1402" s="106">
        <v>0.37457274951226172</v>
      </c>
      <c r="E1402" t="str">
        <f>VLOOKUP($F1402,'Participating - full rosters'!$A:$Q,10,FALSE )</f>
        <v>Nevers, Teta</v>
      </c>
      <c r="F1402" s="106">
        <v>0.84450414425461751</v>
      </c>
      <c r="G1402">
        <f>VLOOKUP($F1402,'Participating - full rosters'!$A:$Q,11,FALSE )</f>
        <v>47</v>
      </c>
      <c r="H1402" s="132">
        <f>VLOOKUP($F1402,'Participating - full rosters'!$A:$Q,12,FALSE )</f>
        <v>17</v>
      </c>
      <c r="I1402" s="132">
        <f>VLOOKUP($F1402,'Participating - full rosters'!$A:$Q,13,FALSE )</f>
        <v>2012</v>
      </c>
      <c r="J1402" s="132" t="str">
        <f>VLOOKUP($F1402,'Participating - full rosters'!$A:$Q,14,FALSE )</f>
        <v xml:space="preserve">Nongovt. (not-for-profit) - Church Operated
</v>
      </c>
      <c r="K1402" s="132" t="str">
        <f>VLOOKUP($F1402,'Participating - full rosters'!$A:$R,18,FALSE )</f>
        <v>Non teaching</v>
      </c>
      <c r="L1402" s="132" t="str">
        <f>VLOOKUP($F1402,'Participating - full rosters'!$A:$Q,15,FALSE )</f>
        <v>C N A</v>
      </c>
      <c r="M1402" s="150">
        <f>VLOOKUP($F1402,'Participating - full rosters'!$A:$Q,16,FALSE )</f>
        <v>41449</v>
      </c>
      <c r="N1402" s="150">
        <f>VLOOKUP($F1402,'Participating - full rosters'!$A:$Q,16,FALSE )</f>
        <v>41449</v>
      </c>
      <c r="O1402" s="150"/>
      <c r="P1402" s="150"/>
      <c r="Q1402" s="47">
        <f>'Overall Data'!$C$34-N1402</f>
        <v>1600</v>
      </c>
      <c r="R1402" s="132" t="str">
        <f>VLOOKUP($F1402,'Participating - full rosters'!$A:$Q,17,FALSE )</f>
        <v>Nights</v>
      </c>
      <c r="S1402" s="132">
        <v>5</v>
      </c>
    </row>
    <row r="1403" spans="1:19">
      <c r="A1403" t="str">
        <f>VLOOKUP($F1403,'Participating - full rosters'!$A:$Q,2,FALSE )</f>
        <v>Kaiser Permanente Sunnyside Medical Center</v>
      </c>
      <c r="B1403" s="1">
        <v>0.21700524054157877</v>
      </c>
      <c r="C1403" t="str">
        <f>VLOOKUP($F1403,'Participating - full rosters'!$A:$Q,5,FALSE )</f>
        <v>CV</v>
      </c>
      <c r="D1403" s="1">
        <v>0.28666575543119865</v>
      </c>
      <c r="E1403" t="str">
        <f>VLOOKUP($F1403,'Participating - full rosters'!$A:$Q,10,FALSE )</f>
        <v>Dustan, Dell Ann</v>
      </c>
      <c r="F1403" s="1">
        <v>0.91010775515671716</v>
      </c>
      <c r="G1403">
        <f>VLOOKUP($F1403,'Participating - full rosters'!$A:$Q,11,FALSE )</f>
        <v>302</v>
      </c>
      <c r="H1403" s="132">
        <f>VLOOKUP($F1403,'Participating - full rosters'!$A:$Q,12,FALSE )</f>
        <v>18</v>
      </c>
      <c r="I1403" s="132">
        <f>VLOOKUP($F1403,'Participating - full rosters'!$A:$Q,13,FALSE )</f>
        <v>2016</v>
      </c>
      <c r="J1403" s="132" t="str">
        <f>VLOOKUP($F1403,'Participating - full rosters'!$A:$Q,14,FALSE )</f>
        <v>Nongovt. (not-for-profit) - Other</v>
      </c>
      <c r="K1403" s="132" t="str">
        <f>VLOOKUP($F1403,'Participating - full rosters'!$A:$R,18,FALSE )</f>
        <v>Minor</v>
      </c>
      <c r="L1403" s="132" t="str">
        <f>VLOOKUP($F1403,'Participating - full rosters'!$A:$Q,15,FALSE )</f>
        <v>Staff Nurse</v>
      </c>
      <c r="M1403" s="150">
        <f>VLOOKUP($F1403,'Participating - full rosters'!$A:$Q,16,FALSE )</f>
        <v>41442</v>
      </c>
      <c r="N1403" s="150">
        <f>VLOOKUP($F1403,'Participating - full rosters'!$A:$Q,16,FALSE )</f>
        <v>41442</v>
      </c>
      <c r="O1403" s="150"/>
      <c r="P1403" s="150"/>
      <c r="Q1403" s="47">
        <f>'Overall Data'!$C$34-N1403</f>
        <v>1607</v>
      </c>
      <c r="R1403" s="132" t="str">
        <f>VLOOKUP($F1403,'Participating - full rosters'!$A:$Q,17,FALSE )</f>
        <v>NIGHT</v>
      </c>
      <c r="S1403" s="132">
        <v>5</v>
      </c>
    </row>
    <row r="1404" spans="1:19">
      <c r="A1404" t="str">
        <f>VLOOKUP($F1404,'Participating - full rosters'!$A:$Q,2,FALSE )</f>
        <v>Geisinger Medical Center</v>
      </c>
      <c r="B1404" s="1">
        <v>0.91611479193661671</v>
      </c>
      <c r="C1404" t="str">
        <f>VLOOKUP($F1404,'Participating - full rosters'!$A:$Q,5,FALSE )</f>
        <v>Hfam 6</v>
      </c>
      <c r="D1404" s="1">
        <v>0.15946996297872063</v>
      </c>
      <c r="E1404" t="str">
        <f>VLOOKUP($F1404,'Participating - full rosters'!$A:$Q,10,FALSE )</f>
        <v>Zanella, Sheila</v>
      </c>
      <c r="F1404" s="1">
        <v>0.7253681540136242</v>
      </c>
      <c r="G1404">
        <f>VLOOKUP($F1404,'Participating - full rosters'!$A:$Q,11,FALSE )</f>
        <v>547</v>
      </c>
      <c r="H1404" s="132">
        <f>VLOOKUP($F1404,'Participating - full rosters'!$A:$Q,12,FALSE )</f>
        <v>30</v>
      </c>
      <c r="I1404" s="132">
        <f>VLOOKUP($F1404,'Participating - full rosters'!$A:$Q,13,FALSE )</f>
        <v>2010</v>
      </c>
      <c r="J1404" s="132" t="str">
        <f>VLOOKUP($F1404,'Participating - full rosters'!$A:$Q,14,FALSE )</f>
        <v>Nongovt. (not-for-profit) - Other</v>
      </c>
      <c r="K1404" s="132" t="str">
        <f>VLOOKUP($F1404,'Participating - full rosters'!$A:$R,18,FALSE )</f>
        <v>Major</v>
      </c>
      <c r="L1404" s="132" t="str">
        <f>VLOOKUP($F1404,'Participating - full rosters'!$A:$Q,15,FALSE )</f>
        <v>Staff Nurse</v>
      </c>
      <c r="M1404" s="150">
        <f>VLOOKUP($F1404,'Participating - full rosters'!$A:$Q,16,FALSE )</f>
        <v>41414</v>
      </c>
      <c r="N1404" s="150">
        <f>VLOOKUP($F1404,'Participating - full rosters'!$A:$Q,16,FALSE )</f>
        <v>41414</v>
      </c>
      <c r="O1404" s="150"/>
      <c r="P1404" s="150"/>
      <c r="Q1404" s="47">
        <f>'Overall Data'!$C$34-N1404</f>
        <v>1635</v>
      </c>
      <c r="R1404" s="132" t="str">
        <f>VLOOKUP($F1404,'Participating - full rosters'!$A:$Q,17,FALSE )</f>
        <v xml:space="preserve">NIGHT </v>
      </c>
      <c r="S1404" s="132">
        <v>5</v>
      </c>
    </row>
    <row r="1405" spans="1:19">
      <c r="A1405" t="str">
        <f>VLOOKUP($F1405,'Participating - full rosters'!$A:$Q,2,FALSE )</f>
        <v>The Miriam Hospital</v>
      </c>
      <c r="B1405" s="1">
        <v>0.52550586196277127</v>
      </c>
      <c r="C1405" t="str">
        <f>VLOOKUP($F1405,'Participating - full rosters'!$A:$Q,5,FALSE )</f>
        <v>4W Cardiac</v>
      </c>
      <c r="D1405" s="1">
        <v>0.43561974961587346</v>
      </c>
      <c r="E1405" t="str">
        <f>VLOOKUP($F1405,'Participating - full rosters'!$A:$Q,10,FALSE )</f>
        <v>Dennis, Feelta</v>
      </c>
      <c r="F1405" s="1">
        <v>0.14893589458279077</v>
      </c>
      <c r="G1405">
        <f>VLOOKUP($F1405,'Participating - full rosters'!$A:$Q,11,FALSE )</f>
        <v>247</v>
      </c>
      <c r="H1405" s="132">
        <f>VLOOKUP($F1405,'Participating - full rosters'!$A:$Q,12,FALSE )</f>
        <v>30</v>
      </c>
      <c r="I1405" s="132">
        <f>VLOOKUP($F1405,'Participating - full rosters'!$A:$Q,13,FALSE )</f>
        <v>2004</v>
      </c>
      <c r="J1405" s="132" t="str">
        <f>VLOOKUP($F1405,'Participating - full rosters'!$A:$Q,14,FALSE )</f>
        <v>Nongovt. (not-for-profit) - Other</v>
      </c>
      <c r="K1405" s="132" t="str">
        <f>VLOOKUP($F1405,'Participating - full rosters'!$A:$R,18,FALSE )</f>
        <v>Major</v>
      </c>
      <c r="L1405" s="132" t="str">
        <f>VLOOKUP($F1405,'Participating - full rosters'!$A:$Q,15,FALSE )</f>
        <v>Staff Nurse</v>
      </c>
      <c r="M1405" s="150">
        <f>VLOOKUP($F1405,'Participating - full rosters'!$A:$Q,16,FALSE )</f>
        <v>41414</v>
      </c>
      <c r="N1405" s="150">
        <f>VLOOKUP($F1405,'Participating - full rosters'!$A:$Q,16,FALSE )</f>
        <v>41414</v>
      </c>
      <c r="O1405" s="150"/>
      <c r="P1405" s="150"/>
      <c r="Q1405" s="47">
        <f>'Overall Data'!$C$34-N1405</f>
        <v>1635</v>
      </c>
      <c r="R1405" s="132" t="str">
        <f>VLOOKUP($F1405,'Participating - full rosters'!$A:$Q,17,FALSE )</f>
        <v xml:space="preserve">NIGHT </v>
      </c>
      <c r="S1405" s="132">
        <v>5</v>
      </c>
    </row>
    <row r="1406" spans="1:19">
      <c r="A1406" t="str">
        <f>VLOOKUP($F1406,'Participating - full rosters'!$A:$Q,2,FALSE )</f>
        <v xml:space="preserve">King's County </v>
      </c>
      <c r="B1406" s="143">
        <v>0.23887557634757928</v>
      </c>
      <c r="C1406" t="str">
        <f>VLOOKUP($F1406,'Participating - full rosters'!$A:$Q,5,FALSE )</f>
        <v>D7 North</v>
      </c>
      <c r="D1406" s="195">
        <v>0.18010557270315219</v>
      </c>
      <c r="E1406" t="str">
        <f>VLOOKUP($F1406,'Participating - full rosters'!$A:$Q,10,FALSE )</f>
        <v>Francois, Marie</v>
      </c>
      <c r="F1406" s="142">
        <v>0.89861503220576522</v>
      </c>
      <c r="G1406">
        <f>VLOOKUP($F1406,'Participating - full rosters'!$A:$Q,11,FALSE )</f>
        <v>599</v>
      </c>
      <c r="H1406" s="132">
        <f>VLOOKUP($F1406,'Participating - full rosters'!$A:$Q,12,FALSE )</f>
        <v>36</v>
      </c>
      <c r="I1406" s="132">
        <f>VLOOKUP($F1406,'Participating - full rosters'!$A:$Q,13,FALSE )</f>
        <v>2006</v>
      </c>
      <c r="J1406" s="132" t="str">
        <f>VLOOKUP($F1406,'Participating - full rosters'!$A:$Q,14,FALSE )</f>
        <v xml:space="preserve">Govt. (non federal) - City
</v>
      </c>
      <c r="K1406" s="132" t="str">
        <f>VLOOKUP($F1406,'Participating - full rosters'!$A:$R,18,FALSE )</f>
        <v>Minor</v>
      </c>
      <c r="L1406" s="132" t="str">
        <f>VLOOKUP($F1406,'Participating - full rosters'!$A:$Q,15,FALSE )</f>
        <v>Staff Nurse</v>
      </c>
      <c r="M1406" s="150">
        <f>VLOOKUP($F1406,'Participating - full rosters'!$A:$Q,16,FALSE )</f>
        <v>41400</v>
      </c>
      <c r="N1406" s="150">
        <f>VLOOKUP($F1406,'Participating - full rosters'!$A:$Q,16,FALSE )</f>
        <v>41400</v>
      </c>
      <c r="O1406" s="150"/>
      <c r="P1406" s="150"/>
      <c r="Q1406" s="47">
        <f>'Overall Data'!$C$34-N1406</f>
        <v>1649</v>
      </c>
      <c r="R1406" s="132" t="str">
        <f>VLOOKUP($F1406,'Participating - full rosters'!$A:$Q,17,FALSE )</f>
        <v>Night</v>
      </c>
      <c r="S1406" s="132">
        <v>5</v>
      </c>
    </row>
    <row r="1407" spans="1:19">
      <c r="A1407" t="str">
        <f>VLOOKUP($F1407,'Participating - full rosters'!$A:$Q,2,FALSE )</f>
        <v>The Miriam Hospital</v>
      </c>
      <c r="B1407" s="1">
        <v>0.52550586196277127</v>
      </c>
      <c r="C1407" t="str">
        <f>VLOOKUP($F1407,'Participating - full rosters'!$A:$Q,5,FALSE )</f>
        <v>4E Cardiac</v>
      </c>
      <c r="D1407" s="1">
        <v>0.80277592639886974</v>
      </c>
      <c r="E1407" t="str">
        <f>VLOOKUP($F1407,'Participating - full rosters'!$A:$Q,10,FALSE )</f>
        <v>Antonio, Jenna</v>
      </c>
      <c r="F1407" s="1">
        <v>0.11060190443426676</v>
      </c>
      <c r="G1407">
        <f>VLOOKUP($F1407,'Participating - full rosters'!$A:$Q,11,FALSE )</f>
        <v>247</v>
      </c>
      <c r="H1407" s="132">
        <f>VLOOKUP($F1407,'Participating - full rosters'!$A:$Q,12,FALSE )</f>
        <v>30</v>
      </c>
      <c r="I1407" s="132">
        <f>VLOOKUP($F1407,'Participating - full rosters'!$A:$Q,13,FALSE )</f>
        <v>2004</v>
      </c>
      <c r="J1407" s="132" t="str">
        <f>VLOOKUP($F1407,'Participating - full rosters'!$A:$Q,14,FALSE )</f>
        <v>Nongovt. (not-for-profit) - Other</v>
      </c>
      <c r="K1407" s="132" t="str">
        <f>VLOOKUP($F1407,'Participating - full rosters'!$A:$R,18,FALSE )</f>
        <v>Major</v>
      </c>
      <c r="L1407" s="132" t="str">
        <f>VLOOKUP($F1407,'Participating - full rosters'!$A:$Q,15,FALSE )</f>
        <v>Staff Nurse</v>
      </c>
      <c r="M1407" s="150">
        <f>VLOOKUP($F1407,'Participating - full rosters'!$A:$Q,16,FALSE )</f>
        <v>41400</v>
      </c>
      <c r="N1407" s="150">
        <f>VLOOKUP($F1407,'Participating - full rosters'!$A:$Q,16,FALSE )</f>
        <v>41400</v>
      </c>
      <c r="O1407" s="150"/>
      <c r="P1407" s="150"/>
      <c r="Q1407" s="47">
        <f>'Overall Data'!$C$34-N1407</f>
        <v>1649</v>
      </c>
      <c r="R1407" s="132" t="str">
        <f>VLOOKUP($F1407,'Participating - full rosters'!$A:$Q,17,FALSE )</f>
        <v>Night</v>
      </c>
      <c r="S1407" s="132">
        <v>5</v>
      </c>
    </row>
    <row r="1408" spans="1:19">
      <c r="A1408" t="str">
        <f>VLOOKUP($F1408,'Participating - full rosters'!$A:$Q,2,FALSE )</f>
        <v>Kaiser Permanente Sunnyside Medical Center</v>
      </c>
      <c r="B1408" s="151">
        <v>0.21700524054157877</v>
      </c>
      <c r="C1408" t="str">
        <f>VLOOKUP($F1408,'Participating - full rosters'!$A:$Q,5,FALSE )</f>
        <v>2 South</v>
      </c>
      <c r="D1408" s="100">
        <v>0.88298628694913495</v>
      </c>
      <c r="E1408" t="str">
        <f>VLOOKUP($F1408,'Participating - full rosters'!$A:$Q,10,FALSE )</f>
        <v>Mirza, Salma</v>
      </c>
      <c r="F1408" s="151">
        <v>0.39498761537154359</v>
      </c>
      <c r="G1408">
        <f>VLOOKUP($F1408,'Participating - full rosters'!$A:$Q,11,FALSE )</f>
        <v>302</v>
      </c>
      <c r="H1408" s="132">
        <f>VLOOKUP($F1408,'Participating - full rosters'!$A:$Q,12,FALSE )</f>
        <v>20</v>
      </c>
      <c r="I1408" s="132">
        <f>VLOOKUP($F1408,'Participating - full rosters'!$A:$Q,13,FALSE )</f>
        <v>2016</v>
      </c>
      <c r="J1408" s="132" t="str">
        <f>VLOOKUP($F1408,'Participating - full rosters'!$A:$Q,14,FALSE )</f>
        <v>Nongovt. (not-for-profit) - Other</v>
      </c>
      <c r="K1408" s="132" t="str">
        <f>VLOOKUP($F1408,'Participating - full rosters'!$A:$R,18,FALSE )</f>
        <v>Minor</v>
      </c>
      <c r="L1408" s="132" t="str">
        <f>VLOOKUP($F1408,'Participating - full rosters'!$A:$Q,15,FALSE )</f>
        <v>Staff Nurse</v>
      </c>
      <c r="M1408" s="150">
        <f>VLOOKUP($F1408,'Participating - full rosters'!$A:$Q,16,FALSE )</f>
        <v>41386</v>
      </c>
      <c r="N1408" s="150">
        <f>VLOOKUP($F1408,'Participating - full rosters'!$A:$Q,16,FALSE )</f>
        <v>41386</v>
      </c>
      <c r="O1408" s="150"/>
      <c r="P1408" s="150"/>
      <c r="Q1408" s="47">
        <f>'Overall Data'!$C$34-N1408</f>
        <v>1663</v>
      </c>
      <c r="R1408" s="132" t="str">
        <f>VLOOKUP($F1408,'Participating - full rosters'!$A:$Q,17,FALSE )</f>
        <v>NIGHT</v>
      </c>
      <c r="S1408" s="132">
        <v>5</v>
      </c>
    </row>
    <row r="1409" spans="1:19">
      <c r="A1409" t="str">
        <f>VLOOKUP($F1409,'Participating - full rosters'!$A:$Q,2,FALSE )</f>
        <v>Harlem Hospital Center</v>
      </c>
      <c r="B1409" s="151">
        <v>0.14907095709371709</v>
      </c>
      <c r="C1409" t="str">
        <f>VLOOKUP($F1409,'Participating - full rosters'!$A:$Q,5,FALSE )</f>
        <v>13th Floor - Medicine</v>
      </c>
      <c r="D1409" s="99">
        <v>0.67283544320657374</v>
      </c>
      <c r="E1409" t="str">
        <f>VLOOKUP($F1409,'Participating - full rosters'!$A:$Q,10,FALSE )</f>
        <v>Fashakin, Foluke</v>
      </c>
      <c r="F1409" s="151">
        <v>0.57121039628744541</v>
      </c>
      <c r="G1409">
        <f>VLOOKUP($F1409,'Participating - full rosters'!$A:$Q,11,FALSE )</f>
        <v>257</v>
      </c>
      <c r="H1409" s="132">
        <f>VLOOKUP($F1409,'Participating - full rosters'!$A:$Q,12,FALSE )</f>
        <v>36</v>
      </c>
      <c r="I1409" s="132">
        <f>VLOOKUP($F1409,'Participating - full rosters'!$A:$Q,13,FALSE )</f>
        <v>2011</v>
      </c>
      <c r="J1409" s="132" t="str">
        <f>VLOOKUP($F1409,'Participating - full rosters'!$A:$Q,14,FALSE )</f>
        <v xml:space="preserve">Govt. (non federal) - City
</v>
      </c>
      <c r="K1409" s="132" t="str">
        <f>VLOOKUP($F1409,'Participating - full rosters'!$A:$R,18,FALSE )</f>
        <v>Minor</v>
      </c>
      <c r="L1409" s="132" t="str">
        <f>VLOOKUP($F1409,'Participating - full rosters'!$A:$Q,15,FALSE )</f>
        <v>RN</v>
      </c>
      <c r="M1409" s="150">
        <f>VLOOKUP($F1409,'Participating - full rosters'!$A:$Q,16,FALSE )</f>
        <v>41372</v>
      </c>
      <c r="N1409" s="150">
        <f>VLOOKUP($F1409,'Participating - full rosters'!$A:$Q,16,FALSE )</f>
        <v>41372</v>
      </c>
      <c r="O1409" s="150"/>
      <c r="P1409" s="150"/>
      <c r="Q1409" s="47">
        <f>'Overall Data'!$C$34-N1409</f>
        <v>1677</v>
      </c>
      <c r="R1409" s="132" t="str">
        <f>VLOOKUP($F1409,'Participating - full rosters'!$A:$Q,17,FALSE )</f>
        <v>Night</v>
      </c>
      <c r="S1409" s="132">
        <v>5</v>
      </c>
    </row>
    <row r="1410" spans="1:19">
      <c r="A1410" t="str">
        <f>VLOOKUP($F1410,'Participating - full rosters'!$A:$Q,2,FALSE )</f>
        <v>UConn Health John Dempsey Hospital</v>
      </c>
      <c r="B1410" s="151">
        <v>6.2812775230464357E-2</v>
      </c>
      <c r="C1410" t="str">
        <f>VLOOKUP($F1410,'Participating - full rosters'!$A:$Q,5,FALSE )</f>
        <v>Medicine 3 Unit</v>
      </c>
      <c r="D1410" s="151">
        <v>5.9301050074087702E-2</v>
      </c>
      <c r="E1410" t="str">
        <f>VLOOKUP($F1410,'Participating - full rosters'!$A:$Q,10,FALSE )</f>
        <v>Loehle, Melissa</v>
      </c>
      <c r="F1410" s="151">
        <v>3.8788591984889598E-2</v>
      </c>
      <c r="G1410">
        <f>VLOOKUP($F1410,'Participating - full rosters'!$A:$Q,11,FALSE )</f>
        <v>176</v>
      </c>
      <c r="H1410" s="132">
        <f>VLOOKUP($F1410,'Participating - full rosters'!$A:$Q,12,FALSE )</f>
        <v>28</v>
      </c>
      <c r="I1410" s="132">
        <f>VLOOKUP($F1410,'Participating - full rosters'!$A:$Q,13,FALSE )</f>
        <v>2017</v>
      </c>
      <c r="J1410" s="132" t="str">
        <f>VLOOKUP($F1410,'Participating - full rosters'!$A:$Q,14,FALSE )</f>
        <v xml:space="preserve">Govt. (non federal) - State
</v>
      </c>
      <c r="K1410" s="132" t="str">
        <f>VLOOKUP($F1410,'Participating - full rosters'!$A:$R,18,FALSE )</f>
        <v>Major</v>
      </c>
      <c r="L1410" s="132" t="str">
        <f>VLOOKUP($F1410,'Participating - full rosters'!$A:$Q,15,FALSE )</f>
        <v>Nurse Assistant</v>
      </c>
      <c r="M1410" s="150">
        <f>VLOOKUP($F1410,'Participating - full rosters'!$A:$Q,16,FALSE )</f>
        <v>41367</v>
      </c>
      <c r="N1410" s="150">
        <f>VLOOKUP($F1410,'Participating - full rosters'!$A:$Q,16,FALSE )</f>
        <v>41367</v>
      </c>
      <c r="O1410" s="150"/>
      <c r="P1410" s="150"/>
      <c r="Q1410" s="47">
        <f>'Overall Data'!$C$34-N1410</f>
        <v>1682</v>
      </c>
      <c r="R1410" s="132" t="str">
        <f>VLOOKUP($F1410,'Participating - full rosters'!$A:$Q,17,FALSE )</f>
        <v>NIGHT</v>
      </c>
      <c r="S1410" s="132">
        <v>5</v>
      </c>
    </row>
    <row r="1411" spans="1:19">
      <c r="A1411" t="str">
        <f>VLOOKUP($F1411,'Participating - full rosters'!$A:$Q,2,FALSE )</f>
        <v xml:space="preserve">King's County </v>
      </c>
      <c r="B1411" s="143">
        <v>0.23887557634757928</v>
      </c>
      <c r="C1411" t="str">
        <f>VLOOKUP($F1411,'Participating - full rosters'!$A:$Q,5,FALSE )</f>
        <v>D4 South</v>
      </c>
      <c r="D1411" s="196">
        <v>0.56827903572544458</v>
      </c>
      <c r="E1411" t="str">
        <f>VLOOKUP($F1411,'Participating - full rosters'!$A:$Q,10,FALSE )</f>
        <v>Dotsenko, Iryna</v>
      </c>
      <c r="F1411" s="144">
        <v>0.32604457963818867</v>
      </c>
      <c r="G1411">
        <f>VLOOKUP($F1411,'Participating - full rosters'!$A:$Q,11,FALSE )</f>
        <v>599</v>
      </c>
      <c r="H1411" s="132">
        <f>VLOOKUP($F1411,'Participating - full rosters'!$A:$Q,12,FALSE )</f>
        <v>36</v>
      </c>
      <c r="I1411" s="132">
        <f>VLOOKUP($F1411,'Participating - full rosters'!$A:$Q,13,FALSE )</f>
        <v>2006</v>
      </c>
      <c r="J1411" s="132" t="str">
        <f>VLOOKUP($F1411,'Participating - full rosters'!$A:$Q,14,FALSE )</f>
        <v xml:space="preserve">Govt. (non federal) - City
</v>
      </c>
      <c r="K1411" s="132" t="str">
        <f>VLOOKUP($F1411,'Participating - full rosters'!$A:$R,18,FALSE )</f>
        <v>Minor</v>
      </c>
      <c r="L1411" s="132" t="str">
        <f>VLOOKUP($F1411,'Participating - full rosters'!$A:$Q,15,FALSE )</f>
        <v>STAFF NURSE</v>
      </c>
      <c r="M1411" s="150">
        <f>VLOOKUP($F1411,'Participating - full rosters'!$A:$Q,16,FALSE )</f>
        <v>41365</v>
      </c>
      <c r="N1411" s="150">
        <f>VLOOKUP($F1411,'Participating - full rosters'!$A:$Q,16,FALSE )</f>
        <v>41365</v>
      </c>
      <c r="O1411" s="150"/>
      <c r="P1411" s="150"/>
      <c r="Q1411" s="47">
        <f>'Overall Data'!$C$34-N1411</f>
        <v>1684</v>
      </c>
      <c r="R1411" s="132" t="str">
        <f>VLOOKUP($F1411,'Participating - full rosters'!$A:$Q,17,FALSE )</f>
        <v>NIGHT</v>
      </c>
      <c r="S1411" s="132">
        <v>5</v>
      </c>
    </row>
    <row r="1412" spans="1:19">
      <c r="A1412" t="str">
        <f>VLOOKUP($F1412,'Participating - full rosters'!$A:$Q,2,FALSE )</f>
        <v xml:space="preserve">King's County </v>
      </c>
      <c r="B1412" s="143">
        <v>0.23887557634757928</v>
      </c>
      <c r="C1412" t="str">
        <f>VLOOKUP($F1412,'Participating - full rosters'!$A:$Q,5,FALSE )</f>
        <v>D4 South</v>
      </c>
      <c r="D1412" s="196">
        <v>0.56827903572544458</v>
      </c>
      <c r="E1412" t="str">
        <f>VLOOKUP($F1412,'Participating - full rosters'!$A:$Q,10,FALSE )</f>
        <v>Felix, Michelle</v>
      </c>
      <c r="F1412" s="144">
        <v>0.80825443187131762</v>
      </c>
      <c r="G1412">
        <f>VLOOKUP($F1412,'Participating - full rosters'!$A:$Q,11,FALSE )</f>
        <v>599</v>
      </c>
      <c r="H1412" s="132">
        <f>VLOOKUP($F1412,'Participating - full rosters'!$A:$Q,12,FALSE )</f>
        <v>36</v>
      </c>
      <c r="I1412" s="132">
        <f>VLOOKUP($F1412,'Participating - full rosters'!$A:$Q,13,FALSE )</f>
        <v>2006</v>
      </c>
      <c r="J1412" s="132" t="str">
        <f>VLOOKUP($F1412,'Participating - full rosters'!$A:$Q,14,FALSE )</f>
        <v xml:space="preserve">Govt. (non federal) - City
</v>
      </c>
      <c r="K1412" s="132" t="str">
        <f>VLOOKUP($F1412,'Participating - full rosters'!$A:$R,18,FALSE )</f>
        <v>Minor</v>
      </c>
      <c r="L1412" s="132" t="str">
        <f>VLOOKUP($F1412,'Participating - full rosters'!$A:$Q,15,FALSE )</f>
        <v>STAFF NURSE</v>
      </c>
      <c r="M1412" s="150">
        <f>VLOOKUP($F1412,'Participating - full rosters'!$A:$Q,16,FALSE )</f>
        <v>41365</v>
      </c>
      <c r="N1412" s="150">
        <f>VLOOKUP($F1412,'Participating - full rosters'!$A:$Q,16,FALSE )</f>
        <v>41365</v>
      </c>
      <c r="O1412" s="150"/>
      <c r="P1412" s="150"/>
      <c r="Q1412" s="47">
        <f>'Overall Data'!$C$34-N1412</f>
        <v>1684</v>
      </c>
      <c r="R1412" s="132" t="str">
        <f>VLOOKUP($F1412,'Participating - full rosters'!$A:$Q,17,FALSE )</f>
        <v>NIGHT</v>
      </c>
      <c r="S1412" s="132">
        <v>5</v>
      </c>
    </row>
    <row r="1413" spans="1:19">
      <c r="A1413" t="str">
        <f>VLOOKUP($F1413,'Participating - full rosters'!$A:$Q,2,FALSE )</f>
        <v>NY Presbyterian - Lawrence</v>
      </c>
      <c r="B1413" s="1">
        <v>9.2891976238658858E-2</v>
      </c>
      <c r="C1413" t="str">
        <f>VLOOKUP($F1413,'Participating - full rosters'!$A:$Q,5,FALSE )</f>
        <v>3N</v>
      </c>
      <c r="D1413" s="1">
        <v>0.32799101029205158</v>
      </c>
      <c r="E1413" t="str">
        <f>VLOOKUP($F1413,'Participating - full rosters'!$A:$Q,10,FALSE )</f>
        <v>Tecson, Ma Jennifer</v>
      </c>
      <c r="F1413" s="1">
        <v>0.2830239753495275</v>
      </c>
      <c r="G1413">
        <f>VLOOKUP($F1413,'Participating - full rosters'!$A:$Q,11,FALSE )</f>
        <v>208</v>
      </c>
      <c r="H1413" s="132">
        <f>VLOOKUP($F1413,'Participating - full rosters'!$A:$Q,12,FALSE )</f>
        <v>31</v>
      </c>
      <c r="I1413" s="132">
        <f>VLOOKUP($F1413,'Participating - full rosters'!$A:$Q,13,FALSE )</f>
        <v>2016</v>
      </c>
      <c r="J1413" s="132" t="str">
        <f>VLOOKUP($F1413,'Participating - full rosters'!$A:$Q,14,FALSE )</f>
        <v>Nongovt. (not-for-profit) - Other</v>
      </c>
      <c r="K1413" s="132" t="str">
        <f>VLOOKUP($F1413,'Participating - full rosters'!$A:$R,18,FALSE )</f>
        <v>Minor</v>
      </c>
      <c r="L1413" s="132" t="str">
        <f>VLOOKUP($F1413,'Participating - full rosters'!$A:$Q,15,FALSE )</f>
        <v>STAFF NURSE</v>
      </c>
      <c r="M1413" s="150">
        <f>VLOOKUP($F1413,'Participating - full rosters'!$A:$Q,16,FALSE )</f>
        <v>41365</v>
      </c>
      <c r="N1413" s="150">
        <f>VLOOKUP($F1413,'Participating - full rosters'!$A:$Q,16,FALSE )</f>
        <v>41365</v>
      </c>
      <c r="O1413" s="150"/>
      <c r="P1413" s="150"/>
      <c r="Q1413" s="47">
        <f>'Overall Data'!$C$34-N1413</f>
        <v>1684</v>
      </c>
      <c r="R1413" s="132" t="str">
        <f>VLOOKUP($F1413,'Participating - full rosters'!$A:$Q,17,FALSE )</f>
        <v>FT Night</v>
      </c>
      <c r="S1413" s="132">
        <v>5</v>
      </c>
    </row>
    <row r="1414" spans="1:19">
      <c r="A1414" t="str">
        <f>VLOOKUP($F1414,'Participating - full rosters'!$A:$Q,2,FALSE )</f>
        <v>St. Elizabeth Hospital</v>
      </c>
      <c r="B1414" s="106">
        <v>6.8237914781315995E-2</v>
      </c>
      <c r="C1414" t="str">
        <f>VLOOKUP($F1414,'Participating - full rosters'!$A:$Q,5,FALSE )</f>
        <v>Telemetry</v>
      </c>
      <c r="D1414" s="106">
        <v>0.37457274951226172</v>
      </c>
      <c r="E1414" t="str">
        <f>VLOOKUP($F1414,'Participating - full rosters'!$A:$Q,10,FALSE )</f>
        <v>Evans, Antonia</v>
      </c>
      <c r="F1414" s="106">
        <v>0.59502847237866019</v>
      </c>
      <c r="G1414">
        <f>VLOOKUP($F1414,'Participating - full rosters'!$A:$Q,11,FALSE )</f>
        <v>47</v>
      </c>
      <c r="H1414" s="132">
        <f>VLOOKUP($F1414,'Participating - full rosters'!$A:$Q,12,FALSE )</f>
        <v>17</v>
      </c>
      <c r="I1414" s="132">
        <f>VLOOKUP($F1414,'Participating - full rosters'!$A:$Q,13,FALSE )</f>
        <v>2012</v>
      </c>
      <c r="J1414" s="132" t="str">
        <f>VLOOKUP($F1414,'Participating - full rosters'!$A:$Q,14,FALSE )</f>
        <v xml:space="preserve">Nongovt. (not-for-profit) - Church Operated
</v>
      </c>
      <c r="K1414" s="132" t="str">
        <f>VLOOKUP($F1414,'Participating - full rosters'!$A:$R,18,FALSE )</f>
        <v>Non teaching</v>
      </c>
      <c r="L1414" s="132" t="str">
        <f>VLOOKUP($F1414,'Participating - full rosters'!$A:$Q,15,FALSE )</f>
        <v>C N A</v>
      </c>
      <c r="M1414" s="150">
        <f>VLOOKUP($F1414,'Participating - full rosters'!$A:$Q,16,FALSE )</f>
        <v>41365</v>
      </c>
      <c r="N1414" s="150">
        <f>VLOOKUP($F1414,'Participating - full rosters'!$A:$Q,16,FALSE )</f>
        <v>41365</v>
      </c>
      <c r="O1414" s="150"/>
      <c r="P1414" s="150"/>
      <c r="Q1414" s="47">
        <f>'Overall Data'!$C$34-N1414</f>
        <v>1684</v>
      </c>
      <c r="R1414" s="132" t="str">
        <f>VLOOKUP($F1414,'Participating - full rosters'!$A:$Q,17,FALSE )</f>
        <v>Night</v>
      </c>
      <c r="S1414" s="132">
        <v>5</v>
      </c>
    </row>
    <row r="1415" spans="1:19">
      <c r="A1415" t="str">
        <f>VLOOKUP($F1415,'Participating - full rosters'!$A:$Q,2,FALSE )</f>
        <v>Stanford Hospital</v>
      </c>
      <c r="B1415" s="151">
        <v>0.7705177108775364</v>
      </c>
      <c r="C1415" t="str">
        <f>VLOOKUP($F1415,'Participating - full rosters'!$A:$Q,5,FALSE )</f>
        <v>C2 - Trauma/Surgery</v>
      </c>
      <c r="D1415" s="151">
        <v>0.13460555484819647</v>
      </c>
      <c r="E1415" t="str">
        <f>VLOOKUP($F1415,'Participating - full rosters'!$A:$Q,10,FALSE )</f>
        <v>Hellman, Jamie</v>
      </c>
      <c r="F1415" s="1">
        <v>5.2284142006055467E-2</v>
      </c>
      <c r="G1415">
        <f>VLOOKUP($F1415,'Participating - full rosters'!$A:$Q,11,FALSE )</f>
        <v>491</v>
      </c>
      <c r="H1415" s="132">
        <f>VLOOKUP($F1415,'Participating - full rosters'!$A:$Q,12,FALSE )</f>
        <v>23</v>
      </c>
      <c r="I1415" s="132">
        <f>VLOOKUP($F1415,'Participating - full rosters'!$A:$Q,13,FALSE )</f>
        <v>2011</v>
      </c>
      <c r="J1415" s="132" t="str">
        <f>VLOOKUP($F1415,'Participating - full rosters'!$A:$Q,14,FALSE )</f>
        <v>Nongovt. (not-for-profit) - Other</v>
      </c>
      <c r="K1415" s="132" t="str">
        <f>VLOOKUP($F1415,'Participating - full rosters'!$A:$R,18,FALSE )</f>
        <v>Major</v>
      </c>
      <c r="L1415" s="132" t="str">
        <f>VLOOKUP($F1415,'Participating - full rosters'!$A:$Q,15,FALSE )</f>
        <v>STAFF NURSE</v>
      </c>
      <c r="M1415" s="150">
        <f>VLOOKUP($F1415,'Participating - full rosters'!$A:$Q,16,FALSE )</f>
        <v>41365</v>
      </c>
      <c r="N1415" s="150">
        <f>VLOOKUP($F1415,'Participating - full rosters'!$A:$Q,16,FALSE )</f>
        <v>41365</v>
      </c>
      <c r="O1415" s="150"/>
      <c r="P1415" s="150"/>
      <c r="Q1415" s="47">
        <f>'Overall Data'!$C$34-N1415</f>
        <v>1684</v>
      </c>
      <c r="R1415" s="132" t="str">
        <f>VLOOKUP($F1415,'Participating - full rosters'!$A:$Q,17,FALSE )</f>
        <v>NIGHT</v>
      </c>
      <c r="S1415" s="132">
        <v>5</v>
      </c>
    </row>
    <row r="1416" spans="1:19">
      <c r="A1416" t="str">
        <f>VLOOKUP($F1416,'Participating - full rosters'!$A:$Q,2,FALSE )</f>
        <v>Stanford Hospital</v>
      </c>
      <c r="B1416" s="1">
        <v>0.7705177108775364</v>
      </c>
      <c r="C1416" t="str">
        <f>VLOOKUP($F1416,'Participating - full rosters'!$A:$Q,5,FALSE )</f>
        <v>C2 - Trauma/Surgery</v>
      </c>
      <c r="D1416" s="1">
        <v>0.13460555484819647</v>
      </c>
      <c r="E1416" t="str">
        <f>VLOOKUP($F1416,'Participating - full rosters'!$A:$Q,10,FALSE )</f>
        <v>Zabala, Jeaneth</v>
      </c>
      <c r="F1416" s="1">
        <v>0.88007105423776355</v>
      </c>
      <c r="G1416">
        <f>VLOOKUP($F1416,'Participating - full rosters'!$A:$Q,11,FALSE )</f>
        <v>491</v>
      </c>
      <c r="H1416" s="132">
        <f>VLOOKUP($F1416,'Participating - full rosters'!$A:$Q,12,FALSE )</f>
        <v>23</v>
      </c>
      <c r="I1416" s="132">
        <f>VLOOKUP($F1416,'Participating - full rosters'!$A:$Q,13,FALSE )</f>
        <v>2011</v>
      </c>
      <c r="J1416" s="132" t="str">
        <f>VLOOKUP($F1416,'Participating - full rosters'!$A:$Q,14,FALSE )</f>
        <v>Nongovt. (not-for-profit) - Other</v>
      </c>
      <c r="K1416" s="132" t="str">
        <f>VLOOKUP($F1416,'Participating - full rosters'!$A:$R,18,FALSE )</f>
        <v>Major</v>
      </c>
      <c r="L1416" s="132" t="str">
        <f>VLOOKUP($F1416,'Participating - full rosters'!$A:$Q,15,FALSE )</f>
        <v>STAFF NURSE</v>
      </c>
      <c r="M1416" s="150">
        <f>VLOOKUP($F1416,'Participating - full rosters'!$A:$Q,16,FALSE )</f>
        <v>41365</v>
      </c>
      <c r="N1416" s="150">
        <f>VLOOKUP($F1416,'Participating - full rosters'!$A:$Q,16,FALSE )</f>
        <v>41365</v>
      </c>
      <c r="O1416" s="150"/>
      <c r="P1416" s="150"/>
      <c r="Q1416" s="47">
        <f>'Overall Data'!$C$34-N1416</f>
        <v>1684</v>
      </c>
      <c r="R1416" s="132" t="str">
        <f>VLOOKUP($F1416,'Participating - full rosters'!$A:$Q,17,FALSE )</f>
        <v>NIGHT</v>
      </c>
      <c r="S1416" s="132">
        <v>5</v>
      </c>
    </row>
    <row r="1417" spans="1:19">
      <c r="A1417" t="str">
        <f>VLOOKUP($F1417,'Participating - full rosters'!$A:$Q,2,FALSE )</f>
        <v>Woodhull Hospital</v>
      </c>
      <c r="B1417" s="1">
        <v>0.33754326083630637</v>
      </c>
      <c r="C1417" t="str">
        <f>VLOOKUP($F1417,'Participating - full rosters'!$A:$Q,5,FALSE )</f>
        <v>8-200 Medicine</v>
      </c>
      <c r="D1417" s="1">
        <v>0.39015181399689147</v>
      </c>
      <c r="E1417" t="str">
        <f>VLOOKUP($F1417,'Participating - full rosters'!$A:$Q,10,FALSE )</f>
        <v>Disla, Miledis</v>
      </c>
      <c r="F1417" s="1">
        <v>0.21859999999999999</v>
      </c>
      <c r="G1417">
        <f>VLOOKUP($F1417,'Participating - full rosters'!$A:$Q,11,FALSE )</f>
        <v>305</v>
      </c>
      <c r="H1417" s="132">
        <f>VLOOKUP($F1417,'Participating - full rosters'!$A:$Q,12,FALSE )</f>
        <v>36</v>
      </c>
      <c r="I1417" s="132">
        <f>VLOOKUP($F1417,'Participating - full rosters'!$A:$Q,13,FALSE )</f>
        <v>2016</v>
      </c>
      <c r="J1417" s="132" t="str">
        <f>VLOOKUP($F1417,'Participating - full rosters'!$A:$Q,14,FALSE )</f>
        <v>Govt. (non federal) - City-county</v>
      </c>
      <c r="K1417" s="132" t="str">
        <f>VLOOKUP($F1417,'Participating - full rosters'!$A:$R,18,FALSE )</f>
        <v>Minor</v>
      </c>
      <c r="L1417" s="132" t="str">
        <f>VLOOKUP($F1417,'Participating - full rosters'!$A:$Q,15,FALSE )</f>
        <v>C N A</v>
      </c>
      <c r="M1417" s="150">
        <f>VLOOKUP($F1417,'Participating - full rosters'!$A:$Q,16,FALSE )</f>
        <v>41365</v>
      </c>
      <c r="N1417" s="150">
        <f>VLOOKUP($F1417,'Participating - full rosters'!$A:$Q,16,FALSE )</f>
        <v>41365</v>
      </c>
      <c r="O1417" s="150"/>
      <c r="P1417" s="150"/>
      <c r="Q1417" s="47">
        <f>'Overall Data'!$C$34-N1417</f>
        <v>1684</v>
      </c>
      <c r="R1417" s="132" t="str">
        <f>VLOOKUP($F1417,'Participating - full rosters'!$A:$Q,17,FALSE )</f>
        <v>Night</v>
      </c>
      <c r="S1417" s="132">
        <v>5</v>
      </c>
    </row>
    <row r="1418" spans="1:19">
      <c r="A1418" t="str">
        <f>VLOOKUP($F1418,'Participating - full rosters'!$A:$Q,2,FALSE )</f>
        <v xml:space="preserve">King's County </v>
      </c>
      <c r="B1418" s="143">
        <v>0.23887557634757928</v>
      </c>
      <c r="C1418" t="str">
        <f>VLOOKUP($F1418,'Participating - full rosters'!$A:$Q,5,FALSE )</f>
        <v>D6 South</v>
      </c>
      <c r="D1418" s="145">
        <v>0.54890272696977305</v>
      </c>
      <c r="E1418" t="str">
        <f>VLOOKUP($F1418,'Participating - full rosters'!$A:$Q,10,FALSE )</f>
        <v>Raval, Darshita M.</v>
      </c>
      <c r="F1418" s="145">
        <v>0.26268114263689601</v>
      </c>
      <c r="G1418">
        <f>VLOOKUP($F1418,'Participating - full rosters'!$A:$Q,11,FALSE )</f>
        <v>599</v>
      </c>
      <c r="H1418" s="132">
        <f>VLOOKUP($F1418,'Participating - full rosters'!$A:$Q,12,FALSE )</f>
        <v>36</v>
      </c>
      <c r="I1418" s="132">
        <f>VLOOKUP($F1418,'Participating - full rosters'!$A:$Q,13,FALSE )</f>
        <v>2006</v>
      </c>
      <c r="J1418" s="132" t="str">
        <f>VLOOKUP($F1418,'Participating - full rosters'!$A:$Q,14,FALSE )</f>
        <v xml:space="preserve">Govt. (non federal) - City
</v>
      </c>
      <c r="K1418" s="132" t="str">
        <f>VLOOKUP($F1418,'Participating - full rosters'!$A:$R,18,FALSE )</f>
        <v>Minor</v>
      </c>
      <c r="L1418" s="132" t="str">
        <f>VLOOKUP($F1418,'Participating - full rosters'!$A:$Q,15,FALSE )</f>
        <v>STAFF NURSE</v>
      </c>
      <c r="M1418" s="150">
        <f>VLOOKUP($F1418,'Participating - full rosters'!$A:$Q,16,FALSE )</f>
        <v>41337</v>
      </c>
      <c r="N1418" s="150">
        <f>VLOOKUP($F1418,'Participating - full rosters'!$A:$Q,16,FALSE )</f>
        <v>41337</v>
      </c>
      <c r="O1418" s="150"/>
      <c r="P1418" s="150"/>
      <c r="Q1418" s="47">
        <f>'Overall Data'!$C$34-N1418</f>
        <v>1712</v>
      </c>
      <c r="R1418" s="132" t="str">
        <f>VLOOKUP($F1418,'Participating - full rosters'!$A:$Q,17,FALSE )</f>
        <v>NIGHT</v>
      </c>
      <c r="S1418" s="132">
        <v>5</v>
      </c>
    </row>
    <row r="1419" spans="1:19">
      <c r="A1419" t="str">
        <f>VLOOKUP($F1419,'Participating - full rosters'!$A:$Q,2,FALSE )</f>
        <v>Stanford Hospital</v>
      </c>
      <c r="B1419" s="151">
        <v>0.7705177108775364</v>
      </c>
      <c r="C1419" t="str">
        <f>VLOOKUP($F1419,'Participating - full rosters'!$A:$Q,5,FALSE )</f>
        <v>C2 - Trauma/Surgery</v>
      </c>
      <c r="D1419" s="1">
        <v>0.13460555484819647</v>
      </c>
      <c r="E1419" t="str">
        <f>VLOOKUP($F1419,'Participating - full rosters'!$A:$Q,10,FALSE )</f>
        <v>Ma, Qun</v>
      </c>
      <c r="F1419" s="151">
        <v>0.15083486871807228</v>
      </c>
      <c r="G1419">
        <f>VLOOKUP($F1419,'Participating - full rosters'!$A:$Q,11,FALSE )</f>
        <v>491</v>
      </c>
      <c r="H1419" s="132">
        <f>VLOOKUP($F1419,'Participating - full rosters'!$A:$Q,12,FALSE )</f>
        <v>23</v>
      </c>
      <c r="I1419" s="132">
        <f>VLOOKUP($F1419,'Participating - full rosters'!$A:$Q,13,FALSE )</f>
        <v>2011</v>
      </c>
      <c r="J1419" s="132" t="str">
        <f>VLOOKUP($F1419,'Participating - full rosters'!$A:$Q,14,FALSE )</f>
        <v>Nongovt. (not-for-profit) - Other</v>
      </c>
      <c r="K1419" s="132" t="str">
        <f>VLOOKUP($F1419,'Participating - full rosters'!$A:$R,18,FALSE )</f>
        <v>Major</v>
      </c>
      <c r="L1419" s="132" t="str">
        <f>VLOOKUP($F1419,'Participating - full rosters'!$A:$Q,15,FALSE )</f>
        <v>STAFF NURSE</v>
      </c>
      <c r="M1419" s="150">
        <f>VLOOKUP($F1419,'Participating - full rosters'!$A:$Q,16,FALSE )</f>
        <v>41337</v>
      </c>
      <c r="N1419" s="150">
        <f>VLOOKUP($F1419,'Participating - full rosters'!$A:$Q,16,FALSE )</f>
        <v>41337</v>
      </c>
      <c r="O1419" s="150"/>
      <c r="P1419" s="150"/>
      <c r="Q1419" s="47">
        <f>'Overall Data'!$C$34-N1419</f>
        <v>1712</v>
      </c>
      <c r="R1419" s="132" t="str">
        <f>VLOOKUP($F1419,'Participating - full rosters'!$A:$Q,17,FALSE )</f>
        <v>NIGHT</v>
      </c>
      <c r="S1419" s="132">
        <v>5</v>
      </c>
    </row>
    <row r="1420" spans="1:19">
      <c r="A1420" t="str">
        <f>VLOOKUP($F1420,'Participating - full rosters'!$A:$Q,2,FALSE )</f>
        <v>Kaiser Permanente Sunnyside Medical Center</v>
      </c>
      <c r="B1420" s="151">
        <v>0.21700524054157899</v>
      </c>
      <c r="C1420" t="str">
        <f>VLOOKUP($F1420,'Participating - full rosters'!$A:$Q,5,FALSE )</f>
        <v>MS Progressive</v>
      </c>
      <c r="D1420" s="1">
        <v>0.25596923097598601</v>
      </c>
      <c r="E1420" t="str">
        <f>VLOOKUP($F1420,'Participating - full rosters'!$A:$Q,10,FALSE )</f>
        <v>Pinkerton, Rolindia</v>
      </c>
      <c r="F1420" s="151">
        <v>9.909368354691872E-2</v>
      </c>
      <c r="G1420">
        <f>VLOOKUP($F1420,'Participating - full rosters'!$A:$Q,11,FALSE )</f>
        <v>302</v>
      </c>
      <c r="H1420" s="132">
        <f>VLOOKUP($F1420,'Participating - full rosters'!$A:$Q,12,FALSE )</f>
        <v>20</v>
      </c>
      <c r="I1420" s="132">
        <f>VLOOKUP($F1420,'Participating - full rosters'!$A:$Q,13,FALSE )</f>
        <v>2016</v>
      </c>
      <c r="J1420" s="132" t="str">
        <f>VLOOKUP($F1420,'Participating - full rosters'!$A:$Q,14,FALSE )</f>
        <v>Nongovt. (not-for-profit) - Other</v>
      </c>
      <c r="K1420" s="132" t="str">
        <f>VLOOKUP($F1420,'Participating - full rosters'!$A:$R,18,FALSE )</f>
        <v>Minor</v>
      </c>
      <c r="L1420" s="132" t="str">
        <f>VLOOKUP($F1420,'Participating - full rosters'!$A:$Q,15,FALSE )</f>
        <v>Staff Nurse</v>
      </c>
      <c r="M1420" s="150">
        <f>VLOOKUP($F1420,'Participating - full rosters'!$A:$Q,16,FALSE )</f>
        <v>41323</v>
      </c>
      <c r="N1420" s="150">
        <f>VLOOKUP($F1420,'Participating - full rosters'!$A:$Q,16,FALSE )</f>
        <v>41323</v>
      </c>
      <c r="O1420" s="150"/>
      <c r="P1420" s="150"/>
      <c r="Q1420" s="47">
        <f>'Overall Data'!$C$34-N1420</f>
        <v>1726</v>
      </c>
      <c r="R1420" s="132" t="str">
        <f>VLOOKUP($F1420,'Participating - full rosters'!$A:$Q,17,FALSE )</f>
        <v>NIGHT</v>
      </c>
      <c r="S1420" s="132">
        <v>5</v>
      </c>
    </row>
    <row r="1421" spans="1:19">
      <c r="A1421" t="str">
        <f>VLOOKUP($F1421,'Participating - full rosters'!$A:$Q,2,FALSE )</f>
        <v>Kaiser Permanente Sunnyside Medical Center</v>
      </c>
      <c r="B1421" s="1">
        <v>0.21700524054157877</v>
      </c>
      <c r="C1421" t="str">
        <f>VLOOKUP($F1421,'Participating - full rosters'!$A:$Q,5,FALSE )</f>
        <v>1 South</v>
      </c>
      <c r="D1421" s="1">
        <v>0.84297455888567407</v>
      </c>
      <c r="E1421" t="str">
        <f>VLOOKUP($F1421,'Participating - full rosters'!$A:$Q,10,FALSE )</f>
        <v>Riser, Thomas</v>
      </c>
      <c r="F1421" s="1">
        <v>0.80269989759812665</v>
      </c>
      <c r="G1421">
        <f>VLOOKUP($F1421,'Participating - full rosters'!$A:$Q,11,FALSE )</f>
        <v>302</v>
      </c>
      <c r="H1421" s="132">
        <f>VLOOKUP($F1421,'Participating - full rosters'!$A:$Q,12,FALSE )</f>
        <v>19</v>
      </c>
      <c r="I1421" s="132">
        <f>VLOOKUP($F1421,'Participating - full rosters'!$A:$Q,13,FALSE )</f>
        <v>2016</v>
      </c>
      <c r="J1421" s="132" t="str">
        <f>VLOOKUP($F1421,'Participating - full rosters'!$A:$Q,14,FALSE )</f>
        <v>Nongovt. (not-for-profit) - Other</v>
      </c>
      <c r="K1421" s="132" t="str">
        <f>VLOOKUP($F1421,'Participating - full rosters'!$A:$R,18,FALSE )</f>
        <v>Minor</v>
      </c>
      <c r="L1421" s="132" t="str">
        <f>VLOOKUP($F1421,'Participating - full rosters'!$A:$Q,15,FALSE )</f>
        <v>Staff Nurse</v>
      </c>
      <c r="M1421" s="150">
        <f>VLOOKUP($F1421,'Participating - full rosters'!$A:$Q,16,FALSE )</f>
        <v>41323</v>
      </c>
      <c r="N1421" s="150">
        <f>VLOOKUP($F1421,'Participating - full rosters'!$A:$Q,16,FALSE )</f>
        <v>41323</v>
      </c>
      <c r="O1421" s="150"/>
      <c r="P1421" s="150"/>
      <c r="Q1421" s="47">
        <f>'Overall Data'!$C$34-N1421</f>
        <v>1726</v>
      </c>
      <c r="R1421" s="132" t="str">
        <f>VLOOKUP($F1421,'Participating - full rosters'!$A:$Q,17,FALSE )</f>
        <v>NIGHT</v>
      </c>
      <c r="S1421" s="132">
        <v>5</v>
      </c>
    </row>
    <row r="1422" spans="1:19">
      <c r="A1422" t="str">
        <f>VLOOKUP($F1422,'Participating - full rosters'!$A:$Q,2,FALSE )</f>
        <v>The Miriam Hospital</v>
      </c>
      <c r="B1422" s="1">
        <v>0.52550586196277105</v>
      </c>
      <c r="C1422" t="str">
        <f>VLOOKUP($F1422,'Participating - full rosters'!$A:$Q,5,FALSE )</f>
        <v>3E Stroke</v>
      </c>
      <c r="D1422" s="1">
        <v>0.54565087362919495</v>
      </c>
      <c r="E1422" t="str">
        <f>VLOOKUP($F1422,'Participating - full rosters'!$A:$Q,10,FALSE )</f>
        <v>Turner, Ashley</v>
      </c>
      <c r="F1422" s="1">
        <v>0.89958786867002305</v>
      </c>
      <c r="G1422">
        <f>VLOOKUP($F1422,'Participating - full rosters'!$A:$Q,11,FALSE )</f>
        <v>247</v>
      </c>
      <c r="H1422" s="132">
        <f>VLOOKUP($F1422,'Participating - full rosters'!$A:$Q,12,FALSE )</f>
        <v>32</v>
      </c>
      <c r="I1422" s="132">
        <f>VLOOKUP($F1422,'Participating - full rosters'!$A:$Q,13,FALSE )</f>
        <v>2004</v>
      </c>
      <c r="J1422" s="132" t="str">
        <f>VLOOKUP($F1422,'Participating - full rosters'!$A:$Q,14,FALSE )</f>
        <v>Nongovt. (not-for-profit) - Other</v>
      </c>
      <c r="K1422" s="132" t="str">
        <f>VLOOKUP($F1422,'Participating - full rosters'!$A:$R,18,FALSE )</f>
        <v>Major</v>
      </c>
      <c r="L1422" s="132" t="str">
        <f>VLOOKUP($F1422,'Participating - full rosters'!$A:$Q,15,FALSE )</f>
        <v>Staff Nurse</v>
      </c>
      <c r="M1422" s="150">
        <f>VLOOKUP($F1422,'Participating - full rosters'!$A:$Q,16,FALSE )</f>
        <v>41323</v>
      </c>
      <c r="N1422" s="150">
        <f>VLOOKUP($F1422,'Participating - full rosters'!$A:$Q,16,FALSE )</f>
        <v>41323</v>
      </c>
      <c r="O1422" s="150"/>
      <c r="P1422" s="150"/>
      <c r="Q1422" s="47">
        <f>'Overall Data'!$C$34-N1422</f>
        <v>1726</v>
      </c>
      <c r="R1422" s="132" t="str">
        <f>VLOOKUP($F1422,'Participating - full rosters'!$A:$Q,17,FALSE )</f>
        <v>NIGHT</v>
      </c>
      <c r="S1422" s="132">
        <v>5</v>
      </c>
    </row>
    <row r="1423" spans="1:19">
      <c r="A1423" t="str">
        <f>VLOOKUP($F1423,'Participating - full rosters'!$A:$Q,2,FALSE )</f>
        <v>Kaiser Permanente Sunnyside Medical Center</v>
      </c>
      <c r="B1423" s="1">
        <v>0.21700524054157877</v>
      </c>
      <c r="C1423" t="str">
        <f>VLOOKUP($F1423,'Participating - full rosters'!$A:$Q,5,FALSE )</f>
        <v>1 South</v>
      </c>
      <c r="D1423" s="1">
        <v>0.84297455888567396</v>
      </c>
      <c r="E1423" t="str">
        <f>VLOOKUP($F1423,'Participating - full rosters'!$A:$Q,10,FALSE )</f>
        <v>Veng-Pedersen, Kirsten</v>
      </c>
      <c r="F1423" s="1">
        <v>0.35682091485442957</v>
      </c>
      <c r="G1423">
        <f>VLOOKUP($F1423,'Participating - full rosters'!$A:$Q,11,FALSE )</f>
        <v>302</v>
      </c>
      <c r="H1423" s="132">
        <f>VLOOKUP($F1423,'Participating - full rosters'!$A:$Q,12,FALSE )</f>
        <v>19</v>
      </c>
      <c r="I1423" s="132">
        <f>VLOOKUP($F1423,'Participating - full rosters'!$A:$Q,13,FALSE )</f>
        <v>2016</v>
      </c>
      <c r="J1423" s="132" t="str">
        <f>VLOOKUP($F1423,'Participating - full rosters'!$A:$Q,14,FALSE )</f>
        <v>Nongovt. (not-for-profit) - Other</v>
      </c>
      <c r="K1423" s="132" t="str">
        <f>VLOOKUP($F1423,'Participating - full rosters'!$A:$R,18,FALSE )</f>
        <v>Minor</v>
      </c>
      <c r="L1423" s="132" t="str">
        <f>VLOOKUP($F1423,'Participating - full rosters'!$A:$Q,15,FALSE )</f>
        <v>Staff Nurse</v>
      </c>
      <c r="M1423" s="150">
        <f>VLOOKUP($F1423,'Participating - full rosters'!$A:$Q,16,FALSE )</f>
        <v>41309</v>
      </c>
      <c r="N1423" s="150">
        <f>VLOOKUP($F1423,'Participating - full rosters'!$A:$Q,16,FALSE )</f>
        <v>41309</v>
      </c>
      <c r="O1423" s="150"/>
      <c r="P1423" s="150"/>
      <c r="Q1423" s="47">
        <f>'Overall Data'!$C$34-N1423</f>
        <v>1740</v>
      </c>
      <c r="R1423" s="132" t="str">
        <f>VLOOKUP($F1423,'Participating - full rosters'!$A:$Q,17,FALSE )</f>
        <v>NIGHT</v>
      </c>
      <c r="S1423" s="132">
        <v>5</v>
      </c>
    </row>
    <row r="1424" spans="1:19">
      <c r="A1424" t="str">
        <f>VLOOKUP($F1424,'Participating - full rosters'!$A:$Q,2,FALSE )</f>
        <v>Kaiser Permanente Sunnyside Medical Center</v>
      </c>
      <c r="B1424" s="151">
        <v>0.21700524054157877</v>
      </c>
      <c r="C1424" t="str">
        <f>VLOOKUP($F1424,'Participating - full rosters'!$A:$Q,5,FALSE )</f>
        <v>2 South</v>
      </c>
      <c r="D1424" s="100">
        <v>0.88298628694913495</v>
      </c>
      <c r="E1424" t="str">
        <f>VLOOKUP($F1424,'Participating - full rosters'!$A:$Q,10,FALSE )</f>
        <v>Aragon, Cherie Mae</v>
      </c>
      <c r="F1424" s="151">
        <v>0.92506796259265389</v>
      </c>
      <c r="G1424">
        <f>VLOOKUP($F1424,'Participating - full rosters'!$A:$Q,11,FALSE )</f>
        <v>302</v>
      </c>
      <c r="H1424" s="132">
        <f>VLOOKUP($F1424,'Participating - full rosters'!$A:$Q,12,FALSE )</f>
        <v>20</v>
      </c>
      <c r="I1424" s="132">
        <f>VLOOKUP($F1424,'Participating - full rosters'!$A:$Q,13,FALSE )</f>
        <v>2016</v>
      </c>
      <c r="J1424" s="132" t="str">
        <f>VLOOKUP($F1424,'Participating - full rosters'!$A:$Q,14,FALSE )</f>
        <v>Nongovt. (not-for-profit) - Other</v>
      </c>
      <c r="K1424" s="132" t="str">
        <f>VLOOKUP($F1424,'Participating - full rosters'!$A:$R,18,FALSE )</f>
        <v>Minor</v>
      </c>
      <c r="L1424" s="132" t="str">
        <f>VLOOKUP($F1424,'Participating - full rosters'!$A:$Q,15,FALSE )</f>
        <v>Staff Nurse</v>
      </c>
      <c r="M1424" s="150">
        <f>VLOOKUP($F1424,'Participating - full rosters'!$A:$Q,16,FALSE )</f>
        <v>41309</v>
      </c>
      <c r="N1424" s="150">
        <f>VLOOKUP($F1424,'Participating - full rosters'!$A:$Q,16,FALSE )</f>
        <v>41309</v>
      </c>
      <c r="O1424" s="150"/>
      <c r="P1424" s="150"/>
      <c r="Q1424" s="47">
        <f>'Overall Data'!$C$34-N1424</f>
        <v>1740</v>
      </c>
      <c r="R1424" s="132" t="str">
        <f>VLOOKUP($F1424,'Participating - full rosters'!$A:$Q,17,FALSE )</f>
        <v>NIGHT</v>
      </c>
      <c r="S1424" s="132">
        <v>5</v>
      </c>
    </row>
    <row r="1425" spans="1:19">
      <c r="A1425" t="str">
        <f>VLOOKUP($F1425,'Participating - full rosters'!$A:$Q,2,FALSE )</f>
        <v>Kaiser Permanente Sunnyside Medical Center</v>
      </c>
      <c r="B1425" s="1">
        <v>0.21700524054157899</v>
      </c>
      <c r="C1425" t="str">
        <f>VLOOKUP($F1425,'Participating - full rosters'!$A:$Q,5,FALSE )</f>
        <v>MS Progressive</v>
      </c>
      <c r="D1425" s="99">
        <v>0.25596923097598601</v>
      </c>
      <c r="E1425" t="str">
        <f>VLOOKUP($F1425,'Participating - full rosters'!$A:$Q,10,FALSE )</f>
        <v>Sherwood, Margaret</v>
      </c>
      <c r="F1425" s="1">
        <v>0.97970112423648037</v>
      </c>
      <c r="G1425">
        <f>VLOOKUP($F1425,'Participating - full rosters'!$A:$Q,11,FALSE )</f>
        <v>302</v>
      </c>
      <c r="H1425" s="132">
        <f>VLOOKUP($F1425,'Participating - full rosters'!$A:$Q,12,FALSE )</f>
        <v>20</v>
      </c>
      <c r="I1425" s="132">
        <f>VLOOKUP($F1425,'Participating - full rosters'!$A:$Q,13,FALSE )</f>
        <v>2016</v>
      </c>
      <c r="J1425" s="132" t="str">
        <f>VLOOKUP($F1425,'Participating - full rosters'!$A:$Q,14,FALSE )</f>
        <v>Nongovt. (not-for-profit) - Other</v>
      </c>
      <c r="K1425" s="132" t="str">
        <f>VLOOKUP($F1425,'Participating - full rosters'!$A:$R,18,FALSE )</f>
        <v>Minor</v>
      </c>
      <c r="L1425" s="132" t="str">
        <f>VLOOKUP($F1425,'Participating - full rosters'!$A:$Q,15,FALSE )</f>
        <v>Staff Nurse</v>
      </c>
      <c r="M1425" s="150">
        <f>VLOOKUP($F1425,'Participating - full rosters'!$A:$Q,16,FALSE )</f>
        <v>41309</v>
      </c>
      <c r="N1425" s="150">
        <f>VLOOKUP($F1425,'Participating - full rosters'!$A:$Q,16,FALSE )</f>
        <v>41309</v>
      </c>
      <c r="O1425" s="150"/>
      <c r="P1425" s="150"/>
      <c r="Q1425" s="47">
        <f>'Overall Data'!$C$34-N1425</f>
        <v>1740</v>
      </c>
      <c r="R1425" s="132" t="str">
        <f>VLOOKUP($F1425,'Participating - full rosters'!$A:$Q,17,FALSE )</f>
        <v>NIGHT</v>
      </c>
      <c r="S1425" s="132">
        <v>5</v>
      </c>
    </row>
    <row r="1426" spans="1:19">
      <c r="A1426" t="str">
        <f>VLOOKUP($F1426,'Participating - full rosters'!$A:$Q,2,FALSE )</f>
        <v>Kaiser Permanente Sunnyside Medical Center</v>
      </c>
      <c r="B1426" s="1">
        <v>0.21700524054157877</v>
      </c>
      <c r="C1426" t="str">
        <f>VLOOKUP($F1426,'Participating - full rosters'!$A:$Q,5,FALSE )</f>
        <v>MS Progressive</v>
      </c>
      <c r="D1426" s="151">
        <v>0.25596923097598645</v>
      </c>
      <c r="E1426" t="str">
        <f>VLOOKUP($F1426,'Participating - full rosters'!$A:$Q,10,FALSE )</f>
        <v>Bryan, Jaymie</v>
      </c>
      <c r="F1426" s="1">
        <v>0.28235383751240617</v>
      </c>
      <c r="G1426">
        <f>VLOOKUP($F1426,'Participating - full rosters'!$A:$Q,11,FALSE )</f>
        <v>302</v>
      </c>
      <c r="H1426" s="132">
        <f>VLOOKUP($F1426,'Participating - full rosters'!$A:$Q,12,FALSE )</f>
        <v>20</v>
      </c>
      <c r="I1426" s="132">
        <f>VLOOKUP($F1426,'Participating - full rosters'!$A:$Q,13,FALSE )</f>
        <v>2016</v>
      </c>
      <c r="J1426" s="132" t="str">
        <f>VLOOKUP($F1426,'Participating - full rosters'!$A:$Q,14,FALSE )</f>
        <v>Nongovt. (not-for-profit) - Other</v>
      </c>
      <c r="K1426" s="132" t="str">
        <f>VLOOKUP($F1426,'Participating - full rosters'!$A:$R,18,FALSE )</f>
        <v>Minor</v>
      </c>
      <c r="L1426" s="132" t="str">
        <f>VLOOKUP($F1426,'Participating - full rosters'!$A:$Q,15,FALSE )</f>
        <v>Staff Nurse</v>
      </c>
      <c r="M1426" s="150">
        <f>VLOOKUP($F1426,'Participating - full rosters'!$A:$Q,16,FALSE )</f>
        <v>41253</v>
      </c>
      <c r="N1426" s="150">
        <f>VLOOKUP($F1426,'Participating - full rosters'!$A:$Q,16,FALSE )</f>
        <v>41253</v>
      </c>
      <c r="O1426" s="150"/>
      <c r="P1426" s="150"/>
      <c r="Q1426" s="47">
        <f>'Overall Data'!$C$34-N1426</f>
        <v>1796</v>
      </c>
      <c r="R1426" s="132" t="str">
        <f>VLOOKUP($F1426,'Participating - full rosters'!$A:$Q,17,FALSE )</f>
        <v>NIGHT</v>
      </c>
      <c r="S1426" s="132">
        <v>5</v>
      </c>
    </row>
    <row r="1427" spans="1:19">
      <c r="A1427" t="str">
        <f>VLOOKUP($F1427,'Participating - full rosters'!$A:$Q,2,FALSE )</f>
        <v>The Miriam Hospital</v>
      </c>
      <c r="B1427" s="1">
        <v>0.52550586196277127</v>
      </c>
      <c r="C1427" t="str">
        <f>VLOOKUP($F1427,'Participating - full rosters'!$A:$Q,5,FALSE )</f>
        <v>3N Orthopedic</v>
      </c>
      <c r="D1427" s="1">
        <v>0.9910442883158086</v>
      </c>
      <c r="E1427" t="str">
        <f>VLOOKUP($F1427,'Participating - full rosters'!$A:$Q,10,FALSE )</f>
        <v>Silvestre, Monica G</v>
      </c>
      <c r="F1427" s="1">
        <v>0.70991327783246161</v>
      </c>
      <c r="G1427">
        <f>VLOOKUP($F1427,'Participating - full rosters'!$A:$Q,11,FALSE )</f>
        <v>247</v>
      </c>
      <c r="H1427" s="132">
        <f>VLOOKUP($F1427,'Participating - full rosters'!$A:$Q,12,FALSE )</f>
        <v>36</v>
      </c>
      <c r="I1427" s="132">
        <f>VLOOKUP($F1427,'Participating - full rosters'!$A:$Q,13,FALSE )</f>
        <v>2004</v>
      </c>
      <c r="J1427" s="132" t="str">
        <f>VLOOKUP($F1427,'Participating - full rosters'!$A:$Q,14,FALSE )</f>
        <v>Nongovt. (not-for-profit) - Other</v>
      </c>
      <c r="K1427" s="132" t="str">
        <f>VLOOKUP($F1427,'Participating - full rosters'!$A:$R,18,FALSE )</f>
        <v>Major</v>
      </c>
      <c r="L1427" s="132" t="str">
        <f>VLOOKUP($F1427,'Participating - full rosters'!$A:$Q,15,FALSE )</f>
        <v>Staff Nurse</v>
      </c>
      <c r="M1427" s="150">
        <f>VLOOKUP($F1427,'Participating - full rosters'!$A:$Q,16,FALSE )</f>
        <v>41253</v>
      </c>
      <c r="N1427" s="150">
        <f>VLOOKUP($F1427,'Participating - full rosters'!$A:$Q,16,FALSE )</f>
        <v>41253</v>
      </c>
      <c r="O1427" s="150"/>
      <c r="P1427" s="150"/>
      <c r="Q1427" s="47">
        <f>'Overall Data'!$C$34-N1427</f>
        <v>1796</v>
      </c>
      <c r="R1427" s="132" t="str">
        <f>VLOOKUP($F1427,'Participating - full rosters'!$A:$Q,17,FALSE )</f>
        <v>NIGHT</v>
      </c>
      <c r="S1427" s="132">
        <v>5</v>
      </c>
    </row>
    <row r="1428" spans="1:19">
      <c r="A1428" t="str">
        <f>VLOOKUP($F1428,'Participating - full rosters'!$A:$Q,2,FALSE )</f>
        <v>Kaiser Permanente Sunnyside Medical Center</v>
      </c>
      <c r="B1428" s="151">
        <v>0.21700524054157877</v>
      </c>
      <c r="C1428" t="str">
        <f>VLOOKUP($F1428,'Participating - full rosters'!$A:$Q,5,FALSE )</f>
        <v>2 South</v>
      </c>
      <c r="D1428" s="100">
        <v>0.88298628694913495</v>
      </c>
      <c r="E1428" t="str">
        <f>VLOOKUP($F1428,'Participating - full rosters'!$A:$Q,10,FALSE )</f>
        <v>Craven, Renee</v>
      </c>
      <c r="F1428" s="151">
        <v>0.57974818977041109</v>
      </c>
      <c r="G1428">
        <f>VLOOKUP($F1428,'Participating - full rosters'!$A:$Q,11,FALSE )</f>
        <v>302</v>
      </c>
      <c r="H1428" s="132">
        <f>VLOOKUP($F1428,'Participating - full rosters'!$A:$Q,12,FALSE )</f>
        <v>20</v>
      </c>
      <c r="I1428" s="132">
        <f>VLOOKUP($F1428,'Participating - full rosters'!$A:$Q,13,FALSE )</f>
        <v>2016</v>
      </c>
      <c r="J1428" s="132" t="str">
        <f>VLOOKUP($F1428,'Participating - full rosters'!$A:$Q,14,FALSE )</f>
        <v>Nongovt. (not-for-profit) - Other</v>
      </c>
      <c r="K1428" s="132" t="str">
        <f>VLOOKUP($F1428,'Participating - full rosters'!$A:$R,18,FALSE )</f>
        <v>Minor</v>
      </c>
      <c r="L1428" s="132" t="str">
        <f>VLOOKUP($F1428,'Participating - full rosters'!$A:$Q,15,FALSE )</f>
        <v>Staff Nurse</v>
      </c>
      <c r="M1428" s="150">
        <f>VLOOKUP($F1428,'Participating - full rosters'!$A:$Q,16,FALSE )</f>
        <v>41169</v>
      </c>
      <c r="N1428" s="150">
        <f>VLOOKUP($F1428,'Participating - full rosters'!$A:$Q,16,FALSE )</f>
        <v>41169</v>
      </c>
      <c r="O1428" s="150"/>
      <c r="P1428" s="150"/>
      <c r="Q1428" s="47">
        <f>'Overall Data'!$C$34-N1428</f>
        <v>1880</v>
      </c>
      <c r="R1428" s="132" t="str">
        <f>VLOOKUP($F1428,'Participating - full rosters'!$A:$Q,17,FALSE )</f>
        <v>NIGHT</v>
      </c>
      <c r="S1428" s="132">
        <v>5</v>
      </c>
    </row>
    <row r="1429" spans="1:19">
      <c r="A1429" t="str">
        <f>VLOOKUP($F1429,'Participating - full rosters'!$A:$Q,2,FALSE )</f>
        <v>Kaiser Permanente Sunnyside Medical Center</v>
      </c>
      <c r="B1429" s="1">
        <v>0.21700524054157877</v>
      </c>
      <c r="C1429" t="str">
        <f>VLOOKUP($F1429,'Participating - full rosters'!$A:$Q,5,FALSE )</f>
        <v>MS Progressive</v>
      </c>
      <c r="D1429" s="1">
        <v>0.25596923097598645</v>
      </c>
      <c r="E1429" t="str">
        <f>VLOOKUP($F1429,'Participating - full rosters'!$A:$Q,10,FALSE )</f>
        <v>Haak, Abby</v>
      </c>
      <c r="F1429" s="1">
        <v>0.82204379568275598</v>
      </c>
      <c r="G1429">
        <f>VLOOKUP($F1429,'Participating - full rosters'!$A:$Q,11,FALSE )</f>
        <v>302</v>
      </c>
      <c r="H1429" s="132">
        <f>VLOOKUP($F1429,'Participating - full rosters'!$A:$Q,12,FALSE )</f>
        <v>20</v>
      </c>
      <c r="I1429" s="132">
        <f>VLOOKUP($F1429,'Participating - full rosters'!$A:$Q,13,FALSE )</f>
        <v>2016</v>
      </c>
      <c r="J1429" s="132" t="str">
        <f>VLOOKUP($F1429,'Participating - full rosters'!$A:$Q,14,FALSE )</f>
        <v>Nongovt. (not-for-profit) - Other</v>
      </c>
      <c r="K1429" s="132" t="str">
        <f>VLOOKUP($F1429,'Participating - full rosters'!$A:$R,18,FALSE )</f>
        <v>Minor</v>
      </c>
      <c r="L1429" s="132" t="str">
        <f>VLOOKUP($F1429,'Participating - full rosters'!$A:$Q,15,FALSE )</f>
        <v>Staff Nurse</v>
      </c>
      <c r="M1429" s="150">
        <f>VLOOKUP($F1429,'Participating - full rosters'!$A:$Q,16,FALSE )</f>
        <v>41156</v>
      </c>
      <c r="N1429" s="150">
        <f>VLOOKUP($F1429,'Participating - full rosters'!$A:$Q,16,FALSE )</f>
        <v>41156</v>
      </c>
      <c r="O1429" s="150"/>
      <c r="P1429" s="150"/>
      <c r="Q1429" s="47">
        <f>'Overall Data'!$C$34-N1429</f>
        <v>1893</v>
      </c>
      <c r="R1429" s="132" t="str">
        <f>VLOOKUP($F1429,'Participating - full rosters'!$A:$Q,17,FALSE )</f>
        <v>NIGHT</v>
      </c>
      <c r="S1429" s="132">
        <v>5</v>
      </c>
    </row>
    <row r="1430" spans="1:19">
      <c r="A1430" t="str">
        <f>VLOOKUP($F1430,'Participating - full rosters'!$A:$Q,2,FALSE )</f>
        <v>The Miriam Hospital</v>
      </c>
      <c r="B1430" s="1">
        <v>0.52550586196277127</v>
      </c>
      <c r="C1430" t="str">
        <f>VLOOKUP($F1430,'Participating - full rosters'!$A:$Q,5,FALSE )</f>
        <v>3N Orthopedic</v>
      </c>
      <c r="D1430" s="1">
        <v>0.9910442883158086</v>
      </c>
      <c r="E1430" t="str">
        <f>VLOOKUP($F1430,'Participating - full rosters'!$A:$Q,10,FALSE )</f>
        <v>Rocabado, Silvia P</v>
      </c>
      <c r="F1430" s="1">
        <v>0.89389175279295241</v>
      </c>
      <c r="G1430">
        <f>VLOOKUP($F1430,'Participating - full rosters'!$A:$Q,11,FALSE )</f>
        <v>247</v>
      </c>
      <c r="H1430" s="132">
        <f>VLOOKUP($F1430,'Participating - full rosters'!$A:$Q,12,FALSE )</f>
        <v>36</v>
      </c>
      <c r="I1430" s="132">
        <f>VLOOKUP($F1430,'Participating - full rosters'!$A:$Q,13,FALSE )</f>
        <v>2004</v>
      </c>
      <c r="J1430" s="132" t="str">
        <f>VLOOKUP($F1430,'Participating - full rosters'!$A:$Q,14,FALSE )</f>
        <v>Nongovt. (not-for-profit) - Other</v>
      </c>
      <c r="K1430" s="132" t="str">
        <f>VLOOKUP($F1430,'Participating - full rosters'!$A:$R,18,FALSE )</f>
        <v>Major</v>
      </c>
      <c r="L1430" s="132" t="str">
        <f>VLOOKUP($F1430,'Participating - full rosters'!$A:$Q,15,FALSE )</f>
        <v>Staff Nurse</v>
      </c>
      <c r="M1430" s="150">
        <f>VLOOKUP($F1430,'Participating - full rosters'!$A:$Q,16,FALSE )</f>
        <v>41156</v>
      </c>
      <c r="N1430" s="150">
        <f>VLOOKUP($F1430,'Participating - full rosters'!$A:$Q,16,FALSE )</f>
        <v>41156</v>
      </c>
      <c r="O1430" s="150"/>
      <c r="P1430" s="150"/>
      <c r="Q1430" s="47">
        <f>'Overall Data'!$C$34-N1430</f>
        <v>1893</v>
      </c>
      <c r="R1430" s="132" t="str">
        <f>VLOOKUP($F1430,'Participating - full rosters'!$A:$Q,17,FALSE )</f>
        <v>NIGHT</v>
      </c>
      <c r="S1430" s="132">
        <v>5</v>
      </c>
    </row>
    <row r="1431" spans="1:19">
      <c r="A1431" t="str">
        <f>VLOOKUP($F1431,'Participating - full rosters'!$A:$Q,2,FALSE )</f>
        <v>O'Connor Hospital</v>
      </c>
      <c r="B1431" s="1">
        <v>0.55461445603717285</v>
      </c>
      <c r="C1431" t="str">
        <f>VLOOKUP($F1431,'Participating - full rosters'!$A:$Q,5,FALSE )</f>
        <v>Inpatient</v>
      </c>
      <c r="D1431" s="1">
        <v>0.36927518772477186</v>
      </c>
      <c r="E1431" t="str">
        <f>VLOOKUP($F1431,'Participating - full rosters'!$A:$Q,10,FALSE )</f>
        <v>Depierro, Melbourne</v>
      </c>
      <c r="F1431" s="1">
        <v>0.42013683023471737</v>
      </c>
      <c r="G1431">
        <f>VLOOKUP($F1431,'Participating - full rosters'!$A:$Q,11,FALSE )</f>
        <v>16</v>
      </c>
      <c r="H1431" s="132">
        <f>VLOOKUP($F1431,'Participating - full rosters'!$A:$Q,12,FALSE )</f>
        <v>0</v>
      </c>
      <c r="I1431" s="132">
        <f>VLOOKUP($F1431,'Participating - full rosters'!$A:$Q,13,FALSE )</f>
        <v>2011</v>
      </c>
      <c r="J1431" s="132" t="str">
        <f>VLOOKUP($F1431,'Participating - full rosters'!$A:$Q,14,FALSE )</f>
        <v>Nongovt. (not-for-profit) - Other</v>
      </c>
      <c r="K1431" s="132" t="str">
        <f>VLOOKUP($F1431,'Participating - full rosters'!$A:$R,18,FALSE )</f>
        <v>Non teaching</v>
      </c>
      <c r="L1431" s="132" t="str">
        <f>VLOOKUP($F1431,'Participating - full rosters'!$A:$Q,15,FALSE )</f>
        <v>Certified Nursing Assistant</v>
      </c>
      <c r="M1431" s="150">
        <f>VLOOKUP($F1431,'Participating - full rosters'!$A:$Q,16,FALSE )</f>
        <v>41148</v>
      </c>
      <c r="N1431" s="150">
        <f>VLOOKUP($F1431,'Participating - full rosters'!$A:$Q,16,FALSE )</f>
        <v>41148</v>
      </c>
      <c r="O1431" s="150"/>
      <c r="P1431" s="150"/>
      <c r="Q1431" s="47">
        <f>'Overall Data'!$C$34-N1431</f>
        <v>1901</v>
      </c>
      <c r="R1431" s="132" t="str">
        <f>VLOOKUP($F1431,'Participating - full rosters'!$A:$Q,17,FALSE )</f>
        <v xml:space="preserve">NIGHT </v>
      </c>
      <c r="S1431" s="132">
        <v>5</v>
      </c>
    </row>
    <row r="1432" spans="1:19">
      <c r="A1432" t="str">
        <f>VLOOKUP($F1432,'Participating - full rosters'!$A:$Q,2,FALSE )</f>
        <v>The Miriam Hospital</v>
      </c>
      <c r="B1432" s="1">
        <v>0.52550586196277105</v>
      </c>
      <c r="C1432" t="str">
        <f>VLOOKUP($F1432,'Participating - full rosters'!$A:$Q,5,FALSE )</f>
        <v>3E Stroke</v>
      </c>
      <c r="D1432" s="1">
        <v>0.54565087362919495</v>
      </c>
      <c r="E1432" t="str">
        <f>VLOOKUP($F1432,'Participating - full rosters'!$A:$Q,10,FALSE )</f>
        <v>Reyes, Karen C</v>
      </c>
      <c r="F1432" s="1">
        <v>6.548864964780976E-2</v>
      </c>
      <c r="G1432">
        <f>VLOOKUP($F1432,'Participating - full rosters'!$A:$Q,11,FALSE )</f>
        <v>247</v>
      </c>
      <c r="H1432" s="132">
        <f>VLOOKUP($F1432,'Participating - full rosters'!$A:$Q,12,FALSE )</f>
        <v>32</v>
      </c>
      <c r="I1432" s="132">
        <f>VLOOKUP($F1432,'Participating - full rosters'!$A:$Q,13,FALSE )</f>
        <v>2004</v>
      </c>
      <c r="J1432" s="132" t="str">
        <f>VLOOKUP($F1432,'Participating - full rosters'!$A:$Q,14,FALSE )</f>
        <v>Nongovt. (not-for-profit) - Other</v>
      </c>
      <c r="K1432" s="132" t="str">
        <f>VLOOKUP($F1432,'Participating - full rosters'!$A:$R,18,FALSE )</f>
        <v>Major</v>
      </c>
      <c r="L1432" s="132" t="str">
        <f>VLOOKUP($F1432,'Participating - full rosters'!$A:$Q,15,FALSE )</f>
        <v>Nurse Aide</v>
      </c>
      <c r="M1432" s="150">
        <f>VLOOKUP($F1432,'Participating - full rosters'!$A:$Q,16,FALSE )</f>
        <v>41145</v>
      </c>
      <c r="N1432" s="150">
        <f>VLOOKUP($F1432,'Participating - full rosters'!$A:$Q,16,FALSE )</f>
        <v>41145</v>
      </c>
      <c r="O1432" s="150"/>
      <c r="P1432" s="150"/>
      <c r="Q1432" s="47">
        <f>'Overall Data'!$C$34-N1432</f>
        <v>1904</v>
      </c>
      <c r="R1432" s="132" t="str">
        <f>VLOOKUP($F1432,'Participating - full rosters'!$A:$Q,17,FALSE )</f>
        <v xml:space="preserve">NIGHT </v>
      </c>
      <c r="S1432" s="132">
        <v>5</v>
      </c>
    </row>
    <row r="1433" spans="1:19">
      <c r="A1433" t="str">
        <f>VLOOKUP($F1433,'Participating - full rosters'!$A:$Q,2,FALSE )</f>
        <v>Metropolitan Hospital</v>
      </c>
      <c r="B1433" s="151">
        <v>0.25150632982301691</v>
      </c>
      <c r="C1433" t="str">
        <f>VLOOKUP($F1433,'Participating - full rosters'!$A:$Q,5,FALSE )</f>
        <v>6B Telemetry</v>
      </c>
      <c r="D1433" s="151">
        <v>0.93953970736413928</v>
      </c>
      <c r="E1433" t="str">
        <f>VLOOKUP($F1433,'Participating - full rosters'!$A:$Q,10,FALSE )</f>
        <v>Castro, Dionisio</v>
      </c>
      <c r="F1433" s="151">
        <v>0.32968180071878028</v>
      </c>
      <c r="G1433">
        <f>VLOOKUP($F1433,'Participating - full rosters'!$A:$Q,11,FALSE )</f>
        <v>317</v>
      </c>
      <c r="H1433" s="132">
        <f>VLOOKUP($F1433,'Participating - full rosters'!$A:$Q,12,FALSE )</f>
        <v>21</v>
      </c>
      <c r="I1433" s="132">
        <f>VLOOKUP($F1433,'Participating - full rosters'!$A:$Q,13,FALSE )</f>
        <v>2016</v>
      </c>
      <c r="J1433" s="132" t="str">
        <f>VLOOKUP($F1433,'Participating - full rosters'!$A:$Q,14,FALSE )</f>
        <v xml:space="preserve">Govt. (non federal) - City
</v>
      </c>
      <c r="K1433" s="132" t="str">
        <f>VLOOKUP($F1433,'Participating - full rosters'!$A:$R,18,FALSE )</f>
        <v>Minor</v>
      </c>
      <c r="L1433" s="132" t="str">
        <f>VLOOKUP($F1433,'Participating - full rosters'!$A:$Q,15,FALSE )</f>
        <v>Staff Nurse</v>
      </c>
      <c r="M1433" s="150">
        <f>VLOOKUP($F1433,'Participating - full rosters'!$A:$Q,16,FALSE )</f>
        <v>41127</v>
      </c>
      <c r="N1433" s="150">
        <f>VLOOKUP($F1433,'Participating - full rosters'!$A:$Q,16,FALSE )</f>
        <v>41127</v>
      </c>
      <c r="O1433" s="150"/>
      <c r="P1433" s="150"/>
      <c r="Q1433" s="47">
        <f>'Overall Data'!$C$34-N1433</f>
        <v>1922</v>
      </c>
      <c r="R1433" s="132" t="str">
        <f>VLOOKUP($F1433,'Participating - full rosters'!$A:$Q,17,FALSE )</f>
        <v xml:space="preserve">NIGHT </v>
      </c>
      <c r="S1433" s="132">
        <v>5</v>
      </c>
    </row>
    <row r="1434" spans="1:19">
      <c r="A1434" t="str">
        <f>VLOOKUP($F1434,'Participating - full rosters'!$A:$Q,2,FALSE )</f>
        <v>St. Elizabeth Hospital</v>
      </c>
      <c r="B1434" s="106">
        <v>6.8237914781315995E-2</v>
      </c>
      <c r="C1434" t="str">
        <f>VLOOKUP($F1434,'Participating - full rosters'!$A:$Q,5,FALSE )</f>
        <v>Surgery</v>
      </c>
      <c r="D1434" s="106">
        <v>0.26135224736058948</v>
      </c>
      <c r="E1434" t="str">
        <f>VLOOKUP($F1434,'Participating - full rosters'!$A:$Q,10,FALSE )</f>
        <v>Osiagwu, Margaret</v>
      </c>
      <c r="F1434" s="106">
        <v>0.37234620814946739</v>
      </c>
      <c r="G1434">
        <f>VLOOKUP($F1434,'Participating - full rosters'!$A:$Q,11,FALSE )</f>
        <v>47</v>
      </c>
      <c r="H1434" s="132">
        <f>VLOOKUP($F1434,'Participating - full rosters'!$A:$Q,12,FALSE )</f>
        <v>16</v>
      </c>
      <c r="I1434" s="132">
        <f>VLOOKUP($F1434,'Participating - full rosters'!$A:$Q,13,FALSE )</f>
        <v>2012</v>
      </c>
      <c r="J1434" s="132" t="str">
        <f>VLOOKUP($F1434,'Participating - full rosters'!$A:$Q,14,FALSE )</f>
        <v xml:space="preserve">Nongovt. (not-for-profit) - Church Operated
</v>
      </c>
      <c r="K1434" s="132" t="str">
        <f>VLOOKUP($F1434,'Participating - full rosters'!$A:$R,18,FALSE )</f>
        <v>Non teaching</v>
      </c>
      <c r="L1434" s="132" t="str">
        <f>VLOOKUP($F1434,'Participating - full rosters'!$A:$Q,15,FALSE )</f>
        <v>Staff Nurse</v>
      </c>
      <c r="M1434" s="150">
        <f>VLOOKUP($F1434,'Participating - full rosters'!$A:$Q,16,FALSE )</f>
        <v>41085</v>
      </c>
      <c r="N1434" s="150">
        <f>VLOOKUP($F1434,'Participating - full rosters'!$A:$Q,16,FALSE )</f>
        <v>41085</v>
      </c>
      <c r="O1434" s="150"/>
      <c r="P1434" s="150"/>
      <c r="Q1434" s="47">
        <f>'Overall Data'!$C$34-N1434</f>
        <v>1964</v>
      </c>
      <c r="R1434" s="132" t="str">
        <f>VLOOKUP($F1434,'Participating - full rosters'!$A:$Q,17,FALSE )</f>
        <v>Night</v>
      </c>
      <c r="S1434" s="132">
        <v>5</v>
      </c>
    </row>
    <row r="1435" spans="1:19">
      <c r="A1435" t="str">
        <f>VLOOKUP($F1435,'Participating - full rosters'!$A:$Q,2,FALSE )</f>
        <v>Woodhull Hospital</v>
      </c>
      <c r="B1435" s="1">
        <v>0.33754326083630637</v>
      </c>
      <c r="C1435" t="str">
        <f>VLOOKUP($F1435,'Participating - full rosters'!$A:$Q,5,FALSE )</f>
        <v>8-200 Medicine</v>
      </c>
      <c r="D1435" s="1">
        <v>0.39015181399689147</v>
      </c>
      <c r="E1435" t="str">
        <f>VLOOKUP($F1435,'Participating - full rosters'!$A:$Q,10,FALSE )</f>
        <v>Catuy, Jazmine</v>
      </c>
      <c r="F1435" s="1">
        <v>0.5292</v>
      </c>
      <c r="G1435">
        <f>VLOOKUP($F1435,'Participating - full rosters'!$A:$Q,11,FALSE )</f>
        <v>305</v>
      </c>
      <c r="H1435" s="132">
        <f>VLOOKUP($F1435,'Participating - full rosters'!$A:$Q,12,FALSE )</f>
        <v>36</v>
      </c>
      <c r="I1435" s="132">
        <f>VLOOKUP($F1435,'Participating - full rosters'!$A:$Q,13,FALSE )</f>
        <v>2016</v>
      </c>
      <c r="J1435" s="132" t="str">
        <f>VLOOKUP($F1435,'Participating - full rosters'!$A:$Q,14,FALSE )</f>
        <v>Govt. (non federal) - City-county</v>
      </c>
      <c r="K1435" s="132" t="str">
        <f>VLOOKUP($F1435,'Participating - full rosters'!$A:$R,18,FALSE )</f>
        <v>Minor</v>
      </c>
      <c r="L1435" s="132" t="str">
        <f>VLOOKUP($F1435,'Participating - full rosters'!$A:$Q,15,FALSE )</f>
        <v>Staff Nurse</v>
      </c>
      <c r="M1435" s="150">
        <f>VLOOKUP($F1435,'Participating - full rosters'!$A:$Q,16,FALSE )</f>
        <v>41085</v>
      </c>
      <c r="N1435" s="150">
        <f>VLOOKUP($F1435,'Participating - full rosters'!$A:$Q,16,FALSE )</f>
        <v>41085</v>
      </c>
      <c r="O1435" s="150"/>
      <c r="P1435" s="150"/>
      <c r="Q1435" s="47">
        <f>'Overall Data'!$C$34-N1435</f>
        <v>1964</v>
      </c>
      <c r="R1435" s="132" t="str">
        <f>VLOOKUP($F1435,'Participating - full rosters'!$A:$Q,17,FALSE )</f>
        <v>Night</v>
      </c>
      <c r="S1435" s="132">
        <v>5</v>
      </c>
    </row>
    <row r="1436" spans="1:19">
      <c r="A1436" t="str">
        <f>VLOOKUP($F1436,'Participating - full rosters'!$A:$Q,2,FALSE )</f>
        <v xml:space="preserve">King's County </v>
      </c>
      <c r="B1436" s="143">
        <v>0.23887557634757928</v>
      </c>
      <c r="C1436" t="str">
        <f>VLOOKUP($F1436,'Participating - full rosters'!$A:$Q,5,FALSE )</f>
        <v>D7 South</v>
      </c>
      <c r="D1436" s="197">
        <v>0.32122333774177714</v>
      </c>
      <c r="E1436" t="str">
        <f>VLOOKUP($F1436,'Participating - full rosters'!$A:$Q,10,FALSE )</f>
        <v>Henry, Alicia</v>
      </c>
      <c r="F1436" s="143">
        <v>0.54098114994471114</v>
      </c>
      <c r="G1436">
        <f>VLOOKUP($F1436,'Participating - full rosters'!$A:$Q,11,FALSE )</f>
        <v>599</v>
      </c>
      <c r="H1436" s="132">
        <f>VLOOKUP($F1436,'Participating - full rosters'!$A:$Q,12,FALSE )</f>
        <v>36</v>
      </c>
      <c r="I1436" s="132">
        <f>VLOOKUP($F1436,'Participating - full rosters'!$A:$Q,13,FALSE )</f>
        <v>2006</v>
      </c>
      <c r="J1436" s="132" t="str">
        <f>VLOOKUP($F1436,'Participating - full rosters'!$A:$Q,14,FALSE )</f>
        <v xml:space="preserve">Govt. (non federal) - City
</v>
      </c>
      <c r="K1436" s="132" t="str">
        <f>VLOOKUP($F1436,'Participating - full rosters'!$A:$R,18,FALSE )</f>
        <v>Minor</v>
      </c>
      <c r="L1436" s="132" t="str">
        <f>VLOOKUP($F1436,'Participating - full rosters'!$A:$Q,15,FALSE )</f>
        <v>Staff Nurse</v>
      </c>
      <c r="M1436" s="150">
        <f>VLOOKUP($F1436,'Participating - full rosters'!$A:$Q,16,FALSE )</f>
        <v>41072</v>
      </c>
      <c r="N1436" s="150">
        <f>VLOOKUP($F1436,'Participating - full rosters'!$A:$Q,16,FALSE )</f>
        <v>41072</v>
      </c>
      <c r="O1436" s="150"/>
      <c r="P1436" s="150"/>
      <c r="Q1436" s="47">
        <f>'Overall Data'!$C$34-N1436</f>
        <v>1977</v>
      </c>
      <c r="R1436" s="132" t="str">
        <f>VLOOKUP($F1436,'Participating - full rosters'!$A:$Q,17,FALSE )</f>
        <v>Night</v>
      </c>
      <c r="S1436" s="132">
        <v>5</v>
      </c>
    </row>
    <row r="1437" spans="1:19">
      <c r="A1437" t="str">
        <f>VLOOKUP($F1437,'Participating - full rosters'!$A:$Q,2,FALSE )</f>
        <v>The Miriam Hospital</v>
      </c>
      <c r="B1437" s="1">
        <v>0.52550586196277127</v>
      </c>
      <c r="C1437" t="str">
        <f>VLOOKUP($F1437,'Participating - full rosters'!$A:$Q,5,FALSE )</f>
        <v>4B Oncology</v>
      </c>
      <c r="D1437" s="1">
        <v>0.93622122789429929</v>
      </c>
      <c r="E1437" t="str">
        <f>VLOOKUP($F1437,'Participating - full rosters'!$A:$Q,10,FALSE )</f>
        <v>Brooks, Kelsey</v>
      </c>
      <c r="F1437" s="1">
        <v>0.86832026711220611</v>
      </c>
      <c r="G1437">
        <f>VLOOKUP($F1437,'Participating - full rosters'!$A:$Q,11,FALSE )</f>
        <v>247</v>
      </c>
      <c r="H1437" s="132">
        <f>VLOOKUP($F1437,'Participating - full rosters'!$A:$Q,12,FALSE )</f>
        <v>25</v>
      </c>
      <c r="I1437" s="132">
        <f>VLOOKUP($F1437,'Participating - full rosters'!$A:$Q,13,FALSE )</f>
        <v>2004</v>
      </c>
      <c r="J1437" s="132" t="str">
        <f>VLOOKUP($F1437,'Participating - full rosters'!$A:$Q,14,FALSE )</f>
        <v>Nongovt. (not-for-profit) - Other</v>
      </c>
      <c r="K1437" s="132" t="str">
        <f>VLOOKUP($F1437,'Participating - full rosters'!$A:$R,18,FALSE )</f>
        <v>Major</v>
      </c>
      <c r="L1437" s="132" t="str">
        <f>VLOOKUP($F1437,'Participating - full rosters'!$A:$Q,15,FALSE )</f>
        <v>Staff Nurse</v>
      </c>
      <c r="M1437" s="150">
        <f>VLOOKUP($F1437,'Participating - full rosters'!$A:$Q,16,FALSE )</f>
        <v>41072</v>
      </c>
      <c r="N1437" s="150">
        <f>VLOOKUP($F1437,'Participating - full rosters'!$A:$Q,16,FALSE )</f>
        <v>41072</v>
      </c>
      <c r="O1437" s="150"/>
      <c r="P1437" s="150"/>
      <c r="Q1437" s="47">
        <f>'Overall Data'!$C$34-N1437</f>
        <v>1977</v>
      </c>
      <c r="R1437" s="132" t="str">
        <f>VLOOKUP($F1437,'Participating - full rosters'!$A:$Q,17,FALSE )</f>
        <v>Night</v>
      </c>
      <c r="S1437" s="132">
        <v>5</v>
      </c>
    </row>
    <row r="1438" spans="1:19">
      <c r="A1438" t="str">
        <f>VLOOKUP($F1438,'Participating - full rosters'!$A:$Q,2,FALSE )</f>
        <v>Kaiser Permanente Sunnyside Medical Center</v>
      </c>
      <c r="B1438" s="151">
        <v>0.21700524054157877</v>
      </c>
      <c r="C1438" t="str">
        <f>VLOOKUP($F1438,'Participating - full rosters'!$A:$Q,5,FALSE )</f>
        <v>MS Progressive</v>
      </c>
      <c r="D1438" s="151">
        <v>0.25596923097598645</v>
      </c>
      <c r="E1438" t="str">
        <f>VLOOKUP($F1438,'Participating - full rosters'!$A:$Q,10,FALSE )</f>
        <v>Poynter, Benjamin</v>
      </c>
      <c r="F1438" s="1">
        <v>0.35204339919232097</v>
      </c>
      <c r="G1438">
        <f>VLOOKUP($F1438,'Participating - full rosters'!$A:$Q,11,FALSE )</f>
        <v>302</v>
      </c>
      <c r="H1438" s="132">
        <f>VLOOKUP($F1438,'Participating - full rosters'!$A:$Q,12,FALSE )</f>
        <v>20</v>
      </c>
      <c r="I1438" s="132">
        <f>VLOOKUP($F1438,'Participating - full rosters'!$A:$Q,13,FALSE )</f>
        <v>2016</v>
      </c>
      <c r="J1438" s="132" t="str">
        <f>VLOOKUP($F1438,'Participating - full rosters'!$A:$Q,14,FALSE )</f>
        <v>Nongovt. (not-for-profit) - Other</v>
      </c>
      <c r="K1438" s="132" t="str">
        <f>VLOOKUP($F1438,'Participating - full rosters'!$A:$R,18,FALSE )</f>
        <v>Minor</v>
      </c>
      <c r="L1438" s="132" t="str">
        <f>VLOOKUP($F1438,'Participating - full rosters'!$A:$Q,15,FALSE )</f>
        <v>Staff Nurse</v>
      </c>
      <c r="M1438" s="150">
        <f>VLOOKUP($F1438,'Participating - full rosters'!$A:$Q,16,FALSE )</f>
        <v>41071</v>
      </c>
      <c r="N1438" s="150">
        <f>VLOOKUP($F1438,'Participating - full rosters'!$A:$Q,16,FALSE )</f>
        <v>41071</v>
      </c>
      <c r="O1438" s="150"/>
      <c r="P1438" s="150"/>
      <c r="Q1438" s="47">
        <f>'Overall Data'!$C$34-N1438</f>
        <v>1978</v>
      </c>
      <c r="R1438" s="132" t="str">
        <f>VLOOKUP($F1438,'Participating - full rosters'!$A:$Q,17,FALSE )</f>
        <v>NIGHT</v>
      </c>
      <c r="S1438" s="132">
        <v>5</v>
      </c>
    </row>
    <row r="1439" spans="1:19">
      <c r="A1439" t="str">
        <f>VLOOKUP($F1439,'Participating - full rosters'!$A:$Q,2,FALSE )</f>
        <v>Kaiser Permanente Sunnyside Medical Center</v>
      </c>
      <c r="B1439" s="1">
        <v>0.21700524054157877</v>
      </c>
      <c r="C1439" t="str">
        <f>VLOOKUP($F1439,'Participating - full rosters'!$A:$Q,5,FALSE )</f>
        <v>2 North</v>
      </c>
      <c r="D1439" s="1">
        <v>0.16097999137792862</v>
      </c>
      <c r="E1439" t="str">
        <f>VLOOKUP($F1439,'Participating - full rosters'!$A:$Q,10,FALSE )</f>
        <v>Augsburger, Ben</v>
      </c>
      <c r="F1439" s="1">
        <v>0.2580562702607565</v>
      </c>
      <c r="G1439">
        <f>VLOOKUP($F1439,'Participating - full rosters'!$A:$Q,11,FALSE )</f>
        <v>302</v>
      </c>
      <c r="H1439" s="132">
        <f>VLOOKUP($F1439,'Participating - full rosters'!$A:$Q,12,FALSE )</f>
        <v>35</v>
      </c>
      <c r="I1439" s="132">
        <f>VLOOKUP($F1439,'Participating - full rosters'!$A:$Q,13,FALSE )</f>
        <v>2016</v>
      </c>
      <c r="J1439" s="132" t="str">
        <f>VLOOKUP($F1439,'Participating - full rosters'!$A:$Q,14,FALSE )</f>
        <v>Nongovt. (not-for-profit) - Other</v>
      </c>
      <c r="K1439" s="132" t="str">
        <f>VLOOKUP($F1439,'Participating - full rosters'!$A:$R,18,FALSE )</f>
        <v>Minor</v>
      </c>
      <c r="L1439" s="132" t="str">
        <f>VLOOKUP($F1439,'Participating - full rosters'!$A:$Q,15,FALSE )</f>
        <v>Staff Nurse</v>
      </c>
      <c r="M1439" s="150">
        <f>VLOOKUP($F1439,'Participating - full rosters'!$A:$Q,16,FALSE )</f>
        <v>41064</v>
      </c>
      <c r="N1439" s="150">
        <f>VLOOKUP($F1439,'Participating - full rosters'!$A:$Q,16,FALSE )</f>
        <v>41064</v>
      </c>
      <c r="O1439" s="150"/>
      <c r="P1439" s="150"/>
      <c r="Q1439" s="47">
        <f>'Overall Data'!$C$34-N1439</f>
        <v>1985</v>
      </c>
      <c r="R1439" s="132" t="str">
        <f>VLOOKUP($F1439,'Participating - full rosters'!$A:$Q,17,FALSE )</f>
        <v>NIGHT</v>
      </c>
      <c r="S1439" s="132">
        <v>5</v>
      </c>
    </row>
    <row r="1440" spans="1:19">
      <c r="A1440" t="str">
        <f>VLOOKUP($F1440,'Participating - full rosters'!$A:$Q,2,FALSE )</f>
        <v xml:space="preserve">King's County </v>
      </c>
      <c r="B1440" s="143">
        <v>0.23887557634757928</v>
      </c>
      <c r="C1440" t="str">
        <f>VLOOKUP($F1440,'Participating - full rosters'!$A:$Q,5,FALSE )</f>
        <v>D6 South</v>
      </c>
      <c r="D1440" s="145">
        <v>0.54890272696977305</v>
      </c>
      <c r="E1440" t="str">
        <f>VLOOKUP($F1440,'Participating - full rosters'!$A:$Q,10,FALSE )</f>
        <v>Pierre, Marie</v>
      </c>
      <c r="F1440" s="145">
        <v>0.29909977845152391</v>
      </c>
      <c r="G1440">
        <f>VLOOKUP($F1440,'Participating - full rosters'!$A:$Q,11,FALSE )</f>
        <v>599</v>
      </c>
      <c r="H1440" s="132">
        <f>VLOOKUP($F1440,'Participating - full rosters'!$A:$Q,12,FALSE )</f>
        <v>36</v>
      </c>
      <c r="I1440" s="132">
        <f>VLOOKUP($F1440,'Participating - full rosters'!$A:$Q,13,FALSE )</f>
        <v>2006</v>
      </c>
      <c r="J1440" s="132" t="str">
        <f>VLOOKUP($F1440,'Participating - full rosters'!$A:$Q,14,FALSE )</f>
        <v xml:space="preserve">Govt. (non federal) - City
</v>
      </c>
      <c r="K1440" s="132" t="str">
        <f>VLOOKUP($F1440,'Participating - full rosters'!$A:$R,18,FALSE )</f>
        <v>Minor</v>
      </c>
      <c r="L1440" s="132" t="str">
        <f>VLOOKUP($F1440,'Participating - full rosters'!$A:$Q,15,FALSE )</f>
        <v>STAFF NURSE</v>
      </c>
      <c r="M1440" s="150">
        <f>VLOOKUP($F1440,'Participating - full rosters'!$A:$Q,16,FALSE )</f>
        <v>40945</v>
      </c>
      <c r="N1440" s="150">
        <f>VLOOKUP($F1440,'Participating - full rosters'!$A:$Q,16,FALSE )</f>
        <v>40945</v>
      </c>
      <c r="O1440" s="150"/>
      <c r="P1440" s="150"/>
      <c r="Q1440" s="47">
        <f>'Overall Data'!$C$34-N1440</f>
        <v>2104</v>
      </c>
      <c r="R1440" s="132" t="str">
        <f>VLOOKUP($F1440,'Participating - full rosters'!$A:$Q,17,FALSE )</f>
        <v>NIGHT</v>
      </c>
      <c r="S1440" s="132">
        <v>5</v>
      </c>
    </row>
    <row r="1441" spans="1:19">
      <c r="A1441" t="str">
        <f>VLOOKUP($F1441,'Participating - full rosters'!$A:$Q,2,FALSE )</f>
        <v>Stanford Hospital</v>
      </c>
      <c r="B1441" s="151">
        <v>0.7705177108775364</v>
      </c>
      <c r="C1441" t="str">
        <f>VLOOKUP($F1441,'Participating - full rosters'!$A:$Q,5,FALSE )</f>
        <v>C2 - Trauma/Surgery</v>
      </c>
      <c r="D1441" s="151">
        <v>0.13460555484819647</v>
      </c>
      <c r="E1441" t="str">
        <f>VLOOKUP($F1441,'Participating - full rosters'!$A:$Q,10,FALSE )</f>
        <v>Subedi, Prad</v>
      </c>
      <c r="F1441" s="1">
        <v>9.7342342318991637E-2</v>
      </c>
      <c r="G1441">
        <f>VLOOKUP($F1441,'Participating - full rosters'!$A:$Q,11,FALSE )</f>
        <v>491</v>
      </c>
      <c r="H1441" s="132">
        <f>VLOOKUP($F1441,'Participating - full rosters'!$A:$Q,12,FALSE )</f>
        <v>23</v>
      </c>
      <c r="I1441" s="132">
        <f>VLOOKUP($F1441,'Participating - full rosters'!$A:$Q,13,FALSE )</f>
        <v>2011</v>
      </c>
      <c r="J1441" s="132" t="str">
        <f>VLOOKUP($F1441,'Participating - full rosters'!$A:$Q,14,FALSE )</f>
        <v>Nongovt. (not-for-profit) - Other</v>
      </c>
      <c r="K1441" s="132" t="str">
        <f>VLOOKUP($F1441,'Participating - full rosters'!$A:$R,18,FALSE )</f>
        <v>Major</v>
      </c>
      <c r="L1441" s="132" t="str">
        <f>VLOOKUP($F1441,'Participating - full rosters'!$A:$Q,15,FALSE )</f>
        <v>STAFF NURSE</v>
      </c>
      <c r="M1441" s="150">
        <f>VLOOKUP($F1441,'Participating - full rosters'!$A:$Q,16,FALSE )</f>
        <v>40945</v>
      </c>
      <c r="N1441" s="150">
        <f>VLOOKUP($F1441,'Participating - full rosters'!$A:$Q,16,FALSE )</f>
        <v>40945</v>
      </c>
      <c r="O1441" s="150"/>
      <c r="P1441" s="150"/>
      <c r="Q1441" s="47">
        <f>'Overall Data'!$C$34-N1441</f>
        <v>2104</v>
      </c>
      <c r="R1441" s="132" t="str">
        <f>VLOOKUP($F1441,'Participating - full rosters'!$A:$Q,17,FALSE )</f>
        <v>NIGHT</v>
      </c>
      <c r="S1441" s="132">
        <v>5</v>
      </c>
    </row>
    <row r="1442" spans="1:19">
      <c r="A1442" t="str">
        <f>VLOOKUP($F1442,'Participating - full rosters'!$A:$Q,2,FALSE )</f>
        <v>Kaiser Permanente Sunnyside Medical Center</v>
      </c>
      <c r="B1442" s="151">
        <v>0.21700524054157877</v>
      </c>
      <c r="C1442" t="str">
        <f>VLOOKUP($F1442,'Participating - full rosters'!$A:$Q,5,FALSE )</f>
        <v>3 North</v>
      </c>
      <c r="D1442" s="151">
        <v>0.25340820192356961</v>
      </c>
      <c r="E1442" t="str">
        <f>VLOOKUP($F1442,'Participating - full rosters'!$A:$Q,10,FALSE )</f>
        <v>Quinlyn, Huyen</v>
      </c>
      <c r="F1442" s="1">
        <v>0.79154786761465934</v>
      </c>
      <c r="G1442">
        <f>VLOOKUP($F1442,'Participating - full rosters'!$A:$Q,11,FALSE )</f>
        <v>302</v>
      </c>
      <c r="H1442" s="132">
        <f>VLOOKUP($F1442,'Participating - full rosters'!$A:$Q,12,FALSE )</f>
        <v>37</v>
      </c>
      <c r="I1442" s="132">
        <f>VLOOKUP($F1442,'Participating - full rosters'!$A:$Q,13,FALSE )</f>
        <v>2016</v>
      </c>
      <c r="J1442" s="132" t="str">
        <f>VLOOKUP($F1442,'Participating - full rosters'!$A:$Q,14,FALSE )</f>
        <v>Nongovt. (not-for-profit) - Other</v>
      </c>
      <c r="K1442" s="132" t="str">
        <f>VLOOKUP($F1442,'Participating - full rosters'!$A:$R,18,FALSE )</f>
        <v>Minor</v>
      </c>
      <c r="L1442" s="132" t="str">
        <f>VLOOKUP($F1442,'Participating - full rosters'!$A:$Q,15,FALSE )</f>
        <v>Staff Nurse</v>
      </c>
      <c r="M1442" s="150">
        <f>VLOOKUP($F1442,'Participating - full rosters'!$A:$Q,16,FALSE )</f>
        <v>40924</v>
      </c>
      <c r="N1442" s="150">
        <f>VLOOKUP($F1442,'Participating - full rosters'!$A:$Q,16,FALSE )</f>
        <v>40924</v>
      </c>
      <c r="O1442" s="150"/>
      <c r="P1442" s="150"/>
      <c r="Q1442" s="47">
        <f>'Overall Data'!$C$34-N1442</f>
        <v>2125</v>
      </c>
      <c r="R1442" s="132" t="str">
        <f>VLOOKUP($F1442,'Participating - full rosters'!$A:$Q,17,FALSE )</f>
        <v>NIGHT</v>
      </c>
      <c r="S1442" s="132">
        <v>5</v>
      </c>
    </row>
    <row r="1443" spans="1:19">
      <c r="A1443" t="str">
        <f>VLOOKUP($F1443,'Participating - full rosters'!$A:$Q,2,FALSE )</f>
        <v>Kaiser Permanente Sunnyside Medical Center</v>
      </c>
      <c r="B1443" s="151">
        <v>0.21700524054157877</v>
      </c>
      <c r="C1443" t="str">
        <f>VLOOKUP($F1443,'Participating - full rosters'!$A:$Q,5,FALSE )</f>
        <v>3 North</v>
      </c>
      <c r="D1443" s="151">
        <v>0.25340820192356961</v>
      </c>
      <c r="E1443" t="str">
        <f>VLOOKUP($F1443,'Participating - full rosters'!$A:$Q,10,FALSE )</f>
        <v>Grund, Kristine</v>
      </c>
      <c r="F1443" s="151">
        <v>0.95479178017574906</v>
      </c>
      <c r="G1443">
        <f>VLOOKUP($F1443,'Participating - full rosters'!$A:$Q,11,FALSE )</f>
        <v>302</v>
      </c>
      <c r="H1443" s="132">
        <f>VLOOKUP($F1443,'Participating - full rosters'!$A:$Q,12,FALSE )</f>
        <v>37</v>
      </c>
      <c r="I1443" s="132">
        <f>VLOOKUP($F1443,'Participating - full rosters'!$A:$Q,13,FALSE )</f>
        <v>2016</v>
      </c>
      <c r="J1443" s="132" t="str">
        <f>VLOOKUP($F1443,'Participating - full rosters'!$A:$Q,14,FALSE )</f>
        <v>Nongovt. (not-for-profit) - Other</v>
      </c>
      <c r="K1443" s="132" t="str">
        <f>VLOOKUP($F1443,'Participating - full rosters'!$A:$R,18,FALSE )</f>
        <v>Minor</v>
      </c>
      <c r="L1443" s="132" t="str">
        <f>VLOOKUP($F1443,'Participating - full rosters'!$A:$Q,15,FALSE )</f>
        <v>Staff Nurse</v>
      </c>
      <c r="M1443" s="150">
        <f>VLOOKUP($F1443,'Participating - full rosters'!$A:$Q,16,FALSE )</f>
        <v>40882</v>
      </c>
      <c r="N1443" s="150">
        <f>VLOOKUP($F1443,'Participating - full rosters'!$A:$Q,16,FALSE )</f>
        <v>40882</v>
      </c>
      <c r="O1443" s="150"/>
      <c r="P1443" s="150"/>
      <c r="Q1443" s="47">
        <f>'Overall Data'!$C$34-N1443</f>
        <v>2167</v>
      </c>
      <c r="R1443" s="132" t="str">
        <f>VLOOKUP($F1443,'Participating - full rosters'!$A:$Q,17,FALSE )</f>
        <v>NIGHT</v>
      </c>
      <c r="S1443" s="132">
        <v>5</v>
      </c>
    </row>
    <row r="1444" spans="1:19">
      <c r="A1444" t="str">
        <f>VLOOKUP($F1444,'Participating - full rosters'!$A:$Q,2,FALSE )</f>
        <v>The Miriam Hospital</v>
      </c>
      <c r="B1444" s="1">
        <v>0.52550586196277127</v>
      </c>
      <c r="C1444" t="str">
        <f>VLOOKUP($F1444,'Participating - full rosters'!$A:$Q,5,FALSE )</f>
        <v>4E Cardiac</v>
      </c>
      <c r="D1444" s="1">
        <v>0.80277592639886974</v>
      </c>
      <c r="E1444" t="str">
        <f>VLOOKUP($F1444,'Participating - full rosters'!$A:$Q,10,FALSE )</f>
        <v>Norman, Kendra E</v>
      </c>
      <c r="F1444" s="1">
        <v>0.66318591033611429</v>
      </c>
      <c r="G1444">
        <f>VLOOKUP($F1444,'Participating - full rosters'!$A:$Q,11,FALSE )</f>
        <v>247</v>
      </c>
      <c r="H1444" s="132">
        <f>VLOOKUP($F1444,'Participating - full rosters'!$A:$Q,12,FALSE )</f>
        <v>30</v>
      </c>
      <c r="I1444" s="132">
        <f>VLOOKUP($F1444,'Participating - full rosters'!$A:$Q,13,FALSE )</f>
        <v>2004</v>
      </c>
      <c r="J1444" s="132" t="str">
        <f>VLOOKUP($F1444,'Participating - full rosters'!$A:$Q,14,FALSE )</f>
        <v>Nongovt. (not-for-profit) - Other</v>
      </c>
      <c r="K1444" s="132" t="str">
        <f>VLOOKUP($F1444,'Participating - full rosters'!$A:$R,18,FALSE )</f>
        <v>Major</v>
      </c>
      <c r="L1444" s="132" t="str">
        <f>VLOOKUP($F1444,'Participating - full rosters'!$A:$Q,15,FALSE )</f>
        <v>Nurse Aide</v>
      </c>
      <c r="M1444" s="150">
        <f>VLOOKUP($F1444,'Participating - full rosters'!$A:$Q,16,FALSE )</f>
        <v>40809</v>
      </c>
      <c r="N1444" s="150">
        <f>VLOOKUP($F1444,'Participating - full rosters'!$A:$Q,16,FALSE )</f>
        <v>40809</v>
      </c>
      <c r="O1444" s="150"/>
      <c r="P1444" s="150"/>
      <c r="Q1444" s="47">
        <f>'Overall Data'!$C$34-N1444</f>
        <v>2240</v>
      </c>
      <c r="R1444" s="132" t="str">
        <f>VLOOKUP($F1444,'Participating - full rosters'!$A:$Q,17,FALSE )</f>
        <v xml:space="preserve">NIGHT </v>
      </c>
      <c r="S1444" s="132">
        <v>5</v>
      </c>
    </row>
    <row r="1445" spans="1:19">
      <c r="A1445" t="str">
        <f>VLOOKUP($F1445,'Participating - full rosters'!$A:$Q,2,FALSE )</f>
        <v>O'Connor Hospital</v>
      </c>
      <c r="B1445" s="1">
        <v>0.55461445603717285</v>
      </c>
      <c r="C1445" t="str">
        <f>VLOOKUP($F1445,'Participating - full rosters'!$A:$Q,5,FALSE )</f>
        <v>Inpatient</v>
      </c>
      <c r="D1445" s="1">
        <v>0.36927518772477186</v>
      </c>
      <c r="E1445" t="str">
        <f>VLOOKUP($F1445,'Participating - full rosters'!$A:$Q,10,FALSE )</f>
        <v>Watson, Jessica</v>
      </c>
      <c r="F1445" s="1">
        <v>0.71930934875292274</v>
      </c>
      <c r="G1445">
        <f>VLOOKUP($F1445,'Participating - full rosters'!$A:$Q,11,FALSE )</f>
        <v>16</v>
      </c>
      <c r="H1445" s="132">
        <f>VLOOKUP($F1445,'Participating - full rosters'!$A:$Q,12,FALSE )</f>
        <v>0</v>
      </c>
      <c r="I1445" s="132">
        <f>VLOOKUP($F1445,'Participating - full rosters'!$A:$Q,13,FALSE )</f>
        <v>2011</v>
      </c>
      <c r="J1445" s="132" t="str">
        <f>VLOOKUP($F1445,'Participating - full rosters'!$A:$Q,14,FALSE )</f>
        <v>Nongovt. (not-for-profit) - Other</v>
      </c>
      <c r="K1445" s="132" t="str">
        <f>VLOOKUP($F1445,'Participating - full rosters'!$A:$R,18,FALSE )</f>
        <v>Non teaching</v>
      </c>
      <c r="L1445" s="132" t="str">
        <f>VLOOKUP($F1445,'Participating - full rosters'!$A:$Q,15,FALSE )</f>
        <v>Staff Nurse</v>
      </c>
      <c r="M1445" s="150">
        <f>VLOOKUP($F1445,'Participating - full rosters'!$A:$Q,16,FALSE )</f>
        <v>40714</v>
      </c>
      <c r="N1445" s="150">
        <f>VLOOKUP($F1445,'Participating - full rosters'!$A:$Q,16,FALSE )</f>
        <v>40714</v>
      </c>
      <c r="O1445" s="150"/>
      <c r="P1445" s="150"/>
      <c r="Q1445" s="47">
        <f>'Overall Data'!$C$34-N1445</f>
        <v>2335</v>
      </c>
      <c r="R1445" s="132" t="str">
        <f>VLOOKUP($F1445,'Participating - full rosters'!$A:$Q,17,FALSE )</f>
        <v xml:space="preserve">NIGHT </v>
      </c>
      <c r="S1445" s="132">
        <v>5</v>
      </c>
    </row>
    <row r="1446" spans="1:19">
      <c r="A1446" t="str">
        <f>VLOOKUP($F1446,'Participating - full rosters'!$A:$Q,2,FALSE )</f>
        <v>The Miriam Hospital</v>
      </c>
      <c r="B1446" s="1">
        <v>0.52550586196277127</v>
      </c>
      <c r="C1446" t="str">
        <f>VLOOKUP($F1446,'Participating - full rosters'!$A:$Q,5,FALSE )</f>
        <v>3W Med Surg</v>
      </c>
      <c r="D1446" s="1">
        <v>0.25663933604106137</v>
      </c>
      <c r="E1446" t="str">
        <f>VLOOKUP($F1446,'Participating - full rosters'!$A:$Q,10,FALSE )</f>
        <v>Firth, Betsy E</v>
      </c>
      <c r="F1446" s="1">
        <v>9.8665642792239661E-2</v>
      </c>
      <c r="G1446">
        <f>VLOOKUP($F1446,'Participating - full rosters'!$A:$Q,11,FALSE )</f>
        <v>247</v>
      </c>
      <c r="H1446" s="132">
        <f>VLOOKUP($F1446,'Participating - full rosters'!$A:$Q,12,FALSE )</f>
        <v>36</v>
      </c>
      <c r="I1446" s="132">
        <f>VLOOKUP($F1446,'Participating - full rosters'!$A:$Q,13,FALSE )</f>
        <v>2004</v>
      </c>
      <c r="J1446" s="132" t="str">
        <f>VLOOKUP($F1446,'Participating - full rosters'!$A:$Q,14,FALSE )</f>
        <v>Nongovt. (not-for-profit) - Other</v>
      </c>
      <c r="K1446" s="132" t="str">
        <f>VLOOKUP($F1446,'Participating - full rosters'!$A:$R,18,FALSE )</f>
        <v>Major</v>
      </c>
      <c r="L1446" s="132" t="str">
        <f>VLOOKUP($F1446,'Participating - full rosters'!$A:$Q,15,FALSE )</f>
        <v>Staff Nurse</v>
      </c>
      <c r="M1446" s="150">
        <f>VLOOKUP($F1446,'Participating - full rosters'!$A:$Q,16,FALSE )</f>
        <v>40714</v>
      </c>
      <c r="N1446" s="150">
        <f>VLOOKUP($F1446,'Participating - full rosters'!$A:$Q,16,FALSE )</f>
        <v>40714</v>
      </c>
      <c r="O1446" s="150"/>
      <c r="P1446" s="150"/>
      <c r="Q1446" s="47">
        <f>'Overall Data'!$C$34-N1446</f>
        <v>2335</v>
      </c>
      <c r="R1446" s="132" t="str">
        <f>VLOOKUP($F1446,'Participating - full rosters'!$A:$Q,17,FALSE )</f>
        <v xml:space="preserve">NIGHT </v>
      </c>
      <c r="S1446" s="132">
        <v>5</v>
      </c>
    </row>
    <row r="1447" spans="1:19">
      <c r="A1447" t="str">
        <f>VLOOKUP($F1447,'Participating - full rosters'!$A:$Q,2,FALSE )</f>
        <v>Harlem Hospital Center</v>
      </c>
      <c r="B1447" s="1">
        <v>0.14907095709371709</v>
      </c>
      <c r="C1447" t="str">
        <f>VLOOKUP($F1447,'Participating - full rosters'!$A:$Q,5,FALSE )</f>
        <v>13th Floor - Medicine</v>
      </c>
      <c r="D1447" s="1">
        <v>0.67283544320657374</v>
      </c>
      <c r="E1447" t="str">
        <f>VLOOKUP($F1447,'Participating - full rosters'!$A:$Q,10,FALSE )</f>
        <v>Hugie, Dionne</v>
      </c>
      <c r="F1447" s="1">
        <v>0.56948731502236472</v>
      </c>
      <c r="G1447">
        <f>VLOOKUP($F1447,'Participating - full rosters'!$A:$Q,11,FALSE )</f>
        <v>257</v>
      </c>
      <c r="H1447" s="132">
        <f>VLOOKUP($F1447,'Participating - full rosters'!$A:$Q,12,FALSE )</f>
        <v>36</v>
      </c>
      <c r="I1447" s="132">
        <f>VLOOKUP($F1447,'Participating - full rosters'!$A:$Q,13,FALSE )</f>
        <v>2011</v>
      </c>
      <c r="J1447" s="132" t="str">
        <f>VLOOKUP($F1447,'Participating - full rosters'!$A:$Q,14,FALSE )</f>
        <v xml:space="preserve">Govt. (non federal) - City
</v>
      </c>
      <c r="K1447" s="132" t="str">
        <f>VLOOKUP($F1447,'Participating - full rosters'!$A:$R,18,FALSE )</f>
        <v>Minor</v>
      </c>
      <c r="L1447" s="132" t="str">
        <f>VLOOKUP($F1447,'Participating - full rosters'!$A:$Q,15,FALSE )</f>
        <v>RN</v>
      </c>
      <c r="M1447" s="150">
        <f>VLOOKUP($F1447,'Participating - full rosters'!$A:$Q,16,FALSE )</f>
        <v>40561</v>
      </c>
      <c r="N1447" s="150">
        <f>VLOOKUP($F1447,'Participating - full rosters'!$A:$Q,16,FALSE )</f>
        <v>40561</v>
      </c>
      <c r="O1447" s="150"/>
      <c r="P1447" s="150"/>
      <c r="Q1447" s="47">
        <f>'Overall Data'!$C$34-N1447</f>
        <v>2488</v>
      </c>
      <c r="R1447" s="132" t="str">
        <f>VLOOKUP($F1447,'Participating - full rosters'!$A:$Q,17,FALSE )</f>
        <v>Night</v>
      </c>
      <c r="S1447" s="132">
        <v>5</v>
      </c>
    </row>
    <row r="1448" spans="1:19">
      <c r="A1448" t="str">
        <f>VLOOKUP($F1448,'Participating - full rosters'!$A:$Q,2,FALSE )</f>
        <v xml:space="preserve">King's County </v>
      </c>
      <c r="B1448" s="142">
        <v>0.23887557634757928</v>
      </c>
      <c r="C1448" t="str">
        <f>VLOOKUP($F1448,'Participating - full rosters'!$A:$Q,5,FALSE )</f>
        <v>D2 South</v>
      </c>
      <c r="D1448" s="195">
        <v>0.27931802113721926</v>
      </c>
      <c r="E1448" t="str">
        <f>VLOOKUP($F1448,'Participating - full rosters'!$A:$Q,10,FALSE )</f>
        <v>Bennett, Charlean</v>
      </c>
      <c r="F1448" s="142">
        <v>4.4387621194253768E-2</v>
      </c>
      <c r="G1448">
        <f>VLOOKUP($F1448,'Participating - full rosters'!$A:$Q,11,FALSE )</f>
        <v>599</v>
      </c>
      <c r="H1448" s="132">
        <f>VLOOKUP($F1448,'Participating - full rosters'!$A:$Q,12,FALSE )</f>
        <v>36</v>
      </c>
      <c r="I1448" s="132">
        <f>VLOOKUP($F1448,'Participating - full rosters'!$A:$Q,13,FALSE )</f>
        <v>2006</v>
      </c>
      <c r="J1448" s="132" t="str">
        <f>VLOOKUP($F1448,'Participating - full rosters'!$A:$Q,14,FALSE )</f>
        <v xml:space="preserve">Govt. (non federal) - City
</v>
      </c>
      <c r="K1448" s="132" t="str">
        <f>VLOOKUP($F1448,'Participating - full rosters'!$A:$R,18,FALSE )</f>
        <v>Minor</v>
      </c>
      <c r="L1448" s="132" t="str">
        <f>VLOOKUP($F1448,'Participating - full rosters'!$A:$Q,15,FALSE )</f>
        <v>Staff Nurse</v>
      </c>
      <c r="M1448" s="150">
        <f>VLOOKUP($F1448,'Participating - full rosters'!$A:$Q,16,FALSE )</f>
        <v>40518</v>
      </c>
      <c r="N1448" s="150">
        <f>VLOOKUP($F1448,'Participating - full rosters'!$A:$Q,16,FALSE )</f>
        <v>40518</v>
      </c>
      <c r="O1448" s="150"/>
      <c r="P1448" s="150"/>
      <c r="Q1448" s="47">
        <f>'Overall Data'!$C$34-N1448</f>
        <v>2531</v>
      </c>
      <c r="R1448" s="132" t="str">
        <f>VLOOKUP($F1448,'Participating - full rosters'!$A:$Q,17,FALSE )</f>
        <v>NIGHT</v>
      </c>
      <c r="S1448" s="132">
        <v>5</v>
      </c>
    </row>
    <row r="1449" spans="1:19">
      <c r="A1449" t="str">
        <f>VLOOKUP($F1449,'Participating - full rosters'!$A:$Q,2,FALSE )</f>
        <v xml:space="preserve">King's County </v>
      </c>
      <c r="B1449" s="143">
        <v>0.23887557634757928</v>
      </c>
      <c r="C1449" t="str">
        <f>VLOOKUP($F1449,'Participating - full rosters'!$A:$Q,5,FALSE )</f>
        <v>D2 South</v>
      </c>
      <c r="D1449" s="195">
        <v>0.27931802113721926</v>
      </c>
      <c r="E1449" t="str">
        <f>VLOOKUP($F1449,'Participating - full rosters'!$A:$Q,10,FALSE )</f>
        <v>Montrose, Marie</v>
      </c>
      <c r="F1449" s="142">
        <v>0.70746182652588652</v>
      </c>
      <c r="G1449">
        <f>VLOOKUP($F1449,'Participating - full rosters'!$A:$Q,11,FALSE )</f>
        <v>599</v>
      </c>
      <c r="H1449" s="132">
        <f>VLOOKUP($F1449,'Participating - full rosters'!$A:$Q,12,FALSE )</f>
        <v>36</v>
      </c>
      <c r="I1449" s="132">
        <f>VLOOKUP($F1449,'Participating - full rosters'!$A:$Q,13,FALSE )</f>
        <v>2006</v>
      </c>
      <c r="J1449" s="132" t="str">
        <f>VLOOKUP($F1449,'Participating - full rosters'!$A:$Q,14,FALSE )</f>
        <v xml:space="preserve">Govt. (non federal) - City
</v>
      </c>
      <c r="K1449" s="132" t="str">
        <f>VLOOKUP($F1449,'Participating - full rosters'!$A:$R,18,FALSE )</f>
        <v>Minor</v>
      </c>
      <c r="L1449" s="132" t="str">
        <f>VLOOKUP($F1449,'Participating - full rosters'!$A:$Q,15,FALSE )</f>
        <v>Staff Nurse</v>
      </c>
      <c r="M1449" s="150">
        <f>VLOOKUP($F1449,'Participating - full rosters'!$A:$Q,16,FALSE )</f>
        <v>40518</v>
      </c>
      <c r="N1449" s="150">
        <f>VLOOKUP($F1449,'Participating - full rosters'!$A:$Q,16,FALSE )</f>
        <v>40518</v>
      </c>
      <c r="O1449" s="150"/>
      <c r="P1449" s="150"/>
      <c r="Q1449" s="47">
        <f>'Overall Data'!$C$34-N1449</f>
        <v>2531</v>
      </c>
      <c r="R1449" s="132" t="str">
        <f>VLOOKUP($F1449,'Participating - full rosters'!$A:$Q,17,FALSE )</f>
        <v>NIGHT</v>
      </c>
      <c r="S1449" s="132">
        <v>5</v>
      </c>
    </row>
    <row r="1450" spans="1:19">
      <c r="A1450" t="str">
        <f>VLOOKUP($F1450,'Participating - full rosters'!$A:$Q,2,FALSE )</f>
        <v>NY Presbyterian - Lawrence</v>
      </c>
      <c r="B1450" s="1">
        <v>9.2891976238658858E-2</v>
      </c>
      <c r="C1450" t="str">
        <f>VLOOKUP($F1450,'Participating - full rosters'!$A:$Q,5,FALSE )</f>
        <v>3N</v>
      </c>
      <c r="D1450" s="1">
        <v>0.32799101029205158</v>
      </c>
      <c r="E1450" t="str">
        <f>VLOOKUP($F1450,'Participating - full rosters'!$A:$Q,10,FALSE )</f>
        <v>Franklin, Janice L.</v>
      </c>
      <c r="F1450" s="1">
        <v>0.35314970581998606</v>
      </c>
      <c r="G1450">
        <f>VLOOKUP($F1450,'Participating - full rosters'!$A:$Q,11,FALSE )</f>
        <v>208</v>
      </c>
      <c r="H1450" s="132">
        <f>VLOOKUP($F1450,'Participating - full rosters'!$A:$Q,12,FALSE )</f>
        <v>31</v>
      </c>
      <c r="I1450" s="132">
        <f>VLOOKUP($F1450,'Participating - full rosters'!$A:$Q,13,FALSE )</f>
        <v>2016</v>
      </c>
      <c r="J1450" s="132" t="str">
        <f>VLOOKUP($F1450,'Participating - full rosters'!$A:$Q,14,FALSE )</f>
        <v>Nongovt. (not-for-profit) - Other</v>
      </c>
      <c r="K1450" s="132" t="str">
        <f>VLOOKUP($F1450,'Participating - full rosters'!$A:$R,18,FALSE )</f>
        <v>Minor</v>
      </c>
      <c r="L1450" s="132" t="str">
        <f>VLOOKUP($F1450,'Participating - full rosters'!$A:$Q,15,FALSE )</f>
        <v>STAFF NURSE</v>
      </c>
      <c r="M1450" s="150">
        <f>VLOOKUP($F1450,'Participating - full rosters'!$A:$Q,16,FALSE )</f>
        <v>40455</v>
      </c>
      <c r="N1450" s="150">
        <f>VLOOKUP($F1450,'Participating - full rosters'!$A:$Q,16,FALSE )</f>
        <v>40455</v>
      </c>
      <c r="O1450" s="150"/>
      <c r="P1450" s="150"/>
      <c r="Q1450" s="47">
        <f>'Overall Data'!$C$34-N1450</f>
        <v>2594</v>
      </c>
      <c r="R1450" s="132" t="str">
        <f>VLOOKUP($F1450,'Participating - full rosters'!$A:$Q,17,FALSE )</f>
        <v>FT Nights</v>
      </c>
      <c r="S1450" s="132">
        <v>5</v>
      </c>
    </row>
    <row r="1451" spans="1:19">
      <c r="A1451" t="str">
        <f>VLOOKUP($F1451,'Participating - full rosters'!$A:$Q,2,FALSE )</f>
        <v>Kaiser Permanente Sunnyside Medical Center</v>
      </c>
      <c r="B1451" s="1">
        <v>0.21700524054157877</v>
      </c>
      <c r="C1451" t="str">
        <f>VLOOKUP($F1451,'Participating - full rosters'!$A:$Q,5,FALSE )</f>
        <v>MS Progressive</v>
      </c>
      <c r="D1451" s="1">
        <v>0.25596923097598645</v>
      </c>
      <c r="E1451" t="str">
        <f>VLOOKUP($F1451,'Participating - full rosters'!$A:$Q,10,FALSE )</f>
        <v>Ofengenden, Ester</v>
      </c>
      <c r="F1451" s="1">
        <v>0.13343613163473766</v>
      </c>
      <c r="G1451">
        <f>VLOOKUP($F1451,'Participating - full rosters'!$A:$Q,11,FALSE )</f>
        <v>302</v>
      </c>
      <c r="H1451" s="132">
        <f>VLOOKUP($F1451,'Participating - full rosters'!$A:$Q,12,FALSE )</f>
        <v>20</v>
      </c>
      <c r="I1451" s="132">
        <f>VLOOKUP($F1451,'Participating - full rosters'!$A:$Q,13,FALSE )</f>
        <v>2016</v>
      </c>
      <c r="J1451" s="132" t="str">
        <f>VLOOKUP($F1451,'Participating - full rosters'!$A:$Q,14,FALSE )</f>
        <v>Nongovt. (not-for-profit) - Other</v>
      </c>
      <c r="K1451" s="132" t="str">
        <f>VLOOKUP($F1451,'Participating - full rosters'!$A:$R,18,FALSE )</f>
        <v>Minor</v>
      </c>
      <c r="L1451" s="132" t="str">
        <f>VLOOKUP($F1451,'Participating - full rosters'!$A:$Q,15,FALSE )</f>
        <v>Staff Nurse</v>
      </c>
      <c r="M1451" s="150">
        <f>VLOOKUP($F1451,'Participating - full rosters'!$A:$Q,16,FALSE )</f>
        <v>40378</v>
      </c>
      <c r="N1451" s="150">
        <f>VLOOKUP($F1451,'Participating - full rosters'!$A:$Q,16,FALSE )</f>
        <v>40378</v>
      </c>
      <c r="O1451" s="150"/>
      <c r="P1451" s="150"/>
      <c r="Q1451" s="47">
        <f>'Overall Data'!$C$34-N1451</f>
        <v>2671</v>
      </c>
      <c r="R1451" s="132" t="str">
        <f>VLOOKUP($F1451,'Participating - full rosters'!$A:$Q,17,FALSE )</f>
        <v>NIGHT</v>
      </c>
      <c r="S1451" s="132">
        <v>5</v>
      </c>
    </row>
    <row r="1452" spans="1:19">
      <c r="A1452" t="str">
        <f>VLOOKUP($F1452,'Participating - full rosters'!$A:$Q,2,FALSE )</f>
        <v>The Miriam Hospital</v>
      </c>
      <c r="B1452" s="1">
        <v>0.52550586196277127</v>
      </c>
      <c r="C1452" t="str">
        <f>VLOOKUP($F1452,'Participating - full rosters'!$A:$Q,5,FALSE )</f>
        <v>3W Med Surg</v>
      </c>
      <c r="D1452" s="1">
        <v>0.25663933604106137</v>
      </c>
      <c r="E1452" t="str">
        <f>VLOOKUP($F1452,'Participating - full rosters'!$A:$Q,10,FALSE )</f>
        <v>Schiffer, Elana A</v>
      </c>
      <c r="F1452" s="1">
        <v>0.37410758483025597</v>
      </c>
      <c r="G1452">
        <f>VLOOKUP($F1452,'Participating - full rosters'!$A:$Q,11,FALSE )</f>
        <v>247</v>
      </c>
      <c r="H1452" s="132">
        <f>VLOOKUP($F1452,'Participating - full rosters'!$A:$Q,12,FALSE )</f>
        <v>36</v>
      </c>
      <c r="I1452" s="132">
        <f>VLOOKUP($F1452,'Participating - full rosters'!$A:$Q,13,FALSE )</f>
        <v>2004</v>
      </c>
      <c r="J1452" s="132" t="str">
        <f>VLOOKUP($F1452,'Participating - full rosters'!$A:$Q,14,FALSE )</f>
        <v>Nongovt. (not-for-profit) - Other</v>
      </c>
      <c r="K1452" s="132" t="str">
        <f>VLOOKUP($F1452,'Participating - full rosters'!$A:$R,18,FALSE )</f>
        <v>Major</v>
      </c>
      <c r="L1452" s="132" t="str">
        <f>VLOOKUP($F1452,'Participating - full rosters'!$A:$Q,15,FALSE )</f>
        <v>Staff Nurse</v>
      </c>
      <c r="M1452" s="150">
        <f>VLOOKUP($F1452,'Participating - full rosters'!$A:$Q,16,FALSE )</f>
        <v>40378</v>
      </c>
      <c r="N1452" s="150">
        <f>VLOOKUP($F1452,'Participating - full rosters'!$A:$Q,16,FALSE )</f>
        <v>40378</v>
      </c>
      <c r="O1452" s="150"/>
      <c r="P1452" s="150"/>
      <c r="Q1452" s="47">
        <f>'Overall Data'!$C$34-N1452</f>
        <v>2671</v>
      </c>
      <c r="R1452" s="132" t="str">
        <f>VLOOKUP($F1452,'Participating - full rosters'!$A:$Q,17,FALSE )</f>
        <v>NIGHT</v>
      </c>
      <c r="S1452" s="132">
        <v>5</v>
      </c>
    </row>
    <row r="1453" spans="1:19">
      <c r="A1453" t="str">
        <f>VLOOKUP($F1453,'Participating - full rosters'!$A:$Q,2,FALSE )</f>
        <v>Harlem Hospital Center</v>
      </c>
      <c r="B1453" s="1">
        <v>0.14907095709371709</v>
      </c>
      <c r="C1453" t="str">
        <f>VLOOKUP($F1453,'Participating - full rosters'!$A:$Q,5,FALSE )</f>
        <v>13th Floor - Medicine</v>
      </c>
      <c r="D1453" s="1">
        <v>0.67283544320657374</v>
      </c>
      <c r="E1453" t="str">
        <f>VLOOKUP($F1453,'Participating - full rosters'!$A:$Q,10,FALSE )</f>
        <v>Deutou, Duremelle</v>
      </c>
      <c r="F1453" s="1">
        <v>0.15962829728576966</v>
      </c>
      <c r="G1453">
        <f>VLOOKUP($F1453,'Participating - full rosters'!$A:$Q,11,FALSE )</f>
        <v>257</v>
      </c>
      <c r="H1453" s="132">
        <f>VLOOKUP($F1453,'Participating - full rosters'!$A:$Q,12,FALSE )</f>
        <v>36</v>
      </c>
      <c r="I1453" s="132">
        <f>VLOOKUP($F1453,'Participating - full rosters'!$A:$Q,13,FALSE )</f>
        <v>2011</v>
      </c>
      <c r="J1453" s="132" t="str">
        <f>VLOOKUP($F1453,'Participating - full rosters'!$A:$Q,14,FALSE )</f>
        <v xml:space="preserve">Govt. (non federal) - City
</v>
      </c>
      <c r="K1453" s="132" t="str">
        <f>VLOOKUP($F1453,'Participating - full rosters'!$A:$R,18,FALSE )</f>
        <v>Minor</v>
      </c>
      <c r="L1453" s="132" t="str">
        <f>VLOOKUP($F1453,'Participating - full rosters'!$A:$Q,15,FALSE )</f>
        <v>RN</v>
      </c>
      <c r="M1453" s="150">
        <f>VLOOKUP($F1453,'Participating - full rosters'!$A:$Q,16,FALSE )</f>
        <v>40252</v>
      </c>
      <c r="N1453" s="150">
        <f>VLOOKUP($F1453,'Participating - full rosters'!$A:$Q,16,FALSE )</f>
        <v>40252</v>
      </c>
      <c r="O1453" s="150"/>
      <c r="P1453" s="150"/>
      <c r="Q1453" s="47">
        <f>'Overall Data'!$C$34-N1453</f>
        <v>2797</v>
      </c>
      <c r="R1453" s="132" t="str">
        <f>VLOOKUP($F1453,'Participating - full rosters'!$A:$Q,17,FALSE )</f>
        <v>Night</v>
      </c>
      <c r="S1453" s="132">
        <v>5</v>
      </c>
    </row>
    <row r="1454" spans="1:19">
      <c r="A1454" t="str">
        <f>VLOOKUP($F1454,'Participating - full rosters'!$A:$Q,2,FALSE )</f>
        <v>Kaiser Permanente Sunnyside Medical Center</v>
      </c>
      <c r="B1454" s="151">
        <v>0.21700524054157877</v>
      </c>
      <c r="C1454" t="str">
        <f>VLOOKUP($F1454,'Participating - full rosters'!$A:$Q,5,FALSE )</f>
        <v>CV</v>
      </c>
      <c r="D1454" s="151">
        <v>0.28666575543119865</v>
      </c>
      <c r="E1454" t="str">
        <f>VLOOKUP($F1454,'Participating - full rosters'!$A:$Q,10,FALSE )</f>
        <v>Hall, Abigail</v>
      </c>
      <c r="F1454" s="151">
        <v>0.93044520994095414</v>
      </c>
      <c r="G1454">
        <f>VLOOKUP($F1454,'Participating - full rosters'!$A:$Q,11,FALSE )</f>
        <v>302</v>
      </c>
      <c r="H1454" s="132">
        <f>VLOOKUP($F1454,'Participating - full rosters'!$A:$Q,12,FALSE )</f>
        <v>18</v>
      </c>
      <c r="I1454" s="132">
        <f>VLOOKUP($F1454,'Participating - full rosters'!$A:$Q,13,FALSE )</f>
        <v>2016</v>
      </c>
      <c r="J1454" s="132" t="str">
        <f>VLOOKUP($F1454,'Participating - full rosters'!$A:$Q,14,FALSE )</f>
        <v>Nongovt. (not-for-profit) - Other</v>
      </c>
      <c r="K1454" s="132" t="str">
        <f>VLOOKUP($F1454,'Participating - full rosters'!$A:$R,18,FALSE )</f>
        <v>Minor</v>
      </c>
      <c r="L1454" s="132" t="str">
        <f>VLOOKUP($F1454,'Participating - full rosters'!$A:$Q,15,FALSE )</f>
        <v>Staff Nurse</v>
      </c>
      <c r="M1454" s="150" t="str">
        <f>VLOOKUP($F1454,'Participating - full rosters'!$A:$Q,16,FALSE )</f>
        <v xml:space="preserve">  3/1/2010</v>
      </c>
      <c r="N1454" s="150">
        <v>40238</v>
      </c>
      <c r="Q1454" s="47">
        <f>'Overall Data'!$C$34-N1454</f>
        <v>2811</v>
      </c>
      <c r="R1454" s="132" t="str">
        <f>VLOOKUP($F1454,'Participating - full rosters'!$A:$Q,17,FALSE )</f>
        <v>NIGHT</v>
      </c>
      <c r="S1454" s="132">
        <v>5</v>
      </c>
    </row>
    <row r="1455" spans="1:19">
      <c r="A1455" t="str">
        <f>VLOOKUP($F1455,'Participating - full rosters'!$A:$Q,2,FALSE )</f>
        <v>Kaiser Permanente Sunnyside Medical Center</v>
      </c>
      <c r="B1455" s="151">
        <v>0.21700524054157877</v>
      </c>
      <c r="C1455" t="str">
        <f>VLOOKUP($F1455,'Participating - full rosters'!$A:$Q,5,FALSE )</f>
        <v>1 North</v>
      </c>
      <c r="D1455" s="1">
        <v>0.62267359343562168</v>
      </c>
      <c r="E1455" t="str">
        <f>VLOOKUP($F1455,'Participating - full rosters'!$A:$Q,10,FALSE )</f>
        <v>Prunean, Jenny</v>
      </c>
      <c r="F1455" s="151">
        <v>0.61858650991409914</v>
      </c>
      <c r="G1455">
        <f>VLOOKUP($F1455,'Participating - full rosters'!$A:$Q,11,FALSE )</f>
        <v>302</v>
      </c>
      <c r="H1455" s="132">
        <f>VLOOKUP($F1455,'Participating - full rosters'!$A:$Q,12,FALSE )</f>
        <v>19</v>
      </c>
      <c r="I1455" s="132">
        <f>VLOOKUP($F1455,'Participating - full rosters'!$A:$Q,13,FALSE )</f>
        <v>2016</v>
      </c>
      <c r="J1455" s="132" t="str">
        <f>VLOOKUP($F1455,'Participating - full rosters'!$A:$Q,14,FALSE )</f>
        <v>Nongovt. (not-for-profit) - Other</v>
      </c>
      <c r="K1455" s="132" t="str">
        <f>VLOOKUP($F1455,'Participating - full rosters'!$A:$R,18,FALSE )</f>
        <v>Minor</v>
      </c>
      <c r="L1455" s="132" t="str">
        <f>VLOOKUP($F1455,'Participating - full rosters'!$A:$Q,15,FALSE )</f>
        <v>Staff Nurse</v>
      </c>
      <c r="M1455" s="150">
        <f>VLOOKUP($F1455,'Participating - full rosters'!$A:$Q,16,FALSE )</f>
        <v>40196</v>
      </c>
      <c r="N1455" s="150">
        <f>VLOOKUP($F1455,'Participating - full rosters'!$A:$Q,16,FALSE )</f>
        <v>40196</v>
      </c>
      <c r="O1455" s="150"/>
      <c r="P1455" s="150"/>
      <c r="Q1455" s="47">
        <f>'Overall Data'!$C$34-N1455</f>
        <v>2853</v>
      </c>
      <c r="R1455" s="132" t="str">
        <f>VLOOKUP($F1455,'Participating - full rosters'!$A:$Q,17,FALSE )</f>
        <v>NIGHT</v>
      </c>
      <c r="S1455" s="132">
        <v>5</v>
      </c>
    </row>
    <row r="1456" spans="1:19">
      <c r="A1456" t="str">
        <f>VLOOKUP($F1456,'Participating - full rosters'!$A:$Q,2,FALSE )</f>
        <v>Kaiser Permanente Sunnyside Medical Center</v>
      </c>
      <c r="B1456" s="1">
        <v>0.21700524054157877</v>
      </c>
      <c r="C1456" t="str">
        <f>VLOOKUP($F1456,'Participating - full rosters'!$A:$Q,5,FALSE )</f>
        <v>CV</v>
      </c>
      <c r="D1456" s="1">
        <v>0.28666575543119865</v>
      </c>
      <c r="E1456" t="str">
        <f>VLOOKUP($F1456,'Participating - full rosters'!$A:$Q,10,FALSE )</f>
        <v>Mullen, Sahzhatem Michael</v>
      </c>
      <c r="F1456" s="1">
        <v>0.97662026838291449</v>
      </c>
      <c r="G1456">
        <f>VLOOKUP($F1456,'Participating - full rosters'!$A:$Q,11,FALSE )</f>
        <v>302</v>
      </c>
      <c r="H1456" s="132">
        <f>VLOOKUP($F1456,'Participating - full rosters'!$A:$Q,12,FALSE )</f>
        <v>18</v>
      </c>
      <c r="I1456" s="132">
        <f>VLOOKUP($F1456,'Participating - full rosters'!$A:$Q,13,FALSE )</f>
        <v>2016</v>
      </c>
      <c r="J1456" s="132" t="str">
        <f>VLOOKUP($F1456,'Participating - full rosters'!$A:$Q,14,FALSE )</f>
        <v>Nongovt. (not-for-profit) - Other</v>
      </c>
      <c r="K1456" s="132" t="str">
        <f>VLOOKUP($F1456,'Participating - full rosters'!$A:$R,18,FALSE )</f>
        <v>Minor</v>
      </c>
      <c r="L1456" s="132" t="str">
        <f>VLOOKUP($F1456,'Participating - full rosters'!$A:$Q,15,FALSE )</f>
        <v>Staff Nurse</v>
      </c>
      <c r="M1456" s="150">
        <f>VLOOKUP($F1456,'Participating - full rosters'!$A:$Q,16,FALSE )</f>
        <v>40189</v>
      </c>
      <c r="N1456" s="150">
        <f>VLOOKUP($F1456,'Participating - full rosters'!$A:$Q,16,FALSE )</f>
        <v>40189</v>
      </c>
      <c r="O1456" s="150"/>
      <c r="P1456" s="150"/>
      <c r="Q1456" s="47">
        <f>'Overall Data'!$C$34-N1456</f>
        <v>2860</v>
      </c>
      <c r="R1456" s="132" t="str">
        <f>VLOOKUP($F1456,'Participating - full rosters'!$A:$Q,17,FALSE )</f>
        <v>NIGHT</v>
      </c>
      <c r="S1456" s="132">
        <v>5</v>
      </c>
    </row>
    <row r="1457" spans="1:19">
      <c r="A1457" t="str">
        <f>VLOOKUP($F1457,'Participating - full rosters'!$A:$Q,2,FALSE )</f>
        <v>Kaiser Permanente Sunnyside Medical Center</v>
      </c>
      <c r="B1457" s="1">
        <v>0.21700524054157877</v>
      </c>
      <c r="C1457" t="str">
        <f>VLOOKUP($F1457,'Participating - full rosters'!$A:$Q,5,FALSE )</f>
        <v>1 North</v>
      </c>
      <c r="D1457" s="1">
        <v>0.62267359343562168</v>
      </c>
      <c r="E1457" t="str">
        <f>VLOOKUP($F1457,'Participating - full rosters'!$A:$Q,10,FALSE )</f>
        <v>Lo Grande, Andria</v>
      </c>
      <c r="F1457" s="1">
        <v>0.18432284865701076</v>
      </c>
      <c r="G1457">
        <f>VLOOKUP($F1457,'Participating - full rosters'!$A:$Q,11,FALSE )</f>
        <v>302</v>
      </c>
      <c r="H1457" s="132">
        <f>VLOOKUP($F1457,'Participating - full rosters'!$A:$Q,12,FALSE )</f>
        <v>19</v>
      </c>
      <c r="I1457" s="132">
        <f>VLOOKUP($F1457,'Participating - full rosters'!$A:$Q,13,FALSE )</f>
        <v>2016</v>
      </c>
      <c r="J1457" s="132" t="str">
        <f>VLOOKUP($F1457,'Participating - full rosters'!$A:$Q,14,FALSE )</f>
        <v>Nongovt. (not-for-profit) - Other</v>
      </c>
      <c r="K1457" s="132" t="str">
        <f>VLOOKUP($F1457,'Participating - full rosters'!$A:$R,18,FALSE )</f>
        <v>Minor</v>
      </c>
      <c r="L1457" s="132" t="str">
        <f>VLOOKUP($F1457,'Participating - full rosters'!$A:$Q,15,FALSE )</f>
        <v>Staff Nurse</v>
      </c>
      <c r="M1457" s="150">
        <f>VLOOKUP($F1457,'Participating - full rosters'!$A:$Q,16,FALSE )</f>
        <v>40175</v>
      </c>
      <c r="N1457" s="150">
        <f>VLOOKUP($F1457,'Participating - full rosters'!$A:$Q,16,FALSE )</f>
        <v>40175</v>
      </c>
      <c r="O1457" s="150"/>
      <c r="P1457" s="150"/>
      <c r="Q1457" s="47">
        <f>'Overall Data'!$C$34-N1457</f>
        <v>2874</v>
      </c>
      <c r="R1457" s="132" t="str">
        <f>VLOOKUP($F1457,'Participating - full rosters'!$A:$Q,17,FALSE )</f>
        <v>NIGHT</v>
      </c>
      <c r="S1457" s="132">
        <v>5</v>
      </c>
    </row>
    <row r="1458" spans="1:19">
      <c r="A1458" t="str">
        <f>VLOOKUP($F1458,'Participating - full rosters'!$A:$Q,2,FALSE )</f>
        <v>Kaiser Permanente Sunnyside Medical Center</v>
      </c>
      <c r="B1458" s="1">
        <v>0.21700524054157877</v>
      </c>
      <c r="C1458" t="str">
        <f>VLOOKUP($F1458,'Participating - full rosters'!$A:$Q,5,FALSE )</f>
        <v>CV</v>
      </c>
      <c r="D1458" s="1">
        <v>0.28666575543119865</v>
      </c>
      <c r="E1458" t="str">
        <f>VLOOKUP($F1458,'Participating - full rosters'!$A:$Q,10,FALSE )</f>
        <v>Cole, Kami</v>
      </c>
      <c r="F1458" s="1">
        <v>0.49457625141263251</v>
      </c>
      <c r="G1458">
        <f>VLOOKUP($F1458,'Participating - full rosters'!$A:$Q,11,FALSE )</f>
        <v>302</v>
      </c>
      <c r="H1458" s="132">
        <f>VLOOKUP($F1458,'Participating - full rosters'!$A:$Q,12,FALSE )</f>
        <v>18</v>
      </c>
      <c r="I1458" s="132">
        <f>VLOOKUP($F1458,'Participating - full rosters'!$A:$Q,13,FALSE )</f>
        <v>2016</v>
      </c>
      <c r="J1458" s="132" t="str">
        <f>VLOOKUP($F1458,'Participating - full rosters'!$A:$Q,14,FALSE )</f>
        <v>Nongovt. (not-for-profit) - Other</v>
      </c>
      <c r="K1458" s="132" t="str">
        <f>VLOOKUP($F1458,'Participating - full rosters'!$A:$R,18,FALSE )</f>
        <v>Minor</v>
      </c>
      <c r="L1458" s="132" t="str">
        <f>VLOOKUP($F1458,'Participating - full rosters'!$A:$Q,15,FALSE )</f>
        <v>Staff Nurse</v>
      </c>
      <c r="M1458" s="150">
        <f>VLOOKUP($F1458,'Participating - full rosters'!$A:$Q,16,FALSE )</f>
        <v>40147</v>
      </c>
      <c r="N1458" s="150">
        <f>VLOOKUP($F1458,'Participating - full rosters'!$A:$Q,16,FALSE )</f>
        <v>40147</v>
      </c>
      <c r="O1458" s="150"/>
      <c r="P1458" s="150"/>
      <c r="Q1458" s="47">
        <f>'Overall Data'!$C$34-N1458</f>
        <v>2902</v>
      </c>
      <c r="R1458" s="132" t="str">
        <f>VLOOKUP($F1458,'Participating - full rosters'!$A:$Q,17,FALSE )</f>
        <v>NIGHT</v>
      </c>
      <c r="S1458" s="132">
        <v>5</v>
      </c>
    </row>
    <row r="1459" spans="1:19">
      <c r="A1459" s="132" t="str">
        <f>VLOOKUP($F1459,'Participating - full rosters'!$A:$Q,2,FALSE )</f>
        <v xml:space="preserve">King's County </v>
      </c>
      <c r="B1459" s="143">
        <v>0.23887557634757928</v>
      </c>
      <c r="C1459" s="132" t="str">
        <f>VLOOKUP($F1459,'Participating - full rosters'!$A:$Q,5,FALSE )</f>
        <v>D7 South</v>
      </c>
      <c r="D1459" s="197">
        <v>0.32122333774177714</v>
      </c>
      <c r="E1459" s="132" t="str">
        <f>VLOOKUP($F1459,'Participating - full rosters'!$A:$Q,10,FALSE )</f>
        <v>Ezeorah, Chiazoka</v>
      </c>
      <c r="F1459" s="143">
        <v>0.7122429391692181</v>
      </c>
      <c r="G1459" s="132">
        <f>VLOOKUP($F1459,'Participating - full rosters'!$A:$Q,11,FALSE )</f>
        <v>599</v>
      </c>
      <c r="H1459" s="132">
        <f>VLOOKUP($F1459,'Participating - full rosters'!$A:$Q,12,FALSE )</f>
        <v>36</v>
      </c>
      <c r="I1459" s="132">
        <f>VLOOKUP($F1459,'Participating - full rosters'!$A:$Q,13,FALSE )</f>
        <v>2006</v>
      </c>
      <c r="J1459" s="132" t="str">
        <f>VLOOKUP($F1459,'Participating - full rosters'!$A:$Q,14,FALSE )</f>
        <v xml:space="preserve">Govt. (non federal) - City
</v>
      </c>
      <c r="K1459" s="132" t="str">
        <f>VLOOKUP($F1459,'Participating - full rosters'!$A:$R,18,FALSE )</f>
        <v>Minor</v>
      </c>
      <c r="L1459" s="132" t="str">
        <f>VLOOKUP($F1459,'Participating - full rosters'!$A:$Q,15,FALSE )</f>
        <v>Staff Nurse</v>
      </c>
      <c r="M1459" s="150">
        <f>VLOOKUP($F1459,'Participating - full rosters'!$A:$Q,16,FALSE )</f>
        <v>40133</v>
      </c>
      <c r="N1459" s="150">
        <f>VLOOKUP($F1459,'Participating - full rosters'!$A:$Q,16,FALSE )</f>
        <v>40133</v>
      </c>
      <c r="O1459" s="150"/>
      <c r="P1459" s="150"/>
      <c r="Q1459" s="47">
        <f>'Overall Data'!$C$34-N1459</f>
        <v>2916</v>
      </c>
      <c r="R1459" s="132" t="str">
        <f>VLOOKUP($F1459,'Participating - full rosters'!$A:$Q,17,FALSE )</f>
        <v>Night</v>
      </c>
      <c r="S1459" s="132">
        <v>5</v>
      </c>
    </row>
    <row r="1460" spans="1:19">
      <c r="A1460" s="132" t="str">
        <f>VLOOKUP($F1460,'Participating - full rosters'!$A:$Q,2,FALSE )</f>
        <v>The Miriam Hospital</v>
      </c>
      <c r="B1460" s="151">
        <v>0.52550586196277127</v>
      </c>
      <c r="C1460" s="132" t="str">
        <f>VLOOKUP($F1460,'Participating - full rosters'!$A:$Q,5,FALSE )</f>
        <v>4W Cardiac</v>
      </c>
      <c r="D1460" s="99">
        <v>0.43561974961587346</v>
      </c>
      <c r="E1460" s="132" t="str">
        <f>VLOOKUP($F1460,'Participating - full rosters'!$A:$Q,10,FALSE )</f>
        <v>Breen, Lauryn L</v>
      </c>
      <c r="F1460" s="151">
        <v>0.21659002550207818</v>
      </c>
      <c r="G1460" s="132">
        <f>VLOOKUP($F1460,'Participating - full rosters'!$A:$Q,11,FALSE )</f>
        <v>247</v>
      </c>
      <c r="H1460" s="132">
        <f>VLOOKUP($F1460,'Participating - full rosters'!$A:$Q,12,FALSE )</f>
        <v>30</v>
      </c>
      <c r="I1460" s="132">
        <f>VLOOKUP($F1460,'Participating - full rosters'!$A:$Q,13,FALSE )</f>
        <v>2004</v>
      </c>
      <c r="J1460" s="132" t="str">
        <f>VLOOKUP($F1460,'Participating - full rosters'!$A:$Q,14,FALSE )</f>
        <v>Nongovt. (not-for-profit) - Other</v>
      </c>
      <c r="K1460" s="132" t="str">
        <f>VLOOKUP($F1460,'Participating - full rosters'!$A:$R,18,FALSE )</f>
        <v>Major</v>
      </c>
      <c r="L1460" s="132" t="str">
        <f>VLOOKUP($F1460,'Participating - full rosters'!$A:$Q,15,FALSE )</f>
        <v>Staff Nurse</v>
      </c>
      <c r="M1460" s="150">
        <f>VLOOKUP($F1460,'Participating - full rosters'!$A:$Q,16,FALSE )</f>
        <v>40133</v>
      </c>
      <c r="N1460" s="150">
        <f>VLOOKUP($F1460,'Participating - full rosters'!$A:$Q,16,FALSE )</f>
        <v>40133</v>
      </c>
      <c r="O1460" s="150"/>
      <c r="P1460" s="150"/>
      <c r="Q1460" s="47">
        <f>'Overall Data'!$C$34-N1460</f>
        <v>2916</v>
      </c>
      <c r="R1460" s="132" t="str">
        <f>VLOOKUP($F1460,'Participating - full rosters'!$A:$Q,17,FALSE )</f>
        <v>Night</v>
      </c>
      <c r="S1460" s="132">
        <v>5</v>
      </c>
    </row>
    <row r="1461" spans="1:19">
      <c r="A1461" s="132" t="str">
        <f>VLOOKUP($F1461,'Participating - full rosters'!$A:$Q,2,FALSE )</f>
        <v>Kaiser Permanente Sunnyside Medical Center</v>
      </c>
      <c r="B1461" s="151">
        <v>0.21700524054157877</v>
      </c>
      <c r="C1461" s="132" t="str">
        <f>VLOOKUP($F1461,'Participating - full rosters'!$A:$Q,5,FALSE )</f>
        <v>CV</v>
      </c>
      <c r="D1461" s="151">
        <v>0.28666575543119865</v>
      </c>
      <c r="E1461" s="132" t="str">
        <f>VLOOKUP($F1461,'Participating - full rosters'!$A:$Q,10,FALSE )</f>
        <v>Iverson, Caroline</v>
      </c>
      <c r="F1461" s="151">
        <v>0.93972591949240014</v>
      </c>
      <c r="G1461" s="132">
        <f>VLOOKUP($F1461,'Participating - full rosters'!$A:$Q,11,FALSE )</f>
        <v>302</v>
      </c>
      <c r="H1461" s="132">
        <f>VLOOKUP($F1461,'Participating - full rosters'!$A:$Q,12,FALSE )</f>
        <v>18</v>
      </c>
      <c r="I1461" s="132">
        <f>VLOOKUP($F1461,'Participating - full rosters'!$A:$Q,13,FALSE )</f>
        <v>2016</v>
      </c>
      <c r="J1461" s="132" t="str">
        <f>VLOOKUP($F1461,'Participating - full rosters'!$A:$Q,14,FALSE )</f>
        <v>Nongovt. (not-for-profit) - Other</v>
      </c>
      <c r="K1461" s="132" t="str">
        <f>VLOOKUP($F1461,'Participating - full rosters'!$A:$R,18,FALSE )</f>
        <v>Minor</v>
      </c>
      <c r="L1461" s="132" t="str">
        <f>VLOOKUP($F1461,'Participating - full rosters'!$A:$Q,15,FALSE )</f>
        <v>Staff Nurse</v>
      </c>
      <c r="M1461" s="150">
        <f>VLOOKUP($F1461,'Participating - full rosters'!$A:$Q,16,FALSE )</f>
        <v>40084</v>
      </c>
      <c r="N1461" s="150">
        <f>VLOOKUP($F1461,'Participating - full rosters'!$A:$Q,16,FALSE )</f>
        <v>40084</v>
      </c>
      <c r="O1461" s="150"/>
      <c r="P1461" s="150"/>
      <c r="Q1461" s="47">
        <f>'Overall Data'!$C$34-N1461</f>
        <v>2965</v>
      </c>
      <c r="R1461" s="132" t="str">
        <f>VLOOKUP($F1461,'Participating - full rosters'!$A:$Q,17,FALSE )</f>
        <v>NIGHT</v>
      </c>
      <c r="S1461" s="132">
        <v>5</v>
      </c>
    </row>
    <row r="1462" spans="1:19">
      <c r="A1462" s="132" t="str">
        <f>VLOOKUP($F1462,'Participating - full rosters'!$A:$Q,2,FALSE )</f>
        <v>UConn Health John Dempsey Hospital</v>
      </c>
      <c r="B1462" s="151">
        <v>6.2812775230464357E-2</v>
      </c>
      <c r="C1462" s="132" t="str">
        <f>VLOOKUP($F1462,'Participating - full rosters'!$A:$Q,5,FALSE )</f>
        <v>Medicine 3 Unit</v>
      </c>
      <c r="D1462" s="99">
        <v>5.9301050074087702E-2</v>
      </c>
      <c r="E1462" s="132" t="str">
        <f>VLOOKUP($F1462,'Participating - full rosters'!$A:$Q,10,FALSE )</f>
        <v>Tardif, Olga</v>
      </c>
      <c r="F1462" s="151">
        <v>0.36255369270542981</v>
      </c>
      <c r="G1462" s="132">
        <f>VLOOKUP($F1462,'Participating - full rosters'!$A:$Q,11,FALSE )</f>
        <v>176</v>
      </c>
      <c r="H1462" s="132">
        <f>VLOOKUP($F1462,'Participating - full rosters'!$A:$Q,12,FALSE )</f>
        <v>28</v>
      </c>
      <c r="I1462" s="132">
        <f>VLOOKUP($F1462,'Participating - full rosters'!$A:$Q,13,FALSE )</f>
        <v>2017</v>
      </c>
      <c r="J1462" s="132" t="str">
        <f>VLOOKUP($F1462,'Participating - full rosters'!$A:$Q,14,FALSE )</f>
        <v xml:space="preserve">Govt. (non federal) - State
</v>
      </c>
      <c r="K1462" s="132" t="str">
        <f>VLOOKUP($F1462,'Participating - full rosters'!$A:$R,18,FALSE )</f>
        <v>Major</v>
      </c>
      <c r="L1462" s="132" t="str">
        <f>VLOOKUP($F1462,'Participating - full rosters'!$A:$Q,15,FALSE )</f>
        <v>Float Nurse</v>
      </c>
      <c r="M1462" s="150">
        <f>VLOOKUP($F1462,'Participating - full rosters'!$A:$Q,16,FALSE )</f>
        <v>40077</v>
      </c>
      <c r="N1462" s="150">
        <f>VLOOKUP($F1462,'Participating - full rosters'!$A:$Q,16,FALSE )</f>
        <v>40077</v>
      </c>
      <c r="O1462" s="150"/>
      <c r="P1462" s="150"/>
      <c r="Q1462" s="47">
        <f>'Overall Data'!$C$34-N1462</f>
        <v>2972</v>
      </c>
      <c r="R1462" s="132" t="str">
        <f>VLOOKUP($F1462,'Participating - full rosters'!$A:$Q,17,FALSE )</f>
        <v>NIGHT</v>
      </c>
      <c r="S1462" s="132">
        <v>5</v>
      </c>
    </row>
    <row r="1463" spans="1:19">
      <c r="A1463" s="132" t="str">
        <f>VLOOKUP($F1463,'Participating - full rosters'!$A:$Q,2,FALSE )</f>
        <v>Kaiser Permanente Sunnyside Medical Center</v>
      </c>
      <c r="B1463" s="151">
        <v>0.21700524054157877</v>
      </c>
      <c r="C1463" s="132" t="str">
        <f>VLOOKUP($F1463,'Participating - full rosters'!$A:$Q,5,FALSE )</f>
        <v>MS Progressive</v>
      </c>
      <c r="D1463" s="151">
        <v>0.25596923097598645</v>
      </c>
      <c r="E1463" s="132" t="str">
        <f>VLOOKUP($F1463,'Participating - full rosters'!$A:$Q,10,FALSE )</f>
        <v>Behensky, David</v>
      </c>
      <c r="F1463" s="151">
        <v>0.45297863567260854</v>
      </c>
      <c r="G1463" s="132">
        <f>VLOOKUP($F1463,'Participating - full rosters'!$A:$Q,11,FALSE )</f>
        <v>302</v>
      </c>
      <c r="H1463" s="132">
        <f>VLOOKUP($F1463,'Participating - full rosters'!$A:$Q,12,FALSE )</f>
        <v>20</v>
      </c>
      <c r="I1463" s="132">
        <f>VLOOKUP($F1463,'Participating - full rosters'!$A:$Q,13,FALSE )</f>
        <v>2016</v>
      </c>
      <c r="J1463" s="132" t="str">
        <f>VLOOKUP($F1463,'Participating - full rosters'!$A:$Q,14,FALSE )</f>
        <v>Nongovt. (not-for-profit) - Other</v>
      </c>
      <c r="K1463" s="132" t="str">
        <f>VLOOKUP($F1463,'Participating - full rosters'!$A:$R,18,FALSE )</f>
        <v>Minor</v>
      </c>
      <c r="L1463" s="132" t="str">
        <f>VLOOKUP($F1463,'Participating - full rosters'!$A:$Q,15,FALSE )</f>
        <v>Staff Nurse</v>
      </c>
      <c r="M1463" s="150">
        <f>VLOOKUP($F1463,'Participating - full rosters'!$A:$Q,16,FALSE )</f>
        <v>40014</v>
      </c>
      <c r="N1463" s="150">
        <f>VLOOKUP($F1463,'Participating - full rosters'!$A:$Q,16,FALSE )</f>
        <v>40014</v>
      </c>
      <c r="O1463" s="150"/>
      <c r="P1463" s="150"/>
      <c r="Q1463" s="47">
        <f>'Overall Data'!$C$34-N1463</f>
        <v>3035</v>
      </c>
      <c r="R1463" s="132" t="str">
        <f>VLOOKUP($F1463,'Participating - full rosters'!$A:$Q,17,FALSE )</f>
        <v>NIGHT</v>
      </c>
      <c r="S1463" s="132">
        <v>5</v>
      </c>
    </row>
    <row r="1464" spans="1:19">
      <c r="A1464" s="132" t="str">
        <f>VLOOKUP($F1464,'Participating - full rosters'!$A:$Q,2,FALSE )</f>
        <v>The Miriam Hospital</v>
      </c>
      <c r="B1464" s="151">
        <v>0.52550586196277127</v>
      </c>
      <c r="C1464" s="132" t="str">
        <f>VLOOKUP($F1464,'Participating - full rosters'!$A:$Q,5,FALSE )</f>
        <v>4B Oncology</v>
      </c>
      <c r="D1464" s="99">
        <v>0.93622122789429929</v>
      </c>
      <c r="E1464" s="132" t="str">
        <f>VLOOKUP($F1464,'Participating - full rosters'!$A:$Q,10,FALSE )</f>
        <v>Robinson, Kelly A</v>
      </c>
      <c r="F1464" s="151">
        <v>0.47493957418387056</v>
      </c>
      <c r="G1464" s="132">
        <f>VLOOKUP($F1464,'Participating - full rosters'!$A:$Q,11,FALSE )</f>
        <v>247</v>
      </c>
      <c r="H1464" s="132">
        <f>VLOOKUP($F1464,'Participating - full rosters'!$A:$Q,12,FALSE )</f>
        <v>25</v>
      </c>
      <c r="I1464" s="132">
        <f>VLOOKUP($F1464,'Participating - full rosters'!$A:$Q,13,FALSE )</f>
        <v>2004</v>
      </c>
      <c r="J1464" s="132" t="str">
        <f>VLOOKUP($F1464,'Participating - full rosters'!$A:$Q,14,FALSE )</f>
        <v>Nongovt. (not-for-profit) - Other</v>
      </c>
      <c r="K1464" s="132" t="str">
        <f>VLOOKUP($F1464,'Participating - full rosters'!$A:$R,18,FALSE )</f>
        <v>Major</v>
      </c>
      <c r="L1464" s="132" t="str">
        <f>VLOOKUP($F1464,'Participating - full rosters'!$A:$Q,15,FALSE )</f>
        <v>Staff Nurse CN2</v>
      </c>
      <c r="M1464" s="150">
        <f>VLOOKUP($F1464,'Participating - full rosters'!$A:$Q,16,FALSE )</f>
        <v>39983</v>
      </c>
      <c r="N1464" s="150">
        <f>VLOOKUP($F1464,'Participating - full rosters'!$A:$Q,16,FALSE )</f>
        <v>39983</v>
      </c>
      <c r="O1464" s="150"/>
      <c r="P1464" s="150"/>
      <c r="Q1464" s="47">
        <f>'Overall Data'!$C$34-N1464</f>
        <v>3066</v>
      </c>
      <c r="R1464" s="132" t="str">
        <f>VLOOKUP($F1464,'Participating - full rosters'!$A:$Q,17,FALSE )</f>
        <v xml:space="preserve">NIGHT </v>
      </c>
      <c r="S1464" s="132">
        <v>5</v>
      </c>
    </row>
    <row r="1465" spans="1:19">
      <c r="A1465" s="132" t="str">
        <f>VLOOKUP($F1465,'Participating - full rosters'!$A:$Q,2,FALSE )</f>
        <v>Kaiser Permanente Sunnyside Medical Center</v>
      </c>
      <c r="B1465" s="151">
        <v>0.21700524054157877</v>
      </c>
      <c r="C1465" s="132" t="str">
        <f>VLOOKUP($F1465,'Participating - full rosters'!$A:$Q,5,FALSE )</f>
        <v>Oncology</v>
      </c>
      <c r="D1465" s="99">
        <v>0.38472962404098765</v>
      </c>
      <c r="E1465" s="132" t="str">
        <f>VLOOKUP($F1465,'Participating - full rosters'!$A:$Q,10,FALSE )</f>
        <v>Villanueva, Jacqueline</v>
      </c>
      <c r="F1465" s="151">
        <v>0.66294978888362732</v>
      </c>
      <c r="G1465" s="132">
        <f>VLOOKUP($F1465,'Participating - full rosters'!$A:$Q,11,FALSE )</f>
        <v>302</v>
      </c>
      <c r="H1465" s="132">
        <f>VLOOKUP($F1465,'Participating - full rosters'!$A:$Q,12,FALSE )</f>
        <v>20</v>
      </c>
      <c r="I1465" s="132">
        <f>VLOOKUP($F1465,'Participating - full rosters'!$A:$Q,13,FALSE )</f>
        <v>2016</v>
      </c>
      <c r="J1465" s="132" t="str">
        <f>VLOOKUP($F1465,'Participating - full rosters'!$A:$Q,14,FALSE )</f>
        <v>Nongovt. (not-for-profit) - Other</v>
      </c>
      <c r="K1465" s="132" t="str">
        <f>VLOOKUP($F1465,'Participating - full rosters'!$A:$R,18,FALSE )</f>
        <v>Minor</v>
      </c>
      <c r="L1465" s="132" t="str">
        <f>VLOOKUP($F1465,'Participating - full rosters'!$A:$Q,15,FALSE )</f>
        <v>Staff Nurse</v>
      </c>
      <c r="M1465" s="150">
        <f>VLOOKUP($F1465,'Participating - full rosters'!$A:$Q,16,FALSE )</f>
        <v>39951</v>
      </c>
      <c r="N1465" s="150">
        <f>VLOOKUP($F1465,'Participating - full rosters'!$A:$Q,16,FALSE )</f>
        <v>39951</v>
      </c>
      <c r="O1465" s="150"/>
      <c r="P1465" s="150"/>
      <c r="Q1465" s="47">
        <f>'Overall Data'!$C$34-N1465</f>
        <v>3098</v>
      </c>
      <c r="R1465" s="132" t="str">
        <f>VLOOKUP($F1465,'Participating - full rosters'!$A:$Q,17,FALSE )</f>
        <v xml:space="preserve">NIGHT </v>
      </c>
      <c r="S1465" s="132">
        <v>5</v>
      </c>
    </row>
    <row r="1466" spans="1:19">
      <c r="A1466" s="132" t="str">
        <f>VLOOKUP($F1466,'Participating - full rosters'!$A:$Q,2,FALSE )</f>
        <v>The Miriam Hospital</v>
      </c>
      <c r="B1466" s="151">
        <v>0.52550586196277127</v>
      </c>
      <c r="C1466" s="132" t="str">
        <f>VLOOKUP($F1466,'Participating - full rosters'!$A:$Q,5,FALSE )</f>
        <v>3E Stroke</v>
      </c>
      <c r="D1466" s="99">
        <v>0.54565087362919507</v>
      </c>
      <c r="E1466" s="132" t="str">
        <f>VLOOKUP($F1466,'Participating - full rosters'!$A:$Q,10,FALSE )</f>
        <v>Yang, Blia</v>
      </c>
      <c r="F1466" s="151">
        <v>0.3827791069823665</v>
      </c>
      <c r="G1466" s="132">
        <f>VLOOKUP($F1466,'Participating - full rosters'!$A:$Q,11,FALSE )</f>
        <v>247</v>
      </c>
      <c r="H1466" s="132">
        <f>VLOOKUP($F1466,'Participating - full rosters'!$A:$Q,12,FALSE )</f>
        <v>32</v>
      </c>
      <c r="I1466" s="132">
        <f>VLOOKUP($F1466,'Participating - full rosters'!$A:$Q,13,FALSE )</f>
        <v>2004</v>
      </c>
      <c r="J1466" s="132" t="str">
        <f>VLOOKUP($F1466,'Participating - full rosters'!$A:$Q,14,FALSE )</f>
        <v>Nongovt. (not-for-profit) - Other</v>
      </c>
      <c r="K1466" s="132" t="str">
        <f>VLOOKUP($F1466,'Participating - full rosters'!$A:$R,18,FALSE )</f>
        <v>Major</v>
      </c>
      <c r="L1466" s="132" t="str">
        <f>VLOOKUP($F1466,'Participating - full rosters'!$A:$Q,15,FALSE )</f>
        <v>Staff Nurse</v>
      </c>
      <c r="M1466" s="150">
        <f>VLOOKUP($F1466,'Participating - full rosters'!$A:$Q,16,FALSE )</f>
        <v>39951</v>
      </c>
      <c r="N1466" s="150">
        <f>VLOOKUP($F1466,'Participating - full rosters'!$A:$Q,16,FALSE )</f>
        <v>39951</v>
      </c>
      <c r="O1466" s="150"/>
      <c r="P1466" s="150"/>
      <c r="Q1466" s="47">
        <f>'Overall Data'!$C$34-N1466</f>
        <v>3098</v>
      </c>
      <c r="R1466" s="132" t="str">
        <f>VLOOKUP($F1466,'Participating - full rosters'!$A:$Q,17,FALSE )</f>
        <v xml:space="preserve">NIGHT </v>
      </c>
      <c r="S1466" s="132">
        <v>5</v>
      </c>
    </row>
    <row r="1467" spans="1:19">
      <c r="A1467" s="132" t="str">
        <f>VLOOKUP($F1467,'Participating - full rosters'!$A:$Q,2,FALSE )</f>
        <v>UConn Health John Dempsey Hospital</v>
      </c>
      <c r="B1467" s="151">
        <v>6.2812775230464357E-2</v>
      </c>
      <c r="C1467" s="132" t="str">
        <f>VLOOKUP($F1467,'Participating - full rosters'!$A:$Q,5,FALSE )</f>
        <v>Medicine 3 Unit</v>
      </c>
      <c r="D1467" s="99">
        <v>5.9301050074087702E-2</v>
      </c>
      <c r="E1467" s="132" t="str">
        <f>VLOOKUP($F1467,'Participating - full rosters'!$A:$Q,10,FALSE )</f>
        <v>Williams, Katherine</v>
      </c>
      <c r="F1467" s="151">
        <v>0.95016820837816562</v>
      </c>
      <c r="G1467" s="132">
        <f>VLOOKUP($F1467,'Participating - full rosters'!$A:$Q,11,FALSE )</f>
        <v>176</v>
      </c>
      <c r="H1467" s="132">
        <f>VLOOKUP($F1467,'Participating - full rosters'!$A:$Q,12,FALSE )</f>
        <v>28</v>
      </c>
      <c r="I1467" s="132">
        <f>VLOOKUP($F1467,'Participating - full rosters'!$A:$Q,13,FALSE )</f>
        <v>2017</v>
      </c>
      <c r="J1467" s="132" t="str">
        <f>VLOOKUP($F1467,'Participating - full rosters'!$A:$Q,14,FALSE )</f>
        <v xml:space="preserve">Govt. (non federal) - State
</v>
      </c>
      <c r="K1467" s="132" t="str">
        <f>VLOOKUP($F1467,'Participating - full rosters'!$A:$R,18,FALSE )</f>
        <v>Major</v>
      </c>
      <c r="L1467" s="132" t="str">
        <f>VLOOKUP($F1467,'Participating - full rosters'!$A:$Q,15,FALSE )</f>
        <v>Float Nurse</v>
      </c>
      <c r="M1467" s="150">
        <f>VLOOKUP($F1467,'Participating - full rosters'!$A:$Q,16,FALSE )</f>
        <v>39923</v>
      </c>
      <c r="N1467" s="150">
        <f>VLOOKUP($F1467,'Participating - full rosters'!$A:$Q,16,FALSE )</f>
        <v>39923</v>
      </c>
      <c r="O1467" s="150"/>
      <c r="P1467" s="150"/>
      <c r="Q1467" s="47">
        <f>'Overall Data'!$C$34-N1467</f>
        <v>3126</v>
      </c>
      <c r="R1467" s="132" t="str">
        <f>VLOOKUP($F1467,'Participating - full rosters'!$A:$Q,17,FALSE )</f>
        <v xml:space="preserve">NIGHT </v>
      </c>
      <c r="S1467" s="132">
        <v>5</v>
      </c>
    </row>
    <row r="1468" spans="1:19">
      <c r="A1468" s="132" t="str">
        <f>VLOOKUP($F1468,'Participating - full rosters'!$A:$Q,2,FALSE )</f>
        <v>St. John Hospital &amp; Medical Center</v>
      </c>
      <c r="B1468" s="151">
        <v>0.43342485109506379</v>
      </c>
      <c r="C1468" s="132" t="str">
        <f>VLOOKUP($F1468,'Participating - full rosters'!$A:$Q,5,FALSE )</f>
        <v>4 East - ACE Unit</v>
      </c>
      <c r="D1468" s="99">
        <v>0.9455541494267875</v>
      </c>
      <c r="E1468" s="132" t="str">
        <f>VLOOKUP($F1468,'Participating - full rosters'!$A:$Q,10,FALSE )</f>
        <v>Shaholli, Ermira</v>
      </c>
      <c r="F1468" s="151">
        <v>0.52424945006602541</v>
      </c>
      <c r="G1468" s="132">
        <f>VLOOKUP($F1468,'Participating - full rosters'!$A:$Q,11,FALSE )</f>
        <v>586</v>
      </c>
      <c r="H1468" s="132">
        <f>VLOOKUP($F1468,'Participating - full rosters'!$A:$Q,12,FALSE )</f>
        <v>24</v>
      </c>
      <c r="I1468" s="132">
        <f>VLOOKUP($F1468,'Participating - full rosters'!$A:$Q,13,FALSE )</f>
        <v>2003</v>
      </c>
      <c r="J1468" s="132" t="str">
        <f>VLOOKUP($F1468,'Participating - full rosters'!$A:$Q,14,FALSE )</f>
        <v>Nongovt. (not-for-profit) - Church Operated</v>
      </c>
      <c r="K1468" s="132" t="str">
        <f>VLOOKUP($F1468,'Participating - full rosters'!$A:$R,18,FALSE )</f>
        <v>Major</v>
      </c>
      <c r="L1468" s="132" t="str">
        <f>VLOOKUP($F1468,'Participating - full rosters'!$A:$Q,15,FALSE )</f>
        <v>Patient Care Technician</v>
      </c>
      <c r="M1468" s="150">
        <f>VLOOKUP($F1468,'Participating - full rosters'!$A:$Q,16,FALSE )</f>
        <v>39895</v>
      </c>
      <c r="N1468" s="150">
        <f>VLOOKUP($F1468,'Participating - full rosters'!$A:$Q,16,FALSE )</f>
        <v>39895</v>
      </c>
      <c r="O1468" s="150"/>
      <c r="P1468" s="150"/>
      <c r="Q1468" s="47">
        <f>'Overall Data'!$C$34-N1468</f>
        <v>3154</v>
      </c>
      <c r="R1468" s="132" t="str">
        <f>VLOOKUP($F1468,'Participating - full rosters'!$A:$Q,17,FALSE )</f>
        <v xml:space="preserve">NIGHT </v>
      </c>
      <c r="S1468" s="132">
        <v>5</v>
      </c>
    </row>
    <row r="1469" spans="1:19">
      <c r="A1469" s="132" t="str">
        <f>VLOOKUP($F1469,'Participating - full rosters'!$A:$Q,2,FALSE )</f>
        <v>Community Memorial Hospital</v>
      </c>
      <c r="B1469" s="151">
        <v>0.99258069907410573</v>
      </c>
      <c r="C1469" s="132" t="str">
        <f>VLOOKUP($F1469,'Participating - full rosters'!$A:$Q,5,FALSE )</f>
        <v>Medical ACE</v>
      </c>
      <c r="D1469" s="99">
        <v>0.93104764500745685</v>
      </c>
      <c r="E1469" s="132" t="str">
        <f>VLOOKUP($F1469,'Participating - full rosters'!$A:$Q,10,FALSE )</f>
        <v>Shanahan, Megan</v>
      </c>
      <c r="F1469" s="151">
        <v>0.93858737808229242</v>
      </c>
      <c r="G1469" s="132">
        <f>VLOOKUP($F1469,'Participating - full rosters'!$A:$Q,11,FALSE )</f>
        <v>198</v>
      </c>
      <c r="H1469" s="132">
        <f>VLOOKUP($F1469,'Participating - full rosters'!$A:$Q,12,FALSE )</f>
        <v>29</v>
      </c>
      <c r="I1469" s="132">
        <f>VLOOKUP($F1469,'Participating - full rosters'!$A:$Q,13,FALSE )</f>
        <v>2008</v>
      </c>
      <c r="J1469" s="132" t="str">
        <f>VLOOKUP($F1469,'Participating - full rosters'!$A:$Q,14,FALSE )</f>
        <v>Nongovt. (not-for-profit) - Other</v>
      </c>
      <c r="K1469" s="132" t="str">
        <f>VLOOKUP($F1469,'Participating - full rosters'!$A:$R,18,FALSE )</f>
        <v>Minor</v>
      </c>
      <c r="L1469" s="132" t="str">
        <f>VLOOKUP($F1469,'Participating - full rosters'!$A:$Q,15,FALSE )</f>
        <v>RN</v>
      </c>
      <c r="M1469" s="150">
        <f>VLOOKUP($F1469,'Participating - full rosters'!$A:$Q,16,FALSE )</f>
        <v>39818</v>
      </c>
      <c r="N1469" s="150">
        <f>VLOOKUP($F1469,'Participating - full rosters'!$A:$Q,16,FALSE )</f>
        <v>39818</v>
      </c>
      <c r="O1469" s="150"/>
      <c r="P1469" s="150"/>
      <c r="Q1469" s="47">
        <f>'Overall Data'!$C$34-N1469</f>
        <v>3231</v>
      </c>
      <c r="R1469" s="132" t="str">
        <f>VLOOKUP($F1469,'Participating - full rosters'!$A:$Q,17,FALSE )</f>
        <v xml:space="preserve">Night </v>
      </c>
      <c r="S1469" s="132">
        <v>5</v>
      </c>
    </row>
    <row r="1470" spans="1:19">
      <c r="A1470" s="132" t="str">
        <f>VLOOKUP($F1470,'Participating - full rosters'!$A:$Q,2,FALSE )</f>
        <v>The Miriam Hospital</v>
      </c>
      <c r="B1470" s="151">
        <v>0.52550586196277127</v>
      </c>
      <c r="C1470" s="132" t="str">
        <f>VLOOKUP($F1470,'Participating - full rosters'!$A:$Q,5,FALSE )</f>
        <v>3W Med Surg</v>
      </c>
      <c r="D1470" s="151">
        <v>0.25663933604106137</v>
      </c>
      <c r="E1470" s="132" t="str">
        <f>VLOOKUP($F1470,'Participating - full rosters'!$A:$Q,10,FALSE )</f>
        <v>Lopes, Jay</v>
      </c>
      <c r="F1470" s="151">
        <v>0.44035331679644951</v>
      </c>
      <c r="G1470" s="132">
        <f>VLOOKUP($F1470,'Participating - full rosters'!$A:$Q,11,FALSE )</f>
        <v>247</v>
      </c>
      <c r="H1470" s="132">
        <f>VLOOKUP($F1470,'Participating - full rosters'!$A:$Q,12,FALSE )</f>
        <v>36</v>
      </c>
      <c r="I1470" s="132">
        <f>VLOOKUP($F1470,'Participating - full rosters'!$A:$Q,13,FALSE )</f>
        <v>2004</v>
      </c>
      <c r="J1470" s="132" t="str">
        <f>VLOOKUP($F1470,'Participating - full rosters'!$A:$Q,14,FALSE )</f>
        <v>Nongovt. (not-for-profit) - Other</v>
      </c>
      <c r="K1470" s="132" t="str">
        <f>VLOOKUP($F1470,'Participating - full rosters'!$A:$R,18,FALSE )</f>
        <v>Major</v>
      </c>
      <c r="L1470" s="132" t="str">
        <f>VLOOKUP($F1470,'Participating - full rosters'!$A:$Q,15,FALSE )</f>
        <v>RN</v>
      </c>
      <c r="M1470" s="150">
        <f>VLOOKUP($F1470,'Participating - full rosters'!$A:$Q,16,FALSE )</f>
        <v>39818</v>
      </c>
      <c r="N1470" s="150">
        <f>VLOOKUP($F1470,'Participating - full rosters'!$A:$Q,16,FALSE )</f>
        <v>39818</v>
      </c>
      <c r="O1470" s="150"/>
      <c r="P1470" s="150"/>
      <c r="Q1470" s="47">
        <f>'Overall Data'!$C$34-N1470</f>
        <v>3231</v>
      </c>
      <c r="R1470" s="132" t="str">
        <f>VLOOKUP($F1470,'Participating - full rosters'!$A:$Q,17,FALSE )</f>
        <v xml:space="preserve">Night </v>
      </c>
      <c r="S1470" s="132">
        <v>5</v>
      </c>
    </row>
    <row r="1471" spans="1:19">
      <c r="A1471" s="132" t="str">
        <f>VLOOKUP($F1471,'Participating - full rosters'!$A:$Q,2,FALSE )</f>
        <v>St. Elizabeth Hospital</v>
      </c>
      <c r="B1471" s="106">
        <v>6.8237914781316023E-2</v>
      </c>
      <c r="C1471" s="132" t="str">
        <f>VLOOKUP($F1471,'Participating - full rosters'!$A:$Q,5,FALSE )</f>
        <v>Med</v>
      </c>
      <c r="D1471" s="106">
        <v>0.10735205918816826</v>
      </c>
      <c r="E1471" s="132" t="str">
        <f>VLOOKUP($F1471,'Participating - full rosters'!$A:$Q,10,FALSE )</f>
        <v>Brown, Gloria</v>
      </c>
      <c r="F1471" s="151">
        <v>0.82319096823227755</v>
      </c>
      <c r="G1471" s="132">
        <f>VLOOKUP($F1471,'Participating - full rosters'!$A:$Q,11,FALSE )</f>
        <v>47</v>
      </c>
      <c r="H1471" s="132">
        <f>VLOOKUP($F1471,'Participating - full rosters'!$A:$Q,12,FALSE )</f>
        <v>16</v>
      </c>
      <c r="I1471" s="132">
        <f>VLOOKUP($F1471,'Participating - full rosters'!$A:$Q,13,FALSE )</f>
        <v>2012</v>
      </c>
      <c r="J1471" s="132" t="str">
        <f>VLOOKUP($F1471,'Participating - full rosters'!$A:$Q,14,FALSE )</f>
        <v xml:space="preserve">Nongovt. (not-for-profit) - Church Operated
</v>
      </c>
      <c r="K1471" s="132" t="str">
        <f>VLOOKUP($F1471,'Participating - full rosters'!$A:$R,18,FALSE )</f>
        <v>Non teaching</v>
      </c>
      <c r="L1471" s="132" t="str">
        <f>VLOOKUP($F1471,'Participating - full rosters'!$A:$Q,15,FALSE )</f>
        <v>C N A</v>
      </c>
      <c r="M1471" s="150">
        <f>VLOOKUP($F1471,'Participating - full rosters'!$A:$Q,16,FALSE )</f>
        <v>39727</v>
      </c>
      <c r="N1471" s="150">
        <f>VLOOKUP($F1471,'Participating - full rosters'!$A:$Q,16,FALSE )</f>
        <v>39727</v>
      </c>
      <c r="O1471" s="150"/>
      <c r="P1471" s="150"/>
      <c r="Q1471" s="47">
        <f>'Overall Data'!$C$34-N1471</f>
        <v>3322</v>
      </c>
      <c r="R1471" s="132" t="str">
        <f>VLOOKUP($F1471,'Participating - full rosters'!$A:$Q,17,FALSE )</f>
        <v>Night</v>
      </c>
      <c r="S1471" s="132">
        <v>5</v>
      </c>
    </row>
    <row r="1472" spans="1:19">
      <c r="A1472" s="132" t="str">
        <f>VLOOKUP($F1472,'Participating - full rosters'!$A:$Q,2,FALSE )</f>
        <v xml:space="preserve">King's County </v>
      </c>
      <c r="B1472" s="143">
        <v>0.23887557634757928</v>
      </c>
      <c r="C1472" s="132" t="str">
        <f>VLOOKUP($F1472,'Participating - full rosters'!$A:$Q,5,FALSE )</f>
        <v>D7 South</v>
      </c>
      <c r="D1472" s="197">
        <v>0.32122333774177714</v>
      </c>
      <c r="E1472" s="132" t="str">
        <f>VLOOKUP($F1472,'Participating - full rosters'!$A:$Q,10,FALSE )</f>
        <v>John, Agnes</v>
      </c>
      <c r="F1472" s="143">
        <v>0.57310100326917801</v>
      </c>
      <c r="G1472" s="132">
        <f>VLOOKUP($F1472,'Participating - full rosters'!$A:$Q,11,FALSE )</f>
        <v>599</v>
      </c>
      <c r="H1472" s="132">
        <f>VLOOKUP($F1472,'Participating - full rosters'!$A:$Q,12,FALSE )</f>
        <v>36</v>
      </c>
      <c r="I1472" s="132">
        <f>VLOOKUP($F1472,'Participating - full rosters'!$A:$Q,13,FALSE )</f>
        <v>2006</v>
      </c>
      <c r="J1472" s="132" t="str">
        <f>VLOOKUP($F1472,'Participating - full rosters'!$A:$Q,14,FALSE )</f>
        <v xml:space="preserve">Govt. (non federal) - City
</v>
      </c>
      <c r="K1472" s="132" t="str">
        <f>VLOOKUP($F1472,'Participating - full rosters'!$A:$R,18,FALSE )</f>
        <v>Minor</v>
      </c>
      <c r="L1472" s="132" t="str">
        <f>VLOOKUP($F1472,'Participating - full rosters'!$A:$Q,15,FALSE )</f>
        <v>Staff Nurse</v>
      </c>
      <c r="M1472" s="150">
        <f>VLOOKUP($F1472,'Participating - full rosters'!$A:$Q,16,FALSE )</f>
        <v>39706</v>
      </c>
      <c r="N1472" s="150">
        <f>VLOOKUP($F1472,'Participating - full rosters'!$A:$Q,16,FALSE )</f>
        <v>39706</v>
      </c>
      <c r="O1472" s="150"/>
      <c r="P1472" s="150"/>
      <c r="Q1472" s="47">
        <f>'Overall Data'!$C$34-N1472</f>
        <v>3343</v>
      </c>
      <c r="R1472" s="132" t="str">
        <f>VLOOKUP($F1472,'Participating - full rosters'!$A:$Q,17,FALSE )</f>
        <v>Night</v>
      </c>
      <c r="S1472" s="132">
        <v>5</v>
      </c>
    </row>
    <row r="1473" spans="1:19">
      <c r="A1473" s="132" t="str">
        <f>VLOOKUP($F1473,'Participating - full rosters'!$A:$Q,2,FALSE )</f>
        <v>The Miriam Hospital</v>
      </c>
      <c r="B1473" s="151">
        <v>0.52550586196277127</v>
      </c>
      <c r="C1473" s="132" t="str">
        <f>VLOOKUP($F1473,'Participating - full rosters'!$A:$Q,5,FALSE )</f>
        <v>3W Med Surg</v>
      </c>
      <c r="D1473" s="99">
        <v>0.25663933604106137</v>
      </c>
      <c r="E1473" s="132" t="str">
        <f>VLOOKUP($F1473,'Participating - full rosters'!$A:$Q,10,FALSE )</f>
        <v>Buell, Maggie</v>
      </c>
      <c r="F1473" s="151">
        <v>0.4102537719603937</v>
      </c>
      <c r="G1473" s="132">
        <f>VLOOKUP($F1473,'Participating - full rosters'!$A:$Q,11,FALSE )</f>
        <v>247</v>
      </c>
      <c r="H1473" s="132">
        <f>VLOOKUP($F1473,'Participating - full rosters'!$A:$Q,12,FALSE )</f>
        <v>36</v>
      </c>
      <c r="I1473" s="132">
        <f>VLOOKUP($F1473,'Participating - full rosters'!$A:$Q,13,FALSE )</f>
        <v>2004</v>
      </c>
      <c r="J1473" s="132" t="str">
        <f>VLOOKUP($F1473,'Participating - full rosters'!$A:$Q,14,FALSE )</f>
        <v>Nongovt. (not-for-profit) - Other</v>
      </c>
      <c r="K1473" s="132" t="str">
        <f>VLOOKUP($F1473,'Participating - full rosters'!$A:$R,18,FALSE )</f>
        <v>Major</v>
      </c>
      <c r="L1473" s="132" t="str">
        <f>VLOOKUP($F1473,'Participating - full rosters'!$A:$Q,15,FALSE )</f>
        <v>Staff Nurse</v>
      </c>
      <c r="M1473" s="150">
        <f>VLOOKUP($F1473,'Participating - full rosters'!$A:$Q,16,FALSE )</f>
        <v>39706</v>
      </c>
      <c r="N1473" s="150">
        <f>VLOOKUP($F1473,'Participating - full rosters'!$A:$Q,16,FALSE )</f>
        <v>39706</v>
      </c>
      <c r="O1473" s="150"/>
      <c r="P1473" s="150"/>
      <c r="Q1473" s="47">
        <f>'Overall Data'!$C$34-N1473</f>
        <v>3343</v>
      </c>
      <c r="R1473" s="132" t="str">
        <f>VLOOKUP($F1473,'Participating - full rosters'!$A:$Q,17,FALSE )</f>
        <v>Night</v>
      </c>
      <c r="S1473" s="132">
        <v>5</v>
      </c>
    </row>
    <row r="1474" spans="1:19">
      <c r="A1474" s="132" t="str">
        <f>VLOOKUP($F1474,'Participating - full rosters'!$A:$Q,2,FALSE )</f>
        <v>Community Memorial Hospital</v>
      </c>
      <c r="B1474" s="151">
        <v>0.99258069907410573</v>
      </c>
      <c r="C1474" s="132" t="str">
        <f>VLOOKUP($F1474,'Participating - full rosters'!$A:$Q,5,FALSE )</f>
        <v>Medical ACE</v>
      </c>
      <c r="D1474" s="99">
        <v>0.93104764500745685</v>
      </c>
      <c r="E1474" s="132" t="str">
        <f>VLOOKUP($F1474,'Participating - full rosters'!$A:$Q,10,FALSE )</f>
        <v>Lewright, Cinda</v>
      </c>
      <c r="F1474" s="151">
        <v>0.70584863597370429</v>
      </c>
      <c r="G1474" s="132">
        <f>VLOOKUP($F1474,'Participating - full rosters'!$A:$Q,11,FALSE )</f>
        <v>198</v>
      </c>
      <c r="H1474" s="132">
        <f>VLOOKUP($F1474,'Participating - full rosters'!$A:$Q,12,FALSE )</f>
        <v>29</v>
      </c>
      <c r="I1474" s="132">
        <f>VLOOKUP($F1474,'Participating - full rosters'!$A:$Q,13,FALSE )</f>
        <v>2008</v>
      </c>
      <c r="J1474" s="132" t="str">
        <f>VLOOKUP($F1474,'Participating - full rosters'!$A:$Q,14,FALSE )</f>
        <v>Nongovt. (not-for-profit) - Other</v>
      </c>
      <c r="K1474" s="132" t="str">
        <f>VLOOKUP($F1474,'Participating - full rosters'!$A:$R,18,FALSE )</f>
        <v>Minor</v>
      </c>
      <c r="L1474" s="132" t="str">
        <f>VLOOKUP($F1474,'Participating - full rosters'!$A:$Q,15,FALSE )</f>
        <v>RN</v>
      </c>
      <c r="M1474" s="150">
        <f>VLOOKUP($F1474,'Participating - full rosters'!$A:$Q,16,FALSE )</f>
        <v>39685</v>
      </c>
      <c r="N1474" s="150">
        <f>VLOOKUP($F1474,'Participating - full rosters'!$A:$Q,16,FALSE )</f>
        <v>39685</v>
      </c>
      <c r="O1474" s="150"/>
      <c r="P1474" s="150"/>
      <c r="Q1474" s="47">
        <f>'Overall Data'!$C$34-N1474</f>
        <v>3364</v>
      </c>
      <c r="R1474" s="132" t="str">
        <f>VLOOKUP($F1474,'Participating - full rosters'!$A:$Q,17,FALSE )</f>
        <v xml:space="preserve">Night </v>
      </c>
      <c r="S1474" s="132">
        <v>5</v>
      </c>
    </row>
    <row r="1475" spans="1:19">
      <c r="A1475" s="132" t="str">
        <f>VLOOKUP($F1475,'Participating - full rosters'!$A:$Q,2,FALSE )</f>
        <v>The Miriam Hospital</v>
      </c>
      <c r="B1475" s="151">
        <v>0.52550586196277105</v>
      </c>
      <c r="C1475" s="132" t="str">
        <f>VLOOKUP($F1475,'Participating - full rosters'!$A:$Q,5,FALSE )</f>
        <v>3E Stroke</v>
      </c>
      <c r="D1475" s="99">
        <v>0.54565087362919495</v>
      </c>
      <c r="E1475" s="132" t="str">
        <f>VLOOKUP($F1475,'Participating - full rosters'!$A:$Q,10,FALSE )</f>
        <v>Hunt, Emily</v>
      </c>
      <c r="F1475" s="151">
        <v>1.3727813148748491E-2</v>
      </c>
      <c r="G1475" s="132">
        <f>VLOOKUP($F1475,'Participating - full rosters'!$A:$Q,11,FALSE )</f>
        <v>247</v>
      </c>
      <c r="H1475" s="132">
        <f>VLOOKUP($F1475,'Participating - full rosters'!$A:$Q,12,FALSE )</f>
        <v>32</v>
      </c>
      <c r="I1475" s="132">
        <f>VLOOKUP($F1475,'Participating - full rosters'!$A:$Q,13,FALSE )</f>
        <v>2004</v>
      </c>
      <c r="J1475" s="132" t="str">
        <f>VLOOKUP($F1475,'Participating - full rosters'!$A:$Q,14,FALSE )</f>
        <v>Nongovt. (not-for-profit) - Other</v>
      </c>
      <c r="K1475" s="132" t="str">
        <f>VLOOKUP($F1475,'Participating - full rosters'!$A:$R,18,FALSE )</f>
        <v>Major</v>
      </c>
      <c r="L1475" s="132" t="str">
        <f>VLOOKUP($F1475,'Participating - full rosters'!$A:$Q,15,FALSE )</f>
        <v>RN</v>
      </c>
      <c r="M1475" s="150">
        <f>VLOOKUP($F1475,'Participating - full rosters'!$A:$Q,16,FALSE )</f>
        <v>39685</v>
      </c>
      <c r="N1475" s="150">
        <f>VLOOKUP($F1475,'Participating - full rosters'!$A:$Q,16,FALSE )</f>
        <v>39685</v>
      </c>
      <c r="O1475" s="150"/>
      <c r="P1475" s="150"/>
      <c r="Q1475" s="47">
        <f>'Overall Data'!$C$34-N1475</f>
        <v>3364</v>
      </c>
      <c r="R1475" s="132" t="str">
        <f>VLOOKUP($F1475,'Participating - full rosters'!$A:$Q,17,FALSE )</f>
        <v xml:space="preserve">Night </v>
      </c>
      <c r="S1475" s="132">
        <v>5</v>
      </c>
    </row>
    <row r="1476" spans="1:19">
      <c r="A1476" s="132" t="str">
        <f>VLOOKUP($F1476,'Participating - full rosters'!$A:$Q,2,FALSE )</f>
        <v xml:space="preserve">King's County </v>
      </c>
      <c r="B1476" s="143">
        <v>0.23887557634757928</v>
      </c>
      <c r="C1476" s="132" t="str">
        <f>VLOOKUP($F1476,'Participating - full rosters'!$A:$Q,5,FALSE )</f>
        <v>D4 South</v>
      </c>
      <c r="D1476" s="196">
        <v>0.56827903572544458</v>
      </c>
      <c r="E1476" s="132" t="str">
        <f>VLOOKUP($F1476,'Participating - full rosters'!$A:$Q,10,FALSE )</f>
        <v>Laird, Paulette</v>
      </c>
      <c r="F1476" s="144">
        <v>0.57545138656256123</v>
      </c>
      <c r="G1476" s="132">
        <f>VLOOKUP($F1476,'Participating - full rosters'!$A:$Q,11,FALSE )</f>
        <v>599</v>
      </c>
      <c r="H1476" s="132">
        <f>VLOOKUP($F1476,'Participating - full rosters'!$A:$Q,12,FALSE )</f>
        <v>36</v>
      </c>
      <c r="I1476" s="132">
        <f>VLOOKUP($F1476,'Participating - full rosters'!$A:$Q,13,FALSE )</f>
        <v>2006</v>
      </c>
      <c r="J1476" s="132" t="str">
        <f>VLOOKUP($F1476,'Participating - full rosters'!$A:$Q,14,FALSE )</f>
        <v xml:space="preserve">Govt. (non federal) - City
</v>
      </c>
      <c r="K1476" s="132" t="str">
        <f>VLOOKUP($F1476,'Participating - full rosters'!$A:$R,18,FALSE )</f>
        <v>Minor</v>
      </c>
      <c r="L1476" s="132" t="str">
        <f>VLOOKUP($F1476,'Participating - full rosters'!$A:$Q,15,FALSE )</f>
        <v>LPN</v>
      </c>
      <c r="M1476" s="150">
        <f>VLOOKUP($F1476,'Participating - full rosters'!$A:$Q,16,FALSE )</f>
        <v>39671</v>
      </c>
      <c r="N1476" s="150">
        <f>VLOOKUP($F1476,'Participating - full rosters'!$A:$Q,16,FALSE )</f>
        <v>39671</v>
      </c>
      <c r="O1476" s="150"/>
      <c r="P1476" s="150"/>
      <c r="Q1476" s="47">
        <f>'Overall Data'!$C$34-N1476</f>
        <v>3378</v>
      </c>
      <c r="R1476" s="132" t="str">
        <f>VLOOKUP($F1476,'Participating - full rosters'!$A:$Q,17,FALSE )</f>
        <v>NIGHT</v>
      </c>
      <c r="S1476" s="132">
        <v>5</v>
      </c>
    </row>
    <row r="1477" spans="1:19">
      <c r="A1477" s="132" t="str">
        <f>VLOOKUP($F1477,'Participating - full rosters'!$A:$Q,2,FALSE )</f>
        <v>Stanford Hospital</v>
      </c>
      <c r="B1477" s="151">
        <v>0.7705177108775364</v>
      </c>
      <c r="C1477" s="132" t="str">
        <f>VLOOKUP($F1477,'Participating - full rosters'!$A:$Q,5,FALSE )</f>
        <v>C2 - Trauma/Surgery</v>
      </c>
      <c r="D1477" s="151">
        <v>0.13460555484819647</v>
      </c>
      <c r="E1477" s="132" t="str">
        <f>VLOOKUP($F1477,'Participating - full rosters'!$A:$Q,10,FALSE )</f>
        <v>Fernandez, Jojo</v>
      </c>
      <c r="F1477" s="151">
        <v>0.65206758883025129</v>
      </c>
      <c r="G1477" s="132">
        <f>VLOOKUP($F1477,'Participating - full rosters'!$A:$Q,11,FALSE )</f>
        <v>491</v>
      </c>
      <c r="H1477" s="132">
        <f>VLOOKUP($F1477,'Participating - full rosters'!$A:$Q,12,FALSE )</f>
        <v>23</v>
      </c>
      <c r="I1477" s="132">
        <f>VLOOKUP($F1477,'Participating - full rosters'!$A:$Q,13,FALSE )</f>
        <v>2011</v>
      </c>
      <c r="J1477" s="132" t="str">
        <f>VLOOKUP($F1477,'Participating - full rosters'!$A:$Q,14,FALSE )</f>
        <v>Nongovt. (not-for-profit) - Other</v>
      </c>
      <c r="K1477" s="132" t="str">
        <f>VLOOKUP($F1477,'Participating - full rosters'!$A:$R,18,FALSE )</f>
        <v>Major</v>
      </c>
      <c r="L1477" s="132" t="str">
        <f>VLOOKUP($F1477,'Participating - full rosters'!$A:$Q,15,FALSE )</f>
        <v>LPN</v>
      </c>
      <c r="M1477" s="150">
        <f>VLOOKUP($F1477,'Participating - full rosters'!$A:$Q,16,FALSE )</f>
        <v>39671</v>
      </c>
      <c r="N1477" s="150">
        <f>VLOOKUP($F1477,'Participating - full rosters'!$A:$Q,16,FALSE )</f>
        <v>39671</v>
      </c>
      <c r="O1477" s="150"/>
      <c r="P1477" s="150"/>
      <c r="Q1477" s="47">
        <f>'Overall Data'!$C$34-N1477</f>
        <v>3378</v>
      </c>
      <c r="R1477" s="132" t="str">
        <f>VLOOKUP($F1477,'Participating - full rosters'!$A:$Q,17,FALSE )</f>
        <v>NIGHT</v>
      </c>
      <c r="S1477" s="132">
        <v>5</v>
      </c>
    </row>
    <row r="1478" spans="1:19">
      <c r="A1478" s="132" t="str">
        <f>VLOOKUP($F1478,'Participating - full rosters'!$A:$Q,2,FALSE )</f>
        <v>Kaiser Permanente Sunnyside Medical Center</v>
      </c>
      <c r="B1478" s="151">
        <v>0.21700524054157877</v>
      </c>
      <c r="C1478" s="132" t="str">
        <f>VLOOKUP($F1478,'Participating - full rosters'!$A:$Q,5,FALSE )</f>
        <v>Oncology</v>
      </c>
      <c r="D1478" s="99">
        <v>0.38472962404098765</v>
      </c>
      <c r="E1478" s="132" t="str">
        <f>VLOOKUP($F1478,'Participating - full rosters'!$A:$Q,10,FALSE )</f>
        <v>Espinosa, Nova Elfa</v>
      </c>
      <c r="F1478" s="151">
        <v>0.8000025073650967</v>
      </c>
      <c r="G1478" s="132">
        <f>VLOOKUP($F1478,'Participating - full rosters'!$A:$Q,11,FALSE )</f>
        <v>302</v>
      </c>
      <c r="H1478" s="132">
        <f>VLOOKUP($F1478,'Participating - full rosters'!$A:$Q,12,FALSE )</f>
        <v>20</v>
      </c>
      <c r="I1478" s="132">
        <f>VLOOKUP($F1478,'Participating - full rosters'!$A:$Q,13,FALSE )</f>
        <v>2016</v>
      </c>
      <c r="J1478" s="132" t="str">
        <f>VLOOKUP($F1478,'Participating - full rosters'!$A:$Q,14,FALSE )</f>
        <v>Nongovt. (not-for-profit) - Other</v>
      </c>
      <c r="K1478" s="132" t="str">
        <f>VLOOKUP($F1478,'Participating - full rosters'!$A:$R,18,FALSE )</f>
        <v>Minor</v>
      </c>
      <c r="L1478" s="132" t="str">
        <f>VLOOKUP($F1478,'Participating - full rosters'!$A:$Q,15,FALSE )</f>
        <v>Staff Nurse</v>
      </c>
      <c r="M1478" s="150">
        <f>VLOOKUP($F1478,'Participating - full rosters'!$A:$Q,16,FALSE )</f>
        <v>39636</v>
      </c>
      <c r="N1478" s="150">
        <f>VLOOKUP($F1478,'Participating - full rosters'!$A:$Q,16,FALSE )</f>
        <v>39636</v>
      </c>
      <c r="O1478" s="150"/>
      <c r="P1478" s="150"/>
      <c r="Q1478" s="47">
        <f>'Overall Data'!$C$34-N1478</f>
        <v>3413</v>
      </c>
      <c r="R1478" s="132" t="str">
        <f>VLOOKUP($F1478,'Participating - full rosters'!$A:$Q,17,FALSE )</f>
        <v>NIGHT</v>
      </c>
      <c r="S1478" s="132">
        <v>5</v>
      </c>
    </row>
    <row r="1479" spans="1:19">
      <c r="A1479" s="132" t="str">
        <f>VLOOKUP($F1479,'Participating - full rosters'!$A:$Q,2,FALSE )</f>
        <v xml:space="preserve">King's County </v>
      </c>
      <c r="B1479" s="143">
        <v>0.23887557634757928</v>
      </c>
      <c r="C1479" s="132" t="str">
        <f>VLOOKUP($F1479,'Participating - full rosters'!$A:$Q,5,FALSE )</f>
        <v>D6 South</v>
      </c>
      <c r="D1479" s="145">
        <v>0.54890272696977305</v>
      </c>
      <c r="E1479" s="132" t="str">
        <f>VLOOKUP($F1479,'Participating - full rosters'!$A:$Q,10,FALSE )</f>
        <v>Warmington, Diana</v>
      </c>
      <c r="F1479" s="145">
        <v>0.60489809661336535</v>
      </c>
      <c r="G1479" s="132">
        <f>VLOOKUP($F1479,'Participating - full rosters'!$A:$Q,11,FALSE )</f>
        <v>599</v>
      </c>
      <c r="H1479" s="132">
        <f>VLOOKUP($F1479,'Participating - full rosters'!$A:$Q,12,FALSE )</f>
        <v>36</v>
      </c>
      <c r="I1479" s="132">
        <f>VLOOKUP($F1479,'Participating - full rosters'!$A:$Q,13,FALSE )</f>
        <v>2006</v>
      </c>
      <c r="J1479" s="132" t="str">
        <f>VLOOKUP($F1479,'Participating - full rosters'!$A:$Q,14,FALSE )</f>
        <v xml:space="preserve">Govt. (non federal) - City
</v>
      </c>
      <c r="K1479" s="132" t="str">
        <f>VLOOKUP($F1479,'Participating - full rosters'!$A:$R,18,FALSE )</f>
        <v>Minor</v>
      </c>
      <c r="L1479" s="132" t="str">
        <f>VLOOKUP($F1479,'Participating - full rosters'!$A:$Q,15,FALSE )</f>
        <v>STAFF NURSE</v>
      </c>
      <c r="M1479" s="150">
        <f>VLOOKUP($F1479,'Participating - full rosters'!$A:$Q,16,FALSE )</f>
        <v>39636</v>
      </c>
      <c r="N1479" s="150">
        <f>VLOOKUP($F1479,'Participating - full rosters'!$A:$Q,16,FALSE )</f>
        <v>39636</v>
      </c>
      <c r="O1479" s="150"/>
      <c r="P1479" s="150"/>
      <c r="Q1479" s="47">
        <f>'Overall Data'!$C$34-N1479</f>
        <v>3413</v>
      </c>
      <c r="R1479" s="132" t="str">
        <f>VLOOKUP($F1479,'Participating - full rosters'!$A:$Q,17,FALSE )</f>
        <v>NIGHT</v>
      </c>
      <c r="S1479" s="132">
        <v>5</v>
      </c>
    </row>
    <row r="1480" spans="1:19">
      <c r="A1480" s="132" t="str">
        <f>VLOOKUP($F1480,'Participating - full rosters'!$A:$Q,2,FALSE )</f>
        <v>Stanford Hospital</v>
      </c>
      <c r="B1480" s="151">
        <v>0.7705177108775364</v>
      </c>
      <c r="C1480" s="132" t="str">
        <f>VLOOKUP($F1480,'Participating - full rosters'!$A:$Q,5,FALSE )</f>
        <v>C2 - Trauma/Surgery</v>
      </c>
      <c r="D1480" s="99">
        <v>0.13460555484819647</v>
      </c>
      <c r="E1480" s="132" t="str">
        <f>VLOOKUP($F1480,'Participating - full rosters'!$A:$Q,10,FALSE )</f>
        <v>Crawford, Stephanie</v>
      </c>
      <c r="F1480" s="151">
        <v>4.8485327669884448E-2</v>
      </c>
      <c r="G1480" s="132">
        <f>VLOOKUP($F1480,'Participating - full rosters'!$A:$Q,11,FALSE )</f>
        <v>491</v>
      </c>
      <c r="H1480" s="132">
        <f>VLOOKUP($F1480,'Participating - full rosters'!$A:$Q,12,FALSE )</f>
        <v>23</v>
      </c>
      <c r="I1480" s="132">
        <f>VLOOKUP($F1480,'Participating - full rosters'!$A:$Q,13,FALSE )</f>
        <v>2011</v>
      </c>
      <c r="J1480" s="132" t="str">
        <f>VLOOKUP($F1480,'Participating - full rosters'!$A:$Q,14,FALSE )</f>
        <v>Nongovt. (not-for-profit) - Other</v>
      </c>
      <c r="K1480" s="132" t="str">
        <f>VLOOKUP($F1480,'Participating - full rosters'!$A:$R,18,FALSE )</f>
        <v>Major</v>
      </c>
      <c r="L1480" s="132" t="str">
        <f>VLOOKUP($F1480,'Participating - full rosters'!$A:$Q,15,FALSE )</f>
        <v>STAFF NURSE</v>
      </c>
      <c r="M1480" s="150">
        <f>VLOOKUP($F1480,'Participating - full rosters'!$A:$Q,16,FALSE )</f>
        <v>39636</v>
      </c>
      <c r="N1480" s="150">
        <f>VLOOKUP($F1480,'Participating - full rosters'!$A:$Q,16,FALSE )</f>
        <v>39636</v>
      </c>
      <c r="O1480" s="150"/>
      <c r="P1480" s="150"/>
      <c r="Q1480" s="47">
        <f>'Overall Data'!$C$34-N1480</f>
        <v>3413</v>
      </c>
      <c r="R1480" s="132" t="str">
        <f>VLOOKUP($F1480,'Participating - full rosters'!$A:$Q,17,FALSE )</f>
        <v>NIGHT</v>
      </c>
      <c r="S1480" s="132">
        <v>5</v>
      </c>
    </row>
    <row r="1481" spans="1:19">
      <c r="A1481" s="132" t="str">
        <f>VLOOKUP($F1481,'Participating - full rosters'!$A:$Q,2,FALSE )</f>
        <v>UConn Health John Dempsey Hospital</v>
      </c>
      <c r="B1481" s="151">
        <v>6.2812775230464357E-2</v>
      </c>
      <c r="C1481" s="132" t="str">
        <f>VLOOKUP($F1481,'Participating - full rosters'!$A:$Q,5,FALSE )</f>
        <v>Medicine 3 Unit</v>
      </c>
      <c r="D1481" s="151">
        <v>5.9301050074087702E-2</v>
      </c>
      <c r="E1481" s="132" t="str">
        <f>VLOOKUP($F1481,'Participating - full rosters'!$A:$Q,10,FALSE )</f>
        <v>Fabiana, Joy Q.</v>
      </c>
      <c r="F1481" s="151">
        <v>0.31965054632376921</v>
      </c>
      <c r="G1481" s="132">
        <f>VLOOKUP($F1481,'Participating - full rosters'!$A:$Q,11,FALSE )</f>
        <v>176</v>
      </c>
      <c r="H1481" s="132">
        <f>VLOOKUP($F1481,'Participating - full rosters'!$A:$Q,12,FALSE )</f>
        <v>28</v>
      </c>
      <c r="I1481" s="132">
        <f>VLOOKUP($F1481,'Participating - full rosters'!$A:$Q,13,FALSE )</f>
        <v>2017</v>
      </c>
      <c r="J1481" s="132" t="str">
        <f>VLOOKUP($F1481,'Participating - full rosters'!$A:$Q,14,FALSE )</f>
        <v xml:space="preserve">Govt. (non federal) - State
</v>
      </c>
      <c r="K1481" s="132" t="str">
        <f>VLOOKUP($F1481,'Participating - full rosters'!$A:$R,18,FALSE )</f>
        <v>Major</v>
      </c>
      <c r="L1481" s="132" t="str">
        <f>VLOOKUP($F1481,'Participating - full rosters'!$A:$Q,15,FALSE )</f>
        <v>Staff Nurse</v>
      </c>
      <c r="M1481" s="150">
        <f>VLOOKUP($F1481,'Participating - full rosters'!$A:$Q,16,FALSE )</f>
        <v>39636</v>
      </c>
      <c r="N1481" s="150">
        <f>VLOOKUP($F1481,'Participating - full rosters'!$A:$Q,16,FALSE )</f>
        <v>39636</v>
      </c>
      <c r="O1481" s="150"/>
      <c r="P1481" s="150"/>
      <c r="Q1481" s="47">
        <f>'Overall Data'!$C$34-N1481</f>
        <v>3413</v>
      </c>
      <c r="R1481" s="132" t="str">
        <f>VLOOKUP($F1481,'Participating - full rosters'!$A:$Q,17,FALSE )</f>
        <v>NIGHT</v>
      </c>
      <c r="S1481" s="132">
        <v>5</v>
      </c>
    </row>
    <row r="1482" spans="1:19">
      <c r="A1482" s="132" t="str">
        <f>VLOOKUP($F1482,'Participating - full rosters'!$A:$Q,2,FALSE )</f>
        <v>St. Elizabeth Hospital</v>
      </c>
      <c r="B1482" s="106">
        <v>6.8237914781315995E-2</v>
      </c>
      <c r="C1482" s="132" t="str">
        <f>VLOOKUP($F1482,'Participating - full rosters'!$A:$Q,5,FALSE )</f>
        <v>Telemetry</v>
      </c>
      <c r="D1482" s="106">
        <v>0.37457274951226172</v>
      </c>
      <c r="E1482" s="132" t="str">
        <f>VLOOKUP($F1482,'Participating - full rosters'!$A:$Q,10,FALSE )</f>
        <v>Dupree, Antonia</v>
      </c>
      <c r="F1482" s="106">
        <v>0.85431064888551911</v>
      </c>
      <c r="G1482" s="132">
        <f>VLOOKUP($F1482,'Participating - full rosters'!$A:$Q,11,FALSE )</f>
        <v>47</v>
      </c>
      <c r="H1482" s="132">
        <f>VLOOKUP($F1482,'Participating - full rosters'!$A:$Q,12,FALSE )</f>
        <v>17</v>
      </c>
      <c r="I1482" s="132">
        <f>VLOOKUP($F1482,'Participating - full rosters'!$A:$Q,13,FALSE )</f>
        <v>2012</v>
      </c>
      <c r="J1482" s="132" t="str">
        <f>VLOOKUP($F1482,'Participating - full rosters'!$A:$Q,14,FALSE )</f>
        <v xml:space="preserve">Nongovt. (not-for-profit) - Church Operated
</v>
      </c>
      <c r="K1482" s="132" t="str">
        <f>VLOOKUP($F1482,'Participating - full rosters'!$A:$R,18,FALSE )</f>
        <v>Non teaching</v>
      </c>
      <c r="L1482" s="132" t="str">
        <f>VLOOKUP($F1482,'Participating - full rosters'!$A:$Q,15,FALSE )</f>
        <v>Staff Nurse</v>
      </c>
      <c r="M1482" s="150">
        <f>VLOOKUP($F1482,'Participating - full rosters'!$A:$Q,16,FALSE )</f>
        <v>39601</v>
      </c>
      <c r="N1482" s="150">
        <f>VLOOKUP($F1482,'Participating - full rosters'!$A:$Q,16,FALSE )</f>
        <v>39601</v>
      </c>
      <c r="O1482" s="150"/>
      <c r="P1482" s="150"/>
      <c r="Q1482" s="47">
        <f>'Overall Data'!$C$34-N1482</f>
        <v>3448</v>
      </c>
      <c r="R1482" s="132" t="str">
        <f>VLOOKUP($F1482,'Participating - full rosters'!$A:$Q,17,FALSE )</f>
        <v>Night</v>
      </c>
      <c r="S1482" s="132">
        <v>5</v>
      </c>
    </row>
    <row r="1483" spans="1:19">
      <c r="A1483" s="132" t="str">
        <f>VLOOKUP($F1483,'Participating - full rosters'!$A:$Q,2,FALSE )</f>
        <v>St. Elizabeth Hospital</v>
      </c>
      <c r="B1483" s="106">
        <v>6.8237914781315995E-2</v>
      </c>
      <c r="C1483" s="132" t="str">
        <f>VLOOKUP($F1483,'Participating - full rosters'!$A:$Q,5,FALSE )</f>
        <v>ICU</v>
      </c>
      <c r="D1483" s="106">
        <v>0.80914576343562938</v>
      </c>
      <c r="E1483" s="132" t="str">
        <f>VLOOKUP($F1483,'Participating - full rosters'!$A:$Q,10,FALSE )</f>
        <v>Morin, Shari</v>
      </c>
      <c r="F1483" s="151">
        <v>0.68136667665076522</v>
      </c>
      <c r="G1483" s="132">
        <f>VLOOKUP($F1483,'Participating - full rosters'!$A:$Q,11,FALSE )</f>
        <v>47</v>
      </c>
      <c r="H1483" s="132">
        <f>VLOOKUP($F1483,'Participating - full rosters'!$A:$Q,12,FALSE )</f>
        <v>7</v>
      </c>
      <c r="I1483" s="132">
        <f>VLOOKUP($F1483,'Participating - full rosters'!$A:$Q,13,FALSE )</f>
        <v>2012</v>
      </c>
      <c r="J1483" s="132" t="str">
        <f>VLOOKUP($F1483,'Participating - full rosters'!$A:$Q,14,FALSE )</f>
        <v xml:space="preserve">Nongovt. (not-for-profit) - Church Operated
</v>
      </c>
      <c r="K1483" s="132" t="str">
        <f>VLOOKUP($F1483,'Participating - full rosters'!$A:$R,18,FALSE )</f>
        <v>Non teaching</v>
      </c>
      <c r="L1483" s="132" t="str">
        <f>VLOOKUP($F1483,'Participating - full rosters'!$A:$Q,15,FALSE )</f>
        <v>Charge Nurse</v>
      </c>
      <c r="M1483" s="150">
        <f>VLOOKUP($F1483,'Participating - full rosters'!$A:$Q,16,FALSE )</f>
        <v>39475</v>
      </c>
      <c r="N1483" s="150">
        <f>VLOOKUP($F1483,'Participating - full rosters'!$A:$Q,16,FALSE )</f>
        <v>39475</v>
      </c>
      <c r="O1483" s="150"/>
      <c r="P1483" s="150"/>
      <c r="Q1483" s="47">
        <f>'Overall Data'!$C$34-N1483</f>
        <v>3574</v>
      </c>
      <c r="R1483" s="132" t="str">
        <f>VLOOKUP($F1483,'Participating - full rosters'!$A:$Q,17,FALSE )</f>
        <v>Nights</v>
      </c>
      <c r="S1483" s="132">
        <v>5</v>
      </c>
    </row>
    <row r="1484" spans="1:19">
      <c r="A1484" s="132" t="str">
        <f>VLOOKUP($F1484,'Participating - full rosters'!$A:$Q,2,FALSE )</f>
        <v>The Miriam Hospital</v>
      </c>
      <c r="B1484" s="151">
        <v>0.52550586196277127</v>
      </c>
      <c r="C1484" s="132" t="str">
        <f>VLOOKUP($F1484,'Participating - full rosters'!$A:$Q,5,FALSE )</f>
        <v>3W Med Surg</v>
      </c>
      <c r="D1484" s="151">
        <v>0.25663933604106137</v>
      </c>
      <c r="E1484" s="132" t="str">
        <f>VLOOKUP($F1484,'Participating - full rosters'!$A:$Q,10,FALSE )</f>
        <v>Pion, Mark J</v>
      </c>
      <c r="F1484" s="151">
        <v>0.54488014073946645</v>
      </c>
      <c r="G1484" s="132">
        <f>VLOOKUP($F1484,'Participating - full rosters'!$A:$Q,11,FALSE )</f>
        <v>247</v>
      </c>
      <c r="H1484" s="132">
        <f>VLOOKUP($F1484,'Participating - full rosters'!$A:$Q,12,FALSE )</f>
        <v>36</v>
      </c>
      <c r="I1484" s="132">
        <f>VLOOKUP($F1484,'Participating - full rosters'!$A:$Q,13,FALSE )</f>
        <v>2004</v>
      </c>
      <c r="J1484" s="132" t="str">
        <f>VLOOKUP($F1484,'Participating - full rosters'!$A:$Q,14,FALSE )</f>
        <v>Nongovt. (not-for-profit) - Other</v>
      </c>
      <c r="K1484" s="132" t="str">
        <f>VLOOKUP($F1484,'Participating - full rosters'!$A:$R,18,FALSE )</f>
        <v>Major</v>
      </c>
      <c r="L1484" s="132" t="str">
        <f>VLOOKUP($F1484,'Participating - full rosters'!$A:$Q,15,FALSE )</f>
        <v>Staff Nurse CN2</v>
      </c>
      <c r="M1484" s="150">
        <f>VLOOKUP($F1484,'Participating - full rosters'!$A:$Q,16,FALSE )</f>
        <v>39423</v>
      </c>
      <c r="N1484" s="150">
        <f>VLOOKUP($F1484,'Participating - full rosters'!$A:$Q,16,FALSE )</f>
        <v>39423</v>
      </c>
      <c r="O1484" s="150"/>
      <c r="P1484" s="150"/>
      <c r="Q1484" s="47">
        <f>'Overall Data'!$C$34-N1484</f>
        <v>3626</v>
      </c>
      <c r="R1484" s="132" t="str">
        <f>VLOOKUP($F1484,'Participating - full rosters'!$A:$Q,17,FALSE )</f>
        <v xml:space="preserve">NIGHT </v>
      </c>
      <c r="S1484" s="132">
        <v>5</v>
      </c>
    </row>
    <row r="1485" spans="1:19">
      <c r="A1485" s="132" t="str">
        <f>VLOOKUP($F1485,'Participating - full rosters'!$A:$Q,2,FALSE )</f>
        <v>The Miriam Hospital</v>
      </c>
      <c r="B1485" s="151">
        <v>0.52550586196277127</v>
      </c>
      <c r="C1485" s="132" t="str">
        <f>VLOOKUP($F1485,'Participating - full rosters'!$A:$Q,5,FALSE )</f>
        <v>3W Med Surg</v>
      </c>
      <c r="D1485" s="99">
        <v>0.25663933604106137</v>
      </c>
      <c r="E1485" s="132" t="str">
        <f>VLOOKUP($F1485,'Participating - full rosters'!$A:$Q,10,FALSE )</f>
        <v>Moniz, Karla D</v>
      </c>
      <c r="F1485" s="151">
        <v>0.69203753743987995</v>
      </c>
      <c r="G1485" s="132">
        <f>VLOOKUP($F1485,'Participating - full rosters'!$A:$Q,11,FALSE )</f>
        <v>247</v>
      </c>
      <c r="H1485" s="132">
        <f>VLOOKUP($F1485,'Participating - full rosters'!$A:$Q,12,FALSE )</f>
        <v>36</v>
      </c>
      <c r="I1485" s="132">
        <f>VLOOKUP($F1485,'Participating - full rosters'!$A:$Q,13,FALSE )</f>
        <v>2004</v>
      </c>
      <c r="J1485" s="132" t="str">
        <f>VLOOKUP($F1485,'Participating - full rosters'!$A:$Q,14,FALSE )</f>
        <v>Nongovt. (not-for-profit) - Other</v>
      </c>
      <c r="K1485" s="132" t="str">
        <f>VLOOKUP($F1485,'Participating - full rosters'!$A:$R,18,FALSE )</f>
        <v>Major</v>
      </c>
      <c r="L1485" s="132" t="str">
        <f>VLOOKUP($F1485,'Participating - full rosters'!$A:$Q,15,FALSE )</f>
        <v>Staff Nurse CN2</v>
      </c>
      <c r="M1485" s="150">
        <f>VLOOKUP($F1485,'Participating - full rosters'!$A:$Q,16,FALSE )</f>
        <v>39423</v>
      </c>
      <c r="N1485" s="150">
        <f>VLOOKUP($F1485,'Participating - full rosters'!$A:$Q,16,FALSE )</f>
        <v>39423</v>
      </c>
      <c r="O1485" s="150"/>
      <c r="P1485" s="150"/>
      <c r="Q1485" s="47">
        <f>'Overall Data'!$C$34-N1485</f>
        <v>3626</v>
      </c>
      <c r="R1485" s="132" t="str">
        <f>VLOOKUP($F1485,'Participating - full rosters'!$A:$Q,17,FALSE )</f>
        <v xml:space="preserve">NIGHT </v>
      </c>
      <c r="S1485" s="132">
        <v>5</v>
      </c>
    </row>
    <row r="1486" spans="1:19">
      <c r="A1486" s="132" t="str">
        <f>VLOOKUP($F1486,'Participating - full rosters'!$A:$Q,2,FALSE )</f>
        <v>Kaiser Permanente Sunnyside Medical Center</v>
      </c>
      <c r="B1486" s="151">
        <v>0.21700524054157877</v>
      </c>
      <c r="C1486" s="132" t="str">
        <f>VLOOKUP($F1486,'Participating - full rosters'!$A:$Q,5,FALSE )</f>
        <v>2 South</v>
      </c>
      <c r="D1486" s="100">
        <v>0.88298628694913495</v>
      </c>
      <c r="E1486" s="132" t="str">
        <f>VLOOKUP($F1486,'Participating - full rosters'!$A:$Q,10,FALSE )</f>
        <v>Dike, Chinyere</v>
      </c>
      <c r="F1486" s="151">
        <v>0.83399805552954076</v>
      </c>
      <c r="G1486" s="132">
        <f>VLOOKUP($F1486,'Participating - full rosters'!$A:$Q,11,FALSE )</f>
        <v>302</v>
      </c>
      <c r="H1486" s="132">
        <f>VLOOKUP($F1486,'Participating - full rosters'!$A:$Q,12,FALSE )</f>
        <v>20</v>
      </c>
      <c r="I1486" s="132">
        <f>VLOOKUP($F1486,'Participating - full rosters'!$A:$Q,13,FALSE )</f>
        <v>2016</v>
      </c>
      <c r="J1486" s="132" t="str">
        <f>VLOOKUP($F1486,'Participating - full rosters'!$A:$Q,14,FALSE )</f>
        <v>Nongovt. (not-for-profit) - Other</v>
      </c>
      <c r="K1486" s="132" t="str">
        <f>VLOOKUP($F1486,'Participating - full rosters'!$A:$R,18,FALSE )</f>
        <v>Minor</v>
      </c>
      <c r="L1486" s="132" t="str">
        <f>VLOOKUP($F1486,'Participating - full rosters'!$A:$Q,15,FALSE )</f>
        <v>Staff Nurse</v>
      </c>
      <c r="M1486" s="150">
        <f>VLOOKUP($F1486,'Participating - full rosters'!$A:$Q,16,FALSE )</f>
        <v>39405</v>
      </c>
      <c r="N1486" s="150">
        <f>VLOOKUP($F1486,'Participating - full rosters'!$A:$Q,16,FALSE )</f>
        <v>39405</v>
      </c>
      <c r="O1486" s="150"/>
      <c r="P1486" s="150"/>
      <c r="Q1486" s="47">
        <f>'Overall Data'!$C$34-N1486</f>
        <v>3644</v>
      </c>
      <c r="R1486" s="132" t="str">
        <f>VLOOKUP($F1486,'Participating - full rosters'!$A:$Q,17,FALSE )</f>
        <v>NIGHT</v>
      </c>
      <c r="S1486" s="132">
        <v>5</v>
      </c>
    </row>
    <row r="1487" spans="1:19">
      <c r="A1487" s="132" t="str">
        <f>VLOOKUP($F1487,'Participating - full rosters'!$A:$Q,2,FALSE )</f>
        <v>Kaiser Permanente Sunnyside Medical Center</v>
      </c>
      <c r="B1487" s="151">
        <v>0.21700524054157877</v>
      </c>
      <c r="C1487" s="132" t="str">
        <f>VLOOKUP($F1487,'Participating - full rosters'!$A:$Q,5,FALSE )</f>
        <v>1 North</v>
      </c>
      <c r="D1487" s="99">
        <v>0.62267359343562168</v>
      </c>
      <c r="E1487" s="132" t="str">
        <f>VLOOKUP($F1487,'Participating - full rosters'!$A:$Q,10,FALSE )</f>
        <v>Buchanan, Maxine</v>
      </c>
      <c r="F1487" s="151">
        <v>0.67156193088724425</v>
      </c>
      <c r="G1487" s="132">
        <f>VLOOKUP($F1487,'Participating - full rosters'!$A:$Q,11,FALSE )</f>
        <v>302</v>
      </c>
      <c r="H1487" s="132">
        <f>VLOOKUP($F1487,'Participating - full rosters'!$A:$Q,12,FALSE )</f>
        <v>19</v>
      </c>
      <c r="I1487" s="132">
        <f>VLOOKUP($F1487,'Participating - full rosters'!$A:$Q,13,FALSE )</f>
        <v>2016</v>
      </c>
      <c r="J1487" s="132" t="str">
        <f>VLOOKUP($F1487,'Participating - full rosters'!$A:$Q,14,FALSE )</f>
        <v>Nongovt. (not-for-profit) - Other</v>
      </c>
      <c r="K1487" s="132" t="str">
        <f>VLOOKUP($F1487,'Participating - full rosters'!$A:$R,18,FALSE )</f>
        <v>Minor</v>
      </c>
      <c r="L1487" s="132" t="str">
        <f>VLOOKUP($F1487,'Participating - full rosters'!$A:$Q,15,FALSE )</f>
        <v>Staff Nurse</v>
      </c>
      <c r="M1487" s="150">
        <f>VLOOKUP($F1487,'Participating - full rosters'!$A:$Q,16,FALSE )</f>
        <v>39398</v>
      </c>
      <c r="N1487" s="150">
        <f>VLOOKUP($F1487,'Participating - full rosters'!$A:$Q,16,FALSE )</f>
        <v>39398</v>
      </c>
      <c r="O1487" s="150"/>
      <c r="P1487" s="150"/>
      <c r="Q1487" s="47">
        <f>'Overall Data'!$C$34-N1487</f>
        <v>3651</v>
      </c>
      <c r="R1487" s="132" t="str">
        <f>VLOOKUP($F1487,'Participating - full rosters'!$A:$Q,17,FALSE )</f>
        <v>NIGHT</v>
      </c>
      <c r="S1487" s="132">
        <v>5</v>
      </c>
    </row>
    <row r="1488" spans="1:19">
      <c r="A1488" s="132" t="str">
        <f>VLOOKUP($F1488,'Participating - full rosters'!$A:$Q,2,FALSE )</f>
        <v>Community Memorial Hospital</v>
      </c>
      <c r="B1488" s="151">
        <v>0.99258069907410573</v>
      </c>
      <c r="C1488" s="132" t="str">
        <f>VLOOKUP($F1488,'Participating - full rosters'!$A:$Q,5,FALSE )</f>
        <v>Medical ACE</v>
      </c>
      <c r="D1488" s="99">
        <v>0.93104764500745685</v>
      </c>
      <c r="E1488" s="132" t="str">
        <f>VLOOKUP($F1488,'Participating - full rosters'!$A:$Q,10,FALSE )</f>
        <v>Lemke, Becky</v>
      </c>
      <c r="F1488" s="151">
        <v>0.48563107244854986</v>
      </c>
      <c r="G1488" s="132">
        <f>VLOOKUP($F1488,'Participating - full rosters'!$A:$Q,11,FALSE )</f>
        <v>198</v>
      </c>
      <c r="H1488" s="132">
        <f>VLOOKUP($F1488,'Participating - full rosters'!$A:$Q,12,FALSE )</f>
        <v>29</v>
      </c>
      <c r="I1488" s="132">
        <f>VLOOKUP($F1488,'Participating - full rosters'!$A:$Q,13,FALSE )</f>
        <v>2008</v>
      </c>
      <c r="J1488" s="132" t="str">
        <f>VLOOKUP($F1488,'Participating - full rosters'!$A:$Q,14,FALSE )</f>
        <v>Nongovt. (not-for-profit) - Other</v>
      </c>
      <c r="K1488" s="132" t="str">
        <f>VLOOKUP($F1488,'Participating - full rosters'!$A:$R,18,FALSE )</f>
        <v>Minor</v>
      </c>
      <c r="L1488" s="132" t="str">
        <f>VLOOKUP($F1488,'Participating - full rosters'!$A:$Q,15,FALSE )</f>
        <v>RN</v>
      </c>
      <c r="M1488" s="150">
        <f>VLOOKUP($F1488,'Participating - full rosters'!$A:$Q,16,FALSE )</f>
        <v>39384</v>
      </c>
      <c r="N1488" s="150">
        <f>VLOOKUP($F1488,'Participating - full rosters'!$A:$Q,16,FALSE )</f>
        <v>39384</v>
      </c>
      <c r="O1488" s="150"/>
      <c r="P1488" s="150"/>
      <c r="Q1488" s="47">
        <f>'Overall Data'!$C$34-N1488</f>
        <v>3665</v>
      </c>
      <c r="R1488" s="132" t="str">
        <f>VLOOKUP($F1488,'Participating - full rosters'!$A:$Q,17,FALSE )</f>
        <v xml:space="preserve">Night </v>
      </c>
      <c r="S1488" s="132">
        <v>5</v>
      </c>
    </row>
    <row r="1489" spans="1:19">
      <c r="A1489" s="132" t="str">
        <f>VLOOKUP($F1489,'Participating - full rosters'!$A:$Q,2,FALSE )</f>
        <v>Harlem Hospital Center</v>
      </c>
      <c r="B1489" s="151">
        <v>0.14907095709371709</v>
      </c>
      <c r="C1489" s="132" t="str">
        <f>VLOOKUP($F1489,'Participating - full rosters'!$A:$Q,5,FALSE )</f>
        <v>13th Floor - Medicine</v>
      </c>
      <c r="D1489" s="99">
        <v>0.67283544320657374</v>
      </c>
      <c r="E1489" s="132" t="str">
        <f>VLOOKUP($F1489,'Participating - full rosters'!$A:$Q,10,FALSE )</f>
        <v>Longe, Olukemi</v>
      </c>
      <c r="F1489" s="151">
        <v>0.74295315505328474</v>
      </c>
      <c r="G1489" s="132">
        <f>VLOOKUP($F1489,'Participating - full rosters'!$A:$Q,11,FALSE )</f>
        <v>257</v>
      </c>
      <c r="H1489" s="132">
        <f>VLOOKUP($F1489,'Participating - full rosters'!$A:$Q,12,FALSE )</f>
        <v>36</v>
      </c>
      <c r="I1489" s="132">
        <f>VLOOKUP($F1489,'Participating - full rosters'!$A:$Q,13,FALSE )</f>
        <v>2011</v>
      </c>
      <c r="J1489" s="132" t="str">
        <f>VLOOKUP($F1489,'Participating - full rosters'!$A:$Q,14,FALSE )</f>
        <v xml:space="preserve">Govt. (non federal) - City
</v>
      </c>
      <c r="K1489" s="132" t="str">
        <f>VLOOKUP($F1489,'Participating - full rosters'!$A:$R,18,FALSE )</f>
        <v>Minor</v>
      </c>
      <c r="L1489" s="132" t="str">
        <f>VLOOKUP($F1489,'Participating - full rosters'!$A:$Q,15,FALSE )</f>
        <v>RN</v>
      </c>
      <c r="M1489" s="150">
        <f>VLOOKUP($F1489,'Participating - full rosters'!$A:$Q,16,FALSE )</f>
        <v>39384</v>
      </c>
      <c r="N1489" s="150">
        <f>VLOOKUP($F1489,'Participating - full rosters'!$A:$Q,16,FALSE )</f>
        <v>39384</v>
      </c>
      <c r="O1489" s="150"/>
      <c r="P1489" s="150"/>
      <c r="Q1489" s="47">
        <f>'Overall Data'!$C$34-N1489</f>
        <v>3665</v>
      </c>
      <c r="R1489" s="132" t="str">
        <f>VLOOKUP($F1489,'Participating - full rosters'!$A:$Q,17,FALSE )</f>
        <v>Night</v>
      </c>
      <c r="S1489" s="132">
        <v>5</v>
      </c>
    </row>
    <row r="1490" spans="1:19">
      <c r="A1490" s="132" t="str">
        <f>VLOOKUP($F1490,'Participating - full rosters'!$A:$Q,2,FALSE )</f>
        <v>The Miriam Hospital</v>
      </c>
      <c r="B1490" s="151">
        <v>0.52550586196277105</v>
      </c>
      <c r="C1490" s="132" t="str">
        <f>VLOOKUP($F1490,'Participating - full rosters'!$A:$Q,5,FALSE )</f>
        <v>3E Stroke</v>
      </c>
      <c r="D1490" s="99">
        <v>0.54565087362919495</v>
      </c>
      <c r="E1490" s="132" t="str">
        <f>VLOOKUP($F1490,'Participating - full rosters'!$A:$Q,10,FALSE )</f>
        <v>Hibbard, Brianna R</v>
      </c>
      <c r="F1490" s="151">
        <v>0.71606278702474635</v>
      </c>
      <c r="G1490" s="132">
        <f>VLOOKUP($F1490,'Participating - full rosters'!$A:$Q,11,FALSE )</f>
        <v>247</v>
      </c>
      <c r="H1490" s="132">
        <f>VLOOKUP($F1490,'Participating - full rosters'!$A:$Q,12,FALSE )</f>
        <v>32</v>
      </c>
      <c r="I1490" s="132">
        <f>VLOOKUP($F1490,'Participating - full rosters'!$A:$Q,13,FALSE )</f>
        <v>2004</v>
      </c>
      <c r="J1490" s="132" t="str">
        <f>VLOOKUP($F1490,'Participating - full rosters'!$A:$Q,14,FALSE )</f>
        <v>Nongovt. (not-for-profit) - Other</v>
      </c>
      <c r="K1490" s="132" t="str">
        <f>VLOOKUP($F1490,'Participating - full rosters'!$A:$R,18,FALSE )</f>
        <v>Major</v>
      </c>
      <c r="L1490" s="132" t="str">
        <f>VLOOKUP($F1490,'Participating - full rosters'!$A:$Q,15,FALSE )</f>
        <v>RN</v>
      </c>
      <c r="M1490" s="150">
        <f>VLOOKUP($F1490,'Participating - full rosters'!$A:$Q,16,FALSE )</f>
        <v>39384</v>
      </c>
      <c r="N1490" s="150">
        <f>VLOOKUP($F1490,'Participating - full rosters'!$A:$Q,16,FALSE )</f>
        <v>39384</v>
      </c>
      <c r="O1490" s="150"/>
      <c r="P1490" s="150"/>
      <c r="Q1490" s="47">
        <f>'Overall Data'!$C$34-N1490</f>
        <v>3665</v>
      </c>
      <c r="R1490" s="132" t="str">
        <f>VLOOKUP($F1490,'Participating - full rosters'!$A:$Q,17,FALSE )</f>
        <v xml:space="preserve">Night </v>
      </c>
      <c r="S1490" s="132">
        <v>5</v>
      </c>
    </row>
    <row r="1491" spans="1:19">
      <c r="A1491" s="132" t="str">
        <f>VLOOKUP($F1491,'Participating - full rosters'!$A:$Q,2,FALSE )</f>
        <v>O'Connor Hospital</v>
      </c>
      <c r="B1491" s="151">
        <v>0.55461445603717285</v>
      </c>
      <c r="C1491" s="132" t="str">
        <f>VLOOKUP($F1491,'Participating - full rosters'!$A:$Q,5,FALSE )</f>
        <v>Inpatient</v>
      </c>
      <c r="D1491" s="99">
        <v>0.36927518772477186</v>
      </c>
      <c r="E1491" s="132" t="str">
        <f>VLOOKUP($F1491,'Participating - full rosters'!$A:$Q,10,FALSE )</f>
        <v>Fox, Brenda</v>
      </c>
      <c r="F1491" s="151">
        <v>0.60931887812202501</v>
      </c>
      <c r="G1491" s="132">
        <f>VLOOKUP($F1491,'Participating - full rosters'!$A:$Q,11,FALSE )</f>
        <v>16</v>
      </c>
      <c r="H1491" s="132">
        <f>VLOOKUP($F1491,'Participating - full rosters'!$A:$Q,12,FALSE )</f>
        <v>0</v>
      </c>
      <c r="I1491" s="132">
        <f>VLOOKUP($F1491,'Participating - full rosters'!$A:$Q,13,FALSE )</f>
        <v>2011</v>
      </c>
      <c r="J1491" s="132" t="str">
        <f>VLOOKUP($F1491,'Participating - full rosters'!$A:$Q,14,FALSE )</f>
        <v>Nongovt. (not-for-profit) - Other</v>
      </c>
      <c r="K1491" s="132" t="str">
        <f>VLOOKUP($F1491,'Participating - full rosters'!$A:$R,18,FALSE )</f>
        <v>Non teaching</v>
      </c>
      <c r="L1491" s="132" t="str">
        <f>VLOOKUP($F1491,'Participating - full rosters'!$A:$Q,15,FALSE )</f>
        <v>Staff Nurse</v>
      </c>
      <c r="M1491" s="150">
        <f>VLOOKUP($F1491,'Participating - full rosters'!$A:$Q,16,FALSE )</f>
        <v>39377</v>
      </c>
      <c r="N1491" s="150">
        <f>VLOOKUP($F1491,'Participating - full rosters'!$A:$Q,16,FALSE )</f>
        <v>39377</v>
      </c>
      <c r="O1491" s="150"/>
      <c r="P1491" s="150"/>
      <c r="Q1491" s="47">
        <f>'Overall Data'!$C$34-N1491</f>
        <v>3672</v>
      </c>
      <c r="R1491" s="132" t="str">
        <f>VLOOKUP($F1491,'Participating - full rosters'!$A:$Q,17,FALSE )</f>
        <v xml:space="preserve">NIGHT </v>
      </c>
      <c r="S1491" s="132">
        <v>5</v>
      </c>
    </row>
    <row r="1492" spans="1:19">
      <c r="A1492" s="132" t="str">
        <f>VLOOKUP($F1492,'Participating - full rosters'!$A:$Q,2,FALSE )</f>
        <v>The Miriam Hospital</v>
      </c>
      <c r="B1492" s="151">
        <v>0.52550586196277127</v>
      </c>
      <c r="C1492" s="132" t="str">
        <f>VLOOKUP($F1492,'Participating - full rosters'!$A:$Q,5,FALSE )</f>
        <v>4E Cardiac</v>
      </c>
      <c r="D1492" s="99">
        <v>0.80277592639886974</v>
      </c>
      <c r="E1492" s="132" t="str">
        <f>VLOOKUP($F1492,'Participating - full rosters'!$A:$Q,10,FALSE )</f>
        <v>Escudero, Natasha</v>
      </c>
      <c r="F1492" s="151">
        <v>0.90047960884224021</v>
      </c>
      <c r="G1492" s="132">
        <f>VLOOKUP($F1492,'Participating - full rosters'!$A:$Q,11,FALSE )</f>
        <v>247</v>
      </c>
      <c r="H1492" s="132">
        <f>VLOOKUP($F1492,'Participating - full rosters'!$A:$Q,12,FALSE )</f>
        <v>30</v>
      </c>
      <c r="I1492" s="132">
        <f>VLOOKUP($F1492,'Participating - full rosters'!$A:$Q,13,FALSE )</f>
        <v>2004</v>
      </c>
      <c r="J1492" s="132" t="str">
        <f>VLOOKUP($F1492,'Participating - full rosters'!$A:$Q,14,FALSE )</f>
        <v>Nongovt. (not-for-profit) - Other</v>
      </c>
      <c r="K1492" s="132" t="str">
        <f>VLOOKUP($F1492,'Participating - full rosters'!$A:$R,18,FALSE )</f>
        <v>Major</v>
      </c>
      <c r="L1492" s="132" t="str">
        <f>VLOOKUP($F1492,'Participating - full rosters'!$A:$Q,15,FALSE )</f>
        <v>Staff Nurse</v>
      </c>
      <c r="M1492" s="150">
        <f>VLOOKUP($F1492,'Participating - full rosters'!$A:$Q,16,FALSE )</f>
        <v>39377</v>
      </c>
      <c r="N1492" s="150">
        <f>VLOOKUP($F1492,'Participating - full rosters'!$A:$Q,16,FALSE )</f>
        <v>39377</v>
      </c>
      <c r="O1492" s="150"/>
      <c r="P1492" s="150"/>
      <c r="Q1492" s="47">
        <f>'Overall Data'!$C$34-N1492</f>
        <v>3672</v>
      </c>
      <c r="R1492" s="132" t="str">
        <f>VLOOKUP($F1492,'Participating - full rosters'!$A:$Q,17,FALSE )</f>
        <v xml:space="preserve">NIGHT </v>
      </c>
      <c r="S1492" s="132">
        <v>5</v>
      </c>
    </row>
    <row r="1493" spans="1:19">
      <c r="A1493" s="132" t="str">
        <f>VLOOKUP($F1493,'Participating - full rosters'!$A:$Q,2,FALSE )</f>
        <v>Harlem Hospital Center</v>
      </c>
      <c r="B1493" s="151">
        <v>0.14907095709371709</v>
      </c>
      <c r="C1493" s="132" t="str">
        <f>VLOOKUP($F1493,'Participating - full rosters'!$A:$Q,5,FALSE )</f>
        <v>13th Floor - Medicine</v>
      </c>
      <c r="D1493" s="99">
        <v>0.67283544320657374</v>
      </c>
      <c r="E1493" s="132" t="str">
        <f>VLOOKUP($F1493,'Participating - full rosters'!$A:$Q,10,FALSE )</f>
        <v>Amazan, Micheline</v>
      </c>
      <c r="F1493" s="151">
        <v>0.9129128210381372</v>
      </c>
      <c r="G1493" s="132">
        <f>VLOOKUP($F1493,'Participating - full rosters'!$A:$Q,11,FALSE )</f>
        <v>257</v>
      </c>
      <c r="H1493" s="132">
        <f>VLOOKUP($F1493,'Participating - full rosters'!$A:$Q,12,FALSE )</f>
        <v>36</v>
      </c>
      <c r="I1493" s="132">
        <f>VLOOKUP($F1493,'Participating - full rosters'!$A:$Q,13,FALSE )</f>
        <v>2011</v>
      </c>
      <c r="J1493" s="132" t="str">
        <f>VLOOKUP($F1493,'Participating - full rosters'!$A:$Q,14,FALSE )</f>
        <v xml:space="preserve">Govt. (non federal) - City
</v>
      </c>
      <c r="K1493" s="132" t="str">
        <f>VLOOKUP($F1493,'Participating - full rosters'!$A:$R,18,FALSE )</f>
        <v>Minor</v>
      </c>
      <c r="L1493" s="132" t="str">
        <f>VLOOKUP($F1493,'Participating - full rosters'!$A:$Q,15,FALSE )</f>
        <v>RN</v>
      </c>
      <c r="M1493" s="150">
        <f>VLOOKUP($F1493,'Participating - full rosters'!$A:$Q,16,FALSE )</f>
        <v>39370</v>
      </c>
      <c r="N1493" s="150">
        <f>VLOOKUP($F1493,'Participating - full rosters'!$A:$Q,16,FALSE )</f>
        <v>39370</v>
      </c>
      <c r="O1493" s="150"/>
      <c r="P1493" s="150"/>
      <c r="Q1493" s="47">
        <f>'Overall Data'!$C$34-N1493</f>
        <v>3679</v>
      </c>
      <c r="R1493" s="132" t="str">
        <f>VLOOKUP($F1493,'Participating - full rosters'!$A:$Q,17,FALSE )</f>
        <v>NIGHt</v>
      </c>
      <c r="S1493" s="132">
        <v>5</v>
      </c>
    </row>
    <row r="1494" spans="1:19">
      <c r="A1494" s="132" t="str">
        <f>VLOOKUP($F1494,'Participating - full rosters'!$A:$Q,2,FALSE )</f>
        <v>Kaiser Permanente Sunnyside Medical Center</v>
      </c>
      <c r="B1494" s="151">
        <v>0.21700524054157877</v>
      </c>
      <c r="C1494" s="132" t="str">
        <f>VLOOKUP($F1494,'Participating - full rosters'!$A:$Q,5,FALSE )</f>
        <v>3 South</v>
      </c>
      <c r="D1494" s="99">
        <v>0.64084960040717354</v>
      </c>
      <c r="E1494" s="132" t="str">
        <f>VLOOKUP($F1494,'Participating - full rosters'!$A:$Q,10,FALSE )</f>
        <v>Enemuo, Eucharia</v>
      </c>
      <c r="F1494" s="151">
        <v>0.57186496262751818</v>
      </c>
      <c r="G1494" s="132">
        <f>VLOOKUP($F1494,'Participating - full rosters'!$A:$Q,11,FALSE )</f>
        <v>302</v>
      </c>
      <c r="H1494" s="132">
        <f>VLOOKUP($F1494,'Participating - full rosters'!$A:$Q,12,FALSE )</f>
        <v>20</v>
      </c>
      <c r="I1494" s="132">
        <f>VLOOKUP($F1494,'Participating - full rosters'!$A:$Q,13,FALSE )</f>
        <v>2016</v>
      </c>
      <c r="J1494" s="132" t="str">
        <f>VLOOKUP($F1494,'Participating - full rosters'!$A:$Q,14,FALSE )</f>
        <v>Nongovt. (not-for-profit) - Other</v>
      </c>
      <c r="K1494" s="132" t="str">
        <f>VLOOKUP($F1494,'Participating - full rosters'!$A:$R,18,FALSE )</f>
        <v>Minor</v>
      </c>
      <c r="L1494" s="132" t="str">
        <f>VLOOKUP($F1494,'Participating - full rosters'!$A:$Q,15,FALSE )</f>
        <v>Staff Nurse</v>
      </c>
      <c r="M1494" s="150">
        <f>VLOOKUP($F1494,'Participating - full rosters'!$A:$Q,16,FALSE )</f>
        <v>39356</v>
      </c>
      <c r="N1494" s="150">
        <f>VLOOKUP($F1494,'Participating - full rosters'!$A:$Q,16,FALSE )</f>
        <v>39356</v>
      </c>
      <c r="O1494" s="150"/>
      <c r="P1494" s="150"/>
      <c r="Q1494" s="47">
        <f>'Overall Data'!$C$34-N1494</f>
        <v>3693</v>
      </c>
      <c r="R1494" s="132" t="str">
        <f>VLOOKUP($F1494,'Participating - full rosters'!$A:$Q,17,FALSE )</f>
        <v>NIGHT</v>
      </c>
      <c r="S1494" s="132">
        <v>5</v>
      </c>
    </row>
    <row r="1495" spans="1:19">
      <c r="A1495" s="132" t="str">
        <f>VLOOKUP($F1495,'Participating - full rosters'!$A:$Q,2,FALSE )</f>
        <v>Kaiser Permanente Sunnyside Medical Center</v>
      </c>
      <c r="B1495" s="151">
        <v>0.21700524054157877</v>
      </c>
      <c r="C1495" s="132" t="str">
        <f>VLOOKUP($F1495,'Participating - full rosters'!$A:$Q,5,FALSE )</f>
        <v>Oncology</v>
      </c>
      <c r="D1495" s="99">
        <v>0.38472962404098765</v>
      </c>
      <c r="E1495" s="132" t="str">
        <f>VLOOKUP($F1495,'Participating - full rosters'!$A:$Q,10,FALSE )</f>
        <v>Street, Jeffrey</v>
      </c>
      <c r="F1495" s="151">
        <v>0.64900615950149565</v>
      </c>
      <c r="G1495" s="132">
        <f>VLOOKUP($F1495,'Participating - full rosters'!$A:$Q,11,FALSE )</f>
        <v>302</v>
      </c>
      <c r="H1495" s="132">
        <f>VLOOKUP($F1495,'Participating - full rosters'!$A:$Q,12,FALSE )</f>
        <v>20</v>
      </c>
      <c r="I1495" s="132">
        <f>VLOOKUP($F1495,'Participating - full rosters'!$A:$Q,13,FALSE )</f>
        <v>2016</v>
      </c>
      <c r="J1495" s="132" t="str">
        <f>VLOOKUP($F1495,'Participating - full rosters'!$A:$Q,14,FALSE )</f>
        <v>Nongovt. (not-for-profit) - Other</v>
      </c>
      <c r="K1495" s="132" t="str">
        <f>VLOOKUP($F1495,'Participating - full rosters'!$A:$R,18,FALSE )</f>
        <v>Minor</v>
      </c>
      <c r="L1495" s="132" t="str">
        <f>VLOOKUP($F1495,'Participating - full rosters'!$A:$Q,15,FALSE )</f>
        <v>Staff Nurse</v>
      </c>
      <c r="M1495" s="150">
        <f>VLOOKUP($F1495,'Participating - full rosters'!$A:$Q,16,FALSE )</f>
        <v>39349</v>
      </c>
      <c r="N1495" s="150">
        <f>VLOOKUP($F1495,'Participating - full rosters'!$A:$Q,16,FALSE )</f>
        <v>39349</v>
      </c>
      <c r="O1495" s="150"/>
      <c r="P1495" s="150"/>
      <c r="Q1495" s="47">
        <f>'Overall Data'!$C$34-N1495</f>
        <v>3700</v>
      </c>
      <c r="R1495" s="132" t="str">
        <f>VLOOKUP($F1495,'Participating - full rosters'!$A:$Q,17,FALSE )</f>
        <v>NIGHT</v>
      </c>
      <c r="S1495" s="132">
        <v>5</v>
      </c>
    </row>
    <row r="1496" spans="1:19">
      <c r="A1496" s="132" t="str">
        <f>VLOOKUP($F1496,'Participating - full rosters'!$A:$Q,2,FALSE )</f>
        <v>The Miriam Hospital</v>
      </c>
      <c r="B1496" s="151">
        <v>0.52550586196277127</v>
      </c>
      <c r="C1496" s="132" t="str">
        <f>VLOOKUP($F1496,'Participating - full rosters'!$A:$Q,5,FALSE )</f>
        <v>3B Colorectal</v>
      </c>
      <c r="D1496" s="99">
        <v>0.88784051520757767</v>
      </c>
      <c r="E1496" s="132" t="str">
        <f>VLOOKUP($F1496,'Participating - full rosters'!$A:$Q,10,FALSE )</f>
        <v>Yang, Pao</v>
      </c>
      <c r="F1496" s="151">
        <v>0.74249088093749049</v>
      </c>
      <c r="G1496" s="132">
        <f>VLOOKUP($F1496,'Participating - full rosters'!$A:$Q,11,FALSE )</f>
        <v>247</v>
      </c>
      <c r="H1496" s="132">
        <f>VLOOKUP($F1496,'Participating - full rosters'!$A:$Q,12,FALSE )</f>
        <v>13</v>
      </c>
      <c r="I1496" s="132">
        <f>VLOOKUP($F1496,'Participating - full rosters'!$A:$Q,13,FALSE )</f>
        <v>2004</v>
      </c>
      <c r="J1496" s="132" t="str">
        <f>VLOOKUP($F1496,'Participating - full rosters'!$A:$Q,14,FALSE )</f>
        <v>Nongovt. (not-for-profit) - Other</v>
      </c>
      <c r="K1496" s="132" t="str">
        <f>VLOOKUP($F1496,'Participating - full rosters'!$A:$R,18,FALSE )</f>
        <v>Major</v>
      </c>
      <c r="L1496" s="132" t="str">
        <f>VLOOKUP($F1496,'Participating - full rosters'!$A:$Q,15,FALSE )</f>
        <v>Staff Nurse</v>
      </c>
      <c r="M1496" s="150">
        <f>VLOOKUP($F1496,'Participating - full rosters'!$A:$Q,16,FALSE )</f>
        <v>39349</v>
      </c>
      <c r="N1496" s="150">
        <f>VLOOKUP($F1496,'Participating - full rosters'!$A:$Q,16,FALSE )</f>
        <v>39349</v>
      </c>
      <c r="O1496" s="150"/>
      <c r="P1496" s="150"/>
      <c r="Q1496" s="47">
        <f>'Overall Data'!$C$34-N1496</f>
        <v>3700</v>
      </c>
      <c r="R1496" s="132" t="str">
        <f>VLOOKUP($F1496,'Participating - full rosters'!$A:$Q,17,FALSE )</f>
        <v>NIGHT</v>
      </c>
      <c r="S1496" s="132">
        <v>5</v>
      </c>
    </row>
    <row r="1497" spans="1:19">
      <c r="A1497" s="132" t="str">
        <f>VLOOKUP($F1497,'Participating - full rosters'!$A:$Q,2,FALSE )</f>
        <v>Kaiser Permanente Sunnyside Medical Center</v>
      </c>
      <c r="B1497" s="151">
        <v>0.21700524054157877</v>
      </c>
      <c r="C1497" s="132" t="str">
        <f>VLOOKUP($F1497,'Participating - full rosters'!$A:$Q,5,FALSE )</f>
        <v>3 North</v>
      </c>
      <c r="D1497" s="99">
        <v>0.25340820192356961</v>
      </c>
      <c r="E1497" s="132" t="str">
        <f>VLOOKUP($F1497,'Participating - full rosters'!$A:$Q,10,FALSE )</f>
        <v>Leon, Irene</v>
      </c>
      <c r="F1497" s="151">
        <v>0.60063639426261406</v>
      </c>
      <c r="G1497" s="132">
        <f>VLOOKUP($F1497,'Participating - full rosters'!$A:$Q,11,FALSE )</f>
        <v>302</v>
      </c>
      <c r="H1497" s="132">
        <f>VLOOKUP($F1497,'Participating - full rosters'!$A:$Q,12,FALSE )</f>
        <v>37</v>
      </c>
      <c r="I1497" s="132">
        <f>VLOOKUP($F1497,'Participating - full rosters'!$A:$Q,13,FALSE )</f>
        <v>2016</v>
      </c>
      <c r="J1497" s="132" t="str">
        <f>VLOOKUP($F1497,'Participating - full rosters'!$A:$Q,14,FALSE )</f>
        <v>Nongovt. (not-for-profit) - Other</v>
      </c>
      <c r="K1497" s="132" t="str">
        <f>VLOOKUP($F1497,'Participating - full rosters'!$A:$R,18,FALSE )</f>
        <v>Minor</v>
      </c>
      <c r="L1497" s="132" t="str">
        <f>VLOOKUP($F1497,'Participating - full rosters'!$A:$Q,15,FALSE )</f>
        <v>Staff Nurse</v>
      </c>
      <c r="M1497" s="150">
        <f>VLOOKUP($F1497,'Participating - full rosters'!$A:$Q,16,FALSE )</f>
        <v>39342</v>
      </c>
      <c r="N1497" s="150">
        <f>VLOOKUP($F1497,'Participating - full rosters'!$A:$Q,16,FALSE )</f>
        <v>39342</v>
      </c>
      <c r="O1497" s="150"/>
      <c r="P1497" s="150"/>
      <c r="Q1497" s="47">
        <f>'Overall Data'!$C$34-N1497</f>
        <v>3707</v>
      </c>
      <c r="R1497" s="132" t="str">
        <f>VLOOKUP($F1497,'Participating - full rosters'!$A:$Q,17,FALSE )</f>
        <v>NIGHT</v>
      </c>
      <c r="S1497" s="132">
        <v>5</v>
      </c>
    </row>
    <row r="1498" spans="1:19">
      <c r="A1498" s="132" t="str">
        <f>VLOOKUP($F1498,'Participating - full rosters'!$A:$Q,2,FALSE )</f>
        <v xml:space="preserve">King's County </v>
      </c>
      <c r="B1498" s="143">
        <v>0.23887557634757928</v>
      </c>
      <c r="C1498" s="132" t="str">
        <f>VLOOKUP($F1498,'Participating - full rosters'!$A:$Q,5,FALSE )</f>
        <v>D7 North</v>
      </c>
      <c r="D1498" s="195">
        <v>0.18010557270315219</v>
      </c>
      <c r="E1498" s="132" t="str">
        <f>VLOOKUP($F1498,'Participating - full rosters'!$A:$Q,10,FALSE )</f>
        <v>Hilaire, Rosemarie</v>
      </c>
      <c r="F1498" s="142">
        <v>0.97578136301103613</v>
      </c>
      <c r="G1498" s="132">
        <f>VLOOKUP($F1498,'Participating - full rosters'!$A:$Q,11,FALSE )</f>
        <v>599</v>
      </c>
      <c r="H1498" s="132">
        <f>VLOOKUP($F1498,'Participating - full rosters'!$A:$Q,12,FALSE )</f>
        <v>36</v>
      </c>
      <c r="I1498" s="132">
        <f>VLOOKUP($F1498,'Participating - full rosters'!$A:$Q,13,FALSE )</f>
        <v>2006</v>
      </c>
      <c r="J1498" s="132" t="str">
        <f>VLOOKUP($F1498,'Participating - full rosters'!$A:$Q,14,FALSE )</f>
        <v xml:space="preserve">Govt. (non federal) - City
</v>
      </c>
      <c r="K1498" s="132" t="str">
        <f>VLOOKUP($F1498,'Participating - full rosters'!$A:$R,18,FALSE )</f>
        <v>Minor</v>
      </c>
      <c r="L1498" s="132" t="str">
        <f>VLOOKUP($F1498,'Participating - full rosters'!$A:$Q,15,FALSE )</f>
        <v>Staff Nurse</v>
      </c>
      <c r="M1498" s="150">
        <f>VLOOKUP($F1498,'Participating - full rosters'!$A:$Q,16,FALSE )</f>
        <v>39342</v>
      </c>
      <c r="N1498" s="150">
        <f>VLOOKUP($F1498,'Participating - full rosters'!$A:$Q,16,FALSE )</f>
        <v>39342</v>
      </c>
      <c r="O1498" s="150"/>
      <c r="P1498" s="150"/>
      <c r="Q1498" s="47">
        <f>'Overall Data'!$C$34-N1498</f>
        <v>3707</v>
      </c>
      <c r="R1498" s="132" t="str">
        <f>VLOOKUP($F1498,'Participating - full rosters'!$A:$Q,17,FALSE )</f>
        <v>Night</v>
      </c>
      <c r="S1498" s="132">
        <v>5</v>
      </c>
    </row>
    <row r="1499" spans="1:19">
      <c r="A1499" s="132" t="str">
        <f>VLOOKUP($F1499,'Participating - full rosters'!$A:$Q,2,FALSE )</f>
        <v>The Miriam Hospital</v>
      </c>
      <c r="B1499" s="151">
        <v>0.52550586196277105</v>
      </c>
      <c r="C1499" s="132" t="str">
        <f>VLOOKUP($F1499,'Participating - full rosters'!$A:$Q,5,FALSE )</f>
        <v>3E Stroke</v>
      </c>
      <c r="D1499" s="99">
        <v>0.54565087362919495</v>
      </c>
      <c r="E1499" s="132" t="str">
        <f>VLOOKUP($F1499,'Participating - full rosters'!$A:$Q,10,FALSE )</f>
        <v>Baribault, Jaclyn</v>
      </c>
      <c r="F1499" s="151">
        <v>0.48107039316682199</v>
      </c>
      <c r="G1499" s="132">
        <f>VLOOKUP($F1499,'Participating - full rosters'!$A:$Q,11,FALSE )</f>
        <v>247</v>
      </c>
      <c r="H1499" s="132">
        <f>VLOOKUP($F1499,'Participating - full rosters'!$A:$Q,12,FALSE )</f>
        <v>32</v>
      </c>
      <c r="I1499" s="132">
        <f>VLOOKUP($F1499,'Participating - full rosters'!$A:$Q,13,FALSE )</f>
        <v>2004</v>
      </c>
      <c r="J1499" s="132" t="str">
        <f>VLOOKUP($F1499,'Participating - full rosters'!$A:$Q,14,FALSE )</f>
        <v>Nongovt. (not-for-profit) - Other</v>
      </c>
      <c r="K1499" s="132" t="str">
        <f>VLOOKUP($F1499,'Participating - full rosters'!$A:$R,18,FALSE )</f>
        <v>Major</v>
      </c>
      <c r="L1499" s="132" t="str">
        <f>VLOOKUP($F1499,'Participating - full rosters'!$A:$Q,15,FALSE )</f>
        <v>Staff Nurse</v>
      </c>
      <c r="M1499" s="150">
        <f>VLOOKUP($F1499,'Participating - full rosters'!$A:$Q,16,FALSE )</f>
        <v>39342</v>
      </c>
      <c r="N1499" s="150">
        <f>VLOOKUP($F1499,'Participating - full rosters'!$A:$Q,16,FALSE )</f>
        <v>39342</v>
      </c>
      <c r="O1499" s="150"/>
      <c r="P1499" s="150"/>
      <c r="Q1499" s="47">
        <f>'Overall Data'!$C$34-N1499</f>
        <v>3707</v>
      </c>
      <c r="R1499" s="132" t="str">
        <f>VLOOKUP($F1499,'Participating - full rosters'!$A:$Q,17,FALSE )</f>
        <v>Night</v>
      </c>
      <c r="S1499" s="132">
        <v>5</v>
      </c>
    </row>
    <row r="1500" spans="1:19">
      <c r="A1500" s="132" t="str">
        <f>VLOOKUP($F1500,'Participating - full rosters'!$A:$Q,2,FALSE )</f>
        <v>Kaiser Permanente Sunnyside Medical Center</v>
      </c>
      <c r="B1500" s="151">
        <v>0.21700524054157877</v>
      </c>
      <c r="C1500" s="132" t="str">
        <f>VLOOKUP($F1500,'Participating - full rosters'!$A:$Q,5,FALSE )</f>
        <v>2 North</v>
      </c>
      <c r="D1500" s="99">
        <v>0.16097999137792862</v>
      </c>
      <c r="E1500" s="132" t="str">
        <f>VLOOKUP($F1500,'Participating - full rosters'!$A:$Q,10,FALSE )</f>
        <v>Jansma, Lora</v>
      </c>
      <c r="F1500" s="151">
        <v>0.65201005515763277</v>
      </c>
      <c r="G1500" s="132">
        <f>VLOOKUP($F1500,'Participating - full rosters'!$A:$Q,11,FALSE )</f>
        <v>302</v>
      </c>
      <c r="H1500" s="132">
        <f>VLOOKUP($F1500,'Participating - full rosters'!$A:$Q,12,FALSE )</f>
        <v>35</v>
      </c>
      <c r="I1500" s="132">
        <f>VLOOKUP($F1500,'Participating - full rosters'!$A:$Q,13,FALSE )</f>
        <v>2016</v>
      </c>
      <c r="J1500" s="132" t="str">
        <f>VLOOKUP($F1500,'Participating - full rosters'!$A:$Q,14,FALSE )</f>
        <v>Nongovt. (not-for-profit) - Other</v>
      </c>
      <c r="K1500" s="132" t="str">
        <f>VLOOKUP($F1500,'Participating - full rosters'!$A:$R,18,FALSE )</f>
        <v>Minor</v>
      </c>
      <c r="L1500" s="132" t="str">
        <f>VLOOKUP($F1500,'Participating - full rosters'!$A:$Q,15,FALSE )</f>
        <v>Staff Nurse</v>
      </c>
      <c r="M1500" s="150">
        <f>VLOOKUP($F1500,'Participating - full rosters'!$A:$Q,16,FALSE )</f>
        <v>39329</v>
      </c>
      <c r="N1500" s="150">
        <f>VLOOKUP($F1500,'Participating - full rosters'!$A:$Q,16,FALSE )</f>
        <v>39329</v>
      </c>
      <c r="O1500" s="150"/>
      <c r="P1500" s="150"/>
      <c r="Q1500" s="47">
        <f>'Overall Data'!$C$34-N1500</f>
        <v>3720</v>
      </c>
      <c r="R1500" s="132" t="str">
        <f>VLOOKUP($F1500,'Participating - full rosters'!$A:$Q,17,FALSE )</f>
        <v>NIGHT</v>
      </c>
      <c r="S1500" s="132">
        <v>5</v>
      </c>
    </row>
    <row r="1501" spans="1:19">
      <c r="A1501" s="132" t="str">
        <f>VLOOKUP($F1501,'Participating - full rosters'!$A:$Q,2,FALSE )</f>
        <v>Geisinger Medical Center</v>
      </c>
      <c r="B1501" s="151">
        <v>0.91611479193661671</v>
      </c>
      <c r="C1501" s="132" t="str">
        <f>VLOOKUP($F1501,'Participating - full rosters'!$A:$Q,5,FALSE )</f>
        <v xml:space="preserve">BP 7 </v>
      </c>
      <c r="D1501" s="99">
        <v>0.86510378090424767</v>
      </c>
      <c r="E1501" s="132" t="str">
        <f>VLOOKUP($F1501,'Participating - full rosters'!$A:$Q,10,FALSE )</f>
        <v>Latsha, Kathy</v>
      </c>
      <c r="F1501" s="151">
        <v>0.76901698306752098</v>
      </c>
      <c r="G1501" s="132">
        <f>VLOOKUP($F1501,'Participating - full rosters'!$A:$Q,11,FALSE )</f>
        <v>547</v>
      </c>
      <c r="H1501" s="132">
        <f>VLOOKUP($F1501,'Participating - full rosters'!$A:$Q,12,FALSE )</f>
        <v>28</v>
      </c>
      <c r="I1501" s="132">
        <f>VLOOKUP($F1501,'Participating - full rosters'!$A:$Q,13,FALSE )</f>
        <v>2010</v>
      </c>
      <c r="J1501" s="132" t="str">
        <f>VLOOKUP($F1501,'Participating - full rosters'!$A:$Q,14,FALSE )</f>
        <v>Nongovt. (not-for-profit) - Other</v>
      </c>
      <c r="K1501" s="132" t="str">
        <f>VLOOKUP($F1501,'Participating - full rosters'!$A:$R,18,FALSE )</f>
        <v>Major</v>
      </c>
      <c r="L1501" s="132" t="str">
        <f>VLOOKUP($F1501,'Participating - full rosters'!$A:$Q,15,FALSE )</f>
        <v>Team Coordinator</v>
      </c>
      <c r="M1501" s="150">
        <f>VLOOKUP($F1501,'Participating - full rosters'!$A:$Q,16,FALSE )</f>
        <v>39317</v>
      </c>
      <c r="N1501" s="150">
        <f>VLOOKUP($F1501,'Participating - full rosters'!$A:$Q,16,FALSE )</f>
        <v>39317</v>
      </c>
      <c r="O1501" s="150"/>
      <c r="P1501" s="150"/>
      <c r="Q1501" s="47">
        <f>'Overall Data'!$C$34-N1501</f>
        <v>3732</v>
      </c>
      <c r="R1501" s="132" t="str">
        <f>VLOOKUP($F1501,'Participating - full rosters'!$A:$Q,17,FALSE )</f>
        <v xml:space="preserve">NIGHT </v>
      </c>
      <c r="S1501" s="132">
        <v>5</v>
      </c>
    </row>
    <row r="1502" spans="1:19">
      <c r="A1502" s="132" t="str">
        <f>VLOOKUP($F1502,'Participating - full rosters'!$A:$Q,2,FALSE )</f>
        <v>Harlem Hospital Center</v>
      </c>
      <c r="B1502" s="151">
        <v>0.14907095709371709</v>
      </c>
      <c r="C1502" s="132" t="str">
        <f>VLOOKUP($F1502,'Participating - full rosters'!$A:$Q,5,FALSE )</f>
        <v>13th Floor - Medicine</v>
      </c>
      <c r="D1502" s="99">
        <v>0.67283544320657374</v>
      </c>
      <c r="E1502" s="132" t="str">
        <f>VLOOKUP($F1502,'Participating - full rosters'!$A:$Q,10,FALSE )</f>
        <v>Balde, Hawaou</v>
      </c>
      <c r="F1502" s="151">
        <v>0.10158237429559014</v>
      </c>
      <c r="G1502" s="132">
        <f>VLOOKUP($F1502,'Participating - full rosters'!$A:$Q,11,FALSE )</f>
        <v>257</v>
      </c>
      <c r="H1502" s="132">
        <f>VLOOKUP($F1502,'Participating - full rosters'!$A:$Q,12,FALSE )</f>
        <v>36</v>
      </c>
      <c r="I1502" s="132">
        <f>VLOOKUP($F1502,'Participating - full rosters'!$A:$Q,13,FALSE )</f>
        <v>2011</v>
      </c>
      <c r="J1502" s="132" t="str">
        <f>VLOOKUP($F1502,'Participating - full rosters'!$A:$Q,14,FALSE )</f>
        <v xml:space="preserve">Govt. (non federal) - City
</v>
      </c>
      <c r="K1502" s="132" t="str">
        <f>VLOOKUP($F1502,'Participating - full rosters'!$A:$R,18,FALSE )</f>
        <v>Minor</v>
      </c>
      <c r="L1502" s="132" t="str">
        <f>VLOOKUP($F1502,'Participating - full rosters'!$A:$Q,15,FALSE )</f>
        <v>RN</v>
      </c>
      <c r="M1502" s="150">
        <f>VLOOKUP($F1502,'Participating - full rosters'!$A:$Q,16,FALSE )</f>
        <v>39314</v>
      </c>
      <c r="N1502" s="150">
        <f>VLOOKUP($F1502,'Participating - full rosters'!$A:$Q,16,FALSE )</f>
        <v>39314</v>
      </c>
      <c r="O1502" s="150"/>
      <c r="P1502" s="150"/>
      <c r="Q1502" s="47">
        <f>'Overall Data'!$C$34-N1502</f>
        <v>3735</v>
      </c>
      <c r="R1502" s="132" t="str">
        <f>VLOOKUP($F1502,'Participating - full rosters'!$A:$Q,17,FALSE )</f>
        <v>Night</v>
      </c>
      <c r="S1502" s="132">
        <v>5</v>
      </c>
    </row>
    <row r="1503" spans="1:19">
      <c r="A1503" s="132" t="str">
        <f>VLOOKUP($F1503,'Participating - full rosters'!$A:$Q,2,FALSE )</f>
        <v>Kaiser Permanente Sunnyside Medical Center</v>
      </c>
      <c r="B1503" s="151">
        <v>0.21700524054157877</v>
      </c>
      <c r="C1503" s="132" t="str">
        <f>VLOOKUP($F1503,'Participating - full rosters'!$A:$Q,5,FALSE )</f>
        <v>1 North</v>
      </c>
      <c r="D1503" s="151">
        <v>0.62267359343562168</v>
      </c>
      <c r="E1503" s="132" t="str">
        <f>VLOOKUP($F1503,'Participating - full rosters'!$A:$Q,10,FALSE )</f>
        <v>Fortier, Roger</v>
      </c>
      <c r="F1503" s="151">
        <v>0.24397856746531321</v>
      </c>
      <c r="G1503" s="132">
        <f>VLOOKUP($F1503,'Participating - full rosters'!$A:$Q,11,FALSE )</f>
        <v>302</v>
      </c>
      <c r="H1503" s="132">
        <f>VLOOKUP($F1503,'Participating - full rosters'!$A:$Q,12,FALSE )</f>
        <v>19</v>
      </c>
      <c r="I1503" s="132">
        <f>VLOOKUP($F1503,'Participating - full rosters'!$A:$Q,13,FALSE )</f>
        <v>2016</v>
      </c>
      <c r="J1503" s="132" t="str">
        <f>VLOOKUP($F1503,'Participating - full rosters'!$A:$Q,14,FALSE )</f>
        <v>Nongovt. (not-for-profit) - Other</v>
      </c>
      <c r="K1503" s="132" t="str">
        <f>VLOOKUP($F1503,'Participating - full rosters'!$A:$R,18,FALSE )</f>
        <v>Minor</v>
      </c>
      <c r="L1503" s="132" t="str">
        <f>VLOOKUP($F1503,'Participating - full rosters'!$A:$Q,15,FALSE )</f>
        <v>Staff Nurse</v>
      </c>
      <c r="M1503" s="150">
        <f>VLOOKUP($F1503,'Participating - full rosters'!$A:$Q,16,FALSE )</f>
        <v>39314</v>
      </c>
      <c r="N1503" s="150">
        <f>VLOOKUP($F1503,'Participating - full rosters'!$A:$Q,16,FALSE )</f>
        <v>39314</v>
      </c>
      <c r="O1503" s="150"/>
      <c r="P1503" s="150"/>
      <c r="Q1503" s="47">
        <f>'Overall Data'!$C$34-N1503</f>
        <v>3735</v>
      </c>
      <c r="R1503" s="132" t="str">
        <f>VLOOKUP($F1503,'Participating - full rosters'!$A:$Q,17,FALSE )</f>
        <v>NIGHT</v>
      </c>
      <c r="S1503" s="132">
        <v>5</v>
      </c>
    </row>
    <row r="1504" spans="1:19">
      <c r="A1504" s="132" t="str">
        <f>VLOOKUP($F1504,'Participating - full rosters'!$A:$Q,2,FALSE )</f>
        <v>St. John Hospital &amp; Medical Center</v>
      </c>
      <c r="B1504" s="151">
        <v>0.43342485109506379</v>
      </c>
      <c r="C1504" s="132" t="str">
        <f>VLOOKUP($F1504,'Participating - full rosters'!$A:$Q,5,FALSE )</f>
        <v>4 East - ACE Unit</v>
      </c>
      <c r="D1504" s="151">
        <v>0.9455541494267875</v>
      </c>
      <c r="E1504" s="132" t="str">
        <f>VLOOKUP($F1504,'Participating - full rosters'!$A:$Q,10,FALSE )</f>
        <v>Kerkmaz, Marcy</v>
      </c>
      <c r="F1504" s="151">
        <v>0.29344505689333533</v>
      </c>
      <c r="G1504" s="132">
        <f>VLOOKUP($F1504,'Participating - full rosters'!$A:$Q,11,FALSE )</f>
        <v>586</v>
      </c>
      <c r="H1504" s="132">
        <f>VLOOKUP($F1504,'Participating - full rosters'!$A:$Q,12,FALSE )</f>
        <v>24</v>
      </c>
      <c r="I1504" s="132">
        <f>VLOOKUP($F1504,'Participating - full rosters'!$A:$Q,13,FALSE )</f>
        <v>2003</v>
      </c>
      <c r="J1504" s="132" t="str">
        <f>VLOOKUP($F1504,'Participating - full rosters'!$A:$Q,14,FALSE )</f>
        <v>Nongovt. (not-for-profit) - Church Operated</v>
      </c>
      <c r="K1504" s="132" t="str">
        <f>VLOOKUP($F1504,'Participating - full rosters'!$A:$R,18,FALSE )</f>
        <v>Major</v>
      </c>
      <c r="L1504" s="132" t="str">
        <f>VLOOKUP($F1504,'Participating - full rosters'!$A:$Q,15,FALSE )</f>
        <v>Patient Care Technician</v>
      </c>
      <c r="M1504" s="150">
        <f>VLOOKUP($F1504,'Participating - full rosters'!$A:$Q,16,FALSE )</f>
        <v>39292</v>
      </c>
      <c r="N1504" s="150">
        <f>VLOOKUP($F1504,'Participating - full rosters'!$A:$Q,16,FALSE )</f>
        <v>39292</v>
      </c>
      <c r="O1504" s="150"/>
      <c r="P1504" s="150"/>
      <c r="Q1504" s="47">
        <f>'Overall Data'!$C$34-N1504</f>
        <v>3757</v>
      </c>
      <c r="R1504" s="132" t="str">
        <f>VLOOKUP($F1504,'Participating - full rosters'!$A:$Q,17,FALSE )</f>
        <v xml:space="preserve">NIGHT </v>
      </c>
      <c r="S1504" s="132">
        <v>5</v>
      </c>
    </row>
    <row r="1505" spans="1:19">
      <c r="A1505" s="132" t="str">
        <f>VLOOKUP($F1505,'Participating - full rosters'!$A:$Q,2,FALSE )</f>
        <v>Kaiser Permanente Sunnyside Medical Center</v>
      </c>
      <c r="B1505" s="151">
        <v>0.21700524054157877</v>
      </c>
      <c r="C1505" s="132" t="str">
        <f>VLOOKUP($F1505,'Participating - full rosters'!$A:$Q,5,FALSE )</f>
        <v>1 North</v>
      </c>
      <c r="D1505" s="99">
        <v>0.62267359343562168</v>
      </c>
      <c r="E1505" s="132" t="str">
        <f>VLOOKUP($F1505,'Participating - full rosters'!$A:$Q,10,FALSE )</f>
        <v>Abendante, Karen</v>
      </c>
      <c r="F1505" s="151">
        <v>0.66409280730167874</v>
      </c>
      <c r="G1505" s="132">
        <f>VLOOKUP($F1505,'Participating - full rosters'!$A:$Q,11,FALSE )</f>
        <v>302</v>
      </c>
      <c r="H1505" s="132">
        <f>VLOOKUP($F1505,'Participating - full rosters'!$A:$Q,12,FALSE )</f>
        <v>19</v>
      </c>
      <c r="I1505" s="132">
        <f>VLOOKUP($F1505,'Participating - full rosters'!$A:$Q,13,FALSE )</f>
        <v>2016</v>
      </c>
      <c r="J1505" s="132" t="str">
        <f>VLOOKUP($F1505,'Participating - full rosters'!$A:$Q,14,FALSE )</f>
        <v>Nongovt. (not-for-profit) - Other</v>
      </c>
      <c r="K1505" s="132" t="str">
        <f>VLOOKUP($F1505,'Participating - full rosters'!$A:$R,18,FALSE )</f>
        <v>Minor</v>
      </c>
      <c r="L1505" s="132" t="str">
        <f>VLOOKUP($F1505,'Participating - full rosters'!$A:$Q,15,FALSE )</f>
        <v>Staff Nurse</v>
      </c>
      <c r="M1505" s="150">
        <f>VLOOKUP($F1505,'Participating - full rosters'!$A:$Q,16,FALSE )</f>
        <v>39289</v>
      </c>
      <c r="N1505" s="150">
        <f>VLOOKUP($F1505,'Participating - full rosters'!$A:$Q,16,FALSE )</f>
        <v>39289</v>
      </c>
      <c r="O1505" s="150"/>
      <c r="P1505" s="150"/>
      <c r="Q1505" s="47">
        <f>'Overall Data'!$C$34-N1505</f>
        <v>3760</v>
      </c>
      <c r="R1505" s="132" t="str">
        <f>VLOOKUP($F1505,'Participating - full rosters'!$A:$Q,17,FALSE )</f>
        <v>NIGHT</v>
      </c>
      <c r="S1505" s="132">
        <v>5</v>
      </c>
    </row>
    <row r="1506" spans="1:19">
      <c r="A1506" s="132" t="str">
        <f>VLOOKUP($F1506,'Participating - full rosters'!$A:$Q,2,FALSE )</f>
        <v xml:space="preserve">King's County </v>
      </c>
      <c r="B1506" s="142">
        <v>0.238875576347579</v>
      </c>
      <c r="C1506" s="132" t="str">
        <f>VLOOKUP($F1506,'Participating - full rosters'!$A:$Q,5,FALSE )</f>
        <v>D2 South</v>
      </c>
      <c r="D1506" s="195">
        <v>0.27931802113721926</v>
      </c>
      <c r="E1506" s="132" t="str">
        <f>VLOOKUP($F1506,'Participating - full rosters'!$A:$Q,10,FALSE )</f>
        <v>Douglas, Paul</v>
      </c>
      <c r="F1506" s="142">
        <v>0.15951693260277799</v>
      </c>
      <c r="G1506" s="132">
        <f>VLOOKUP($F1506,'Participating - full rosters'!$A:$Q,11,FALSE )</f>
        <v>599</v>
      </c>
      <c r="H1506" s="132">
        <f>VLOOKUP($F1506,'Participating - full rosters'!$A:$Q,12,FALSE )</f>
        <v>36</v>
      </c>
      <c r="I1506" s="132">
        <f>VLOOKUP($F1506,'Participating - full rosters'!$A:$Q,13,FALSE )</f>
        <v>2006</v>
      </c>
      <c r="J1506" s="132" t="str">
        <f>VLOOKUP($F1506,'Participating - full rosters'!$A:$Q,14,FALSE )</f>
        <v xml:space="preserve">Govt. (non federal) - City
</v>
      </c>
      <c r="K1506" s="132" t="str">
        <f>VLOOKUP($F1506,'Participating - full rosters'!$A:$R,18,FALSE )</f>
        <v>Minor</v>
      </c>
      <c r="L1506" s="132" t="str">
        <f>VLOOKUP($F1506,'Participating - full rosters'!$A:$Q,15,FALSE )</f>
        <v>Staff Nurse</v>
      </c>
      <c r="M1506" s="150">
        <f>VLOOKUP($F1506,'Participating - full rosters'!$A:$Q,16,FALSE )</f>
        <v>39272</v>
      </c>
      <c r="N1506" s="150">
        <f>VLOOKUP($F1506,'Participating - full rosters'!$A:$Q,16,FALSE )</f>
        <v>39272</v>
      </c>
      <c r="O1506" s="150"/>
      <c r="P1506" s="150"/>
      <c r="Q1506" s="47">
        <f>'Overall Data'!$C$34-N1506</f>
        <v>3777</v>
      </c>
      <c r="R1506" s="132" t="str">
        <f>VLOOKUP($F1506,'Participating - full rosters'!$A:$Q,17,FALSE )</f>
        <v>NIGHT</v>
      </c>
      <c r="S1506" s="132">
        <v>5</v>
      </c>
    </row>
    <row r="1507" spans="1:19">
      <c r="A1507" s="132" t="str">
        <f>VLOOKUP($F1507,'Participating - full rosters'!$A:$Q,2,FALSE )</f>
        <v>Geisinger Medical Center</v>
      </c>
      <c r="B1507" s="151">
        <v>0.91611479193661671</v>
      </c>
      <c r="C1507" s="132" t="str">
        <f>VLOOKUP($F1507,'Participating - full rosters'!$A:$Q,5,FALSE )</f>
        <v xml:space="preserve">BP 7 </v>
      </c>
      <c r="D1507" s="99">
        <v>0.86510378090424767</v>
      </c>
      <c r="E1507" s="132" t="str">
        <f>VLOOKUP($F1507,'Participating - full rosters'!$A:$Q,10,FALSE )</f>
        <v>Sawyer, Maria</v>
      </c>
      <c r="F1507" s="151">
        <v>0.13009978791287957</v>
      </c>
      <c r="G1507" s="132">
        <f>VLOOKUP($F1507,'Participating - full rosters'!$A:$Q,11,FALSE )</f>
        <v>547</v>
      </c>
      <c r="H1507" s="132">
        <f>VLOOKUP($F1507,'Participating - full rosters'!$A:$Q,12,FALSE )</f>
        <v>28</v>
      </c>
      <c r="I1507" s="132">
        <f>VLOOKUP($F1507,'Participating - full rosters'!$A:$Q,13,FALSE )</f>
        <v>2010</v>
      </c>
      <c r="J1507" s="132" t="str">
        <f>VLOOKUP($F1507,'Participating - full rosters'!$A:$Q,14,FALSE )</f>
        <v>Nongovt. (not-for-profit) - Other</v>
      </c>
      <c r="K1507" s="132" t="str">
        <f>VLOOKUP($F1507,'Participating - full rosters'!$A:$R,18,FALSE )</f>
        <v>Major</v>
      </c>
      <c r="L1507" s="132" t="str">
        <f>VLOOKUP($F1507,'Participating - full rosters'!$A:$Q,15,FALSE )</f>
        <v>Staff Nurse</v>
      </c>
      <c r="M1507" s="150">
        <f>VLOOKUP($F1507,'Participating - full rosters'!$A:$Q,16,FALSE )</f>
        <v>39246</v>
      </c>
      <c r="N1507" s="150">
        <f>VLOOKUP($F1507,'Participating - full rosters'!$A:$Q,16,FALSE )</f>
        <v>39246</v>
      </c>
      <c r="O1507" s="150"/>
      <c r="P1507" s="150"/>
      <c r="Q1507" s="47">
        <f>'Overall Data'!$C$34-N1507</f>
        <v>3803</v>
      </c>
      <c r="R1507" s="132" t="str">
        <f>VLOOKUP($F1507,'Participating - full rosters'!$A:$Q,17,FALSE )</f>
        <v xml:space="preserve">NIGHT </v>
      </c>
      <c r="S1507" s="132">
        <v>5</v>
      </c>
    </row>
    <row r="1508" spans="1:19">
      <c r="A1508" s="132" t="str">
        <f>VLOOKUP($F1508,'Participating - full rosters'!$A:$Q,2,FALSE )</f>
        <v>Geisinger Medical Center</v>
      </c>
      <c r="B1508" s="151">
        <v>0.91611479193661671</v>
      </c>
      <c r="C1508" s="132" t="str">
        <f>VLOOKUP($F1508,'Participating - full rosters'!$A:$Q,5,FALSE )</f>
        <v xml:space="preserve">BP 7 </v>
      </c>
      <c r="D1508" s="99">
        <v>0.86510378090424767</v>
      </c>
      <c r="E1508" s="132" t="str">
        <f>VLOOKUP($F1508,'Participating - full rosters'!$A:$Q,10,FALSE )</f>
        <v>Heckman, Chris</v>
      </c>
      <c r="F1508" s="151">
        <v>0.88806714287099164</v>
      </c>
      <c r="G1508" s="132">
        <f>VLOOKUP($F1508,'Participating - full rosters'!$A:$Q,11,FALSE )</f>
        <v>547</v>
      </c>
      <c r="H1508" s="132">
        <f>VLOOKUP($F1508,'Participating - full rosters'!$A:$Q,12,FALSE )</f>
        <v>28</v>
      </c>
      <c r="I1508" s="132">
        <f>VLOOKUP($F1508,'Participating - full rosters'!$A:$Q,13,FALSE )</f>
        <v>2010</v>
      </c>
      <c r="J1508" s="132" t="str">
        <f>VLOOKUP($F1508,'Participating - full rosters'!$A:$Q,14,FALSE )</f>
        <v>Nongovt. (not-for-profit) - Other</v>
      </c>
      <c r="K1508" s="132" t="str">
        <f>VLOOKUP($F1508,'Participating - full rosters'!$A:$R,18,FALSE )</f>
        <v>Major</v>
      </c>
      <c r="L1508" s="132" t="str">
        <f>VLOOKUP($F1508,'Participating - full rosters'!$A:$Q,15,FALSE )</f>
        <v>Staff Nurse</v>
      </c>
      <c r="M1508" s="150">
        <f>VLOOKUP($F1508,'Participating - full rosters'!$A:$Q,16,FALSE )</f>
        <v>39206</v>
      </c>
      <c r="N1508" s="150">
        <f>VLOOKUP($F1508,'Participating - full rosters'!$A:$Q,16,FALSE )</f>
        <v>39206</v>
      </c>
      <c r="O1508" s="150"/>
      <c r="P1508" s="150"/>
      <c r="Q1508" s="47">
        <f>'Overall Data'!$C$34-N1508</f>
        <v>3843</v>
      </c>
      <c r="R1508" s="132" t="str">
        <f>VLOOKUP($F1508,'Participating - full rosters'!$A:$Q,17,FALSE )</f>
        <v xml:space="preserve">NIGHT </v>
      </c>
      <c r="S1508" s="132">
        <v>5</v>
      </c>
    </row>
    <row r="1509" spans="1:19">
      <c r="A1509" s="132" t="str">
        <f>VLOOKUP($F1509,'Participating - full rosters'!$A:$Q,2,FALSE )</f>
        <v>Geisinger Medical Center</v>
      </c>
      <c r="B1509" s="151">
        <v>0.91611479193661671</v>
      </c>
      <c r="C1509" s="132" t="str">
        <f>VLOOKUP($F1509,'Participating - full rosters'!$A:$Q,5,FALSE )</f>
        <v xml:space="preserve">BP 7 </v>
      </c>
      <c r="D1509" s="99">
        <v>0.86510378090424767</v>
      </c>
      <c r="E1509" s="132" t="str">
        <f>VLOOKUP($F1509,'Participating - full rosters'!$A:$Q,10,FALSE )</f>
        <v>Long, Debra</v>
      </c>
      <c r="F1509" s="151">
        <v>0.29590944431696709</v>
      </c>
      <c r="G1509" s="132">
        <f>VLOOKUP($F1509,'Participating - full rosters'!$A:$Q,11,FALSE )</f>
        <v>547</v>
      </c>
      <c r="H1509" s="132">
        <f>VLOOKUP($F1509,'Participating - full rosters'!$A:$Q,12,FALSE )</f>
        <v>28</v>
      </c>
      <c r="I1509" s="132">
        <f>VLOOKUP($F1509,'Participating - full rosters'!$A:$Q,13,FALSE )</f>
        <v>2010</v>
      </c>
      <c r="J1509" s="132" t="str">
        <f>VLOOKUP($F1509,'Participating - full rosters'!$A:$Q,14,FALSE )</f>
        <v>Nongovt. (not-for-profit) - Other</v>
      </c>
      <c r="K1509" s="132" t="str">
        <f>VLOOKUP($F1509,'Participating - full rosters'!$A:$R,18,FALSE )</f>
        <v>Major</v>
      </c>
      <c r="L1509" s="132" t="str">
        <f>VLOOKUP($F1509,'Participating - full rosters'!$A:$Q,15,FALSE )</f>
        <v>Staff Nurse</v>
      </c>
      <c r="M1509" s="150">
        <f>VLOOKUP($F1509,'Participating - full rosters'!$A:$Q,16,FALSE )</f>
        <v>39192</v>
      </c>
      <c r="N1509" s="150">
        <f>VLOOKUP($F1509,'Participating - full rosters'!$A:$Q,16,FALSE )</f>
        <v>39192</v>
      </c>
      <c r="O1509" s="150"/>
      <c r="P1509" s="150"/>
      <c r="Q1509" s="47">
        <f>'Overall Data'!$C$34-N1509</f>
        <v>3857</v>
      </c>
      <c r="R1509" s="132" t="str">
        <f>VLOOKUP($F1509,'Participating - full rosters'!$A:$Q,17,FALSE )</f>
        <v xml:space="preserve">NIGHT </v>
      </c>
      <c r="S1509" s="132">
        <v>5</v>
      </c>
    </row>
    <row r="1510" spans="1:19">
      <c r="A1510" s="132" t="str">
        <f>VLOOKUP($F1510,'Participating - full rosters'!$A:$Q,2,FALSE )</f>
        <v>Harlem Hospital Center</v>
      </c>
      <c r="B1510" s="151">
        <v>0.14907095709371709</v>
      </c>
      <c r="C1510" s="132" t="str">
        <f>VLOOKUP($F1510,'Participating - full rosters'!$A:$Q,5,FALSE )</f>
        <v>13th Floor - Medicine</v>
      </c>
      <c r="D1510" s="151">
        <v>0.67283544320657374</v>
      </c>
      <c r="E1510" s="132" t="str">
        <f>VLOOKUP($F1510,'Participating - full rosters'!$A:$Q,10,FALSE )</f>
        <v>Florescio, Helen</v>
      </c>
      <c r="F1510" s="151">
        <v>0.8332790133947624</v>
      </c>
      <c r="G1510" s="132">
        <f>VLOOKUP($F1510,'Participating - full rosters'!$A:$Q,11,FALSE )</f>
        <v>257</v>
      </c>
      <c r="H1510" s="132">
        <f>VLOOKUP($F1510,'Participating - full rosters'!$A:$Q,12,FALSE )</f>
        <v>36</v>
      </c>
      <c r="I1510" s="132">
        <f>VLOOKUP($F1510,'Participating - full rosters'!$A:$Q,13,FALSE )</f>
        <v>2011</v>
      </c>
      <c r="J1510" s="132" t="str">
        <f>VLOOKUP($F1510,'Participating - full rosters'!$A:$Q,14,FALSE )</f>
        <v xml:space="preserve">Govt. (non federal) - City
</v>
      </c>
      <c r="K1510" s="132" t="str">
        <f>VLOOKUP($F1510,'Participating - full rosters'!$A:$R,18,FALSE )</f>
        <v>Minor</v>
      </c>
      <c r="L1510" s="132" t="str">
        <f>VLOOKUP($F1510,'Participating - full rosters'!$A:$Q,15,FALSE )</f>
        <v>RN</v>
      </c>
      <c r="M1510" s="150">
        <f>VLOOKUP($F1510,'Participating - full rosters'!$A:$Q,16,FALSE )</f>
        <v>39191</v>
      </c>
      <c r="N1510" s="150">
        <f>VLOOKUP($F1510,'Participating - full rosters'!$A:$Q,16,FALSE )</f>
        <v>39191</v>
      </c>
      <c r="O1510" s="150"/>
      <c r="P1510" s="150"/>
      <c r="Q1510" s="47">
        <f>'Overall Data'!$C$34-N1510</f>
        <v>3858</v>
      </c>
      <c r="R1510" s="132" t="str">
        <f>VLOOKUP($F1510,'Participating - full rosters'!$A:$Q,17,FALSE )</f>
        <v>Night</v>
      </c>
      <c r="S1510" s="132">
        <v>5</v>
      </c>
    </row>
    <row r="1511" spans="1:19">
      <c r="A1511" s="132" t="str">
        <f>VLOOKUP($F1511,'Participating - full rosters'!$A:$Q,2,FALSE )</f>
        <v>St. Elizabeth Hospital</v>
      </c>
      <c r="B1511" s="106">
        <v>6.8237914781315995E-2</v>
      </c>
      <c r="C1511" s="132" t="str">
        <f>VLOOKUP($F1511,'Participating - full rosters'!$A:$Q,5,FALSE )</f>
        <v>Surgery</v>
      </c>
      <c r="D1511" s="106">
        <v>0.26135224736058948</v>
      </c>
      <c r="E1511" s="132" t="str">
        <f>VLOOKUP($F1511,'Participating - full rosters'!$A:$Q,10,FALSE )</f>
        <v>Leban, Anitra</v>
      </c>
      <c r="F1511" s="106">
        <v>0.25419060160009344</v>
      </c>
      <c r="G1511" s="132">
        <f>VLOOKUP($F1511,'Participating - full rosters'!$A:$Q,11,FALSE )</f>
        <v>47</v>
      </c>
      <c r="H1511" s="132">
        <f>VLOOKUP($F1511,'Participating - full rosters'!$A:$Q,12,FALSE )</f>
        <v>16</v>
      </c>
      <c r="I1511" s="132">
        <f>VLOOKUP($F1511,'Participating - full rosters'!$A:$Q,13,FALSE )</f>
        <v>2012</v>
      </c>
      <c r="J1511" s="132" t="str">
        <f>VLOOKUP($F1511,'Participating - full rosters'!$A:$Q,14,FALSE )</f>
        <v xml:space="preserve">Nongovt. (not-for-profit) - Church Operated
</v>
      </c>
      <c r="K1511" s="132" t="str">
        <f>VLOOKUP($F1511,'Participating - full rosters'!$A:$R,18,FALSE )</f>
        <v>Non teaching</v>
      </c>
      <c r="L1511" s="132" t="str">
        <f>VLOOKUP($F1511,'Participating - full rosters'!$A:$Q,15,FALSE )</f>
        <v>Staff Nurse</v>
      </c>
      <c r="M1511" s="150">
        <f>VLOOKUP($F1511,'Participating - full rosters'!$A:$Q,16,FALSE )</f>
        <v>39125</v>
      </c>
      <c r="N1511" s="150">
        <f>VLOOKUP($F1511,'Participating - full rosters'!$A:$Q,16,FALSE )</f>
        <v>39125</v>
      </c>
      <c r="O1511" s="150"/>
      <c r="P1511" s="150"/>
      <c r="Q1511" s="47">
        <f>'Overall Data'!$C$34-N1511</f>
        <v>3924</v>
      </c>
      <c r="R1511" s="132" t="str">
        <f>VLOOKUP($F1511,'Participating - full rosters'!$A:$Q,17,FALSE )</f>
        <v>Night</v>
      </c>
      <c r="S1511" s="132">
        <v>5</v>
      </c>
    </row>
    <row r="1512" spans="1:19">
      <c r="A1512" s="132" t="str">
        <f>VLOOKUP($F1512,'Participating - full rosters'!$A:$Q,2,FALSE )</f>
        <v>Woodhull Hospital</v>
      </c>
      <c r="B1512" s="151">
        <v>0.33754326083630637</v>
      </c>
      <c r="C1512" s="132" t="str">
        <f>VLOOKUP($F1512,'Participating - full rosters'!$A:$Q,5,FALSE )</f>
        <v>8-200 Medicine</v>
      </c>
      <c r="D1512" s="99">
        <v>0.39015181399689147</v>
      </c>
      <c r="E1512" s="132" t="str">
        <f>VLOOKUP($F1512,'Participating - full rosters'!$A:$Q,10,FALSE )</f>
        <v>Alao, Afolake</v>
      </c>
      <c r="F1512" s="151">
        <v>0.45550000000000002</v>
      </c>
      <c r="G1512" s="132">
        <f>VLOOKUP($F1512,'Participating - full rosters'!$A:$Q,11,FALSE )</f>
        <v>305</v>
      </c>
      <c r="H1512" s="132">
        <f>VLOOKUP($F1512,'Participating - full rosters'!$A:$Q,12,FALSE )</f>
        <v>36</v>
      </c>
      <c r="I1512" s="132">
        <f>VLOOKUP($F1512,'Participating - full rosters'!$A:$Q,13,FALSE )</f>
        <v>2016</v>
      </c>
      <c r="J1512" s="132" t="str">
        <f>VLOOKUP($F1512,'Participating - full rosters'!$A:$Q,14,FALSE )</f>
        <v>Govt. (non federal) - City-county</v>
      </c>
      <c r="K1512" s="132" t="str">
        <f>VLOOKUP($F1512,'Participating - full rosters'!$A:$R,18,FALSE )</f>
        <v>Minor</v>
      </c>
      <c r="L1512" s="132" t="str">
        <f>VLOOKUP($F1512,'Participating - full rosters'!$A:$Q,15,FALSE )</f>
        <v>Staff Nurse</v>
      </c>
      <c r="M1512" s="150">
        <f>VLOOKUP($F1512,'Participating - full rosters'!$A:$Q,16,FALSE )</f>
        <v>39125</v>
      </c>
      <c r="N1512" s="150">
        <f>VLOOKUP($F1512,'Participating - full rosters'!$A:$Q,16,FALSE )</f>
        <v>39125</v>
      </c>
      <c r="O1512" s="150"/>
      <c r="P1512" s="150"/>
      <c r="Q1512" s="47">
        <f>'Overall Data'!$C$34-N1512</f>
        <v>3924</v>
      </c>
      <c r="R1512" s="132" t="str">
        <f>VLOOKUP($F1512,'Participating - full rosters'!$A:$Q,17,FALSE )</f>
        <v>Night</v>
      </c>
      <c r="S1512" s="132">
        <v>5</v>
      </c>
    </row>
    <row r="1513" spans="1:19">
      <c r="A1513" s="132" t="str">
        <f>VLOOKUP($F1513,'Participating - full rosters'!$A:$Q,2,FALSE )</f>
        <v>Kaiser Permanente Sunnyside Medical Center</v>
      </c>
      <c r="B1513" s="151">
        <v>0.21700524054157877</v>
      </c>
      <c r="C1513" s="132" t="str">
        <f>VLOOKUP($F1513,'Participating - full rosters'!$A:$Q,5,FALSE )</f>
        <v>3 North</v>
      </c>
      <c r="D1513" s="99">
        <v>0.25340820192356961</v>
      </c>
      <c r="E1513" s="132" t="str">
        <f>VLOOKUP($F1513,'Participating - full rosters'!$A:$Q,10,FALSE )</f>
        <v>Gonzalez, Daisy Crespo</v>
      </c>
      <c r="F1513" s="151">
        <v>0.19193952857576957</v>
      </c>
      <c r="G1513" s="132">
        <f>VLOOKUP($F1513,'Participating - full rosters'!$A:$Q,11,FALSE )</f>
        <v>302</v>
      </c>
      <c r="H1513" s="132">
        <f>VLOOKUP($F1513,'Participating - full rosters'!$A:$Q,12,FALSE )</f>
        <v>37</v>
      </c>
      <c r="I1513" s="132">
        <f>VLOOKUP($F1513,'Participating - full rosters'!$A:$Q,13,FALSE )</f>
        <v>2016</v>
      </c>
      <c r="J1513" s="132" t="str">
        <f>VLOOKUP($F1513,'Participating - full rosters'!$A:$Q,14,FALSE )</f>
        <v>Nongovt. (not-for-profit) - Other</v>
      </c>
      <c r="K1513" s="132" t="str">
        <f>VLOOKUP($F1513,'Participating - full rosters'!$A:$R,18,FALSE )</f>
        <v>Minor</v>
      </c>
      <c r="L1513" s="132" t="str">
        <f>VLOOKUP($F1513,'Participating - full rosters'!$A:$Q,15,FALSE )</f>
        <v>Staff Nurse</v>
      </c>
      <c r="M1513" s="150">
        <f>VLOOKUP($F1513,'Participating - full rosters'!$A:$Q,16,FALSE )</f>
        <v>39111</v>
      </c>
      <c r="N1513" s="150">
        <f>VLOOKUP($F1513,'Participating - full rosters'!$A:$Q,16,FALSE )</f>
        <v>39111</v>
      </c>
      <c r="O1513" s="150"/>
      <c r="P1513" s="150"/>
      <c r="Q1513" s="47">
        <f>'Overall Data'!$C$34-N1513</f>
        <v>3938</v>
      </c>
      <c r="R1513" s="132" t="str">
        <f>VLOOKUP($F1513,'Participating - full rosters'!$A:$Q,17,FALSE )</f>
        <v>NIGHT</v>
      </c>
      <c r="S1513" s="132">
        <v>5</v>
      </c>
    </row>
    <row r="1514" spans="1:19">
      <c r="A1514" s="132" t="str">
        <f>VLOOKUP($F1514,'Participating - full rosters'!$A:$Q,2,FALSE )</f>
        <v>Kaiser Permanente Sunnyside Medical Center</v>
      </c>
      <c r="B1514" s="151">
        <v>0.21700524054157877</v>
      </c>
      <c r="C1514" s="132" t="str">
        <f>VLOOKUP($F1514,'Participating - full rosters'!$A:$Q,5,FALSE )</f>
        <v>CV</v>
      </c>
      <c r="D1514" s="99">
        <v>0.28666575543119865</v>
      </c>
      <c r="E1514" s="132" t="str">
        <f>VLOOKUP($F1514,'Participating - full rosters'!$A:$Q,10,FALSE )</f>
        <v>Gokey, Matthew</v>
      </c>
      <c r="F1514" s="151">
        <v>0.41965537445449996</v>
      </c>
      <c r="G1514" s="132">
        <f>VLOOKUP($F1514,'Participating - full rosters'!$A:$Q,11,FALSE )</f>
        <v>302</v>
      </c>
      <c r="H1514" s="132">
        <f>VLOOKUP($F1514,'Participating - full rosters'!$A:$Q,12,FALSE )</f>
        <v>18</v>
      </c>
      <c r="I1514" s="132">
        <f>VLOOKUP($F1514,'Participating - full rosters'!$A:$Q,13,FALSE )</f>
        <v>2016</v>
      </c>
      <c r="J1514" s="132" t="str">
        <f>VLOOKUP($F1514,'Participating - full rosters'!$A:$Q,14,FALSE )</f>
        <v>Nongovt. (not-for-profit) - Other</v>
      </c>
      <c r="K1514" s="132" t="str">
        <f>VLOOKUP($F1514,'Participating - full rosters'!$A:$R,18,FALSE )</f>
        <v>Minor</v>
      </c>
      <c r="L1514" s="132" t="str">
        <f>VLOOKUP($F1514,'Participating - full rosters'!$A:$Q,15,FALSE )</f>
        <v>Staff Nurse</v>
      </c>
      <c r="M1514" s="150">
        <f>VLOOKUP($F1514,'Participating - full rosters'!$A:$Q,16,FALSE )</f>
        <v>39097</v>
      </c>
      <c r="N1514" s="150">
        <f>VLOOKUP($F1514,'Participating - full rosters'!$A:$Q,16,FALSE )</f>
        <v>39097</v>
      </c>
      <c r="O1514" s="150"/>
      <c r="P1514" s="150"/>
      <c r="Q1514" s="47">
        <f>'Overall Data'!$C$34-N1514</f>
        <v>3952</v>
      </c>
      <c r="R1514" s="132" t="str">
        <f>VLOOKUP($F1514,'Participating - full rosters'!$A:$Q,17,FALSE )</f>
        <v>NIGHT</v>
      </c>
      <c r="S1514" s="132">
        <v>5</v>
      </c>
    </row>
    <row r="1515" spans="1:19">
      <c r="A1515" s="132" t="str">
        <f>VLOOKUP($F1515,'Participating - full rosters'!$A:$Q,2,FALSE )</f>
        <v xml:space="preserve">King's County </v>
      </c>
      <c r="B1515" s="143">
        <v>0.23887557634757928</v>
      </c>
      <c r="C1515" s="132" t="str">
        <f>VLOOKUP($F1515,'Participating - full rosters'!$A:$Q,5,FALSE )</f>
        <v>D7 South</v>
      </c>
      <c r="D1515" s="197">
        <v>0.32122333774177714</v>
      </c>
      <c r="E1515" s="132" t="str">
        <f>VLOOKUP($F1515,'Participating - full rosters'!$A:$Q,10,FALSE )</f>
        <v>Thompson, Gloria</v>
      </c>
      <c r="F1515" s="143">
        <v>0.59206948979024054</v>
      </c>
      <c r="G1515" s="132">
        <f>VLOOKUP($F1515,'Participating - full rosters'!$A:$Q,11,FALSE )</f>
        <v>599</v>
      </c>
      <c r="H1515" s="132">
        <f>VLOOKUP($F1515,'Participating - full rosters'!$A:$Q,12,FALSE )</f>
        <v>36</v>
      </c>
      <c r="I1515" s="132">
        <f>VLOOKUP($F1515,'Participating - full rosters'!$A:$Q,13,FALSE )</f>
        <v>2006</v>
      </c>
      <c r="J1515" s="132" t="str">
        <f>VLOOKUP($F1515,'Participating - full rosters'!$A:$Q,14,FALSE )</f>
        <v xml:space="preserve">Govt. (non federal) - City
</v>
      </c>
      <c r="K1515" s="132" t="str">
        <f>VLOOKUP($F1515,'Participating - full rosters'!$A:$R,18,FALSE )</f>
        <v>Minor</v>
      </c>
      <c r="L1515" s="132" t="str">
        <f>VLOOKUP($F1515,'Participating - full rosters'!$A:$Q,15,FALSE )</f>
        <v>Staff Nurse</v>
      </c>
      <c r="M1515" s="150">
        <f>VLOOKUP($F1515,'Participating - full rosters'!$A:$Q,16,FALSE )</f>
        <v>39090</v>
      </c>
      <c r="N1515" s="150">
        <f>VLOOKUP($F1515,'Participating - full rosters'!$A:$Q,16,FALSE )</f>
        <v>39090</v>
      </c>
      <c r="O1515" s="150"/>
      <c r="P1515" s="150"/>
      <c r="Q1515" s="47">
        <f>'Overall Data'!$C$34-N1515</f>
        <v>3959</v>
      </c>
      <c r="R1515" s="132" t="str">
        <f>VLOOKUP($F1515,'Participating - full rosters'!$A:$Q,17,FALSE )</f>
        <v>Night</v>
      </c>
      <c r="S1515" s="132">
        <v>5</v>
      </c>
    </row>
    <row r="1516" spans="1:19">
      <c r="A1516" s="132" t="str">
        <f>VLOOKUP($F1516,'Participating - full rosters'!$A:$Q,2,FALSE )</f>
        <v>The Miriam Hospital</v>
      </c>
      <c r="B1516" s="151">
        <v>0.52550586196277127</v>
      </c>
      <c r="C1516" s="132" t="str">
        <f>VLOOKUP($F1516,'Participating - full rosters'!$A:$Q,5,FALSE )</f>
        <v>4W Cardiac</v>
      </c>
      <c r="D1516" s="99">
        <v>0.43561974961587346</v>
      </c>
      <c r="E1516" s="132" t="str">
        <f>VLOOKUP($F1516,'Participating - full rosters'!$A:$Q,10,FALSE )</f>
        <v>Cheves, Jared</v>
      </c>
      <c r="F1516" s="151">
        <v>0.13693427924704871</v>
      </c>
      <c r="G1516" s="132">
        <f>VLOOKUP($F1516,'Participating - full rosters'!$A:$Q,11,FALSE )</f>
        <v>247</v>
      </c>
      <c r="H1516" s="132">
        <f>VLOOKUP($F1516,'Participating - full rosters'!$A:$Q,12,FALSE )</f>
        <v>30</v>
      </c>
      <c r="I1516" s="132">
        <f>VLOOKUP($F1516,'Participating - full rosters'!$A:$Q,13,FALSE )</f>
        <v>2004</v>
      </c>
      <c r="J1516" s="132" t="str">
        <f>VLOOKUP($F1516,'Participating - full rosters'!$A:$Q,14,FALSE )</f>
        <v>Nongovt. (not-for-profit) - Other</v>
      </c>
      <c r="K1516" s="132" t="str">
        <f>VLOOKUP($F1516,'Participating - full rosters'!$A:$R,18,FALSE )</f>
        <v>Major</v>
      </c>
      <c r="L1516" s="132" t="str">
        <f>VLOOKUP($F1516,'Participating - full rosters'!$A:$Q,15,FALSE )</f>
        <v>Staff Nurse</v>
      </c>
      <c r="M1516" s="150">
        <f>VLOOKUP($F1516,'Participating - full rosters'!$A:$Q,16,FALSE )</f>
        <v>39090</v>
      </c>
      <c r="N1516" s="150">
        <f>VLOOKUP($F1516,'Participating - full rosters'!$A:$Q,16,FALSE )</f>
        <v>39090</v>
      </c>
      <c r="O1516" s="150"/>
      <c r="P1516" s="150"/>
      <c r="Q1516" s="47">
        <f>'Overall Data'!$C$34-N1516</f>
        <v>3959</v>
      </c>
      <c r="R1516" s="132" t="str">
        <f>VLOOKUP($F1516,'Participating - full rosters'!$A:$Q,17,FALSE )</f>
        <v>Night</v>
      </c>
      <c r="S1516" s="132">
        <v>5</v>
      </c>
    </row>
    <row r="1517" spans="1:19">
      <c r="A1517" s="132" t="str">
        <f>VLOOKUP($F1517,'Participating - full rosters'!$A:$Q,2,FALSE )</f>
        <v xml:space="preserve">King's County </v>
      </c>
      <c r="B1517" s="143">
        <v>0.23887557634757928</v>
      </c>
      <c r="C1517" s="132" t="str">
        <f>VLOOKUP($F1517,'Participating - full rosters'!$A:$Q,5,FALSE )</f>
        <v>D2 North</v>
      </c>
      <c r="D1517" s="195">
        <v>0.46618641324138299</v>
      </c>
      <c r="E1517" s="132" t="str">
        <f>VLOOKUP($F1517,'Participating - full rosters'!$A:$Q,10,FALSE )</f>
        <v>Probherbs-Brown, Janet</v>
      </c>
      <c r="F1517" s="142">
        <v>0.30618474149263342</v>
      </c>
      <c r="G1517" s="132">
        <f>VLOOKUP($F1517,'Participating - full rosters'!$A:$Q,11,FALSE )</f>
        <v>599</v>
      </c>
      <c r="H1517" s="132">
        <f>VLOOKUP($F1517,'Participating - full rosters'!$A:$Q,12,FALSE )</f>
        <v>24</v>
      </c>
      <c r="I1517" s="132">
        <f>VLOOKUP($F1517,'Participating - full rosters'!$A:$Q,13,FALSE )</f>
        <v>2006</v>
      </c>
      <c r="J1517" s="132" t="str">
        <f>VLOOKUP($F1517,'Participating - full rosters'!$A:$Q,14,FALSE )</f>
        <v xml:space="preserve">Govt. (non federal) - City
</v>
      </c>
      <c r="K1517" s="132" t="str">
        <f>VLOOKUP($F1517,'Participating - full rosters'!$A:$R,18,FALSE )</f>
        <v>Minor</v>
      </c>
      <c r="L1517" s="132" t="str">
        <f>VLOOKUP($F1517,'Participating - full rosters'!$A:$Q,15,FALSE )</f>
        <v>Staff Nurse</v>
      </c>
      <c r="M1517" s="150">
        <f>VLOOKUP($F1517,'Participating - full rosters'!$A:$Q,16,FALSE )</f>
        <v>39055</v>
      </c>
      <c r="N1517" s="150">
        <f>VLOOKUP($F1517,'Participating - full rosters'!$A:$Q,16,FALSE )</f>
        <v>39055</v>
      </c>
      <c r="O1517" s="150"/>
      <c r="P1517" s="150"/>
      <c r="Q1517" s="47">
        <f>'Overall Data'!$C$34-N1517</f>
        <v>3994</v>
      </c>
      <c r="R1517" s="132" t="str">
        <f>VLOOKUP($F1517,'Participating - full rosters'!$A:$Q,17,FALSE )</f>
        <v>NIGHT</v>
      </c>
      <c r="S1517" s="132">
        <v>5</v>
      </c>
    </row>
    <row r="1518" spans="1:19">
      <c r="A1518" s="132" t="str">
        <f>VLOOKUP($F1518,'Participating - full rosters'!$A:$Q,2,FALSE )</f>
        <v>St. Elizabeth Hospital</v>
      </c>
      <c r="B1518" s="106">
        <v>6.8237914781315995E-2</v>
      </c>
      <c r="C1518" s="132" t="str">
        <f>VLOOKUP($F1518,'Participating - full rosters'!$A:$Q,5,FALSE )</f>
        <v>Surgery</v>
      </c>
      <c r="D1518" s="106">
        <v>0.26135224736058948</v>
      </c>
      <c r="E1518" s="132" t="str">
        <f>VLOOKUP($F1518,'Participating - full rosters'!$A:$Q,10,FALSE )</f>
        <v>Moore, Daniel</v>
      </c>
      <c r="F1518" s="106">
        <v>0.36202690041377839</v>
      </c>
      <c r="G1518" s="132">
        <f>VLOOKUP($F1518,'Participating - full rosters'!$A:$Q,11,FALSE )</f>
        <v>47</v>
      </c>
      <c r="H1518" s="132">
        <f>VLOOKUP($F1518,'Participating - full rosters'!$A:$Q,12,FALSE )</f>
        <v>16</v>
      </c>
      <c r="I1518" s="132">
        <f>VLOOKUP($F1518,'Participating - full rosters'!$A:$Q,13,FALSE )</f>
        <v>2012</v>
      </c>
      <c r="J1518" s="132" t="str">
        <f>VLOOKUP($F1518,'Participating - full rosters'!$A:$Q,14,FALSE )</f>
        <v xml:space="preserve">Nongovt. (not-for-profit) - Church Operated
</v>
      </c>
      <c r="K1518" s="132" t="str">
        <f>VLOOKUP($F1518,'Participating - full rosters'!$A:$R,18,FALSE )</f>
        <v>Non teaching</v>
      </c>
      <c r="L1518" s="132" t="str">
        <f>VLOOKUP($F1518,'Participating - full rosters'!$A:$Q,15,FALSE )</f>
        <v>Staff Nurse</v>
      </c>
      <c r="M1518" s="150">
        <f>VLOOKUP($F1518,'Participating - full rosters'!$A:$Q,16,FALSE )</f>
        <v>38999</v>
      </c>
      <c r="N1518" s="150">
        <f>VLOOKUP($F1518,'Participating - full rosters'!$A:$Q,16,FALSE )</f>
        <v>38999</v>
      </c>
      <c r="O1518" s="150"/>
      <c r="P1518" s="150"/>
      <c r="Q1518" s="47">
        <f>'Overall Data'!$C$34-N1518</f>
        <v>4050</v>
      </c>
      <c r="R1518" s="132" t="str">
        <f>VLOOKUP($F1518,'Participating - full rosters'!$A:$Q,17,FALSE )</f>
        <v>Night</v>
      </c>
      <c r="S1518" s="132">
        <v>5</v>
      </c>
    </row>
    <row r="1519" spans="1:19">
      <c r="A1519" s="132" t="str">
        <f>VLOOKUP($F1519,'Participating - full rosters'!$A:$Q,2,FALSE )</f>
        <v>Woodhull Hospital</v>
      </c>
      <c r="B1519" s="151">
        <v>0.33754326083630637</v>
      </c>
      <c r="C1519" s="132" t="str">
        <f>VLOOKUP($F1519,'Participating - full rosters'!$A:$Q,5,FALSE )</f>
        <v>8-200 Medicine</v>
      </c>
      <c r="D1519" s="99">
        <v>0.39015181399689147</v>
      </c>
      <c r="E1519" s="132" t="str">
        <f>VLOOKUP($F1519,'Participating - full rosters'!$A:$Q,10,FALSE )</f>
        <v>Sampson, Caroline</v>
      </c>
      <c r="F1519" s="151">
        <v>0.59840000000000004</v>
      </c>
      <c r="G1519" s="132">
        <f>VLOOKUP($F1519,'Participating - full rosters'!$A:$Q,11,FALSE )</f>
        <v>305</v>
      </c>
      <c r="H1519" s="132">
        <f>VLOOKUP($F1519,'Participating - full rosters'!$A:$Q,12,FALSE )</f>
        <v>36</v>
      </c>
      <c r="I1519" s="132">
        <f>VLOOKUP($F1519,'Participating - full rosters'!$A:$Q,13,FALSE )</f>
        <v>2016</v>
      </c>
      <c r="J1519" s="132" t="str">
        <f>VLOOKUP($F1519,'Participating - full rosters'!$A:$Q,14,FALSE )</f>
        <v>Govt. (non federal) - City-county</v>
      </c>
      <c r="K1519" s="132" t="str">
        <f>VLOOKUP($F1519,'Participating - full rosters'!$A:$R,18,FALSE )</f>
        <v>Minor</v>
      </c>
      <c r="L1519" s="132" t="str">
        <f>VLOOKUP($F1519,'Participating - full rosters'!$A:$Q,15,FALSE )</f>
        <v>Staff Nurse</v>
      </c>
      <c r="M1519" s="150">
        <f>VLOOKUP($F1519,'Participating - full rosters'!$A:$Q,16,FALSE )</f>
        <v>38999</v>
      </c>
      <c r="N1519" s="150">
        <f>VLOOKUP($F1519,'Participating - full rosters'!$A:$Q,16,FALSE )</f>
        <v>38999</v>
      </c>
      <c r="O1519" s="150"/>
      <c r="P1519" s="150"/>
      <c r="Q1519" s="47">
        <f>'Overall Data'!$C$34-N1519</f>
        <v>4050</v>
      </c>
      <c r="R1519" s="132" t="str">
        <f>VLOOKUP($F1519,'Participating - full rosters'!$A:$Q,17,FALSE )</f>
        <v>Night</v>
      </c>
      <c r="S1519" s="132">
        <v>5</v>
      </c>
    </row>
    <row r="1520" spans="1:19">
      <c r="A1520" s="132" t="str">
        <f>VLOOKUP($F1520,'Participating - full rosters'!$A:$Q,2,FALSE )</f>
        <v>Woodhull Hospital</v>
      </c>
      <c r="B1520" s="151">
        <v>0.33754326083630637</v>
      </c>
      <c r="C1520" s="132" t="str">
        <f>VLOOKUP($F1520,'Participating - full rosters'!$A:$Q,5,FALSE )</f>
        <v>8-200 Medicine</v>
      </c>
      <c r="D1520" s="99">
        <v>0.39015181399689147</v>
      </c>
      <c r="E1520" s="132" t="str">
        <f>VLOOKUP($F1520,'Participating - full rosters'!$A:$Q,10,FALSE )</f>
        <v>St., Louis* Sophia</v>
      </c>
      <c r="F1520" s="151">
        <v>0.59841</v>
      </c>
      <c r="G1520" s="132">
        <f>VLOOKUP($F1520,'Participating - full rosters'!$A:$Q,11,FALSE )</f>
        <v>305</v>
      </c>
      <c r="H1520" s="132">
        <f>VLOOKUP($F1520,'Participating - full rosters'!$A:$Q,12,FALSE )</f>
        <v>36</v>
      </c>
      <c r="I1520" s="132">
        <f>VLOOKUP($F1520,'Participating - full rosters'!$A:$Q,13,FALSE )</f>
        <v>2016</v>
      </c>
      <c r="J1520" s="132" t="str">
        <f>VLOOKUP($F1520,'Participating - full rosters'!$A:$Q,14,FALSE )</f>
        <v>Govt. (non federal) - City-county</v>
      </c>
      <c r="K1520" s="132" t="str">
        <f>VLOOKUP($F1520,'Participating - full rosters'!$A:$R,18,FALSE )</f>
        <v>Minor</v>
      </c>
      <c r="L1520" s="132" t="str">
        <f>VLOOKUP($F1520,'Participating - full rosters'!$A:$Q,15,FALSE )</f>
        <v>Staff Nurse</v>
      </c>
      <c r="M1520" s="150">
        <f>VLOOKUP($F1520,'Participating - full rosters'!$A:$Q,16,FALSE )</f>
        <v>42205</v>
      </c>
      <c r="N1520" s="150">
        <f>VLOOKUP($F1520,'Participating - full rosters'!$A:$Q,16,FALSE )</f>
        <v>42205</v>
      </c>
      <c r="O1520" s="150"/>
      <c r="P1520" s="150"/>
      <c r="Q1520" s="47">
        <f>'Overall Data'!$C$34-N1520</f>
        <v>844</v>
      </c>
      <c r="R1520" s="132" t="str">
        <f>VLOOKUP($F1520,'Participating - full rosters'!$A:$Q,17,FALSE )</f>
        <v>Day</v>
      </c>
      <c r="S1520" s="132">
        <v>5</v>
      </c>
    </row>
    <row r="1521" spans="1:19">
      <c r="A1521" s="132" t="str">
        <f>VLOOKUP($F1521,'Participating - full rosters'!$A:$Q,2,FALSE )</f>
        <v xml:space="preserve">King's County </v>
      </c>
      <c r="B1521" s="142">
        <v>0.238875576347579</v>
      </c>
      <c r="C1521" s="132" t="str">
        <f>VLOOKUP($F1521,'Participating - full rosters'!$A:$Q,5,FALSE )</f>
        <v>D7 North</v>
      </c>
      <c r="D1521" s="195">
        <v>0.18010557270315219</v>
      </c>
      <c r="E1521" s="132" t="str">
        <f>VLOOKUP($F1521,'Participating - full rosters'!$A:$Q,10,FALSE )</f>
        <v>Drayton, Ryan</v>
      </c>
      <c r="F1521" s="142">
        <v>9.2412263771583514E-2</v>
      </c>
      <c r="G1521" s="132">
        <f>VLOOKUP($F1521,'Participating - full rosters'!$A:$Q,11,FALSE )</f>
        <v>599</v>
      </c>
      <c r="H1521" s="132">
        <f>VLOOKUP($F1521,'Participating - full rosters'!$A:$Q,12,FALSE )</f>
        <v>36</v>
      </c>
      <c r="I1521" s="132">
        <f>VLOOKUP($F1521,'Participating - full rosters'!$A:$Q,13,FALSE )</f>
        <v>2006</v>
      </c>
      <c r="J1521" s="132" t="str">
        <f>VLOOKUP($F1521,'Participating - full rosters'!$A:$Q,14,FALSE )</f>
        <v xml:space="preserve">Govt. (non federal) - City
</v>
      </c>
      <c r="K1521" s="132" t="str">
        <f>VLOOKUP($F1521,'Participating - full rosters'!$A:$R,18,FALSE )</f>
        <v>Minor</v>
      </c>
      <c r="L1521" s="132" t="str">
        <f>VLOOKUP($F1521,'Participating - full rosters'!$A:$Q,15,FALSE )</f>
        <v>Staff Nurse</v>
      </c>
      <c r="M1521" s="150">
        <f>VLOOKUP($F1521,'Participating - full rosters'!$A:$Q,16,FALSE )</f>
        <v>38991</v>
      </c>
      <c r="N1521" s="150">
        <f>VLOOKUP($F1521,'Participating - full rosters'!$A:$Q,16,FALSE )</f>
        <v>38991</v>
      </c>
      <c r="O1521" s="150"/>
      <c r="P1521" s="150"/>
      <c r="Q1521" s="47">
        <f>'Overall Data'!$C$34-N1521</f>
        <v>4058</v>
      </c>
      <c r="R1521" s="132" t="str">
        <f>VLOOKUP($F1521,'Participating - full rosters'!$A:$Q,17,FALSE )</f>
        <v>Night</v>
      </c>
      <c r="S1521" s="132">
        <v>5</v>
      </c>
    </row>
    <row r="1522" spans="1:19">
      <c r="A1522" s="132" t="str">
        <f>VLOOKUP($F1522,'Participating - full rosters'!$A:$Q,2,FALSE )</f>
        <v>The Miriam Hospital</v>
      </c>
      <c r="B1522" s="151">
        <v>0.52550586196277127</v>
      </c>
      <c r="C1522" s="132" t="str">
        <f>VLOOKUP($F1522,'Participating - full rosters'!$A:$Q,5,FALSE )</f>
        <v>4W Cardiac</v>
      </c>
      <c r="D1522" s="99">
        <v>0.43561974961587346</v>
      </c>
      <c r="E1522" s="132" t="str">
        <f>VLOOKUP($F1522,'Participating - full rosters'!$A:$Q,10,FALSE )</f>
        <v>Allard, David</v>
      </c>
      <c r="F1522" s="151">
        <v>0.95957945101092956</v>
      </c>
      <c r="G1522" s="132">
        <f>VLOOKUP($F1522,'Participating - full rosters'!$A:$Q,11,FALSE )</f>
        <v>247</v>
      </c>
      <c r="H1522" s="132">
        <f>VLOOKUP($F1522,'Participating - full rosters'!$A:$Q,12,FALSE )</f>
        <v>30</v>
      </c>
      <c r="I1522" s="132">
        <f>VLOOKUP($F1522,'Participating - full rosters'!$A:$Q,13,FALSE )</f>
        <v>2004</v>
      </c>
      <c r="J1522" s="132" t="str">
        <f>VLOOKUP($F1522,'Participating - full rosters'!$A:$Q,14,FALSE )</f>
        <v>Nongovt. (not-for-profit) - Other</v>
      </c>
      <c r="K1522" s="132" t="str">
        <f>VLOOKUP($F1522,'Participating - full rosters'!$A:$R,18,FALSE )</f>
        <v>Major</v>
      </c>
      <c r="L1522" s="132" t="str">
        <f>VLOOKUP($F1522,'Participating - full rosters'!$A:$Q,15,FALSE )</f>
        <v>Staff Nurse</v>
      </c>
      <c r="M1522" s="150">
        <f>VLOOKUP($F1522,'Participating - full rosters'!$A:$Q,16,FALSE )</f>
        <v>38991</v>
      </c>
      <c r="N1522" s="150">
        <f>VLOOKUP($F1522,'Participating - full rosters'!$A:$Q,16,FALSE )</f>
        <v>38991</v>
      </c>
      <c r="O1522" s="150"/>
      <c r="P1522" s="150"/>
      <c r="Q1522" s="47">
        <f>'Overall Data'!$C$34-N1522</f>
        <v>4058</v>
      </c>
      <c r="R1522" s="132" t="str">
        <f>VLOOKUP($F1522,'Participating - full rosters'!$A:$Q,17,FALSE )</f>
        <v>Night</v>
      </c>
      <c r="S1522" s="132">
        <v>5</v>
      </c>
    </row>
    <row r="1523" spans="1:19">
      <c r="A1523" s="132" t="str">
        <f>VLOOKUP($F1523,'Participating - full rosters'!$A:$Q,2,FALSE )</f>
        <v xml:space="preserve">King's County </v>
      </c>
      <c r="B1523" s="143">
        <v>0.23887557634757928</v>
      </c>
      <c r="C1523" s="132" t="str">
        <f>VLOOKUP($F1523,'Participating - full rosters'!$A:$Q,5,FALSE )</f>
        <v>D4 North</v>
      </c>
      <c r="D1523" s="195">
        <v>0.89664656077442673</v>
      </c>
      <c r="E1523" s="132" t="str">
        <f>VLOOKUP($F1523,'Participating - full rosters'!$A:$Q,10,FALSE )</f>
        <v>Julien, Max</v>
      </c>
      <c r="F1523" s="142">
        <v>0.66694423864991348</v>
      </c>
      <c r="G1523" s="132">
        <f>VLOOKUP($F1523,'Participating - full rosters'!$A:$Q,11,FALSE )</f>
        <v>599</v>
      </c>
      <c r="H1523" s="132">
        <f>VLOOKUP($F1523,'Participating - full rosters'!$A:$Q,12,FALSE )</f>
        <v>36</v>
      </c>
      <c r="I1523" s="132">
        <f>VLOOKUP($F1523,'Participating - full rosters'!$A:$Q,13,FALSE )</f>
        <v>2006</v>
      </c>
      <c r="J1523" s="132" t="str">
        <f>VLOOKUP($F1523,'Participating - full rosters'!$A:$Q,14,FALSE )</f>
        <v xml:space="preserve">Govt. (non federal) - City
</v>
      </c>
      <c r="K1523" s="132" t="str">
        <f>VLOOKUP($F1523,'Participating - full rosters'!$A:$R,18,FALSE )</f>
        <v>Minor</v>
      </c>
      <c r="L1523" s="132" t="str">
        <f>VLOOKUP($F1523,'Participating - full rosters'!$A:$Q,15,FALSE )</f>
        <v>STAFF NURSE</v>
      </c>
      <c r="M1523" s="150">
        <f>VLOOKUP($F1523,'Participating - full rosters'!$A:$Q,16,FALSE )</f>
        <v>38936</v>
      </c>
      <c r="N1523" s="150">
        <f>VLOOKUP($F1523,'Participating - full rosters'!$A:$Q,16,FALSE )</f>
        <v>38936</v>
      </c>
      <c r="O1523" s="150"/>
      <c r="P1523" s="150"/>
      <c r="Q1523" s="47">
        <f>'Overall Data'!$C$34-N1523</f>
        <v>4113</v>
      </c>
      <c r="R1523" s="132" t="str">
        <f>VLOOKUP($F1523,'Participating - full rosters'!$A:$Q,17,FALSE )</f>
        <v>NIGHT</v>
      </c>
      <c r="S1523" s="132">
        <v>5</v>
      </c>
    </row>
    <row r="1524" spans="1:19">
      <c r="A1524" s="132" t="str">
        <f>VLOOKUP($F1524,'Participating - full rosters'!$A:$Q,2,FALSE )</f>
        <v>Stanford Hospital</v>
      </c>
      <c r="B1524" s="151">
        <v>0.7705177108775364</v>
      </c>
      <c r="C1524" s="132" t="str">
        <f>VLOOKUP($F1524,'Participating - full rosters'!$A:$Q,5,FALSE )</f>
        <v>C2 - Trauma/Surgery</v>
      </c>
      <c r="D1524" s="151">
        <v>0.13460555484819647</v>
      </c>
      <c r="E1524" s="132" t="str">
        <f>VLOOKUP($F1524,'Participating - full rosters'!$A:$Q,10,FALSE )</f>
        <v>Liu, Anna</v>
      </c>
      <c r="F1524" s="151">
        <v>0.60504995492954461</v>
      </c>
      <c r="G1524" s="132">
        <f>VLOOKUP($F1524,'Participating - full rosters'!$A:$Q,11,FALSE )</f>
        <v>491</v>
      </c>
      <c r="H1524" s="132">
        <f>VLOOKUP($F1524,'Participating - full rosters'!$A:$Q,12,FALSE )</f>
        <v>23</v>
      </c>
      <c r="I1524" s="132">
        <f>VLOOKUP($F1524,'Participating - full rosters'!$A:$Q,13,FALSE )</f>
        <v>2011</v>
      </c>
      <c r="J1524" s="132" t="str">
        <f>VLOOKUP($F1524,'Participating - full rosters'!$A:$Q,14,FALSE )</f>
        <v>Nongovt. (not-for-profit) - Other</v>
      </c>
      <c r="K1524" s="132" t="str">
        <f>VLOOKUP($F1524,'Participating - full rosters'!$A:$R,18,FALSE )</f>
        <v>Major</v>
      </c>
      <c r="L1524" s="132" t="str">
        <f>VLOOKUP($F1524,'Participating - full rosters'!$A:$Q,15,FALSE )</f>
        <v>STAFF NURSE</v>
      </c>
      <c r="M1524" s="150">
        <f>VLOOKUP($F1524,'Participating - full rosters'!$A:$Q,16,FALSE )</f>
        <v>38936</v>
      </c>
      <c r="N1524" s="150">
        <f>VLOOKUP($F1524,'Participating - full rosters'!$A:$Q,16,FALSE )</f>
        <v>38936</v>
      </c>
      <c r="O1524" s="150"/>
      <c r="P1524" s="150"/>
      <c r="Q1524" s="47">
        <f>'Overall Data'!$C$34-N1524</f>
        <v>4113</v>
      </c>
      <c r="R1524" s="132" t="str">
        <f>VLOOKUP($F1524,'Participating - full rosters'!$A:$Q,17,FALSE )</f>
        <v>NIGHT</v>
      </c>
      <c r="S1524" s="132">
        <v>5</v>
      </c>
    </row>
    <row r="1525" spans="1:19">
      <c r="A1525" s="132" t="str">
        <f>VLOOKUP($F1525,'Participating - full rosters'!$A:$Q,2,FALSE )</f>
        <v>St. Elizabeth Hospital</v>
      </c>
      <c r="B1525" s="106">
        <v>6.8237914781315995E-2</v>
      </c>
      <c r="C1525" s="132" t="str">
        <f>VLOOKUP($F1525,'Participating - full rosters'!$A:$Q,5,FALSE )</f>
        <v>Surgery</v>
      </c>
      <c r="D1525" s="106">
        <v>0.26135224736058948</v>
      </c>
      <c r="E1525" s="132" t="str">
        <f>VLOOKUP($F1525,'Participating - full rosters'!$A:$Q,10,FALSE )</f>
        <v>Richardson, Brad</v>
      </c>
      <c r="F1525" s="106">
        <v>0.24183057792541574</v>
      </c>
      <c r="G1525" s="132">
        <f>VLOOKUP($F1525,'Participating - full rosters'!$A:$Q,11,FALSE )</f>
        <v>47</v>
      </c>
      <c r="H1525" s="132">
        <f>VLOOKUP($F1525,'Participating - full rosters'!$A:$Q,12,FALSE )</f>
        <v>16</v>
      </c>
      <c r="I1525" s="132">
        <f>VLOOKUP($F1525,'Participating - full rosters'!$A:$Q,13,FALSE )</f>
        <v>2012</v>
      </c>
      <c r="J1525" s="132" t="str">
        <f>VLOOKUP($F1525,'Participating - full rosters'!$A:$Q,14,FALSE )</f>
        <v xml:space="preserve">Nongovt. (not-for-profit) - Church Operated
</v>
      </c>
      <c r="K1525" s="132" t="str">
        <f>VLOOKUP($F1525,'Participating - full rosters'!$A:$R,18,FALSE )</f>
        <v>Non teaching</v>
      </c>
      <c r="L1525" s="132" t="str">
        <f>VLOOKUP($F1525,'Participating - full rosters'!$A:$Q,15,FALSE )</f>
        <v>Staff Nurse</v>
      </c>
      <c r="M1525" s="150">
        <f>VLOOKUP($F1525,'Participating - full rosters'!$A:$Q,16,FALSE )</f>
        <v>38880</v>
      </c>
      <c r="N1525" s="150">
        <f>VLOOKUP($F1525,'Participating - full rosters'!$A:$Q,16,FALSE )</f>
        <v>38880</v>
      </c>
      <c r="O1525" s="150"/>
      <c r="P1525" s="150"/>
      <c r="Q1525" s="47">
        <f>'Overall Data'!$C$34-N1525</f>
        <v>4169</v>
      </c>
      <c r="R1525" s="132" t="str">
        <f>VLOOKUP($F1525,'Participating - full rosters'!$A:$Q,17,FALSE )</f>
        <v>Night</v>
      </c>
      <c r="S1525" s="132">
        <v>5</v>
      </c>
    </row>
    <row r="1526" spans="1:19">
      <c r="A1526" s="132" t="str">
        <f>VLOOKUP($F1526,'Participating - full rosters'!$A:$Q,2,FALSE )</f>
        <v>Woodhull Hospital</v>
      </c>
      <c r="B1526" s="151">
        <v>0.33754326083630637</v>
      </c>
      <c r="C1526" s="132" t="str">
        <f>VLOOKUP($F1526,'Participating - full rosters'!$A:$Q,5,FALSE )</f>
        <v>8-200 Medicine</v>
      </c>
      <c r="D1526" s="151">
        <v>0.39015181399689147</v>
      </c>
      <c r="E1526" s="132" t="str">
        <f>VLOOKUP($F1526,'Participating - full rosters'!$A:$Q,10,FALSE )</f>
        <v>Tandia, Aminata</v>
      </c>
      <c r="F1526" s="151">
        <v>2.7099999999999999E-2</v>
      </c>
      <c r="G1526" s="132">
        <f>VLOOKUP($F1526,'Participating - full rosters'!$A:$Q,11,FALSE )</f>
        <v>305</v>
      </c>
      <c r="H1526" s="132">
        <f>VLOOKUP($F1526,'Participating - full rosters'!$A:$Q,12,FALSE )</f>
        <v>36</v>
      </c>
      <c r="I1526" s="132">
        <f>VLOOKUP($F1526,'Participating - full rosters'!$A:$Q,13,FALSE )</f>
        <v>2016</v>
      </c>
      <c r="J1526" s="132" t="str">
        <f>VLOOKUP($F1526,'Participating - full rosters'!$A:$Q,14,FALSE )</f>
        <v>Govt. (non federal) - City-county</v>
      </c>
      <c r="K1526" s="132" t="str">
        <f>VLOOKUP($F1526,'Participating - full rosters'!$A:$R,18,FALSE )</f>
        <v>Minor</v>
      </c>
      <c r="L1526" s="132" t="str">
        <f>VLOOKUP($F1526,'Participating - full rosters'!$A:$Q,15,FALSE )</f>
        <v>Staff Nurse</v>
      </c>
      <c r="M1526" s="150">
        <f>VLOOKUP($F1526,'Participating - full rosters'!$A:$Q,16,FALSE )</f>
        <v>38880</v>
      </c>
      <c r="N1526" s="150">
        <f>VLOOKUP($F1526,'Participating - full rosters'!$A:$Q,16,FALSE )</f>
        <v>38880</v>
      </c>
      <c r="O1526" s="150"/>
      <c r="P1526" s="150"/>
      <c r="Q1526" s="47">
        <f>'Overall Data'!$C$34-N1526</f>
        <v>4169</v>
      </c>
      <c r="R1526" s="132" t="str">
        <f>VLOOKUP($F1526,'Participating - full rosters'!$A:$Q,17,FALSE )</f>
        <v>Night</v>
      </c>
      <c r="S1526" s="132">
        <v>5</v>
      </c>
    </row>
    <row r="1527" spans="1:19">
      <c r="A1527" s="132" t="str">
        <f>VLOOKUP($F1527,'Participating - full rosters'!$A:$Q,2,FALSE )</f>
        <v xml:space="preserve">King's County </v>
      </c>
      <c r="B1527" s="143">
        <v>0.23887557634757928</v>
      </c>
      <c r="C1527" s="132" t="str">
        <f>VLOOKUP($F1527,'Participating - full rosters'!$A:$Q,5,FALSE )</f>
        <v>D4 South</v>
      </c>
      <c r="D1527" s="196">
        <v>0.56827903572544458</v>
      </c>
      <c r="E1527" s="132" t="str">
        <f>VLOOKUP($F1527,'Participating - full rosters'!$A:$Q,10,FALSE )</f>
        <v>Marcelin, Flore</v>
      </c>
      <c r="F1527" s="144">
        <v>0.90929871735248491</v>
      </c>
      <c r="G1527" s="132">
        <f>VLOOKUP($F1527,'Participating - full rosters'!$A:$Q,11,FALSE )</f>
        <v>599</v>
      </c>
      <c r="H1527" s="132">
        <f>VLOOKUP($F1527,'Participating - full rosters'!$A:$Q,12,FALSE )</f>
        <v>36</v>
      </c>
      <c r="I1527" s="132">
        <f>VLOOKUP($F1527,'Participating - full rosters'!$A:$Q,13,FALSE )</f>
        <v>2006</v>
      </c>
      <c r="J1527" s="132" t="str">
        <f>VLOOKUP($F1527,'Participating - full rosters'!$A:$Q,14,FALSE )</f>
        <v xml:space="preserve">Govt. (non federal) - City
</v>
      </c>
      <c r="K1527" s="132" t="str">
        <f>VLOOKUP($F1527,'Participating - full rosters'!$A:$R,18,FALSE )</f>
        <v>Minor</v>
      </c>
      <c r="L1527" s="132" t="str">
        <f>VLOOKUP($F1527,'Participating - full rosters'!$A:$Q,15,FALSE )</f>
        <v>STAFF NURSE</v>
      </c>
      <c r="M1527" s="150">
        <f>VLOOKUP($F1527,'Participating - full rosters'!$A:$Q,16,FALSE )</f>
        <v>38726</v>
      </c>
      <c r="N1527" s="150">
        <f>VLOOKUP($F1527,'Participating - full rosters'!$A:$Q,16,FALSE )</f>
        <v>38726</v>
      </c>
      <c r="O1527" s="150"/>
      <c r="P1527" s="150"/>
      <c r="Q1527" s="47">
        <f>'Overall Data'!$C$34-N1527</f>
        <v>4323</v>
      </c>
      <c r="R1527" s="132" t="str">
        <f>VLOOKUP($F1527,'Participating - full rosters'!$A:$Q,17,FALSE )</f>
        <v>NIGHT</v>
      </c>
      <c r="S1527" s="132">
        <v>5</v>
      </c>
    </row>
    <row r="1528" spans="1:19">
      <c r="A1528" s="132" t="str">
        <f>VLOOKUP($F1528,'Participating - full rosters'!$A:$Q,2,FALSE )</f>
        <v>Stanford Hospital</v>
      </c>
      <c r="B1528" s="151">
        <v>0.7705177108775364</v>
      </c>
      <c r="C1528" s="132" t="str">
        <f>VLOOKUP($F1528,'Participating - full rosters'!$A:$Q,5,FALSE )</f>
        <v>C2 - Trauma/Surgery</v>
      </c>
      <c r="D1528" s="151">
        <v>0.13460555484819647</v>
      </c>
      <c r="E1528" s="132" t="str">
        <f>VLOOKUP($F1528,'Participating - full rosters'!$A:$Q,10,FALSE )</f>
        <v>Brandt, Karen</v>
      </c>
      <c r="F1528" s="151">
        <v>0.38729401828683307</v>
      </c>
      <c r="G1528" s="132">
        <f>VLOOKUP($F1528,'Participating - full rosters'!$A:$Q,11,FALSE )</f>
        <v>491</v>
      </c>
      <c r="H1528" s="132">
        <f>VLOOKUP($F1528,'Participating - full rosters'!$A:$Q,12,FALSE )</f>
        <v>23</v>
      </c>
      <c r="I1528" s="132">
        <f>VLOOKUP($F1528,'Participating - full rosters'!$A:$Q,13,FALSE )</f>
        <v>2011</v>
      </c>
      <c r="J1528" s="132" t="str">
        <f>VLOOKUP($F1528,'Participating - full rosters'!$A:$Q,14,FALSE )</f>
        <v>Nongovt. (not-for-profit) - Other</v>
      </c>
      <c r="K1528" s="132" t="str">
        <f>VLOOKUP($F1528,'Participating - full rosters'!$A:$R,18,FALSE )</f>
        <v>Major</v>
      </c>
      <c r="L1528" s="132" t="str">
        <f>VLOOKUP($F1528,'Participating - full rosters'!$A:$Q,15,FALSE )</f>
        <v>STAFF NURSE</v>
      </c>
      <c r="M1528" s="150">
        <f>VLOOKUP($F1528,'Participating - full rosters'!$A:$Q,16,FALSE )</f>
        <v>38726</v>
      </c>
      <c r="N1528" s="150">
        <f>VLOOKUP($F1528,'Participating - full rosters'!$A:$Q,16,FALSE )</f>
        <v>38726</v>
      </c>
      <c r="O1528" s="150"/>
      <c r="P1528" s="150"/>
      <c r="Q1528" s="47">
        <f>'Overall Data'!$C$34-N1528</f>
        <v>4323</v>
      </c>
      <c r="R1528" s="132" t="str">
        <f>VLOOKUP($F1528,'Participating - full rosters'!$A:$Q,17,FALSE )</f>
        <v>NIGHT</v>
      </c>
      <c r="S1528" s="132">
        <v>5</v>
      </c>
    </row>
    <row r="1529" spans="1:19">
      <c r="A1529" s="132" t="str">
        <f>VLOOKUP($F1529,'Participating - full rosters'!$A:$Q,2,FALSE )</f>
        <v>Kaiser Permanente Sunnyside Medical Center</v>
      </c>
      <c r="B1529" s="151">
        <v>0.21700524054157877</v>
      </c>
      <c r="C1529" s="132" t="str">
        <f>VLOOKUP($F1529,'Participating - full rosters'!$A:$Q,5,FALSE )</f>
        <v>CV</v>
      </c>
      <c r="D1529" s="99">
        <v>0.28666575543119865</v>
      </c>
      <c r="E1529" s="132" t="str">
        <f>VLOOKUP($F1529,'Participating - full rosters'!$A:$Q,10,FALSE )</f>
        <v>Mick, Abraham Z.</v>
      </c>
      <c r="F1529" s="151">
        <v>0.69545102403223935</v>
      </c>
      <c r="G1529" s="132">
        <f>VLOOKUP($F1529,'Participating - full rosters'!$A:$Q,11,FALSE )</f>
        <v>302</v>
      </c>
      <c r="H1529" s="132">
        <f>VLOOKUP($F1529,'Participating - full rosters'!$A:$Q,12,FALSE )</f>
        <v>18</v>
      </c>
      <c r="I1529" s="132">
        <f>VLOOKUP($F1529,'Participating - full rosters'!$A:$Q,13,FALSE )</f>
        <v>2016</v>
      </c>
      <c r="J1529" s="132" t="str">
        <f>VLOOKUP($F1529,'Participating - full rosters'!$A:$Q,14,FALSE )</f>
        <v>Nongovt. (not-for-profit) - Other</v>
      </c>
      <c r="K1529" s="132" t="str">
        <f>VLOOKUP($F1529,'Participating - full rosters'!$A:$R,18,FALSE )</f>
        <v>Minor</v>
      </c>
      <c r="L1529" s="132" t="str">
        <f>VLOOKUP($F1529,'Participating - full rosters'!$A:$Q,15,FALSE )</f>
        <v>Staff Nurse</v>
      </c>
      <c r="M1529" s="150">
        <f>VLOOKUP($F1529,'Participating - full rosters'!$A:$Q,16,FALSE )</f>
        <v>38705</v>
      </c>
      <c r="N1529" s="150">
        <f>VLOOKUP($F1529,'Participating - full rosters'!$A:$Q,16,FALSE )</f>
        <v>38705</v>
      </c>
      <c r="O1529" s="150"/>
      <c r="P1529" s="150"/>
      <c r="Q1529" s="47">
        <f>'Overall Data'!$C$34-N1529</f>
        <v>4344</v>
      </c>
      <c r="R1529" s="132" t="str">
        <f>VLOOKUP($F1529,'Participating - full rosters'!$A:$Q,17,FALSE )</f>
        <v>NIGHT</v>
      </c>
      <c r="S1529" s="132">
        <v>5</v>
      </c>
    </row>
    <row r="1530" spans="1:19">
      <c r="A1530" s="132" t="str">
        <f>VLOOKUP($F1530,'Participating - full rosters'!$A:$Q,2,FALSE )</f>
        <v>NY Presbyterian - Lawrence</v>
      </c>
      <c r="B1530" s="151">
        <v>9.2891976238658858E-2</v>
      </c>
      <c r="C1530" s="132" t="str">
        <f>VLOOKUP($F1530,'Participating - full rosters'!$A:$Q,5,FALSE )</f>
        <v>3N</v>
      </c>
      <c r="D1530" s="99">
        <v>0.32799101029205158</v>
      </c>
      <c r="E1530" s="132" t="str">
        <f>VLOOKUP($F1530,'Participating - full rosters'!$A:$Q,10,FALSE )</f>
        <v>Alcober, Angelica Palaad</v>
      </c>
      <c r="F1530" s="151">
        <v>0.52492602484274964</v>
      </c>
      <c r="G1530" s="132">
        <f>VLOOKUP($F1530,'Participating - full rosters'!$A:$Q,11,FALSE )</f>
        <v>208</v>
      </c>
      <c r="H1530" s="132">
        <f>VLOOKUP($F1530,'Participating - full rosters'!$A:$Q,12,FALSE )</f>
        <v>31</v>
      </c>
      <c r="I1530" s="132">
        <f>VLOOKUP($F1530,'Participating - full rosters'!$A:$Q,13,FALSE )</f>
        <v>2016</v>
      </c>
      <c r="J1530" s="132" t="str">
        <f>VLOOKUP($F1530,'Participating - full rosters'!$A:$Q,14,FALSE )</f>
        <v>Nongovt. (not-for-profit) - Other</v>
      </c>
      <c r="K1530" s="132" t="str">
        <f>VLOOKUP($F1530,'Participating - full rosters'!$A:$R,18,FALSE )</f>
        <v>Minor</v>
      </c>
      <c r="L1530" s="132" t="str">
        <f>VLOOKUP($F1530,'Participating - full rosters'!$A:$Q,15,FALSE )</f>
        <v>STAFF NURSE</v>
      </c>
      <c r="M1530" s="150">
        <f>VLOOKUP($F1530,'Participating - full rosters'!$A:$Q,16,FALSE )</f>
        <v>38691</v>
      </c>
      <c r="N1530" s="150">
        <f>VLOOKUP($F1530,'Participating - full rosters'!$A:$Q,16,FALSE )</f>
        <v>38691</v>
      </c>
      <c r="O1530" s="150"/>
      <c r="P1530" s="150"/>
      <c r="Q1530" s="47">
        <f>'Overall Data'!$C$34-N1530</f>
        <v>4358</v>
      </c>
      <c r="R1530" s="132" t="str">
        <f>VLOOKUP($F1530,'Participating - full rosters'!$A:$Q,17,FALSE )</f>
        <v>FT Nights</v>
      </c>
      <c r="S1530" s="132">
        <v>5</v>
      </c>
    </row>
    <row r="1531" spans="1:19">
      <c r="A1531" s="132" t="str">
        <f>VLOOKUP($F1531,'Participating - full rosters'!$A:$Q,2,FALSE )</f>
        <v>Community Memorial Hospital</v>
      </c>
      <c r="B1531" s="151">
        <v>0.99258069907410573</v>
      </c>
      <c r="C1531" s="132" t="str">
        <f>VLOOKUP($F1531,'Participating - full rosters'!$A:$Q,5,FALSE )</f>
        <v>Medical ACE</v>
      </c>
      <c r="D1531" s="99">
        <v>0.93104764500745685</v>
      </c>
      <c r="E1531" s="132" t="str">
        <f>VLOOKUP($F1531,'Participating - full rosters'!$A:$Q,10,FALSE )</f>
        <v>Christian, Julie</v>
      </c>
      <c r="F1531" s="151">
        <v>0.41509167687425863</v>
      </c>
      <c r="G1531" s="132">
        <f>VLOOKUP($F1531,'Participating - full rosters'!$A:$Q,11,FALSE )</f>
        <v>198</v>
      </c>
      <c r="H1531" s="132">
        <f>VLOOKUP($F1531,'Participating - full rosters'!$A:$Q,12,FALSE )</f>
        <v>29</v>
      </c>
      <c r="I1531" s="132">
        <f>VLOOKUP($F1531,'Participating - full rosters'!$A:$Q,13,FALSE )</f>
        <v>2008</v>
      </c>
      <c r="J1531" s="132" t="str">
        <f>VLOOKUP($F1531,'Participating - full rosters'!$A:$Q,14,FALSE )</f>
        <v>Nongovt. (not-for-profit) - Other</v>
      </c>
      <c r="K1531" s="132" t="str">
        <f>VLOOKUP($F1531,'Participating - full rosters'!$A:$R,18,FALSE )</f>
        <v>Minor</v>
      </c>
      <c r="L1531" s="132" t="str">
        <f>VLOOKUP($F1531,'Participating - full rosters'!$A:$Q,15,FALSE )</f>
        <v>RN</v>
      </c>
      <c r="M1531" s="150">
        <f>VLOOKUP($F1531,'Participating - full rosters'!$A:$Q,16,FALSE )</f>
        <v>38690</v>
      </c>
      <c r="N1531" s="150">
        <f>VLOOKUP($F1531,'Participating - full rosters'!$A:$Q,16,FALSE )</f>
        <v>38690</v>
      </c>
      <c r="O1531" s="150"/>
      <c r="P1531" s="150"/>
      <c r="Q1531" s="47">
        <f>'Overall Data'!$C$34-N1531</f>
        <v>4359</v>
      </c>
      <c r="R1531" s="132" t="str">
        <f>VLOOKUP($F1531,'Participating - full rosters'!$A:$Q,17,FALSE )</f>
        <v xml:space="preserve">Night </v>
      </c>
      <c r="S1531" s="132">
        <v>5</v>
      </c>
    </row>
    <row r="1532" spans="1:19">
      <c r="A1532" s="132" t="str">
        <f>VLOOKUP($F1532,'Participating - full rosters'!$A:$Q,2,FALSE )</f>
        <v>The Miriam Hospital</v>
      </c>
      <c r="B1532" s="151">
        <v>0.52550586196277127</v>
      </c>
      <c r="C1532" s="132" t="str">
        <f>VLOOKUP($F1532,'Participating - full rosters'!$A:$Q,5,FALSE )</f>
        <v>3W Med Surg</v>
      </c>
      <c r="D1532" s="99">
        <v>0.25663933604106137</v>
      </c>
      <c r="E1532" s="132" t="str">
        <f>VLOOKUP($F1532,'Participating - full rosters'!$A:$Q,10,FALSE )</f>
        <v>Lagor, Shahnee L</v>
      </c>
      <c r="F1532" s="151">
        <v>0.28218550143767129</v>
      </c>
      <c r="G1532" s="132">
        <f>VLOOKUP($F1532,'Participating - full rosters'!$A:$Q,11,FALSE )</f>
        <v>247</v>
      </c>
      <c r="H1532" s="132">
        <f>VLOOKUP($F1532,'Participating - full rosters'!$A:$Q,12,FALSE )</f>
        <v>36</v>
      </c>
      <c r="I1532" s="132">
        <f>VLOOKUP($F1532,'Participating - full rosters'!$A:$Q,13,FALSE )</f>
        <v>2004</v>
      </c>
      <c r="J1532" s="132" t="str">
        <f>VLOOKUP($F1532,'Participating - full rosters'!$A:$Q,14,FALSE )</f>
        <v>Nongovt. (not-for-profit) - Other</v>
      </c>
      <c r="K1532" s="132" t="str">
        <f>VLOOKUP($F1532,'Participating - full rosters'!$A:$R,18,FALSE )</f>
        <v>Major</v>
      </c>
      <c r="L1532" s="132" t="str">
        <f>VLOOKUP($F1532,'Participating - full rosters'!$A:$Q,15,FALSE )</f>
        <v>RN</v>
      </c>
      <c r="M1532" s="150">
        <f>VLOOKUP($F1532,'Participating - full rosters'!$A:$Q,16,FALSE )</f>
        <v>38690</v>
      </c>
      <c r="N1532" s="150">
        <f>VLOOKUP($F1532,'Participating - full rosters'!$A:$Q,16,FALSE )</f>
        <v>38690</v>
      </c>
      <c r="O1532" s="150"/>
      <c r="P1532" s="150"/>
      <c r="Q1532" s="47">
        <f>'Overall Data'!$C$34-N1532</f>
        <v>4359</v>
      </c>
      <c r="R1532" s="132" t="str">
        <f>VLOOKUP($F1532,'Participating - full rosters'!$A:$Q,17,FALSE )</f>
        <v xml:space="preserve">Night </v>
      </c>
      <c r="S1532" s="132">
        <v>5</v>
      </c>
    </row>
    <row r="1533" spans="1:19">
      <c r="A1533" s="132" t="str">
        <f>VLOOKUP($F1533,'Participating - full rosters'!$A:$Q,2,FALSE )</f>
        <v>St. Elizabeth Hospital</v>
      </c>
      <c r="B1533" s="106">
        <v>6.8237914781315995E-2</v>
      </c>
      <c r="C1533" s="132" t="str">
        <f>VLOOKUP($F1533,'Participating - full rosters'!$A:$Q,5,FALSE )</f>
        <v>Telemetry</v>
      </c>
      <c r="D1533" s="106">
        <v>0.37457274951226172</v>
      </c>
      <c r="E1533" s="132" t="str">
        <f>VLOOKUP($F1533,'Participating - full rosters'!$A:$Q,10,FALSE )</f>
        <v>Aube, Josette</v>
      </c>
      <c r="F1533" s="106">
        <v>0.8270187839023091</v>
      </c>
      <c r="G1533" s="132">
        <f>VLOOKUP($F1533,'Participating - full rosters'!$A:$Q,11,FALSE )</f>
        <v>47</v>
      </c>
      <c r="H1533" s="132">
        <f>VLOOKUP($F1533,'Participating - full rosters'!$A:$Q,12,FALSE )</f>
        <v>17</v>
      </c>
      <c r="I1533" s="132">
        <f>VLOOKUP($F1533,'Participating - full rosters'!$A:$Q,13,FALSE )</f>
        <v>2012</v>
      </c>
      <c r="J1533" s="132" t="str">
        <f>VLOOKUP($F1533,'Participating - full rosters'!$A:$Q,14,FALSE )</f>
        <v xml:space="preserve">Nongovt. (not-for-profit) - Church Operated
</v>
      </c>
      <c r="K1533" s="132" t="str">
        <f>VLOOKUP($F1533,'Participating - full rosters'!$A:$R,18,FALSE )</f>
        <v>Non teaching</v>
      </c>
      <c r="L1533" s="132" t="str">
        <f>VLOOKUP($F1533,'Participating - full rosters'!$A:$Q,15,FALSE )</f>
        <v>Staff Nurse</v>
      </c>
      <c r="M1533" s="150">
        <f>VLOOKUP($F1533,'Participating - full rosters'!$A:$Q,16,FALSE )</f>
        <v>38663</v>
      </c>
      <c r="N1533" s="150">
        <f>VLOOKUP($F1533,'Participating - full rosters'!$A:$Q,16,FALSE )</f>
        <v>38663</v>
      </c>
      <c r="O1533" s="150"/>
      <c r="P1533" s="150"/>
      <c r="Q1533" s="47">
        <f>'Overall Data'!$C$34-N1533</f>
        <v>4386</v>
      </c>
      <c r="R1533" s="132" t="str">
        <f>VLOOKUP($F1533,'Participating - full rosters'!$A:$Q,17,FALSE )</f>
        <v>Night</v>
      </c>
      <c r="S1533" s="132">
        <v>5</v>
      </c>
    </row>
    <row r="1534" spans="1:19">
      <c r="A1534" s="132" t="str">
        <f>VLOOKUP($F1534,'Participating - full rosters'!$A:$Q,2,FALSE )</f>
        <v>Woodhull Hospital</v>
      </c>
      <c r="B1534" s="151">
        <v>0.33754326083630637</v>
      </c>
      <c r="C1534" s="132" t="str">
        <f>VLOOKUP($F1534,'Participating - full rosters'!$A:$Q,5,FALSE )</f>
        <v>8-200 Medicine</v>
      </c>
      <c r="D1534" s="99">
        <v>0.39015181399689147</v>
      </c>
      <c r="E1534" s="132" t="str">
        <f>VLOOKUP($F1534,'Participating - full rosters'!$A:$Q,10,FALSE )</f>
        <v>Harrison, Shavonna</v>
      </c>
      <c r="F1534" s="151">
        <v>7.3499999999999996E-2</v>
      </c>
      <c r="G1534" s="132">
        <f>VLOOKUP($F1534,'Participating - full rosters'!$A:$Q,11,FALSE )</f>
        <v>305</v>
      </c>
      <c r="H1534" s="132">
        <f>VLOOKUP($F1534,'Participating - full rosters'!$A:$Q,12,FALSE )</f>
        <v>36</v>
      </c>
      <c r="I1534" s="132">
        <f>VLOOKUP($F1534,'Participating - full rosters'!$A:$Q,13,FALSE )</f>
        <v>2016</v>
      </c>
      <c r="J1534" s="132" t="str">
        <f>VLOOKUP($F1534,'Participating - full rosters'!$A:$Q,14,FALSE )</f>
        <v>Govt. (non federal) - City-county</v>
      </c>
      <c r="K1534" s="132" t="str">
        <f>VLOOKUP($F1534,'Participating - full rosters'!$A:$R,18,FALSE )</f>
        <v>Minor</v>
      </c>
      <c r="L1534" s="132" t="str">
        <f>VLOOKUP($F1534,'Participating - full rosters'!$A:$Q,15,FALSE )</f>
        <v>Staff Nurse</v>
      </c>
      <c r="M1534" s="150">
        <f>VLOOKUP($F1534,'Participating - full rosters'!$A:$Q,16,FALSE )</f>
        <v>38663</v>
      </c>
      <c r="N1534" s="150">
        <f>VLOOKUP($F1534,'Participating - full rosters'!$A:$Q,16,FALSE )</f>
        <v>38663</v>
      </c>
      <c r="O1534" s="150"/>
      <c r="P1534" s="150"/>
      <c r="Q1534" s="47">
        <f>'Overall Data'!$C$34-N1534</f>
        <v>4386</v>
      </c>
      <c r="R1534" s="132" t="str">
        <f>VLOOKUP($F1534,'Participating - full rosters'!$A:$Q,17,FALSE )</f>
        <v>Night</v>
      </c>
      <c r="S1534" s="132">
        <v>5</v>
      </c>
    </row>
    <row r="1535" spans="1:19">
      <c r="A1535" s="132" t="str">
        <f>VLOOKUP($F1535,'Participating - full rosters'!$A:$Q,2,FALSE )</f>
        <v xml:space="preserve">King's County </v>
      </c>
      <c r="B1535" s="143">
        <v>0.23887557634757928</v>
      </c>
      <c r="C1535" s="132" t="str">
        <f>VLOOKUP($F1535,'Participating - full rosters'!$A:$Q,5,FALSE )</f>
        <v>D4 North</v>
      </c>
      <c r="D1535" s="195">
        <v>0.89664656077442673</v>
      </c>
      <c r="E1535" s="132" t="str">
        <f>VLOOKUP($F1535,'Participating - full rosters'!$A:$Q,10,FALSE )</f>
        <v>Isaacs, Sandra</v>
      </c>
      <c r="F1535" s="142">
        <v>0.6600517341435812</v>
      </c>
      <c r="G1535" s="132">
        <f>VLOOKUP($F1535,'Participating - full rosters'!$A:$Q,11,FALSE )</f>
        <v>599</v>
      </c>
      <c r="H1535" s="132">
        <f>VLOOKUP($F1535,'Participating - full rosters'!$A:$Q,12,FALSE )</f>
        <v>36</v>
      </c>
      <c r="I1535" s="132">
        <f>VLOOKUP($F1535,'Participating - full rosters'!$A:$Q,13,FALSE )</f>
        <v>2006</v>
      </c>
      <c r="J1535" s="132" t="str">
        <f>VLOOKUP($F1535,'Participating - full rosters'!$A:$Q,14,FALSE )</f>
        <v xml:space="preserve">Govt. (non federal) - City
</v>
      </c>
      <c r="K1535" s="132" t="str">
        <f>VLOOKUP($F1535,'Participating - full rosters'!$A:$R,18,FALSE )</f>
        <v>Minor</v>
      </c>
      <c r="L1535" s="132" t="str">
        <f>VLOOKUP($F1535,'Participating - full rosters'!$A:$Q,15,FALSE )</f>
        <v>STAFF NURSE</v>
      </c>
      <c r="M1535" s="150">
        <f>VLOOKUP($F1535,'Participating - full rosters'!$A:$Q,16,FALSE )</f>
        <v>38538</v>
      </c>
      <c r="N1535" s="150">
        <f>VLOOKUP($F1535,'Participating - full rosters'!$A:$Q,16,FALSE )</f>
        <v>38538</v>
      </c>
      <c r="O1535" s="150"/>
      <c r="P1535" s="150"/>
      <c r="Q1535" s="47">
        <f>'Overall Data'!$C$34-N1535</f>
        <v>4511</v>
      </c>
      <c r="R1535" s="132" t="str">
        <f>VLOOKUP($F1535,'Participating - full rosters'!$A:$Q,17,FALSE )</f>
        <v>NIGHT</v>
      </c>
      <c r="S1535" s="132">
        <v>5</v>
      </c>
    </row>
    <row r="1536" spans="1:19">
      <c r="A1536" s="132" t="str">
        <f>VLOOKUP($F1536,'Participating - full rosters'!$A:$Q,2,FALSE )</f>
        <v>Stanford Hospital</v>
      </c>
      <c r="B1536" s="151">
        <v>0.7705177108775364</v>
      </c>
      <c r="C1536" s="132" t="str">
        <f>VLOOKUP($F1536,'Participating - full rosters'!$A:$Q,5,FALSE )</f>
        <v>C2 - Trauma/Surgery</v>
      </c>
      <c r="D1536" s="151">
        <v>0.13460555484819647</v>
      </c>
      <c r="E1536" s="132" t="str">
        <f>VLOOKUP($F1536,'Participating - full rosters'!$A:$Q,10,FALSE )</f>
        <v>Richards, Amy</v>
      </c>
      <c r="F1536" s="151">
        <v>0.36266616514770023</v>
      </c>
      <c r="G1536" s="132">
        <f>VLOOKUP($F1536,'Participating - full rosters'!$A:$Q,11,FALSE )</f>
        <v>491</v>
      </c>
      <c r="H1536" s="132">
        <f>VLOOKUP($F1536,'Participating - full rosters'!$A:$Q,12,FALSE )</f>
        <v>23</v>
      </c>
      <c r="I1536" s="132">
        <f>VLOOKUP($F1536,'Participating - full rosters'!$A:$Q,13,FALSE )</f>
        <v>2011</v>
      </c>
      <c r="J1536" s="132" t="str">
        <f>VLOOKUP($F1536,'Participating - full rosters'!$A:$Q,14,FALSE )</f>
        <v>Nongovt. (not-for-profit) - Other</v>
      </c>
      <c r="K1536" s="132" t="str">
        <f>VLOOKUP($F1536,'Participating - full rosters'!$A:$R,18,FALSE )</f>
        <v>Major</v>
      </c>
      <c r="L1536" s="132" t="str">
        <f>VLOOKUP($F1536,'Participating - full rosters'!$A:$Q,15,FALSE )</f>
        <v>STAFF NURSE</v>
      </c>
      <c r="M1536" s="150">
        <f>VLOOKUP($F1536,'Participating - full rosters'!$A:$Q,16,FALSE )</f>
        <v>38538</v>
      </c>
      <c r="N1536" s="150">
        <f>VLOOKUP($F1536,'Participating - full rosters'!$A:$Q,16,FALSE )</f>
        <v>38538</v>
      </c>
      <c r="O1536" s="150"/>
      <c r="P1536" s="150"/>
      <c r="Q1536" s="47">
        <f>'Overall Data'!$C$34-N1536</f>
        <v>4511</v>
      </c>
      <c r="R1536" s="132" t="str">
        <f>VLOOKUP($F1536,'Participating - full rosters'!$A:$Q,17,FALSE )</f>
        <v>NIGHT</v>
      </c>
      <c r="S1536" s="132">
        <v>5</v>
      </c>
    </row>
    <row r="1537" spans="1:19">
      <c r="A1537" s="132" t="str">
        <f>VLOOKUP($F1537,'Participating - full rosters'!$A:$Q,2,FALSE )</f>
        <v xml:space="preserve">King's County </v>
      </c>
      <c r="B1537" s="143">
        <v>0.23887557634757928</v>
      </c>
      <c r="C1537" s="132" t="str">
        <f>VLOOKUP($F1537,'Participating - full rosters'!$A:$Q,5,FALSE )</f>
        <v>D6 South</v>
      </c>
      <c r="D1537" s="145">
        <v>0.54890272696977305</v>
      </c>
      <c r="E1537" s="132" t="str">
        <f>VLOOKUP($F1537,'Participating - full rosters'!$A:$Q,10,FALSE )</f>
        <v>Superville, Bertilda</v>
      </c>
      <c r="F1537" s="145">
        <v>0.26649451487778753</v>
      </c>
      <c r="G1537" s="132">
        <f>VLOOKUP($F1537,'Participating - full rosters'!$A:$Q,11,FALSE )</f>
        <v>599</v>
      </c>
      <c r="H1537" s="132">
        <f>VLOOKUP($F1537,'Participating - full rosters'!$A:$Q,12,FALSE )</f>
        <v>36</v>
      </c>
      <c r="I1537" s="132">
        <f>VLOOKUP($F1537,'Participating - full rosters'!$A:$Q,13,FALSE )</f>
        <v>2006</v>
      </c>
      <c r="J1537" s="132" t="str">
        <f>VLOOKUP($F1537,'Participating - full rosters'!$A:$Q,14,FALSE )</f>
        <v xml:space="preserve">Govt. (non federal) - City
</v>
      </c>
      <c r="K1537" s="132" t="str">
        <f>VLOOKUP($F1537,'Participating - full rosters'!$A:$R,18,FALSE )</f>
        <v>Minor</v>
      </c>
      <c r="L1537" s="132" t="str">
        <f>VLOOKUP($F1537,'Participating - full rosters'!$A:$Q,15,FALSE )</f>
        <v>LPN</v>
      </c>
      <c r="M1537" s="150">
        <f>VLOOKUP($F1537,'Participating - full rosters'!$A:$Q,16,FALSE )</f>
        <v>38474</v>
      </c>
      <c r="N1537" s="150">
        <f>VLOOKUP($F1537,'Participating - full rosters'!$A:$Q,16,FALSE )</f>
        <v>38474</v>
      </c>
      <c r="O1537" s="150"/>
      <c r="P1537" s="150"/>
      <c r="Q1537" s="47">
        <f>'Overall Data'!$C$34-N1537</f>
        <v>4575</v>
      </c>
      <c r="R1537" s="132" t="str">
        <f>VLOOKUP($F1537,'Participating - full rosters'!$A:$Q,17,FALSE )</f>
        <v>NIGHT</v>
      </c>
      <c r="S1537" s="132">
        <v>5</v>
      </c>
    </row>
    <row r="1538" spans="1:19">
      <c r="A1538" s="132" t="str">
        <f>VLOOKUP($F1538,'Participating - full rosters'!$A:$Q,2,FALSE )</f>
        <v>Stanford Hospital</v>
      </c>
      <c r="B1538" s="151">
        <v>0.7705177108775364</v>
      </c>
      <c r="C1538" s="132" t="str">
        <f>VLOOKUP($F1538,'Participating - full rosters'!$A:$Q,5,FALSE )</f>
        <v>C2 - Trauma/Surgery</v>
      </c>
      <c r="D1538" s="151">
        <v>0.13460555484819647</v>
      </c>
      <c r="E1538" s="132" t="str">
        <f>VLOOKUP($F1538,'Participating - full rosters'!$A:$Q,10,FALSE )</f>
        <v>Lemus-Avila, Sofia</v>
      </c>
      <c r="F1538" s="151">
        <v>0.52969855071531824</v>
      </c>
      <c r="G1538" s="132">
        <f>VLOOKUP($F1538,'Participating - full rosters'!$A:$Q,11,FALSE )</f>
        <v>491</v>
      </c>
      <c r="H1538" s="132">
        <f>VLOOKUP($F1538,'Participating - full rosters'!$A:$Q,12,FALSE )</f>
        <v>23</v>
      </c>
      <c r="I1538" s="132">
        <f>VLOOKUP($F1538,'Participating - full rosters'!$A:$Q,13,FALSE )</f>
        <v>2011</v>
      </c>
      <c r="J1538" s="132" t="str">
        <f>VLOOKUP($F1538,'Participating - full rosters'!$A:$Q,14,FALSE )</f>
        <v>Nongovt. (not-for-profit) - Other</v>
      </c>
      <c r="K1538" s="132" t="str">
        <f>VLOOKUP($F1538,'Participating - full rosters'!$A:$R,18,FALSE )</f>
        <v>Major</v>
      </c>
      <c r="L1538" s="132" t="str">
        <f>VLOOKUP($F1538,'Participating - full rosters'!$A:$Q,15,FALSE )</f>
        <v>LPN</v>
      </c>
      <c r="M1538" s="150">
        <f>VLOOKUP($F1538,'Participating - full rosters'!$A:$Q,16,FALSE )</f>
        <v>38474</v>
      </c>
      <c r="N1538" s="150">
        <f>VLOOKUP($F1538,'Participating - full rosters'!$A:$Q,16,FALSE )</f>
        <v>38474</v>
      </c>
      <c r="O1538" s="150"/>
      <c r="P1538" s="150"/>
      <c r="Q1538" s="47">
        <f>'Overall Data'!$C$34-N1538</f>
        <v>4575</v>
      </c>
      <c r="R1538" s="132" t="str">
        <f>VLOOKUP($F1538,'Participating - full rosters'!$A:$Q,17,FALSE )</f>
        <v>NIGHT</v>
      </c>
      <c r="S1538" s="132">
        <v>5</v>
      </c>
    </row>
    <row r="1539" spans="1:19">
      <c r="A1539" s="132" t="str">
        <f>VLOOKUP($F1539,'Participating - full rosters'!$A:$Q,2,FALSE )</f>
        <v>Kaiser Permanente Sunnyside Medical Center</v>
      </c>
      <c r="B1539" s="151">
        <v>0.21700524054157877</v>
      </c>
      <c r="C1539" s="132" t="str">
        <f>VLOOKUP($F1539,'Participating - full rosters'!$A:$Q,5,FALSE )</f>
        <v>3 South</v>
      </c>
      <c r="D1539" s="99">
        <v>0.64084960040717354</v>
      </c>
      <c r="E1539" s="132" t="str">
        <f>VLOOKUP($F1539,'Participating - full rosters'!$A:$Q,10,FALSE )</f>
        <v>Jo, Swisher Stephanie</v>
      </c>
      <c r="F1539" s="151">
        <v>0.67319677533811761</v>
      </c>
      <c r="G1539" s="132">
        <f>VLOOKUP($F1539,'Participating - full rosters'!$A:$Q,11,FALSE )</f>
        <v>302</v>
      </c>
      <c r="H1539" s="132">
        <f>VLOOKUP($F1539,'Participating - full rosters'!$A:$Q,12,FALSE )</f>
        <v>20</v>
      </c>
      <c r="I1539" s="132">
        <f>VLOOKUP($F1539,'Participating - full rosters'!$A:$Q,13,FALSE )</f>
        <v>2016</v>
      </c>
      <c r="J1539" s="132" t="str">
        <f>VLOOKUP($F1539,'Participating - full rosters'!$A:$Q,14,FALSE )</f>
        <v>Nongovt. (not-for-profit) - Other</v>
      </c>
      <c r="K1539" s="132" t="str">
        <f>VLOOKUP($F1539,'Participating - full rosters'!$A:$R,18,FALSE )</f>
        <v>Minor</v>
      </c>
      <c r="L1539" s="132" t="str">
        <f>VLOOKUP($F1539,'Participating - full rosters'!$A:$Q,15,FALSE )</f>
        <v>Staff Nurse</v>
      </c>
      <c r="M1539" s="150">
        <f>VLOOKUP($F1539,'Participating - full rosters'!$A:$Q,16,FALSE )</f>
        <v>38446</v>
      </c>
      <c r="N1539" s="150">
        <f>VLOOKUP($F1539,'Participating - full rosters'!$A:$Q,16,FALSE )</f>
        <v>38446</v>
      </c>
      <c r="O1539" s="150"/>
      <c r="P1539" s="150"/>
      <c r="Q1539" s="47">
        <f>'Overall Data'!$C$34-N1539</f>
        <v>4603</v>
      </c>
      <c r="R1539" s="132" t="str">
        <f>VLOOKUP($F1539,'Participating - full rosters'!$A:$Q,17,FALSE )</f>
        <v>NIGHT</v>
      </c>
      <c r="S1539" s="132">
        <v>5</v>
      </c>
    </row>
    <row r="1540" spans="1:19">
      <c r="A1540" s="132" t="str">
        <f>VLOOKUP($F1540,'Participating - full rosters'!$A:$Q,2,FALSE )</f>
        <v>St. Elizabeth Hospital</v>
      </c>
      <c r="B1540" s="106">
        <v>6.8237914781315995E-2</v>
      </c>
      <c r="C1540" s="132" t="str">
        <f>VLOOKUP($F1540,'Participating - full rosters'!$A:$Q,5,FALSE )</f>
        <v>Surgery</v>
      </c>
      <c r="D1540" s="106">
        <v>0.26135224736058948</v>
      </c>
      <c r="E1540" s="132" t="str">
        <f>VLOOKUP($F1540,'Participating - full rosters'!$A:$Q,10,FALSE )</f>
        <v>Childers, Monique</v>
      </c>
      <c r="F1540" s="106">
        <v>0.85071953142059376</v>
      </c>
      <c r="G1540" s="132">
        <f>VLOOKUP($F1540,'Participating - full rosters'!$A:$Q,11,FALSE )</f>
        <v>47</v>
      </c>
      <c r="H1540" s="132">
        <f>VLOOKUP($F1540,'Participating - full rosters'!$A:$Q,12,FALSE )</f>
        <v>16</v>
      </c>
      <c r="I1540" s="132">
        <f>VLOOKUP($F1540,'Participating - full rosters'!$A:$Q,13,FALSE )</f>
        <v>2012</v>
      </c>
      <c r="J1540" s="132" t="str">
        <f>VLOOKUP($F1540,'Participating - full rosters'!$A:$Q,14,FALSE )</f>
        <v xml:space="preserve">Nongovt. (not-for-profit) - Church Operated
</v>
      </c>
      <c r="K1540" s="132" t="str">
        <f>VLOOKUP($F1540,'Participating - full rosters'!$A:$R,18,FALSE )</f>
        <v>Non teaching</v>
      </c>
      <c r="L1540" s="132" t="str">
        <f>VLOOKUP($F1540,'Participating - full rosters'!$A:$Q,15,FALSE )</f>
        <v>Staff Nurse</v>
      </c>
      <c r="M1540" s="150">
        <f>VLOOKUP($F1540,'Participating - full rosters'!$A:$Q,16,FALSE )</f>
        <v>38427</v>
      </c>
      <c r="N1540" s="150">
        <f>VLOOKUP($F1540,'Participating - full rosters'!$A:$Q,16,FALSE )</f>
        <v>38427</v>
      </c>
      <c r="O1540" s="150"/>
      <c r="P1540" s="150"/>
      <c r="Q1540" s="47">
        <f>'Overall Data'!$C$34-N1540</f>
        <v>4622</v>
      </c>
      <c r="R1540" s="132" t="str">
        <f>VLOOKUP($F1540,'Participating - full rosters'!$A:$Q,17,FALSE )</f>
        <v>Night</v>
      </c>
      <c r="S1540" s="132">
        <v>5</v>
      </c>
    </row>
    <row r="1541" spans="1:19">
      <c r="A1541" s="132" t="str">
        <f>VLOOKUP($F1541,'Participating - full rosters'!$A:$Q,2,FALSE )</f>
        <v>Woodhull Hospital</v>
      </c>
      <c r="B1541" s="151">
        <v>0.33754326083630637</v>
      </c>
      <c r="C1541" s="132" t="str">
        <f>VLOOKUP($F1541,'Participating - full rosters'!$A:$Q,5,FALSE )</f>
        <v>8-200 Medicine</v>
      </c>
      <c r="D1541" s="99">
        <v>0.39015181399689147</v>
      </c>
      <c r="E1541" s="132" t="str">
        <f>VLOOKUP($F1541,'Participating - full rosters'!$A:$Q,10,FALSE )</f>
        <v>Magno, Jesus</v>
      </c>
      <c r="F1541" s="151">
        <v>0.98950000000000005</v>
      </c>
      <c r="G1541" s="132">
        <f>VLOOKUP($F1541,'Participating - full rosters'!$A:$Q,11,FALSE )</f>
        <v>305</v>
      </c>
      <c r="H1541" s="132">
        <f>VLOOKUP($F1541,'Participating - full rosters'!$A:$Q,12,FALSE )</f>
        <v>36</v>
      </c>
      <c r="I1541" s="132">
        <f>VLOOKUP($F1541,'Participating - full rosters'!$A:$Q,13,FALSE )</f>
        <v>2016</v>
      </c>
      <c r="J1541" s="132" t="str">
        <f>VLOOKUP($F1541,'Participating - full rosters'!$A:$Q,14,FALSE )</f>
        <v>Govt. (non federal) - City-county</v>
      </c>
      <c r="K1541" s="132" t="str">
        <f>VLOOKUP($F1541,'Participating - full rosters'!$A:$R,18,FALSE )</f>
        <v>Minor</v>
      </c>
      <c r="L1541" s="132" t="str">
        <f>VLOOKUP($F1541,'Participating - full rosters'!$A:$Q,15,FALSE )</f>
        <v>Staff Nurse</v>
      </c>
      <c r="M1541" s="150">
        <f>VLOOKUP($F1541,'Participating - full rosters'!$A:$Q,16,FALSE )</f>
        <v>38427</v>
      </c>
      <c r="N1541" s="150">
        <f>VLOOKUP($F1541,'Participating - full rosters'!$A:$Q,16,FALSE )</f>
        <v>38427</v>
      </c>
      <c r="O1541" s="150"/>
      <c r="P1541" s="150"/>
      <c r="Q1541" s="47">
        <f>'Overall Data'!$C$34-N1541</f>
        <v>4622</v>
      </c>
      <c r="R1541" s="132" t="str">
        <f>VLOOKUP($F1541,'Participating - full rosters'!$A:$Q,17,FALSE )</f>
        <v>Night</v>
      </c>
      <c r="S1541" s="132">
        <v>5</v>
      </c>
    </row>
    <row r="1542" spans="1:19">
      <c r="A1542" s="132" t="str">
        <f>VLOOKUP($F1542,'Participating - full rosters'!$A:$Q,2,FALSE )</f>
        <v xml:space="preserve">King's County </v>
      </c>
      <c r="B1542" s="143">
        <v>0.23887557634757928</v>
      </c>
      <c r="C1542" s="132" t="str">
        <f>VLOOKUP($F1542,'Participating - full rosters'!$A:$Q,5,FALSE )</f>
        <v>D2 North</v>
      </c>
      <c r="D1542" s="195">
        <v>0.46618641324138299</v>
      </c>
      <c r="E1542" s="132" t="str">
        <f>VLOOKUP($F1542,'Participating - full rosters'!$A:$Q,10,FALSE )</f>
        <v>Mambu, Joe Rennie</v>
      </c>
      <c r="F1542" s="142">
        <v>0.27174044437434475</v>
      </c>
      <c r="G1542" s="132">
        <f>VLOOKUP($F1542,'Participating - full rosters'!$A:$Q,11,FALSE )</f>
        <v>599</v>
      </c>
      <c r="H1542" s="132">
        <f>VLOOKUP($F1542,'Participating - full rosters'!$A:$Q,12,FALSE )</f>
        <v>24</v>
      </c>
      <c r="I1542" s="132">
        <f>VLOOKUP($F1542,'Participating - full rosters'!$A:$Q,13,FALSE )</f>
        <v>2006</v>
      </c>
      <c r="J1542" s="132" t="str">
        <f>VLOOKUP($F1542,'Participating - full rosters'!$A:$Q,14,FALSE )</f>
        <v xml:space="preserve">Govt. (non federal) - City
</v>
      </c>
      <c r="K1542" s="132" t="str">
        <f>VLOOKUP($F1542,'Participating - full rosters'!$A:$R,18,FALSE )</f>
        <v>Minor</v>
      </c>
      <c r="L1542" s="132" t="str">
        <f>VLOOKUP($F1542,'Participating - full rosters'!$A:$Q,15,FALSE )</f>
        <v>Staff Nurse</v>
      </c>
      <c r="M1542" s="150">
        <f>VLOOKUP($F1542,'Participating - full rosters'!$A:$Q,16,FALSE )</f>
        <v>38409</v>
      </c>
      <c r="N1542" s="150">
        <f>VLOOKUP($F1542,'Participating - full rosters'!$A:$Q,16,FALSE )</f>
        <v>38409</v>
      </c>
      <c r="O1542" s="150"/>
      <c r="P1542" s="150"/>
      <c r="Q1542" s="47">
        <f>'Overall Data'!$C$34-N1542</f>
        <v>4640</v>
      </c>
      <c r="R1542" s="132" t="str">
        <f>VLOOKUP($F1542,'Participating - full rosters'!$A:$Q,17,FALSE )</f>
        <v>NIGHT</v>
      </c>
      <c r="S1542" s="132">
        <v>5</v>
      </c>
    </row>
    <row r="1543" spans="1:19">
      <c r="A1543" s="132" t="str">
        <f>VLOOKUP($F1543,'Participating - full rosters'!$A:$Q,2,FALSE )</f>
        <v>NY Presbyterian - Lawrence</v>
      </c>
      <c r="B1543" s="151">
        <v>9.2891976238658858E-2</v>
      </c>
      <c r="C1543" s="132" t="str">
        <f>VLOOKUP($F1543,'Participating - full rosters'!$A:$Q,5,FALSE )</f>
        <v>3N</v>
      </c>
      <c r="D1543" s="151">
        <v>0.32799101029205158</v>
      </c>
      <c r="E1543" s="132" t="str">
        <f>VLOOKUP($F1543,'Participating - full rosters'!$A:$Q,10,FALSE )</f>
        <v>Ocampo, Ildefonsa</v>
      </c>
      <c r="F1543" s="151">
        <v>0.93573429880146997</v>
      </c>
      <c r="G1543" s="132">
        <f>VLOOKUP($F1543,'Participating - full rosters'!$A:$Q,11,FALSE )</f>
        <v>208</v>
      </c>
      <c r="H1543" s="132">
        <f>VLOOKUP($F1543,'Participating - full rosters'!$A:$Q,12,FALSE )</f>
        <v>31</v>
      </c>
      <c r="I1543" s="132">
        <f>VLOOKUP($F1543,'Participating - full rosters'!$A:$Q,13,FALSE )</f>
        <v>2016</v>
      </c>
      <c r="J1543" s="132" t="str">
        <f>VLOOKUP($F1543,'Participating - full rosters'!$A:$Q,14,FALSE )</f>
        <v>Nongovt. (not-for-profit) - Other</v>
      </c>
      <c r="K1543" s="132" t="str">
        <f>VLOOKUP($F1543,'Participating - full rosters'!$A:$R,18,FALSE )</f>
        <v>Minor</v>
      </c>
      <c r="L1543" s="132" t="str">
        <f>VLOOKUP($F1543,'Participating - full rosters'!$A:$Q,15,FALSE )</f>
        <v>STAFF NURSE</v>
      </c>
      <c r="M1543" s="150">
        <f>VLOOKUP($F1543,'Participating - full rosters'!$A:$Q,16,FALSE )</f>
        <v>38390</v>
      </c>
      <c r="N1543" s="150">
        <f>VLOOKUP($F1543,'Participating - full rosters'!$A:$Q,16,FALSE )</f>
        <v>38390</v>
      </c>
      <c r="O1543" s="150"/>
      <c r="P1543" s="150"/>
      <c r="Q1543" s="47">
        <f>'Overall Data'!$C$34-N1543</f>
        <v>4659</v>
      </c>
      <c r="R1543" s="132" t="str">
        <f>VLOOKUP($F1543,'Participating - full rosters'!$A:$Q,17,FALSE )</f>
        <v>FT Nights</v>
      </c>
      <c r="S1543" s="132">
        <v>5</v>
      </c>
    </row>
    <row r="1544" spans="1:19">
      <c r="A1544" s="132" t="str">
        <f>VLOOKUP($F1544,'Participating - full rosters'!$A:$Q,2,FALSE )</f>
        <v>Metropolitan Hospital</v>
      </c>
      <c r="B1544" s="151">
        <v>0.25150632982301691</v>
      </c>
      <c r="C1544" s="132" t="str">
        <f>VLOOKUP($F1544,'Participating - full rosters'!$A:$Q,5,FALSE )</f>
        <v>6B Telemetry</v>
      </c>
      <c r="D1544" s="151">
        <v>0.93953970736413928</v>
      </c>
      <c r="E1544" s="132" t="str">
        <f>VLOOKUP($F1544,'Participating - full rosters'!$A:$Q,10,FALSE )</f>
        <v>Kim, Sehwa</v>
      </c>
      <c r="F1544" s="151">
        <v>0.90874057836843736</v>
      </c>
      <c r="G1544" s="132">
        <f>VLOOKUP($F1544,'Participating - full rosters'!$A:$Q,11,FALSE )</f>
        <v>317</v>
      </c>
      <c r="H1544" s="132">
        <f>VLOOKUP($F1544,'Participating - full rosters'!$A:$Q,12,FALSE )</f>
        <v>21</v>
      </c>
      <c r="I1544" s="132">
        <f>VLOOKUP($F1544,'Participating - full rosters'!$A:$Q,13,FALSE )</f>
        <v>2016</v>
      </c>
      <c r="J1544" s="132" t="str">
        <f>VLOOKUP($F1544,'Participating - full rosters'!$A:$Q,14,FALSE )</f>
        <v xml:space="preserve">Govt. (non federal) - City
</v>
      </c>
      <c r="K1544" s="132" t="str">
        <f>VLOOKUP($F1544,'Participating - full rosters'!$A:$R,18,FALSE )</f>
        <v>Minor</v>
      </c>
      <c r="L1544" s="132" t="str">
        <f>VLOOKUP($F1544,'Participating - full rosters'!$A:$Q,15,FALSE )</f>
        <v>Staff Nurse</v>
      </c>
      <c r="M1544" s="150">
        <f>VLOOKUP($F1544,'Participating - full rosters'!$A:$Q,16,FALSE )</f>
        <v>38385</v>
      </c>
      <c r="N1544" s="150">
        <f>VLOOKUP($F1544,'Participating - full rosters'!$A:$Q,16,FALSE )</f>
        <v>38385</v>
      </c>
      <c r="O1544" s="150"/>
      <c r="P1544" s="150"/>
      <c r="Q1544" s="47">
        <f>'Overall Data'!$C$34-N1544</f>
        <v>4664</v>
      </c>
      <c r="R1544" s="132" t="str">
        <f>VLOOKUP($F1544,'Participating - full rosters'!$A:$Q,17,FALSE )</f>
        <v xml:space="preserve">NIGHT </v>
      </c>
      <c r="S1544">
        <v>5</v>
      </c>
    </row>
    <row r="1545" spans="1:19">
      <c r="A1545" s="132" t="str">
        <f>VLOOKUP($F1545,'Participating - full rosters'!$A:$Q,2,FALSE )</f>
        <v>Kaiser Permanente Sunnyside Medical Center</v>
      </c>
      <c r="B1545" s="151">
        <v>0.21700524054157877</v>
      </c>
      <c r="C1545" s="132" t="str">
        <f>VLOOKUP($F1545,'Participating - full rosters'!$A:$Q,5,FALSE )</f>
        <v>3 North</v>
      </c>
      <c r="D1545" s="99">
        <v>0.25340820192356961</v>
      </c>
      <c r="E1545" s="132" t="str">
        <f>VLOOKUP($F1545,'Participating - full rosters'!$A:$Q,10,FALSE )</f>
        <v>Holevas, Sharla</v>
      </c>
      <c r="F1545" s="151">
        <v>0.37023211816360357</v>
      </c>
      <c r="G1545" s="132">
        <f>VLOOKUP($F1545,'Participating - full rosters'!$A:$Q,11,FALSE )</f>
        <v>302</v>
      </c>
      <c r="H1545" s="132">
        <f>VLOOKUP($F1545,'Participating - full rosters'!$A:$Q,12,FALSE )</f>
        <v>37</v>
      </c>
      <c r="I1545" s="132">
        <f>VLOOKUP($F1545,'Participating - full rosters'!$A:$Q,13,FALSE )</f>
        <v>2016</v>
      </c>
      <c r="J1545" s="132" t="str">
        <f>VLOOKUP($F1545,'Participating - full rosters'!$A:$Q,14,FALSE )</f>
        <v>Nongovt. (not-for-profit) - Other</v>
      </c>
      <c r="K1545" s="132" t="str">
        <f>VLOOKUP($F1545,'Participating - full rosters'!$A:$R,18,FALSE )</f>
        <v>Minor</v>
      </c>
      <c r="L1545" s="132" t="str">
        <f>VLOOKUP($F1545,'Participating - full rosters'!$A:$Q,15,FALSE )</f>
        <v>Staff Nurse</v>
      </c>
      <c r="M1545" s="150">
        <f>VLOOKUP($F1545,'Participating - full rosters'!$A:$Q,16,FALSE )</f>
        <v>38334</v>
      </c>
      <c r="N1545" s="150">
        <f>VLOOKUP($F1545,'Participating - full rosters'!$A:$Q,16,FALSE )</f>
        <v>38334</v>
      </c>
      <c r="O1545" s="150"/>
      <c r="P1545" s="150"/>
      <c r="Q1545" s="47">
        <f>'Overall Data'!$C$34-N1545</f>
        <v>4715</v>
      </c>
      <c r="R1545" s="132" t="str">
        <f>VLOOKUP($F1545,'Participating - full rosters'!$A:$Q,17,FALSE )</f>
        <v>NIGHT</v>
      </c>
      <c r="S1545">
        <v>5</v>
      </c>
    </row>
    <row r="1546" spans="1:19">
      <c r="A1546" s="132" t="str">
        <f>VLOOKUP($F1546,'Participating - full rosters'!$A:$Q,2,FALSE )</f>
        <v xml:space="preserve">King's County </v>
      </c>
      <c r="B1546" s="143">
        <v>0.23887557634757928</v>
      </c>
      <c r="C1546" s="132" t="str">
        <f>VLOOKUP($F1546,'Participating - full rosters'!$A:$Q,5,FALSE )</f>
        <v>D2 South</v>
      </c>
      <c r="D1546" s="195">
        <v>0.27931802113721926</v>
      </c>
      <c r="E1546" s="132" t="str">
        <f>VLOOKUP($F1546,'Participating - full rosters'!$A:$Q,10,FALSE )</f>
        <v>Robinson, Garth</v>
      </c>
      <c r="F1546" s="142">
        <v>0.48068495537298317</v>
      </c>
      <c r="G1546" s="132">
        <f>VLOOKUP($F1546,'Participating - full rosters'!$A:$Q,11,FALSE )</f>
        <v>599</v>
      </c>
      <c r="H1546" s="132">
        <f>VLOOKUP($F1546,'Participating - full rosters'!$A:$Q,12,FALSE )</f>
        <v>36</v>
      </c>
      <c r="I1546" s="132">
        <f>VLOOKUP($F1546,'Participating - full rosters'!$A:$Q,13,FALSE )</f>
        <v>2006</v>
      </c>
      <c r="J1546" s="132" t="str">
        <f>VLOOKUP($F1546,'Participating - full rosters'!$A:$Q,14,FALSE )</f>
        <v xml:space="preserve">Govt. (non federal) - City
</v>
      </c>
      <c r="K1546" s="132" t="str">
        <f>VLOOKUP($F1546,'Participating - full rosters'!$A:$R,18,FALSE )</f>
        <v>Minor</v>
      </c>
      <c r="L1546" s="132" t="str">
        <f>VLOOKUP($F1546,'Participating - full rosters'!$A:$Q,15,FALSE )</f>
        <v>Staff Nurse</v>
      </c>
      <c r="M1546" s="150">
        <f>VLOOKUP($F1546,'Participating - full rosters'!$A:$Q,16,FALSE )</f>
        <v>38285</v>
      </c>
      <c r="N1546" s="150">
        <f>VLOOKUP($F1546,'Participating - full rosters'!$A:$Q,16,FALSE )</f>
        <v>38285</v>
      </c>
      <c r="O1546" s="150"/>
      <c r="P1546" s="150"/>
      <c r="Q1546" s="47">
        <f>'Overall Data'!$C$34-N1546</f>
        <v>4764</v>
      </c>
      <c r="R1546" s="132" t="str">
        <f>VLOOKUP($F1546,'Participating - full rosters'!$A:$Q,17,FALSE )</f>
        <v>NIGHT</v>
      </c>
      <c r="S1546">
        <v>5</v>
      </c>
    </row>
    <row r="1547" spans="1:19">
      <c r="A1547" s="132" t="str">
        <f>VLOOKUP($F1547,'Participating - full rosters'!$A:$Q,2,FALSE )</f>
        <v>Kaiser Permanente Sunnyside Medical Center</v>
      </c>
      <c r="B1547" s="151">
        <v>0.21700524054157877</v>
      </c>
      <c r="C1547" s="132" t="str">
        <f>VLOOKUP($F1547,'Participating - full rosters'!$A:$Q,5,FALSE )</f>
        <v>3 South</v>
      </c>
      <c r="D1547" s="99">
        <v>0.64084960040717354</v>
      </c>
      <c r="E1547" s="132" t="str">
        <f>VLOOKUP($F1547,'Participating - full rosters'!$A:$Q,10,FALSE )</f>
        <v>Hernandez, Maria</v>
      </c>
      <c r="F1547" s="151">
        <v>0.19536917621365402</v>
      </c>
      <c r="G1547" s="132">
        <f>VLOOKUP($F1547,'Participating - full rosters'!$A:$Q,11,FALSE )</f>
        <v>302</v>
      </c>
      <c r="H1547" s="132">
        <f>VLOOKUP($F1547,'Participating - full rosters'!$A:$Q,12,FALSE )</f>
        <v>20</v>
      </c>
      <c r="I1547" s="132">
        <f>VLOOKUP($F1547,'Participating - full rosters'!$A:$Q,13,FALSE )</f>
        <v>2016</v>
      </c>
      <c r="J1547" s="132" t="str">
        <f>VLOOKUP($F1547,'Participating - full rosters'!$A:$Q,14,FALSE )</f>
        <v>Nongovt. (not-for-profit) - Other</v>
      </c>
      <c r="K1547" s="132" t="str">
        <f>VLOOKUP($F1547,'Participating - full rosters'!$A:$R,18,FALSE )</f>
        <v>Minor</v>
      </c>
      <c r="L1547" s="132" t="str">
        <f>VLOOKUP($F1547,'Participating - full rosters'!$A:$Q,15,FALSE )</f>
        <v>Staff Nurse</v>
      </c>
      <c r="M1547" s="150">
        <f>VLOOKUP($F1547,'Participating - full rosters'!$A:$Q,16,FALSE )</f>
        <v>38278</v>
      </c>
      <c r="N1547" s="150">
        <f>VLOOKUP($F1547,'Participating - full rosters'!$A:$Q,16,FALSE )</f>
        <v>38278</v>
      </c>
      <c r="O1547" s="150"/>
      <c r="P1547" s="150"/>
      <c r="Q1547" s="47">
        <f>'Overall Data'!$C$34-N1547</f>
        <v>4771</v>
      </c>
      <c r="R1547" s="132" t="str">
        <f>VLOOKUP($F1547,'Participating - full rosters'!$A:$Q,17,FALSE )</f>
        <v>NIGHT</v>
      </c>
      <c r="S1547" s="132">
        <v>5</v>
      </c>
    </row>
    <row r="1548" spans="1:19">
      <c r="A1548" s="132" t="str">
        <f>VLOOKUP($F1548,'Participating - full rosters'!$A:$Q,2,FALSE )</f>
        <v>The Miriam Hospital</v>
      </c>
      <c r="B1548" s="151">
        <v>0.52550586196277127</v>
      </c>
      <c r="C1548" s="132" t="str">
        <f>VLOOKUP($F1548,'Participating - full rosters'!$A:$Q,5,FALSE )</f>
        <v>3N Orthopedic</v>
      </c>
      <c r="D1548" s="99">
        <v>0.9910442883158086</v>
      </c>
      <c r="E1548" s="132" t="str">
        <f>VLOOKUP($F1548,'Participating - full rosters'!$A:$Q,10,FALSE )</f>
        <v>Steenbruggen, Alexa</v>
      </c>
      <c r="F1548" s="151">
        <v>0.83863242483442568</v>
      </c>
      <c r="G1548" s="132">
        <f>VLOOKUP($F1548,'Participating - full rosters'!$A:$Q,11,FALSE )</f>
        <v>247</v>
      </c>
      <c r="H1548" s="132">
        <f>VLOOKUP($F1548,'Participating - full rosters'!$A:$Q,12,FALSE )</f>
        <v>36</v>
      </c>
      <c r="I1548" s="132">
        <f>VLOOKUP($F1548,'Participating - full rosters'!$A:$Q,13,FALSE )</f>
        <v>2004</v>
      </c>
      <c r="J1548" s="132" t="str">
        <f>VLOOKUP($F1548,'Participating - full rosters'!$A:$Q,14,FALSE )</f>
        <v>Nongovt. (not-for-profit) - Other</v>
      </c>
      <c r="K1548" s="132" t="str">
        <f>VLOOKUP($F1548,'Participating - full rosters'!$A:$R,18,FALSE )</f>
        <v>Major</v>
      </c>
      <c r="L1548" s="132" t="str">
        <f>VLOOKUP($F1548,'Participating - full rosters'!$A:$Q,15,FALSE )</f>
        <v>Staff Nurse</v>
      </c>
      <c r="M1548" s="150">
        <f>VLOOKUP($F1548,'Participating - full rosters'!$A:$Q,16,FALSE )</f>
        <v>38278</v>
      </c>
      <c r="N1548" s="150">
        <f>VLOOKUP($F1548,'Participating - full rosters'!$A:$Q,16,FALSE )</f>
        <v>38278</v>
      </c>
      <c r="O1548" s="150"/>
      <c r="P1548" s="150"/>
      <c r="Q1548" s="47">
        <f>'Overall Data'!$C$34-N1548</f>
        <v>4771</v>
      </c>
      <c r="R1548" s="132" t="str">
        <f>VLOOKUP($F1548,'Participating - full rosters'!$A:$Q,17,FALSE )</f>
        <v>NIGHT</v>
      </c>
      <c r="S1548" s="132">
        <v>5</v>
      </c>
    </row>
    <row r="1549" spans="1:19">
      <c r="A1549" s="132" t="str">
        <f>VLOOKUP($F1549,'Participating - full rosters'!$A:$Q,2,FALSE )</f>
        <v>UConn Health John Dempsey Hospital</v>
      </c>
      <c r="B1549" s="151">
        <v>6.2812775230464357E-2</v>
      </c>
      <c r="C1549" s="132" t="str">
        <f>VLOOKUP($F1549,'Participating - full rosters'!$A:$Q,5,FALSE )</f>
        <v>Medicine 3 Unit</v>
      </c>
      <c r="D1549" s="99">
        <v>5.9301050074087702E-2</v>
      </c>
      <c r="E1549" s="132" t="str">
        <f>VLOOKUP($F1549,'Participating - full rosters'!$A:$Q,10,FALSE )</f>
        <v>Goyzueta, Rocio</v>
      </c>
      <c r="F1549" s="151">
        <v>0.79497418585585944</v>
      </c>
      <c r="G1549" s="132">
        <f>VLOOKUP($F1549,'Participating - full rosters'!$A:$Q,11,FALSE )</f>
        <v>176</v>
      </c>
      <c r="H1549" s="132">
        <f>VLOOKUP($F1549,'Participating - full rosters'!$A:$Q,12,FALSE )</f>
        <v>28</v>
      </c>
      <c r="I1549" s="132">
        <f>VLOOKUP($F1549,'Participating - full rosters'!$A:$Q,13,FALSE )</f>
        <v>2017</v>
      </c>
      <c r="J1549" s="132" t="str">
        <f>VLOOKUP($F1549,'Participating - full rosters'!$A:$Q,14,FALSE )</f>
        <v xml:space="preserve">Govt. (non federal) - State
</v>
      </c>
      <c r="K1549" s="132" t="str">
        <f>VLOOKUP($F1549,'Participating - full rosters'!$A:$R,18,FALSE )</f>
        <v>Major</v>
      </c>
      <c r="L1549" s="132" t="str">
        <f>VLOOKUP($F1549,'Participating - full rosters'!$A:$Q,15,FALSE )</f>
        <v>Staff Nurse</v>
      </c>
      <c r="M1549" s="150">
        <f>VLOOKUP($F1549,'Participating - full rosters'!$A:$Q,16,FALSE )</f>
        <v>38152</v>
      </c>
      <c r="N1549" s="150">
        <f>VLOOKUP($F1549,'Participating - full rosters'!$A:$Q,16,FALSE )</f>
        <v>38152</v>
      </c>
      <c r="O1549" s="150"/>
      <c r="P1549" s="150"/>
      <c r="Q1549" s="47">
        <f>'Overall Data'!$C$34-N1549</f>
        <v>4897</v>
      </c>
      <c r="R1549" s="132" t="str">
        <f>VLOOKUP($F1549,'Participating - full rosters'!$A:$Q,17,FALSE )</f>
        <v>NIGHT</v>
      </c>
      <c r="S1549" s="132">
        <v>5</v>
      </c>
    </row>
    <row r="1550" spans="1:19">
      <c r="A1550" s="132" t="str">
        <f>VLOOKUP($F1550,'Participating - full rosters'!$A:$Q,2,FALSE )</f>
        <v xml:space="preserve">King's County </v>
      </c>
      <c r="B1550" s="143">
        <v>0.23887557634757928</v>
      </c>
      <c r="C1550" s="132" t="str">
        <f>VLOOKUP($F1550,'Participating - full rosters'!$A:$Q,5,FALSE )</f>
        <v>D7 North</v>
      </c>
      <c r="D1550" s="195">
        <v>0.18010557270315219</v>
      </c>
      <c r="E1550" s="132" t="str">
        <f>VLOOKUP($F1550,'Participating - full rosters'!$A:$Q,10,FALSE )</f>
        <v>Guillaume, Marie</v>
      </c>
      <c r="F1550" s="142">
        <v>0.33313988361037306</v>
      </c>
      <c r="G1550" s="132">
        <f>VLOOKUP($F1550,'Participating - full rosters'!$A:$Q,11,FALSE )</f>
        <v>599</v>
      </c>
      <c r="H1550" s="132">
        <f>VLOOKUP($F1550,'Participating - full rosters'!$A:$Q,12,FALSE )</f>
        <v>36</v>
      </c>
      <c r="I1550" s="132">
        <f>VLOOKUP($F1550,'Participating - full rosters'!$A:$Q,13,FALSE )</f>
        <v>2006</v>
      </c>
      <c r="J1550" s="132" t="str">
        <f>VLOOKUP($F1550,'Participating - full rosters'!$A:$Q,14,FALSE )</f>
        <v xml:space="preserve">Govt. (non federal) - City
</v>
      </c>
      <c r="K1550" s="132" t="str">
        <f>VLOOKUP($F1550,'Participating - full rosters'!$A:$R,18,FALSE )</f>
        <v>Minor</v>
      </c>
      <c r="L1550" s="132" t="str">
        <f>VLOOKUP($F1550,'Participating - full rosters'!$A:$Q,15,FALSE )</f>
        <v>Staff Nurse</v>
      </c>
      <c r="M1550" s="150">
        <f>VLOOKUP($F1550,'Participating - full rosters'!$A:$Q,16,FALSE )</f>
        <v>38111</v>
      </c>
      <c r="N1550" s="150">
        <f>VLOOKUP($F1550,'Participating - full rosters'!$A:$Q,16,FALSE )</f>
        <v>38111</v>
      </c>
      <c r="O1550" s="150"/>
      <c r="P1550" s="150"/>
      <c r="Q1550" s="47">
        <f>'Overall Data'!$C$34-N1550</f>
        <v>4938</v>
      </c>
      <c r="R1550" s="132" t="str">
        <f>VLOOKUP($F1550,'Participating - full rosters'!$A:$Q,17,FALSE )</f>
        <v>Night</v>
      </c>
      <c r="S1550" s="132">
        <v>5</v>
      </c>
    </row>
    <row r="1551" spans="1:19">
      <c r="A1551" s="132" t="str">
        <f>VLOOKUP($F1551,'Participating - full rosters'!$A:$Q,2,FALSE )</f>
        <v>The Miriam Hospital</v>
      </c>
      <c r="B1551" s="151">
        <v>0.52550586196277105</v>
      </c>
      <c r="C1551" s="132" t="str">
        <f>VLOOKUP($F1551,'Participating - full rosters'!$A:$Q,5,FALSE )</f>
        <v>3E Stroke</v>
      </c>
      <c r="D1551" s="99">
        <v>0.54565087362919495</v>
      </c>
      <c r="E1551" s="132" t="str">
        <f>VLOOKUP($F1551,'Participating - full rosters'!$A:$Q,10,FALSE )</f>
        <v>Barber, Christopher S</v>
      </c>
      <c r="F1551" s="151">
        <v>0.26239208770521782</v>
      </c>
      <c r="G1551" s="132">
        <f>VLOOKUP($F1551,'Participating - full rosters'!$A:$Q,11,FALSE )</f>
        <v>247</v>
      </c>
      <c r="H1551" s="132">
        <f>VLOOKUP($F1551,'Participating - full rosters'!$A:$Q,12,FALSE )</f>
        <v>32</v>
      </c>
      <c r="I1551" s="132">
        <f>VLOOKUP($F1551,'Participating - full rosters'!$A:$Q,13,FALSE )</f>
        <v>2004</v>
      </c>
      <c r="J1551" s="132" t="str">
        <f>VLOOKUP($F1551,'Participating - full rosters'!$A:$Q,14,FALSE )</f>
        <v>Nongovt. (not-for-profit) - Other</v>
      </c>
      <c r="K1551" s="132" t="str">
        <f>VLOOKUP($F1551,'Participating - full rosters'!$A:$R,18,FALSE )</f>
        <v>Major</v>
      </c>
      <c r="L1551" s="132" t="str">
        <f>VLOOKUP($F1551,'Participating - full rosters'!$A:$Q,15,FALSE )</f>
        <v>Staff Nurse</v>
      </c>
      <c r="M1551" s="150">
        <f>VLOOKUP($F1551,'Participating - full rosters'!$A:$Q,16,FALSE )</f>
        <v>38111</v>
      </c>
      <c r="N1551" s="150">
        <f>VLOOKUP($F1551,'Participating - full rosters'!$A:$Q,16,FALSE )</f>
        <v>38111</v>
      </c>
      <c r="O1551" s="150"/>
      <c r="P1551" s="150"/>
      <c r="Q1551" s="47">
        <f>'Overall Data'!$C$34-N1551</f>
        <v>4938</v>
      </c>
      <c r="R1551" s="132" t="str">
        <f>VLOOKUP($F1551,'Participating - full rosters'!$A:$Q,17,FALSE )</f>
        <v>Night</v>
      </c>
      <c r="S1551" s="132">
        <v>5</v>
      </c>
    </row>
    <row r="1552" spans="1:19">
      <c r="A1552" s="132" t="str">
        <f>VLOOKUP($F1552,'Participating - full rosters'!$A:$Q,2,FALSE )</f>
        <v>The Miriam Hospital</v>
      </c>
      <c r="B1552" s="151">
        <v>0.52550586196277127</v>
      </c>
      <c r="C1552" s="132" t="str">
        <f>VLOOKUP($F1552,'Participating - full rosters'!$A:$Q,5,FALSE )</f>
        <v>4E Cardiac</v>
      </c>
      <c r="D1552" s="99">
        <v>0.80277592639886974</v>
      </c>
      <c r="E1552" s="132" t="str">
        <f>VLOOKUP($F1552,'Participating - full rosters'!$A:$Q,10,FALSE )</f>
        <v>Paulo, Kaley</v>
      </c>
      <c r="F1552" s="151">
        <v>0.3738989859844164</v>
      </c>
      <c r="G1552" s="132">
        <f>VLOOKUP($F1552,'Participating - full rosters'!$A:$Q,11,FALSE )</f>
        <v>247</v>
      </c>
      <c r="H1552" s="132">
        <f>VLOOKUP($F1552,'Participating - full rosters'!$A:$Q,12,FALSE )</f>
        <v>30</v>
      </c>
      <c r="I1552" s="132">
        <f>VLOOKUP($F1552,'Participating - full rosters'!$A:$Q,13,FALSE )</f>
        <v>2004</v>
      </c>
      <c r="J1552" s="132" t="str">
        <f>VLOOKUP($F1552,'Participating - full rosters'!$A:$Q,14,FALSE )</f>
        <v>Nongovt. (not-for-profit) - Other</v>
      </c>
      <c r="K1552" s="132" t="str">
        <f>VLOOKUP($F1552,'Participating - full rosters'!$A:$R,18,FALSE )</f>
        <v>Major</v>
      </c>
      <c r="L1552" s="132" t="str">
        <f>VLOOKUP($F1552,'Participating - full rosters'!$A:$Q,15,FALSE )</f>
        <v>Nurse Aide</v>
      </c>
      <c r="M1552" s="150">
        <f>VLOOKUP($F1552,'Participating - full rosters'!$A:$Q,16,FALSE )</f>
        <v>38079</v>
      </c>
      <c r="N1552" s="150">
        <f>VLOOKUP($F1552,'Participating - full rosters'!$A:$Q,16,FALSE )</f>
        <v>38079</v>
      </c>
      <c r="O1552" s="150"/>
      <c r="P1552" s="150"/>
      <c r="Q1552" s="47">
        <f>'Overall Data'!$C$34-N1552</f>
        <v>4970</v>
      </c>
      <c r="R1552" s="132" t="str">
        <f>VLOOKUP($F1552,'Participating - full rosters'!$A:$Q,17,FALSE )</f>
        <v xml:space="preserve">NIGHT </v>
      </c>
      <c r="S1552" s="132">
        <v>5</v>
      </c>
    </row>
    <row r="1553" spans="1:19">
      <c r="A1553" s="132" t="str">
        <f>VLOOKUP($F1553,'Participating - full rosters'!$A:$Q,2,FALSE )</f>
        <v>Kaiser Permanente Sunnyside Medical Center</v>
      </c>
      <c r="B1553" s="151">
        <v>0.21700524054157877</v>
      </c>
      <c r="C1553" s="132" t="str">
        <f>VLOOKUP($F1553,'Participating - full rosters'!$A:$Q,5,FALSE )</f>
        <v>2 South</v>
      </c>
      <c r="D1553" s="100">
        <v>0.88298628694913495</v>
      </c>
      <c r="E1553" s="132" t="str">
        <f>VLOOKUP($F1553,'Participating - full rosters'!$A:$Q,10,FALSE )</f>
        <v>Wood, Esther</v>
      </c>
      <c r="F1553" s="151">
        <v>0.8022644886205017</v>
      </c>
      <c r="G1553" s="132">
        <f>VLOOKUP($F1553,'Participating - full rosters'!$A:$Q,11,FALSE )</f>
        <v>302</v>
      </c>
      <c r="H1553" s="132">
        <f>VLOOKUP($F1553,'Participating - full rosters'!$A:$Q,12,FALSE )</f>
        <v>20</v>
      </c>
      <c r="I1553" s="132">
        <f>VLOOKUP($F1553,'Participating - full rosters'!$A:$Q,13,FALSE )</f>
        <v>2016</v>
      </c>
      <c r="J1553" s="132" t="str">
        <f>VLOOKUP($F1553,'Participating - full rosters'!$A:$Q,14,FALSE )</f>
        <v>Nongovt. (not-for-profit) - Other</v>
      </c>
      <c r="K1553" s="132" t="str">
        <f>VLOOKUP($F1553,'Participating - full rosters'!$A:$R,18,FALSE )</f>
        <v>Minor</v>
      </c>
      <c r="L1553" s="132" t="str">
        <f>VLOOKUP($F1553,'Participating - full rosters'!$A:$Q,15,FALSE )</f>
        <v>Staff Nurse</v>
      </c>
      <c r="M1553" s="150">
        <f>VLOOKUP($F1553,'Participating - full rosters'!$A:$Q,16,FALSE )</f>
        <v>38000</v>
      </c>
      <c r="N1553" s="150">
        <f>VLOOKUP($F1553,'Participating - full rosters'!$A:$Q,16,FALSE )</f>
        <v>38000</v>
      </c>
      <c r="O1553" s="150"/>
      <c r="P1553" s="150"/>
      <c r="Q1553" s="47">
        <f>'Overall Data'!$C$34-N1553</f>
        <v>5049</v>
      </c>
      <c r="R1553" s="132" t="str">
        <f>VLOOKUP($F1553,'Participating - full rosters'!$A:$Q,17,FALSE )</f>
        <v xml:space="preserve">NIGHT </v>
      </c>
      <c r="S1553" s="132">
        <v>5</v>
      </c>
    </row>
    <row r="1554" spans="1:19">
      <c r="A1554" s="132" t="str">
        <f>VLOOKUP($F1554,'Participating - full rosters'!$A:$Q,2,FALSE )</f>
        <v xml:space="preserve">King's County </v>
      </c>
      <c r="B1554" s="142">
        <v>0.23887557634757928</v>
      </c>
      <c r="C1554" s="132" t="str">
        <f>VLOOKUP($F1554,'Participating - full rosters'!$A:$Q,5,FALSE )</f>
        <v>D7 South</v>
      </c>
      <c r="D1554" s="197">
        <v>0.32122333774177714</v>
      </c>
      <c r="E1554" s="132" t="str">
        <f>VLOOKUP($F1554,'Participating - full rosters'!$A:$Q,10,FALSE )</f>
        <v>Mba, Chizua</v>
      </c>
      <c r="F1554" s="143">
        <v>4.1379800191998384E-2</v>
      </c>
      <c r="G1554" s="132">
        <f>VLOOKUP($F1554,'Participating - full rosters'!$A:$Q,11,FALSE )</f>
        <v>599</v>
      </c>
      <c r="H1554" s="132">
        <f>VLOOKUP($F1554,'Participating - full rosters'!$A:$Q,12,FALSE )</f>
        <v>36</v>
      </c>
      <c r="I1554" s="132">
        <f>VLOOKUP($F1554,'Participating - full rosters'!$A:$Q,13,FALSE )</f>
        <v>2006</v>
      </c>
      <c r="J1554" s="132" t="str">
        <f>VLOOKUP($F1554,'Participating - full rosters'!$A:$Q,14,FALSE )</f>
        <v xml:space="preserve">Govt. (non federal) - City
</v>
      </c>
      <c r="K1554" s="132" t="str">
        <f>VLOOKUP($F1554,'Participating - full rosters'!$A:$R,18,FALSE )</f>
        <v>Minor</v>
      </c>
      <c r="L1554" s="132" t="str">
        <f>VLOOKUP($F1554,'Participating - full rosters'!$A:$Q,15,FALSE )</f>
        <v>Staff Nurse</v>
      </c>
      <c r="M1554" s="150">
        <f>VLOOKUP($F1554,'Participating - full rosters'!$A:$Q,16,FALSE )</f>
        <v>37872</v>
      </c>
      <c r="N1554" s="150">
        <f>VLOOKUP($F1554,'Participating - full rosters'!$A:$Q,16,FALSE )</f>
        <v>37872</v>
      </c>
      <c r="O1554" s="150"/>
      <c r="P1554" s="150"/>
      <c r="Q1554" s="47">
        <f>'Overall Data'!$C$34-N1554</f>
        <v>5177</v>
      </c>
      <c r="R1554" s="132" t="str">
        <f>VLOOKUP($F1554,'Participating - full rosters'!$A:$Q,17,FALSE )</f>
        <v>Night</v>
      </c>
      <c r="S1554" s="132">
        <v>5</v>
      </c>
    </row>
    <row r="1555" spans="1:19">
      <c r="A1555" s="132" t="str">
        <f>VLOOKUP($F1555,'Participating - full rosters'!$A:$Q,2,FALSE )</f>
        <v>The Miriam Hospital</v>
      </c>
      <c r="B1555" s="151">
        <v>0.52550586196277105</v>
      </c>
      <c r="C1555" s="132" t="str">
        <f>VLOOKUP($F1555,'Participating - full rosters'!$A:$Q,5,FALSE )</f>
        <v>3E Stroke</v>
      </c>
      <c r="D1555" s="99">
        <v>0.54565087362919495</v>
      </c>
      <c r="E1555" s="132" t="str">
        <f>VLOOKUP($F1555,'Participating - full rosters'!$A:$Q,10,FALSE )</f>
        <v>Campopiano, Susan M</v>
      </c>
      <c r="F1555" s="151">
        <v>0.59571923503450197</v>
      </c>
      <c r="G1555" s="132">
        <f>VLOOKUP($F1555,'Participating - full rosters'!$A:$Q,11,FALSE )</f>
        <v>247</v>
      </c>
      <c r="H1555" s="132">
        <f>VLOOKUP($F1555,'Participating - full rosters'!$A:$Q,12,FALSE )</f>
        <v>32</v>
      </c>
      <c r="I1555" s="132">
        <f>VLOOKUP($F1555,'Participating - full rosters'!$A:$Q,13,FALSE )</f>
        <v>2004</v>
      </c>
      <c r="J1555" s="132" t="str">
        <f>VLOOKUP($F1555,'Participating - full rosters'!$A:$Q,14,FALSE )</f>
        <v>Nongovt. (not-for-profit) - Other</v>
      </c>
      <c r="K1555" s="132" t="str">
        <f>VLOOKUP($F1555,'Participating - full rosters'!$A:$R,18,FALSE )</f>
        <v>Major</v>
      </c>
      <c r="L1555" s="132" t="str">
        <f>VLOOKUP($F1555,'Participating - full rosters'!$A:$Q,15,FALSE )</f>
        <v>Staff Nurse</v>
      </c>
      <c r="M1555" s="150">
        <f>VLOOKUP($F1555,'Participating - full rosters'!$A:$Q,16,FALSE )</f>
        <v>37872</v>
      </c>
      <c r="N1555" s="150">
        <f>VLOOKUP($F1555,'Participating - full rosters'!$A:$Q,16,FALSE )</f>
        <v>37872</v>
      </c>
      <c r="O1555" s="150"/>
      <c r="P1555" s="150"/>
      <c r="Q1555" s="47">
        <f>'Overall Data'!$C$34-N1555</f>
        <v>5177</v>
      </c>
      <c r="R1555" s="132" t="str">
        <f>VLOOKUP($F1555,'Participating - full rosters'!$A:$Q,17,FALSE )</f>
        <v>Night</v>
      </c>
      <c r="S1555" s="132">
        <v>5</v>
      </c>
    </row>
    <row r="1556" spans="1:19">
      <c r="A1556" s="132" t="str">
        <f>VLOOKUP($F1556,'Participating - full rosters'!$A:$Q,2,FALSE )</f>
        <v>Kaiser Permanente Sunnyside Medical Center</v>
      </c>
      <c r="B1556" s="151">
        <v>0.21700524054157877</v>
      </c>
      <c r="C1556" s="132" t="str">
        <f>VLOOKUP($F1556,'Participating - full rosters'!$A:$Q,5,FALSE )</f>
        <v>3 North</v>
      </c>
      <c r="D1556" s="99">
        <v>0.25340820192356961</v>
      </c>
      <c r="E1556" s="132" t="str">
        <f>VLOOKUP($F1556,'Participating - full rosters'!$A:$Q,10,FALSE )</f>
        <v>Allan-Cole, Shelley M.</v>
      </c>
      <c r="F1556" s="151">
        <v>0.94859150767808198</v>
      </c>
      <c r="G1556" s="132">
        <f>VLOOKUP($F1556,'Participating - full rosters'!$A:$Q,11,FALSE )</f>
        <v>302</v>
      </c>
      <c r="H1556" s="132">
        <f>VLOOKUP($F1556,'Participating - full rosters'!$A:$Q,12,FALSE )</f>
        <v>37</v>
      </c>
      <c r="I1556" s="132">
        <f>VLOOKUP($F1556,'Participating - full rosters'!$A:$Q,13,FALSE )</f>
        <v>2016</v>
      </c>
      <c r="J1556" s="132" t="str">
        <f>VLOOKUP($F1556,'Participating - full rosters'!$A:$Q,14,FALSE )</f>
        <v>Nongovt. (not-for-profit) - Other</v>
      </c>
      <c r="K1556" s="132" t="str">
        <f>VLOOKUP($F1556,'Participating - full rosters'!$A:$R,18,FALSE )</f>
        <v>Minor</v>
      </c>
      <c r="L1556" s="132" t="str">
        <f>VLOOKUP($F1556,'Participating - full rosters'!$A:$Q,15,FALSE )</f>
        <v>Staff Nurse</v>
      </c>
      <c r="M1556" s="150">
        <f>VLOOKUP($F1556,'Participating - full rosters'!$A:$Q,16,FALSE )</f>
        <v>37732</v>
      </c>
      <c r="N1556" s="150">
        <f>VLOOKUP($F1556,'Participating - full rosters'!$A:$Q,16,FALSE )</f>
        <v>37732</v>
      </c>
      <c r="O1556" s="150"/>
      <c r="P1556" s="150"/>
      <c r="Q1556" s="47">
        <f>'Overall Data'!$C$34-N1556</f>
        <v>5317</v>
      </c>
      <c r="R1556" s="132" t="str">
        <f>VLOOKUP($F1556,'Participating - full rosters'!$A:$Q,17,FALSE )</f>
        <v>NIGHT</v>
      </c>
      <c r="S1556" s="132">
        <v>5</v>
      </c>
    </row>
    <row r="1557" spans="1:19">
      <c r="A1557" s="132" t="str">
        <f>VLOOKUP($F1557,'Participating - full rosters'!$A:$Q,2,FALSE )</f>
        <v>Kaiser Permanente Sunnyside Medical Center</v>
      </c>
      <c r="B1557" s="151">
        <v>0.21700524054157877</v>
      </c>
      <c r="C1557" s="132" t="str">
        <f>VLOOKUP($F1557,'Participating - full rosters'!$A:$Q,5,FALSE )</f>
        <v>3 South</v>
      </c>
      <c r="D1557" s="99">
        <v>0.64084960040717354</v>
      </c>
      <c r="E1557" s="132" t="str">
        <f>VLOOKUP($F1557,'Participating - full rosters'!$A:$Q,10,FALSE )</f>
        <v>Froese, Johanna</v>
      </c>
      <c r="F1557" s="151">
        <v>0.85688388173824237</v>
      </c>
      <c r="G1557" s="132">
        <f>VLOOKUP($F1557,'Participating - full rosters'!$A:$Q,11,FALSE )</f>
        <v>302</v>
      </c>
      <c r="H1557" s="132">
        <f>VLOOKUP($F1557,'Participating - full rosters'!$A:$Q,12,FALSE )</f>
        <v>20</v>
      </c>
      <c r="I1557" s="132">
        <f>VLOOKUP($F1557,'Participating - full rosters'!$A:$Q,13,FALSE )</f>
        <v>2016</v>
      </c>
      <c r="J1557" s="132" t="str">
        <f>VLOOKUP($F1557,'Participating - full rosters'!$A:$Q,14,FALSE )</f>
        <v>Nongovt. (not-for-profit) - Other</v>
      </c>
      <c r="K1557" s="132" t="str">
        <f>VLOOKUP($F1557,'Participating - full rosters'!$A:$R,18,FALSE )</f>
        <v>Minor</v>
      </c>
      <c r="L1557" s="132" t="str">
        <f>VLOOKUP($F1557,'Participating - full rosters'!$A:$Q,15,FALSE )</f>
        <v>Staff Nurse</v>
      </c>
      <c r="M1557" s="150">
        <f>VLOOKUP($F1557,'Participating - full rosters'!$A:$Q,16,FALSE )</f>
        <v>37725</v>
      </c>
      <c r="N1557" s="150">
        <f>VLOOKUP($F1557,'Participating - full rosters'!$A:$Q,16,FALSE )</f>
        <v>37725</v>
      </c>
      <c r="O1557" s="150"/>
      <c r="P1557" s="150"/>
      <c r="Q1557" s="47">
        <f>'Overall Data'!$C$34-N1557</f>
        <v>5324</v>
      </c>
      <c r="R1557" s="132" t="str">
        <f>VLOOKUP($F1557,'Participating - full rosters'!$A:$Q,17,FALSE )</f>
        <v xml:space="preserve">NIGHT </v>
      </c>
      <c r="S1557" s="132">
        <v>5</v>
      </c>
    </row>
    <row r="1558" spans="1:19">
      <c r="A1558" s="132" t="str">
        <f>VLOOKUP($F1558,'Participating - full rosters'!$A:$Q,2,FALSE )</f>
        <v xml:space="preserve">King's County </v>
      </c>
      <c r="B1558" s="143">
        <v>0.23887557634757928</v>
      </c>
      <c r="C1558" s="132" t="str">
        <f>VLOOKUP($F1558,'Participating - full rosters'!$A:$Q,5,FALSE )</f>
        <v>D7 South</v>
      </c>
      <c r="D1558" s="197">
        <v>0.32122333774177714</v>
      </c>
      <c r="E1558" s="132" t="str">
        <f>VLOOKUP($F1558,'Participating - full rosters'!$A:$Q,10,FALSE )</f>
        <v>Ozougwu, Josephine</v>
      </c>
      <c r="F1558" s="143">
        <v>0.49673910251107267</v>
      </c>
      <c r="G1558" s="132">
        <f>VLOOKUP($F1558,'Participating - full rosters'!$A:$Q,11,FALSE )</f>
        <v>599</v>
      </c>
      <c r="H1558" s="132">
        <f>VLOOKUP($F1558,'Participating - full rosters'!$A:$Q,12,FALSE )</f>
        <v>36</v>
      </c>
      <c r="I1558" s="132">
        <f>VLOOKUP($F1558,'Participating - full rosters'!$A:$Q,13,FALSE )</f>
        <v>2006</v>
      </c>
      <c r="J1558" s="132" t="str">
        <f>VLOOKUP($F1558,'Participating - full rosters'!$A:$Q,14,FALSE )</f>
        <v xml:space="preserve">Govt. (non federal) - City
</v>
      </c>
      <c r="K1558" s="132" t="str">
        <f>VLOOKUP($F1558,'Participating - full rosters'!$A:$R,18,FALSE )</f>
        <v>Minor</v>
      </c>
      <c r="L1558" s="132" t="str">
        <f>VLOOKUP($F1558,'Participating - full rosters'!$A:$Q,15,FALSE )</f>
        <v>Staff Nurse</v>
      </c>
      <c r="M1558" s="150">
        <f>VLOOKUP($F1558,'Participating - full rosters'!$A:$Q,16,FALSE )</f>
        <v>37683</v>
      </c>
      <c r="N1558" s="150">
        <f>VLOOKUP($F1558,'Participating - full rosters'!$A:$Q,16,FALSE )</f>
        <v>37683</v>
      </c>
      <c r="O1558" s="150"/>
      <c r="P1558" s="150"/>
      <c r="Q1558" s="47">
        <f>'Overall Data'!$C$34-N1558</f>
        <v>5366</v>
      </c>
      <c r="R1558" s="132" t="str">
        <f>VLOOKUP($F1558,'Participating - full rosters'!$A:$Q,17,FALSE )</f>
        <v>Night</v>
      </c>
      <c r="S1558" s="132">
        <v>5</v>
      </c>
    </row>
    <row r="1559" spans="1:19">
      <c r="A1559" s="132" t="str">
        <f>VLOOKUP($F1559,'Participating - full rosters'!$A:$Q,2,FALSE )</f>
        <v xml:space="preserve">King's County </v>
      </c>
      <c r="B1559" s="143">
        <v>0.23887557634757928</v>
      </c>
      <c r="C1559" s="132" t="str">
        <f>VLOOKUP($F1559,'Participating - full rosters'!$A:$Q,5,FALSE )</f>
        <v>D4 North</v>
      </c>
      <c r="D1559" s="195">
        <v>0.89664656077442673</v>
      </c>
      <c r="E1559" s="132" t="str">
        <f>VLOOKUP($F1559,'Participating - full rosters'!$A:$Q,10,FALSE )</f>
        <v>Daniels, Ingrid</v>
      </c>
      <c r="F1559" s="142">
        <v>0.66324384216536714</v>
      </c>
      <c r="G1559" s="132">
        <f>VLOOKUP($F1559,'Participating - full rosters'!$A:$Q,11,FALSE )</f>
        <v>599</v>
      </c>
      <c r="H1559" s="132">
        <f>VLOOKUP($F1559,'Participating - full rosters'!$A:$Q,12,FALSE )</f>
        <v>36</v>
      </c>
      <c r="I1559" s="132">
        <f>VLOOKUP($F1559,'Participating - full rosters'!$A:$Q,13,FALSE )</f>
        <v>2006</v>
      </c>
      <c r="J1559" s="132" t="str">
        <f>VLOOKUP($F1559,'Participating - full rosters'!$A:$Q,14,FALSE )</f>
        <v xml:space="preserve">Govt. (non federal) - City
</v>
      </c>
      <c r="K1559" s="132" t="str">
        <f>VLOOKUP($F1559,'Participating - full rosters'!$A:$R,18,FALSE )</f>
        <v>Minor</v>
      </c>
      <c r="L1559" s="132" t="str">
        <f>VLOOKUP($F1559,'Participating - full rosters'!$A:$Q,15,FALSE )</f>
        <v>STAFF NURSE</v>
      </c>
      <c r="M1559" s="150">
        <f>VLOOKUP($F1559,'Participating - full rosters'!$A:$Q,16,FALSE )</f>
        <v>37683</v>
      </c>
      <c r="N1559" s="150">
        <f>VLOOKUP($F1559,'Participating - full rosters'!$A:$Q,16,FALSE )</f>
        <v>37683</v>
      </c>
      <c r="O1559" s="150"/>
      <c r="P1559" s="150"/>
      <c r="Q1559" s="47">
        <f>'Overall Data'!$C$34-N1559</f>
        <v>5366</v>
      </c>
      <c r="R1559" s="132" t="str">
        <f>VLOOKUP($F1559,'Participating - full rosters'!$A:$Q,17,FALSE )</f>
        <v>NIGHT</v>
      </c>
      <c r="S1559" s="132">
        <v>5</v>
      </c>
    </row>
    <row r="1560" spans="1:19">
      <c r="A1560" s="132" t="str">
        <f>VLOOKUP($F1560,'Participating - full rosters'!$A:$Q,2,FALSE )</f>
        <v>Stanford Hospital</v>
      </c>
      <c r="B1560" s="151">
        <v>0.7705177108775364</v>
      </c>
      <c r="C1560" s="132" t="str">
        <f>VLOOKUP($F1560,'Participating - full rosters'!$A:$Q,5,FALSE )</f>
        <v>C2 - Trauma/Surgery</v>
      </c>
      <c r="D1560" s="99">
        <v>0.13460555484819647</v>
      </c>
      <c r="E1560" s="132" t="str">
        <f>VLOOKUP($F1560,'Participating - full rosters'!$A:$Q,10,FALSE )</f>
        <v>Kautz, Acacia</v>
      </c>
      <c r="F1560" s="151">
        <v>0.44542298563151683</v>
      </c>
      <c r="G1560" s="132">
        <f>VLOOKUP($F1560,'Participating - full rosters'!$A:$Q,11,FALSE )</f>
        <v>491</v>
      </c>
      <c r="H1560" s="132">
        <f>VLOOKUP($F1560,'Participating - full rosters'!$A:$Q,12,FALSE )</f>
        <v>23</v>
      </c>
      <c r="I1560" s="132">
        <f>VLOOKUP($F1560,'Participating - full rosters'!$A:$Q,13,FALSE )</f>
        <v>2011</v>
      </c>
      <c r="J1560" s="132" t="str">
        <f>VLOOKUP($F1560,'Participating - full rosters'!$A:$Q,14,FALSE )</f>
        <v>Nongovt. (not-for-profit) - Other</v>
      </c>
      <c r="K1560" s="132" t="str">
        <f>VLOOKUP($F1560,'Participating - full rosters'!$A:$R,18,FALSE )</f>
        <v>Major</v>
      </c>
      <c r="L1560" s="132" t="str">
        <f>VLOOKUP($F1560,'Participating - full rosters'!$A:$Q,15,FALSE )</f>
        <v>STAFF NURSE</v>
      </c>
      <c r="M1560" s="150">
        <f>VLOOKUP($F1560,'Participating - full rosters'!$A:$Q,16,FALSE )</f>
        <v>37683</v>
      </c>
      <c r="N1560" s="150">
        <f>VLOOKUP($F1560,'Participating - full rosters'!$A:$Q,16,FALSE )</f>
        <v>37683</v>
      </c>
      <c r="O1560" s="150"/>
      <c r="P1560" s="150"/>
      <c r="Q1560" s="47">
        <f>'Overall Data'!$C$34-N1560</f>
        <v>5366</v>
      </c>
      <c r="R1560" s="132" t="str">
        <f>VLOOKUP($F1560,'Participating - full rosters'!$A:$Q,17,FALSE )</f>
        <v>NIGHT</v>
      </c>
      <c r="S1560" s="132">
        <v>5</v>
      </c>
    </row>
    <row r="1561" spans="1:19">
      <c r="A1561" s="132" t="str">
        <f>VLOOKUP($F1561,'Participating - full rosters'!$A:$Q,2,FALSE )</f>
        <v>The Miriam Hospital</v>
      </c>
      <c r="B1561" s="151">
        <v>0.52550586196277127</v>
      </c>
      <c r="C1561" s="132" t="str">
        <f>VLOOKUP($F1561,'Participating - full rosters'!$A:$Q,5,FALSE )</f>
        <v>3N Orthopedic</v>
      </c>
      <c r="D1561" s="99">
        <v>0.9910442883158086</v>
      </c>
      <c r="E1561" s="132" t="str">
        <f>VLOOKUP($F1561,'Participating - full rosters'!$A:$Q,10,FALSE )</f>
        <v>Carlton, Norma J</v>
      </c>
      <c r="F1561" s="151">
        <v>0.25029236998438187</v>
      </c>
      <c r="G1561" s="132">
        <f>VLOOKUP($F1561,'Participating - full rosters'!$A:$Q,11,FALSE )</f>
        <v>247</v>
      </c>
      <c r="H1561" s="132">
        <f>VLOOKUP($F1561,'Participating - full rosters'!$A:$Q,12,FALSE )</f>
        <v>36</v>
      </c>
      <c r="I1561" s="132">
        <f>VLOOKUP($F1561,'Participating - full rosters'!$A:$Q,13,FALSE )</f>
        <v>2004</v>
      </c>
      <c r="J1561" s="132" t="str">
        <f>VLOOKUP($F1561,'Participating - full rosters'!$A:$Q,14,FALSE )</f>
        <v>Nongovt. (not-for-profit) - Other</v>
      </c>
      <c r="K1561" s="132" t="str">
        <f>VLOOKUP($F1561,'Participating - full rosters'!$A:$R,18,FALSE )</f>
        <v>Major</v>
      </c>
      <c r="L1561" s="132" t="str">
        <f>VLOOKUP($F1561,'Participating - full rosters'!$A:$Q,15,FALSE )</f>
        <v>Staff Nurse</v>
      </c>
      <c r="M1561" s="150">
        <f>VLOOKUP($F1561,'Participating - full rosters'!$A:$Q,16,FALSE )</f>
        <v>37683</v>
      </c>
      <c r="N1561" s="150">
        <f>VLOOKUP($F1561,'Participating - full rosters'!$A:$Q,16,FALSE )</f>
        <v>37683</v>
      </c>
      <c r="O1561" s="150"/>
      <c r="P1561" s="150"/>
      <c r="Q1561" s="47">
        <f>'Overall Data'!$C$34-N1561</f>
        <v>5366</v>
      </c>
      <c r="R1561" s="132" t="str">
        <f>VLOOKUP($F1561,'Participating - full rosters'!$A:$Q,17,FALSE )</f>
        <v>Night</v>
      </c>
      <c r="S1561" s="132">
        <v>5</v>
      </c>
    </row>
    <row r="1562" spans="1:19">
      <c r="A1562" s="132" t="str">
        <f>VLOOKUP($F1562,'Participating - full rosters'!$A:$Q,2,FALSE )</f>
        <v>Community Memorial Hospital</v>
      </c>
      <c r="B1562" s="151">
        <v>0.99258069907410573</v>
      </c>
      <c r="C1562" s="132" t="str">
        <f>VLOOKUP($F1562,'Participating - full rosters'!$A:$Q,5,FALSE )</f>
        <v>Medical ACE</v>
      </c>
      <c r="D1562" s="99">
        <v>0.93104764500745685</v>
      </c>
      <c r="E1562" s="132" t="str">
        <f>VLOOKUP($F1562,'Participating - full rosters'!$A:$Q,10,FALSE )</f>
        <v>Sandberg, Kris</v>
      </c>
      <c r="F1562" s="151">
        <v>0.30985715353595966</v>
      </c>
      <c r="G1562" s="132">
        <f>VLOOKUP($F1562,'Participating - full rosters'!$A:$Q,11,FALSE )</f>
        <v>198</v>
      </c>
      <c r="H1562" s="132">
        <f>VLOOKUP($F1562,'Participating - full rosters'!$A:$Q,12,FALSE )</f>
        <v>29</v>
      </c>
      <c r="I1562" s="132">
        <f>VLOOKUP($F1562,'Participating - full rosters'!$A:$Q,13,FALSE )</f>
        <v>2008</v>
      </c>
      <c r="J1562" s="132" t="str">
        <f>VLOOKUP($F1562,'Participating - full rosters'!$A:$Q,14,FALSE )</f>
        <v>Nongovt. (not-for-profit) - Other</v>
      </c>
      <c r="K1562" s="132" t="str">
        <f>VLOOKUP($F1562,'Participating - full rosters'!$A:$R,18,FALSE )</f>
        <v>Minor</v>
      </c>
      <c r="L1562" s="132" t="str">
        <f>VLOOKUP($F1562,'Participating - full rosters'!$A:$Q,15,FALSE )</f>
        <v>RN</v>
      </c>
      <c r="M1562" s="150">
        <f>VLOOKUP($F1562,'Participating - full rosters'!$A:$Q,16,FALSE )</f>
        <v>37622</v>
      </c>
      <c r="N1562" s="150">
        <f>VLOOKUP($F1562,'Participating - full rosters'!$A:$Q,16,FALSE )</f>
        <v>37622</v>
      </c>
      <c r="O1562" s="150"/>
      <c r="P1562" s="150"/>
      <c r="Q1562" s="47">
        <f>'Overall Data'!$C$34-N1562</f>
        <v>5427</v>
      </c>
      <c r="R1562" s="132" t="str">
        <f>VLOOKUP($F1562,'Participating - full rosters'!$A:$Q,17,FALSE )</f>
        <v xml:space="preserve">Night </v>
      </c>
      <c r="S1562" s="132">
        <v>5</v>
      </c>
    </row>
    <row r="1563" spans="1:19">
      <c r="A1563" s="132" t="str">
        <f>VLOOKUP($F1563,'Participating - full rosters'!$A:$Q,2,FALSE )</f>
        <v>The Miriam Hospital</v>
      </c>
      <c r="B1563" s="151">
        <v>0.52550586196277127</v>
      </c>
      <c r="C1563" s="132" t="str">
        <f>VLOOKUP($F1563,'Participating - full rosters'!$A:$Q,5,FALSE )</f>
        <v>4W Cardiac</v>
      </c>
      <c r="D1563" s="99">
        <v>0.43561974961587346</v>
      </c>
      <c r="E1563" s="132" t="str">
        <f>VLOOKUP($F1563,'Participating - full rosters'!$A:$Q,10,FALSE )</f>
        <v>Leigh, Nmah</v>
      </c>
      <c r="F1563" s="151">
        <v>0.8380800952880495</v>
      </c>
      <c r="G1563" s="132">
        <f>VLOOKUP($F1563,'Participating - full rosters'!$A:$Q,11,FALSE )</f>
        <v>247</v>
      </c>
      <c r="H1563" s="132">
        <f>VLOOKUP($F1563,'Participating - full rosters'!$A:$Q,12,FALSE )</f>
        <v>30</v>
      </c>
      <c r="I1563" s="132">
        <f>VLOOKUP($F1563,'Participating - full rosters'!$A:$Q,13,FALSE )</f>
        <v>2004</v>
      </c>
      <c r="J1563" s="132" t="str">
        <f>VLOOKUP($F1563,'Participating - full rosters'!$A:$Q,14,FALSE )</f>
        <v>Nongovt. (not-for-profit) - Other</v>
      </c>
      <c r="K1563" s="132" t="str">
        <f>VLOOKUP($F1563,'Participating - full rosters'!$A:$R,18,FALSE )</f>
        <v>Major</v>
      </c>
      <c r="L1563" s="132" t="str">
        <f>VLOOKUP($F1563,'Participating - full rosters'!$A:$Q,15,FALSE )</f>
        <v>RN</v>
      </c>
      <c r="M1563" s="150">
        <f>VLOOKUP($F1563,'Participating - full rosters'!$A:$Q,16,FALSE )</f>
        <v>37622</v>
      </c>
      <c r="N1563" s="150">
        <f>VLOOKUP($F1563,'Participating - full rosters'!$A:$Q,16,FALSE )</f>
        <v>37622</v>
      </c>
      <c r="O1563" s="150"/>
      <c r="P1563" s="150"/>
      <c r="Q1563" s="47">
        <f>'Overall Data'!$C$34-N1563</f>
        <v>5427</v>
      </c>
      <c r="R1563" s="132" t="str">
        <f>VLOOKUP($F1563,'Participating - full rosters'!$A:$Q,17,FALSE )</f>
        <v xml:space="preserve">Night </v>
      </c>
      <c r="S1563" s="132">
        <v>5</v>
      </c>
    </row>
    <row r="1564" spans="1:19">
      <c r="A1564" s="132" t="str">
        <f>VLOOKUP($F1564,'Participating - full rosters'!$A:$Q,2,FALSE )</f>
        <v xml:space="preserve">King's County </v>
      </c>
      <c r="B1564" s="143">
        <v>0.238875576347579</v>
      </c>
      <c r="C1564" s="132" t="str">
        <f>VLOOKUP($F1564,'Participating - full rosters'!$A:$Q,5,FALSE )</f>
        <v>D7 North</v>
      </c>
      <c r="D1564" s="195">
        <v>0.18010557270315219</v>
      </c>
      <c r="E1564" s="132" t="str">
        <f>VLOOKUP($F1564,'Participating - full rosters'!$A:$Q,10,FALSE )</f>
        <v>Douge, Philippe</v>
      </c>
      <c r="F1564" s="142">
        <v>1.5981570236695331E-2</v>
      </c>
      <c r="G1564" s="132">
        <f>VLOOKUP($F1564,'Participating - full rosters'!$A:$Q,11,FALSE )</f>
        <v>599</v>
      </c>
      <c r="H1564" s="132">
        <f>VLOOKUP($F1564,'Participating - full rosters'!$A:$Q,12,FALSE )</f>
        <v>36</v>
      </c>
      <c r="I1564" s="132">
        <f>VLOOKUP($F1564,'Participating - full rosters'!$A:$Q,13,FALSE )</f>
        <v>2006</v>
      </c>
      <c r="J1564" s="132" t="str">
        <f>VLOOKUP($F1564,'Participating - full rosters'!$A:$Q,14,FALSE )</f>
        <v xml:space="preserve">Govt. (non federal) - City
</v>
      </c>
      <c r="K1564" s="132" t="str">
        <f>VLOOKUP($F1564,'Participating - full rosters'!$A:$R,18,FALSE )</f>
        <v>Minor</v>
      </c>
      <c r="L1564" s="132" t="str">
        <f>VLOOKUP($F1564,'Participating - full rosters'!$A:$Q,15,FALSE )</f>
        <v>Staff Nurse</v>
      </c>
      <c r="M1564" s="150">
        <f>VLOOKUP($F1564,'Participating - full rosters'!$A:$Q,16,FALSE )</f>
        <v>37263</v>
      </c>
      <c r="N1564" s="150">
        <f>VLOOKUP($F1564,'Participating - full rosters'!$A:$Q,16,FALSE )</f>
        <v>37263</v>
      </c>
      <c r="O1564" s="150"/>
      <c r="P1564" s="150"/>
      <c r="Q1564" s="47">
        <f>'Overall Data'!$C$34-N1564</f>
        <v>5786</v>
      </c>
      <c r="R1564" s="132" t="str">
        <f>VLOOKUP($F1564,'Participating - full rosters'!$A:$Q,17,FALSE )</f>
        <v>Night</v>
      </c>
      <c r="S1564" s="132">
        <v>5</v>
      </c>
    </row>
    <row r="1565" spans="1:19">
      <c r="A1565" s="132" t="str">
        <f>VLOOKUP($F1565,'Participating - full rosters'!$A:$Q,2,FALSE )</f>
        <v>The Miriam Hospital</v>
      </c>
      <c r="B1565" s="151">
        <v>0.52550586196277105</v>
      </c>
      <c r="C1565" s="132" t="str">
        <f>VLOOKUP($F1565,'Participating - full rosters'!$A:$Q,5,FALSE )</f>
        <v>3E Stroke</v>
      </c>
      <c r="D1565" s="99">
        <v>0.54565087362919495</v>
      </c>
      <c r="E1565" s="132" t="str">
        <f>VLOOKUP($F1565,'Participating - full rosters'!$A:$Q,10,FALSE )</f>
        <v>Alegbeleye, Deborah O</v>
      </c>
      <c r="F1565" s="151">
        <v>0.74385402650220589</v>
      </c>
      <c r="G1565" s="132">
        <f>VLOOKUP($F1565,'Participating - full rosters'!$A:$Q,11,FALSE )</f>
        <v>247</v>
      </c>
      <c r="H1565" s="132">
        <f>VLOOKUP($F1565,'Participating - full rosters'!$A:$Q,12,FALSE )</f>
        <v>32</v>
      </c>
      <c r="I1565" s="132">
        <f>VLOOKUP($F1565,'Participating - full rosters'!$A:$Q,13,FALSE )</f>
        <v>2004</v>
      </c>
      <c r="J1565" s="132" t="str">
        <f>VLOOKUP($F1565,'Participating - full rosters'!$A:$Q,14,FALSE )</f>
        <v>Nongovt. (not-for-profit) - Other</v>
      </c>
      <c r="K1565" s="132" t="str">
        <f>VLOOKUP($F1565,'Participating - full rosters'!$A:$R,18,FALSE )</f>
        <v>Major</v>
      </c>
      <c r="L1565" s="132" t="str">
        <f>VLOOKUP($F1565,'Participating - full rosters'!$A:$Q,15,FALSE )</f>
        <v>Staff Nurse</v>
      </c>
      <c r="M1565" s="150">
        <f>VLOOKUP($F1565,'Participating - full rosters'!$A:$Q,16,FALSE )</f>
        <v>37263</v>
      </c>
      <c r="N1565" s="150">
        <f>VLOOKUP($F1565,'Participating - full rosters'!$A:$Q,16,FALSE )</f>
        <v>37263</v>
      </c>
      <c r="O1565" s="150"/>
      <c r="P1565" s="150"/>
      <c r="Q1565" s="47">
        <f>'Overall Data'!$C$34-N1565</f>
        <v>5786</v>
      </c>
      <c r="R1565" s="132" t="str">
        <f>VLOOKUP($F1565,'Participating - full rosters'!$A:$Q,17,FALSE )</f>
        <v>Night</v>
      </c>
      <c r="S1565" s="132">
        <v>5</v>
      </c>
    </row>
    <row r="1566" spans="1:19">
      <c r="A1566" s="132" t="str">
        <f>VLOOKUP($F1566,'Participating - full rosters'!$A:$Q,2,FALSE )</f>
        <v>Kaiser Permanente Sunnyside Medical Center</v>
      </c>
      <c r="B1566" s="151">
        <v>0.21700524054157877</v>
      </c>
      <c r="C1566" s="132" t="str">
        <f>VLOOKUP($F1566,'Participating - full rosters'!$A:$Q,5,FALSE )</f>
        <v>CV</v>
      </c>
      <c r="D1566" s="99">
        <v>0.28666575543119865</v>
      </c>
      <c r="E1566" s="132" t="str">
        <f>VLOOKUP($F1566,'Participating - full rosters'!$A:$Q,10,FALSE )</f>
        <v>Cortes, Adrian</v>
      </c>
      <c r="F1566" s="151">
        <v>0.84812387160968261</v>
      </c>
      <c r="G1566" s="132">
        <f>VLOOKUP($F1566,'Participating - full rosters'!$A:$Q,11,FALSE )</f>
        <v>302</v>
      </c>
      <c r="H1566" s="132">
        <f>VLOOKUP($F1566,'Participating - full rosters'!$A:$Q,12,FALSE )</f>
        <v>18</v>
      </c>
      <c r="I1566" s="132">
        <f>VLOOKUP($F1566,'Participating - full rosters'!$A:$Q,13,FALSE )</f>
        <v>2016</v>
      </c>
      <c r="J1566" s="132" t="str">
        <f>VLOOKUP($F1566,'Participating - full rosters'!$A:$Q,14,FALSE )</f>
        <v>Nongovt. (not-for-profit) - Other</v>
      </c>
      <c r="K1566" s="132" t="str">
        <f>VLOOKUP($F1566,'Participating - full rosters'!$A:$R,18,FALSE )</f>
        <v>Minor</v>
      </c>
      <c r="L1566" s="132" t="str">
        <f>VLOOKUP($F1566,'Participating - full rosters'!$A:$Q,15,FALSE )</f>
        <v>Staff Nurse</v>
      </c>
      <c r="M1566" s="150">
        <f>VLOOKUP($F1566,'Participating - full rosters'!$A:$Q,16,FALSE )</f>
        <v>37221</v>
      </c>
      <c r="N1566" s="150">
        <f>VLOOKUP($F1566,'Participating - full rosters'!$A:$Q,16,FALSE )</f>
        <v>37221</v>
      </c>
      <c r="O1566" s="150"/>
      <c r="P1566" s="150"/>
      <c r="Q1566" s="47">
        <f>'Overall Data'!$C$34-N1566</f>
        <v>5828</v>
      </c>
      <c r="R1566" s="132" t="str">
        <f>VLOOKUP($F1566,'Participating - full rosters'!$A:$Q,17,FALSE )</f>
        <v>NIGHT</v>
      </c>
      <c r="S1566" s="132">
        <v>5</v>
      </c>
    </row>
    <row r="1567" spans="1:19">
      <c r="A1567" s="132" t="str">
        <f>VLOOKUP($F1567,'Participating - full rosters'!$A:$Q,2,FALSE )</f>
        <v>The Miriam Hospital</v>
      </c>
      <c r="B1567" s="151">
        <v>0.52550586196277127</v>
      </c>
      <c r="C1567" s="132" t="str">
        <f>VLOOKUP($F1567,'Participating - full rosters'!$A:$Q,5,FALSE )</f>
        <v>4B Oncology</v>
      </c>
      <c r="D1567" s="99">
        <v>0.93622122789429929</v>
      </c>
      <c r="E1567" s="132" t="str">
        <f>VLOOKUP($F1567,'Participating - full rosters'!$A:$Q,10,FALSE )</f>
        <v>Matteis, Michelle</v>
      </c>
      <c r="F1567" s="151">
        <v>0.88043469236745253</v>
      </c>
      <c r="G1567" s="132">
        <f>VLOOKUP($F1567,'Participating - full rosters'!$A:$Q,11,FALSE )</f>
        <v>247</v>
      </c>
      <c r="H1567" s="132">
        <f>VLOOKUP($F1567,'Participating - full rosters'!$A:$Q,12,FALSE )</f>
        <v>25</v>
      </c>
      <c r="I1567" s="132">
        <f>VLOOKUP($F1567,'Participating - full rosters'!$A:$Q,13,FALSE )</f>
        <v>2004</v>
      </c>
      <c r="J1567" s="132" t="str">
        <f>VLOOKUP($F1567,'Participating - full rosters'!$A:$Q,14,FALSE )</f>
        <v>Nongovt. (not-for-profit) - Other</v>
      </c>
      <c r="K1567" s="132" t="str">
        <f>VLOOKUP($F1567,'Participating - full rosters'!$A:$R,18,FALSE )</f>
        <v>Major</v>
      </c>
      <c r="L1567" s="132" t="str">
        <f>VLOOKUP($F1567,'Participating - full rosters'!$A:$Q,15,FALSE )</f>
        <v>Staff Nurse CN2</v>
      </c>
      <c r="M1567" s="150">
        <f>VLOOKUP($F1567,'Participating - full rosters'!$A:$Q,16,FALSE )</f>
        <v>37169</v>
      </c>
      <c r="N1567" s="150">
        <f>VLOOKUP($F1567,'Participating - full rosters'!$A:$Q,16,FALSE )</f>
        <v>37169</v>
      </c>
      <c r="O1567" s="150"/>
      <c r="P1567" s="150"/>
      <c r="Q1567" s="47">
        <f>'Overall Data'!$C$34-N1567</f>
        <v>5880</v>
      </c>
      <c r="R1567" s="132" t="str">
        <f>VLOOKUP($F1567,'Participating - full rosters'!$A:$Q,17,FALSE )</f>
        <v xml:space="preserve">NIGHT </v>
      </c>
      <c r="S1567" s="132">
        <v>5</v>
      </c>
    </row>
    <row r="1568" spans="1:19">
      <c r="A1568" s="132" t="str">
        <f>VLOOKUP($F1568,'Participating - full rosters'!$A:$Q,2,FALSE )</f>
        <v>Kaiser Permanente Sunnyside Medical Center</v>
      </c>
      <c r="B1568" s="151">
        <v>0.21700524054157877</v>
      </c>
      <c r="C1568" s="132" t="str">
        <f>VLOOKUP($F1568,'Participating - full rosters'!$A:$Q,5,FALSE )</f>
        <v>CV</v>
      </c>
      <c r="D1568" s="99">
        <v>0.28666575543119865</v>
      </c>
      <c r="E1568" s="132" t="str">
        <f>VLOOKUP($F1568,'Participating - full rosters'!$A:$Q,10,FALSE )</f>
        <v>Lynch, Christopher</v>
      </c>
      <c r="F1568" s="151">
        <v>0.95266911745731986</v>
      </c>
      <c r="G1568" s="132">
        <f>VLOOKUP($F1568,'Participating - full rosters'!$A:$Q,11,FALSE )</f>
        <v>302</v>
      </c>
      <c r="H1568" s="132">
        <f>VLOOKUP($F1568,'Participating - full rosters'!$A:$Q,12,FALSE )</f>
        <v>18</v>
      </c>
      <c r="I1568" s="132">
        <f>VLOOKUP($F1568,'Participating - full rosters'!$A:$Q,13,FALSE )</f>
        <v>2016</v>
      </c>
      <c r="J1568" s="132" t="str">
        <f>VLOOKUP($F1568,'Participating - full rosters'!$A:$Q,14,FALSE )</f>
        <v>Nongovt. (not-for-profit) - Other</v>
      </c>
      <c r="K1568" s="132" t="str">
        <f>VLOOKUP($F1568,'Participating - full rosters'!$A:$R,18,FALSE )</f>
        <v>Minor</v>
      </c>
      <c r="L1568" s="132" t="str">
        <f>VLOOKUP($F1568,'Participating - full rosters'!$A:$Q,15,FALSE )</f>
        <v>Staff Nurse</v>
      </c>
      <c r="M1568" s="150">
        <f>VLOOKUP($F1568,'Participating - full rosters'!$A:$Q,16,FALSE )</f>
        <v>37028</v>
      </c>
      <c r="N1568" s="150">
        <f>VLOOKUP($F1568,'Participating - full rosters'!$A:$Q,16,FALSE )</f>
        <v>37028</v>
      </c>
      <c r="O1568" s="150"/>
      <c r="P1568" s="150"/>
      <c r="Q1568" s="47">
        <f>'Overall Data'!$C$34-N1568</f>
        <v>6021</v>
      </c>
      <c r="R1568" s="132" t="str">
        <f>VLOOKUP($F1568,'Participating - full rosters'!$A:$Q,17,FALSE )</f>
        <v>NIGHT</v>
      </c>
      <c r="S1568" s="132">
        <v>5</v>
      </c>
    </row>
    <row r="1569" spans="1:19">
      <c r="A1569" s="132" t="str">
        <f>VLOOKUP($F1569,'Participating - full rosters'!$A:$Q,2,FALSE )</f>
        <v>St. Elizabeth Hospital</v>
      </c>
      <c r="B1569" s="106">
        <v>6.8237914781315995E-2</v>
      </c>
      <c r="C1569" s="132" t="str">
        <f>VLOOKUP($F1569,'Participating - full rosters'!$A:$Q,5,FALSE )</f>
        <v>Telemetry</v>
      </c>
      <c r="D1569" s="106">
        <v>0.37457274951226172</v>
      </c>
      <c r="E1569" s="132" t="str">
        <f>VLOOKUP($F1569,'Participating - full rosters'!$A:$Q,10,FALSE )</f>
        <v>Kelson, Kandice</v>
      </c>
      <c r="F1569" s="106">
        <v>0.55310913422238606</v>
      </c>
      <c r="G1569" s="132">
        <f>VLOOKUP($F1569,'Participating - full rosters'!$A:$Q,11,FALSE )</f>
        <v>47</v>
      </c>
      <c r="H1569" s="132">
        <f>VLOOKUP($F1569,'Participating - full rosters'!$A:$Q,12,FALSE )</f>
        <v>17</v>
      </c>
      <c r="I1569" s="132">
        <f>VLOOKUP($F1569,'Participating - full rosters'!$A:$Q,13,FALSE )</f>
        <v>2012</v>
      </c>
      <c r="J1569" s="132" t="str">
        <f>VLOOKUP($F1569,'Participating - full rosters'!$A:$Q,14,FALSE )</f>
        <v xml:space="preserve">Nongovt. (not-for-profit) - Church Operated
</v>
      </c>
      <c r="K1569" s="132" t="str">
        <f>VLOOKUP($F1569,'Participating - full rosters'!$A:$R,18,FALSE )</f>
        <v>Non teaching</v>
      </c>
      <c r="L1569" s="132" t="str">
        <f>VLOOKUP($F1569,'Participating - full rosters'!$A:$Q,15,FALSE )</f>
        <v>Charge Nurse</v>
      </c>
      <c r="M1569" s="150">
        <f>VLOOKUP($F1569,'Participating - full rosters'!$A:$Q,16,FALSE )</f>
        <v>36948</v>
      </c>
      <c r="N1569" s="150">
        <f>VLOOKUP($F1569,'Participating - full rosters'!$A:$Q,16,FALSE )</f>
        <v>36948</v>
      </c>
      <c r="O1569" s="150"/>
      <c r="P1569" s="150"/>
      <c r="Q1569" s="47">
        <f>'Overall Data'!$C$34-N1569</f>
        <v>6101</v>
      </c>
      <c r="R1569" s="132" t="str">
        <f>VLOOKUP($F1569,'Participating - full rosters'!$A:$Q,17,FALSE )</f>
        <v>Night</v>
      </c>
      <c r="S1569" s="132">
        <v>5</v>
      </c>
    </row>
    <row r="1570" spans="1:19">
      <c r="A1570" s="132" t="str">
        <f>VLOOKUP($F1570,'Participating - full rosters'!$A:$Q,2,FALSE )</f>
        <v>Kaiser Permanente Sunnyside Medical Center</v>
      </c>
      <c r="B1570" s="151">
        <v>0.21700524054157877</v>
      </c>
      <c r="C1570" s="132" t="str">
        <f>VLOOKUP($F1570,'Participating - full rosters'!$A:$Q,5,FALSE )</f>
        <v>1 North</v>
      </c>
      <c r="D1570" s="151">
        <v>0.62267359343562168</v>
      </c>
      <c r="E1570" s="132" t="str">
        <f>VLOOKUP($F1570,'Participating - full rosters'!$A:$Q,10,FALSE )</f>
        <v>Salagan, Glacel Anne</v>
      </c>
      <c r="F1570" s="151">
        <v>0.42266704941543343</v>
      </c>
      <c r="G1570" s="132">
        <f>VLOOKUP($F1570,'Participating - full rosters'!$A:$Q,11,FALSE )</f>
        <v>302</v>
      </c>
      <c r="H1570" s="132">
        <f>VLOOKUP($F1570,'Participating - full rosters'!$A:$Q,12,FALSE )</f>
        <v>19</v>
      </c>
      <c r="I1570" s="132">
        <f>VLOOKUP($F1570,'Participating - full rosters'!$A:$Q,13,FALSE )</f>
        <v>2016</v>
      </c>
      <c r="J1570" s="132" t="str">
        <f>VLOOKUP($F1570,'Participating - full rosters'!$A:$Q,14,FALSE )</f>
        <v>Nongovt. (not-for-profit) - Other</v>
      </c>
      <c r="K1570" s="132" t="str">
        <f>VLOOKUP($F1570,'Participating - full rosters'!$A:$R,18,FALSE )</f>
        <v>Minor</v>
      </c>
      <c r="L1570" s="132" t="str">
        <f>VLOOKUP($F1570,'Participating - full rosters'!$A:$Q,15,FALSE )</f>
        <v>Staff Nurse</v>
      </c>
      <c r="M1570" s="150">
        <f>VLOOKUP($F1570,'Participating - full rosters'!$A:$Q,16,FALSE )</f>
        <v>36943</v>
      </c>
      <c r="N1570" s="150">
        <f>VLOOKUP($F1570,'Participating - full rosters'!$A:$Q,16,FALSE )</f>
        <v>36943</v>
      </c>
      <c r="O1570" s="150"/>
      <c r="P1570" s="150"/>
      <c r="Q1570" s="47">
        <f>'Overall Data'!$C$34-N1570</f>
        <v>6106</v>
      </c>
      <c r="R1570" s="132" t="str">
        <f>VLOOKUP($F1570,'Participating - full rosters'!$A:$Q,17,FALSE )</f>
        <v xml:space="preserve">NIGHT </v>
      </c>
      <c r="S1570" s="132">
        <v>5</v>
      </c>
    </row>
    <row r="1571" spans="1:19">
      <c r="A1571" s="132" t="str">
        <f>VLOOKUP($F1571,'Participating - full rosters'!$A:$Q,2,FALSE )</f>
        <v>St. Elizabeth Hospital</v>
      </c>
      <c r="B1571" s="106">
        <v>6.8237914781315995E-2</v>
      </c>
      <c r="C1571" s="132" t="str">
        <f>VLOOKUP($F1571,'Participating - full rosters'!$A:$Q,5,FALSE )</f>
        <v>Med</v>
      </c>
      <c r="D1571" s="106">
        <v>0.10735205918816826</v>
      </c>
      <c r="E1571" s="132" t="str">
        <f>VLOOKUP($F1571,'Participating - full rosters'!$A:$Q,10,FALSE )</f>
        <v>Lemoine, Joshline</v>
      </c>
      <c r="F1571" s="151">
        <v>0.74356254276693878</v>
      </c>
      <c r="G1571" s="132">
        <f>VLOOKUP($F1571,'Participating - full rosters'!$A:$Q,11,FALSE )</f>
        <v>47</v>
      </c>
      <c r="H1571" s="132">
        <f>VLOOKUP($F1571,'Participating - full rosters'!$A:$Q,12,FALSE )</f>
        <v>16</v>
      </c>
      <c r="I1571" s="132">
        <f>VLOOKUP($F1571,'Participating - full rosters'!$A:$Q,13,FALSE )</f>
        <v>2012</v>
      </c>
      <c r="J1571" s="132" t="str">
        <f>VLOOKUP($F1571,'Participating - full rosters'!$A:$Q,14,FALSE )</f>
        <v xml:space="preserve">Nongovt. (not-for-profit) - Church Operated
</v>
      </c>
      <c r="K1571" s="132" t="str">
        <f>VLOOKUP($F1571,'Participating - full rosters'!$A:$R,18,FALSE )</f>
        <v>Non teaching</v>
      </c>
      <c r="L1571" s="132" t="str">
        <f>VLOOKUP($F1571,'Participating - full rosters'!$A:$Q,15,FALSE )</f>
        <v>Staff Nurse</v>
      </c>
      <c r="M1571" s="150">
        <f>VLOOKUP($F1571,'Participating - full rosters'!$A:$Q,16,FALSE )</f>
        <v>36836</v>
      </c>
      <c r="N1571" s="150">
        <f>VLOOKUP($F1571,'Participating - full rosters'!$A:$Q,16,FALSE )</f>
        <v>36836</v>
      </c>
      <c r="O1571" s="150"/>
      <c r="P1571" s="150"/>
      <c r="Q1571" s="47">
        <f>'Overall Data'!$C$34-N1571</f>
        <v>6213</v>
      </c>
      <c r="R1571" s="132" t="str">
        <f>VLOOKUP($F1571,'Participating - full rosters'!$A:$Q,17,FALSE )</f>
        <v>Night</v>
      </c>
      <c r="S1571" s="132">
        <v>5</v>
      </c>
    </row>
    <row r="1572" spans="1:19">
      <c r="A1572" s="132" t="str">
        <f>VLOOKUP($F1572,'Participating - full rosters'!$A:$Q,2,FALSE )</f>
        <v>The Miriam Hospital</v>
      </c>
      <c r="B1572" s="151">
        <v>0.52550586196277127</v>
      </c>
      <c r="C1572" s="132" t="str">
        <f>VLOOKUP($F1572,'Participating - full rosters'!$A:$Q,5,FALSE )</f>
        <v>3B Colorectal</v>
      </c>
      <c r="D1572" s="99">
        <v>0.88784051520757767</v>
      </c>
      <c r="E1572" s="132" t="str">
        <f>VLOOKUP($F1572,'Participating - full rosters'!$A:$Q,10,FALSE )</f>
        <v>Gauthier, Haley S</v>
      </c>
      <c r="F1572" s="151">
        <v>0.36115912634095504</v>
      </c>
      <c r="G1572" s="132">
        <f>VLOOKUP($F1572,'Participating - full rosters'!$A:$Q,11,FALSE )</f>
        <v>247</v>
      </c>
      <c r="H1572" s="132">
        <f>VLOOKUP($F1572,'Participating - full rosters'!$A:$Q,12,FALSE )</f>
        <v>13</v>
      </c>
      <c r="I1572" s="132">
        <f>VLOOKUP($F1572,'Participating - full rosters'!$A:$Q,13,FALSE )</f>
        <v>2004</v>
      </c>
      <c r="J1572" s="132" t="str">
        <f>VLOOKUP($F1572,'Participating - full rosters'!$A:$Q,14,FALSE )</f>
        <v>Nongovt. (not-for-profit) - Other</v>
      </c>
      <c r="K1572" s="132" t="str">
        <f>VLOOKUP($F1572,'Participating - full rosters'!$A:$R,18,FALSE )</f>
        <v>Major</v>
      </c>
      <c r="L1572" s="132" t="str">
        <f>VLOOKUP($F1572,'Participating - full rosters'!$A:$Q,15,FALSE )</f>
        <v>Staff Nurse</v>
      </c>
      <c r="M1572" s="150">
        <f>VLOOKUP($F1572,'Participating - full rosters'!$A:$Q,16,FALSE )</f>
        <v>36836</v>
      </c>
      <c r="N1572" s="150">
        <f>VLOOKUP($F1572,'Participating - full rosters'!$A:$Q,16,FALSE )</f>
        <v>36836</v>
      </c>
      <c r="O1572" s="150"/>
      <c r="P1572" s="150"/>
      <c r="Q1572" s="47">
        <f>'Overall Data'!$C$34-N1572</f>
        <v>6213</v>
      </c>
      <c r="R1572" s="132" t="str">
        <f>VLOOKUP($F1572,'Participating - full rosters'!$A:$Q,17,FALSE )</f>
        <v>Night</v>
      </c>
      <c r="S1572" s="132">
        <v>5</v>
      </c>
    </row>
    <row r="1573" spans="1:19">
      <c r="A1573" s="132" t="str">
        <f>VLOOKUP($F1573,'Participating - full rosters'!$A:$Q,2,FALSE )</f>
        <v>St. Elizabeth Hospital</v>
      </c>
      <c r="B1573" s="106">
        <v>6.8237914781315995E-2</v>
      </c>
      <c r="C1573" s="132" t="str">
        <f>VLOOKUP($F1573,'Participating - full rosters'!$A:$Q,5,FALSE )</f>
        <v>Med</v>
      </c>
      <c r="D1573" s="106">
        <v>0.10735205918816826</v>
      </c>
      <c r="E1573" s="132" t="str">
        <f>VLOOKUP($F1573,'Participating - full rosters'!$A:$Q,10,FALSE )</f>
        <v>Lebouef, Angela</v>
      </c>
      <c r="F1573" s="151">
        <v>0.43298678274750435</v>
      </c>
      <c r="G1573" s="132">
        <f>VLOOKUP($F1573,'Participating - full rosters'!$A:$Q,11,FALSE )</f>
        <v>47</v>
      </c>
      <c r="H1573" s="132">
        <f>VLOOKUP($F1573,'Participating - full rosters'!$A:$Q,12,FALSE )</f>
        <v>16</v>
      </c>
      <c r="I1573" s="132">
        <f>VLOOKUP($F1573,'Participating - full rosters'!$A:$Q,13,FALSE )</f>
        <v>2012</v>
      </c>
      <c r="J1573" s="132" t="str">
        <f>VLOOKUP($F1573,'Participating - full rosters'!$A:$Q,14,FALSE )</f>
        <v xml:space="preserve">Nongovt. (not-for-profit) - Church Operated
</v>
      </c>
      <c r="K1573" s="132" t="str">
        <f>VLOOKUP($F1573,'Participating - full rosters'!$A:$R,18,FALSE )</f>
        <v>Non teaching</v>
      </c>
      <c r="L1573" s="132" t="str">
        <f>VLOOKUP($F1573,'Participating - full rosters'!$A:$Q,15,FALSE )</f>
        <v>C N A</v>
      </c>
      <c r="M1573" s="150">
        <f>VLOOKUP($F1573,'Participating - full rosters'!$A:$Q,16,FALSE )</f>
        <v>36739</v>
      </c>
      <c r="N1573" s="150">
        <f>VLOOKUP($F1573,'Participating - full rosters'!$A:$Q,16,FALSE )</f>
        <v>36739</v>
      </c>
      <c r="O1573" s="150"/>
      <c r="P1573" s="150"/>
      <c r="Q1573" s="47">
        <f>'Overall Data'!$C$34-N1573</f>
        <v>6310</v>
      </c>
      <c r="R1573" s="132" t="str">
        <f>VLOOKUP($F1573,'Participating - full rosters'!$A:$Q,17,FALSE )</f>
        <v>Night</v>
      </c>
      <c r="S1573" s="132">
        <v>5</v>
      </c>
    </row>
    <row r="1574" spans="1:19">
      <c r="A1574" s="132" t="str">
        <f>VLOOKUP($F1574,'Participating - full rosters'!$A:$Q,2,FALSE )</f>
        <v>St. Elizabeth Hospital</v>
      </c>
      <c r="B1574" s="106">
        <v>6.8237914781315995E-2</v>
      </c>
      <c r="C1574" s="132" t="str">
        <f>VLOOKUP($F1574,'Participating - full rosters'!$A:$Q,5,FALSE )</f>
        <v>Med</v>
      </c>
      <c r="D1574" s="106">
        <v>0.10735205918816826</v>
      </c>
      <c r="E1574" s="132" t="str">
        <f>VLOOKUP($F1574,'Participating - full rosters'!$A:$Q,10,FALSE )</f>
        <v>Garcich, Vicki</v>
      </c>
      <c r="F1574" s="151">
        <v>0.39628886344481773</v>
      </c>
      <c r="G1574" s="132">
        <f>VLOOKUP($F1574,'Participating - full rosters'!$A:$Q,11,FALSE )</f>
        <v>47</v>
      </c>
      <c r="H1574" s="132">
        <f>VLOOKUP($F1574,'Participating - full rosters'!$A:$Q,12,FALSE )</f>
        <v>16</v>
      </c>
      <c r="I1574" s="132">
        <f>VLOOKUP($F1574,'Participating - full rosters'!$A:$Q,13,FALSE )</f>
        <v>2012</v>
      </c>
      <c r="J1574" s="132" t="str">
        <f>VLOOKUP($F1574,'Participating - full rosters'!$A:$Q,14,FALSE )</f>
        <v xml:space="preserve">Nongovt. (not-for-profit) - Church Operated
</v>
      </c>
      <c r="K1574" s="132" t="str">
        <f>VLOOKUP($F1574,'Participating - full rosters'!$A:$R,18,FALSE )</f>
        <v>Non teaching</v>
      </c>
      <c r="L1574" s="132" t="str">
        <f>VLOOKUP($F1574,'Participating - full rosters'!$A:$Q,15,FALSE )</f>
        <v>Charge Nurse</v>
      </c>
      <c r="M1574" s="150">
        <f>VLOOKUP($F1574,'Participating - full rosters'!$A:$Q,16,FALSE )</f>
        <v>36739</v>
      </c>
      <c r="N1574" s="150">
        <f>VLOOKUP($F1574,'Participating - full rosters'!$A:$Q,16,FALSE )</f>
        <v>36739</v>
      </c>
      <c r="O1574" s="150"/>
      <c r="P1574" s="150"/>
      <c r="Q1574" s="47">
        <f>'Overall Data'!$C$34-N1574</f>
        <v>6310</v>
      </c>
      <c r="R1574" s="132" t="str">
        <f>VLOOKUP($F1574,'Participating - full rosters'!$A:$Q,17,FALSE )</f>
        <v>Night</v>
      </c>
      <c r="S1574" s="132">
        <v>5</v>
      </c>
    </row>
    <row r="1575" spans="1:19">
      <c r="A1575" s="132" t="str">
        <f>VLOOKUP($F1575,'Participating - full rosters'!$A:$Q,2,FALSE )</f>
        <v>Kaiser Permanente Sunnyside Medical Center</v>
      </c>
      <c r="B1575" s="151">
        <v>0.21700524054157877</v>
      </c>
      <c r="C1575" s="132" t="str">
        <f>VLOOKUP($F1575,'Participating - full rosters'!$A:$Q,5,FALSE )</f>
        <v>3 North</v>
      </c>
      <c r="D1575" s="99">
        <v>0.25340820192356961</v>
      </c>
      <c r="E1575" s="132" t="str">
        <f>VLOOKUP($F1575,'Participating - full rosters'!$A:$Q,10,FALSE )</f>
        <v>Robison, Heather L.</v>
      </c>
      <c r="F1575" s="151">
        <v>0.6353524962222058</v>
      </c>
      <c r="G1575" s="132">
        <f>VLOOKUP($F1575,'Participating - full rosters'!$A:$Q,11,FALSE )</f>
        <v>302</v>
      </c>
      <c r="H1575" s="132">
        <f>VLOOKUP($F1575,'Participating - full rosters'!$A:$Q,12,FALSE )</f>
        <v>37</v>
      </c>
      <c r="I1575" s="132">
        <f>VLOOKUP($F1575,'Participating - full rosters'!$A:$Q,13,FALSE )</f>
        <v>2016</v>
      </c>
      <c r="J1575" s="132" t="str">
        <f>VLOOKUP($F1575,'Participating - full rosters'!$A:$Q,14,FALSE )</f>
        <v>Nongovt. (not-for-profit) - Other</v>
      </c>
      <c r="K1575" s="132" t="str">
        <f>VLOOKUP($F1575,'Participating - full rosters'!$A:$R,18,FALSE )</f>
        <v>Minor</v>
      </c>
      <c r="L1575" s="132" t="str">
        <f>VLOOKUP($F1575,'Participating - full rosters'!$A:$Q,15,FALSE )</f>
        <v>Staff Nurse</v>
      </c>
      <c r="M1575" s="150">
        <f>VLOOKUP($F1575,'Participating - full rosters'!$A:$Q,16,FALSE )</f>
        <v>36727</v>
      </c>
      <c r="N1575" s="150">
        <f>VLOOKUP($F1575,'Participating - full rosters'!$A:$Q,16,FALSE )</f>
        <v>36727</v>
      </c>
      <c r="O1575" s="150"/>
      <c r="P1575" s="150"/>
      <c r="Q1575" s="47">
        <f>'Overall Data'!$C$34-N1575</f>
        <v>6322</v>
      </c>
      <c r="R1575" s="132" t="str">
        <f>VLOOKUP($F1575,'Participating - full rosters'!$A:$Q,17,FALSE )</f>
        <v>NIGHT</v>
      </c>
      <c r="S1575" s="132">
        <v>5</v>
      </c>
    </row>
    <row r="1576" spans="1:19">
      <c r="A1576" s="132" t="str">
        <f>VLOOKUP($F1576,'Participating - full rosters'!$A:$Q,2,FALSE )</f>
        <v>Kaiser Permanente Sunnyside Medical Center</v>
      </c>
      <c r="B1576" s="151">
        <v>0.21700524054157877</v>
      </c>
      <c r="C1576" s="132" t="str">
        <f>VLOOKUP($F1576,'Participating - full rosters'!$A:$Q,5,FALSE )</f>
        <v>CV</v>
      </c>
      <c r="D1576" s="99">
        <v>0.28666575543119865</v>
      </c>
      <c r="E1576" s="132" t="str">
        <f>VLOOKUP($F1576,'Participating - full rosters'!$A:$Q,10,FALSE )</f>
        <v>Funches, Cheryl Ann</v>
      </c>
      <c r="F1576" s="151">
        <v>0.9097259756685433</v>
      </c>
      <c r="G1576" s="132">
        <f>VLOOKUP($F1576,'Participating - full rosters'!$A:$Q,11,FALSE )</f>
        <v>302</v>
      </c>
      <c r="H1576" s="132">
        <f>VLOOKUP($F1576,'Participating - full rosters'!$A:$Q,12,FALSE )</f>
        <v>18</v>
      </c>
      <c r="I1576" s="132">
        <f>VLOOKUP($F1576,'Participating - full rosters'!$A:$Q,13,FALSE )</f>
        <v>2016</v>
      </c>
      <c r="J1576" s="132" t="str">
        <f>VLOOKUP($F1576,'Participating - full rosters'!$A:$Q,14,FALSE )</f>
        <v>Nongovt. (not-for-profit) - Other</v>
      </c>
      <c r="K1576" s="132" t="str">
        <f>VLOOKUP($F1576,'Participating - full rosters'!$A:$R,18,FALSE )</f>
        <v>Minor</v>
      </c>
      <c r="L1576" s="132" t="str">
        <f>VLOOKUP($F1576,'Participating - full rosters'!$A:$Q,15,FALSE )</f>
        <v>Staff Nurse</v>
      </c>
      <c r="M1576" s="150">
        <f>VLOOKUP($F1576,'Participating - full rosters'!$A:$Q,16,FALSE )</f>
        <v>36469</v>
      </c>
      <c r="N1576" s="150">
        <f>VLOOKUP($F1576,'Participating - full rosters'!$A:$Q,16,FALSE )</f>
        <v>36469</v>
      </c>
      <c r="O1576" s="150"/>
      <c r="P1576" s="150"/>
      <c r="Q1576" s="47">
        <f>'Overall Data'!$C$34-N1576</f>
        <v>6580</v>
      </c>
      <c r="R1576" s="132" t="str">
        <f>VLOOKUP($F1576,'Participating - full rosters'!$A:$Q,17,FALSE )</f>
        <v>NIGHT</v>
      </c>
      <c r="S1576" s="132">
        <v>5</v>
      </c>
    </row>
    <row r="1577" spans="1:19">
      <c r="A1577" s="132" t="str">
        <f>VLOOKUP($F1577,'Participating - full rosters'!$A:$Q,2,FALSE )</f>
        <v xml:space="preserve">King's County </v>
      </c>
      <c r="B1577" s="143">
        <v>0.23887557634757928</v>
      </c>
      <c r="C1577" s="132" t="str">
        <f>VLOOKUP($F1577,'Participating - full rosters'!$A:$Q,5,FALSE )</f>
        <v>D4 North</v>
      </c>
      <c r="D1577" s="195">
        <v>0.89664656077442673</v>
      </c>
      <c r="E1577" s="132" t="str">
        <f>VLOOKUP($F1577,'Participating - full rosters'!$A:$Q,10,FALSE )</f>
        <v>Lewis, Janice</v>
      </c>
      <c r="F1577" s="142">
        <v>0.81290975388134568</v>
      </c>
      <c r="G1577" s="132">
        <f>VLOOKUP($F1577,'Participating - full rosters'!$A:$Q,11,FALSE )</f>
        <v>599</v>
      </c>
      <c r="H1577" s="132">
        <f>VLOOKUP($F1577,'Participating - full rosters'!$A:$Q,12,FALSE )</f>
        <v>36</v>
      </c>
      <c r="I1577" s="132">
        <f>VLOOKUP($F1577,'Participating - full rosters'!$A:$Q,13,FALSE )</f>
        <v>2006</v>
      </c>
      <c r="J1577" s="132" t="str">
        <f>VLOOKUP($F1577,'Participating - full rosters'!$A:$Q,14,FALSE )</f>
        <v xml:space="preserve">Govt. (non federal) - City
</v>
      </c>
      <c r="K1577" s="132" t="str">
        <f>VLOOKUP($F1577,'Participating - full rosters'!$A:$R,18,FALSE )</f>
        <v>Minor</v>
      </c>
      <c r="L1577" s="132" t="str">
        <f>VLOOKUP($F1577,'Participating - full rosters'!$A:$Q,15,FALSE )</f>
        <v>STAFF NURSE</v>
      </c>
      <c r="M1577" s="150">
        <f>VLOOKUP($F1577,'Participating - full rosters'!$A:$Q,16,FALSE )</f>
        <v>36388</v>
      </c>
      <c r="N1577" s="150">
        <f>VLOOKUP($F1577,'Participating - full rosters'!$A:$Q,16,FALSE )</f>
        <v>36388</v>
      </c>
      <c r="O1577" s="150"/>
      <c r="P1577" s="150"/>
      <c r="Q1577" s="47">
        <f>'Overall Data'!$C$34-N1577</f>
        <v>6661</v>
      </c>
      <c r="R1577" s="132" t="str">
        <f>VLOOKUP($F1577,'Participating - full rosters'!$A:$Q,17,FALSE )</f>
        <v>NIGHT</v>
      </c>
      <c r="S1577" s="132">
        <v>5</v>
      </c>
    </row>
    <row r="1578" spans="1:19">
      <c r="A1578" s="132" t="str">
        <f>VLOOKUP($F1578,'Participating - full rosters'!$A:$Q,2,FALSE )</f>
        <v>Stanford Hospital</v>
      </c>
      <c r="B1578" s="151">
        <v>0.7705177108775364</v>
      </c>
      <c r="C1578" s="132" t="str">
        <f>VLOOKUP($F1578,'Participating - full rosters'!$A:$Q,5,FALSE )</f>
        <v>C2 - Trauma/Surgery</v>
      </c>
      <c r="D1578" s="99">
        <v>0.13460555484819647</v>
      </c>
      <c r="E1578" s="132" t="str">
        <f>VLOOKUP($F1578,'Participating - full rosters'!$A:$Q,10,FALSE )</f>
        <v>Lee, Brian</v>
      </c>
      <c r="F1578" s="151">
        <v>0.43723847822008011</v>
      </c>
      <c r="G1578" s="132">
        <f>VLOOKUP($F1578,'Participating - full rosters'!$A:$Q,11,FALSE )</f>
        <v>491</v>
      </c>
      <c r="H1578" s="132">
        <f>VLOOKUP($F1578,'Participating - full rosters'!$A:$Q,12,FALSE )</f>
        <v>23</v>
      </c>
      <c r="I1578" s="132">
        <f>VLOOKUP($F1578,'Participating - full rosters'!$A:$Q,13,FALSE )</f>
        <v>2011</v>
      </c>
      <c r="J1578" s="132" t="str">
        <f>VLOOKUP($F1578,'Participating - full rosters'!$A:$Q,14,FALSE )</f>
        <v>Nongovt. (not-for-profit) - Other</v>
      </c>
      <c r="K1578" s="132" t="str">
        <f>VLOOKUP($F1578,'Participating - full rosters'!$A:$R,18,FALSE )</f>
        <v>Major</v>
      </c>
      <c r="L1578" s="132" t="str">
        <f>VLOOKUP($F1578,'Participating - full rosters'!$A:$Q,15,FALSE )</f>
        <v>STAFF NURSE</v>
      </c>
      <c r="M1578" s="150">
        <f>VLOOKUP($F1578,'Participating - full rosters'!$A:$Q,16,FALSE )</f>
        <v>36388</v>
      </c>
      <c r="N1578" s="150">
        <f>VLOOKUP($F1578,'Participating - full rosters'!$A:$Q,16,FALSE )</f>
        <v>36388</v>
      </c>
      <c r="O1578" s="150"/>
      <c r="P1578" s="150"/>
      <c r="Q1578" s="47">
        <f>'Overall Data'!$C$34-N1578</f>
        <v>6661</v>
      </c>
      <c r="R1578" s="132" t="str">
        <f>VLOOKUP($F1578,'Participating - full rosters'!$A:$Q,17,FALSE )</f>
        <v>NIGHT</v>
      </c>
      <c r="S1578" s="132">
        <v>5</v>
      </c>
    </row>
    <row r="1579" spans="1:19">
      <c r="A1579" s="132" t="str">
        <f>VLOOKUP($F1579,'Participating - full rosters'!$A:$Q,2,FALSE )</f>
        <v>St. Elizabeth Hospital</v>
      </c>
      <c r="B1579" s="106">
        <v>6.8237914781315995E-2</v>
      </c>
      <c r="C1579" s="132" t="str">
        <f>VLOOKUP($F1579,'Participating - full rosters'!$A:$Q,5,FALSE )</f>
        <v>Med</v>
      </c>
      <c r="D1579" s="106">
        <v>0.10735205918816826</v>
      </c>
      <c r="E1579" s="132" t="str">
        <f>VLOOKUP($F1579,'Participating - full rosters'!$A:$Q,10,FALSE )</f>
        <v>Claiborne, Trish</v>
      </c>
      <c r="F1579" s="151">
        <v>0.99576141251321759</v>
      </c>
      <c r="G1579" s="132">
        <f>VLOOKUP($F1579,'Participating - full rosters'!$A:$Q,11,FALSE )</f>
        <v>47</v>
      </c>
      <c r="H1579" s="132">
        <f>VLOOKUP($F1579,'Participating - full rosters'!$A:$Q,12,FALSE )</f>
        <v>16</v>
      </c>
      <c r="I1579" s="132">
        <f>VLOOKUP($F1579,'Participating - full rosters'!$A:$Q,13,FALSE )</f>
        <v>2012</v>
      </c>
      <c r="J1579" s="132" t="str">
        <f>VLOOKUP($F1579,'Participating - full rosters'!$A:$Q,14,FALSE )</f>
        <v xml:space="preserve">Nongovt. (not-for-profit) - Church Operated
</v>
      </c>
      <c r="K1579" s="132" t="str">
        <f>VLOOKUP($F1579,'Participating - full rosters'!$A:$R,18,FALSE )</f>
        <v>Non teaching</v>
      </c>
      <c r="L1579" s="132" t="str">
        <f>VLOOKUP($F1579,'Participating - full rosters'!$A:$Q,15,FALSE )</f>
        <v>Staff Nurse</v>
      </c>
      <c r="M1579" s="150">
        <f>VLOOKUP($F1579,'Participating - full rosters'!$A:$Q,16,FALSE )</f>
        <v>36360</v>
      </c>
      <c r="N1579" s="150">
        <f>VLOOKUP($F1579,'Participating - full rosters'!$A:$Q,16,FALSE )</f>
        <v>36360</v>
      </c>
      <c r="O1579" s="150"/>
      <c r="P1579" s="150"/>
      <c r="Q1579" s="47">
        <f>'Overall Data'!$C$34-N1579</f>
        <v>6689</v>
      </c>
      <c r="R1579" s="132" t="str">
        <f>VLOOKUP($F1579,'Participating - full rosters'!$A:$Q,17,FALSE )</f>
        <v>Night</v>
      </c>
      <c r="S1579">
        <v>5</v>
      </c>
    </row>
    <row r="1580" spans="1:19">
      <c r="A1580" s="132" t="str">
        <f>VLOOKUP($F1580,'Participating - full rosters'!$A:$Q,2,FALSE )</f>
        <v>The Miriam Hospital</v>
      </c>
      <c r="B1580" s="151">
        <v>0.52550586196277127</v>
      </c>
      <c r="C1580" s="132" t="str">
        <f>VLOOKUP($F1580,'Participating - full rosters'!$A:$Q,5,FALSE )</f>
        <v>3W Med Surg</v>
      </c>
      <c r="D1580" s="99">
        <v>0.25663933604106137</v>
      </c>
      <c r="E1580" s="132" t="str">
        <f>VLOOKUP($F1580,'Participating - full rosters'!$A:$Q,10,FALSE )</f>
        <v>Guerra, Jennifer L</v>
      </c>
      <c r="F1580" s="151">
        <v>0.32444680850408281</v>
      </c>
      <c r="G1580" s="132">
        <f>VLOOKUP($F1580,'Participating - full rosters'!$A:$Q,11,FALSE )</f>
        <v>247</v>
      </c>
      <c r="H1580" s="132">
        <f>VLOOKUP($F1580,'Participating - full rosters'!$A:$Q,12,FALSE )</f>
        <v>36</v>
      </c>
      <c r="I1580" s="132">
        <f>VLOOKUP($F1580,'Participating - full rosters'!$A:$Q,13,FALSE )</f>
        <v>2004</v>
      </c>
      <c r="J1580" s="132" t="str">
        <f>VLOOKUP($F1580,'Participating - full rosters'!$A:$Q,14,FALSE )</f>
        <v>Nongovt. (not-for-profit) - Other</v>
      </c>
      <c r="K1580" s="132" t="str">
        <f>VLOOKUP($F1580,'Participating - full rosters'!$A:$R,18,FALSE )</f>
        <v>Major</v>
      </c>
      <c r="L1580" s="132" t="str">
        <f>VLOOKUP($F1580,'Participating - full rosters'!$A:$Q,15,FALSE )</f>
        <v>Staff Nurse</v>
      </c>
      <c r="M1580" s="150">
        <f>VLOOKUP($F1580,'Participating - full rosters'!$A:$Q,16,FALSE )</f>
        <v>36360</v>
      </c>
      <c r="N1580" s="150">
        <f>VLOOKUP($F1580,'Participating - full rosters'!$A:$Q,16,FALSE )</f>
        <v>36360</v>
      </c>
      <c r="O1580" s="150"/>
      <c r="P1580" s="150"/>
      <c r="Q1580" s="47">
        <f>'Overall Data'!$C$34-N1580</f>
        <v>6689</v>
      </c>
      <c r="R1580" s="132" t="str">
        <f>VLOOKUP($F1580,'Participating - full rosters'!$A:$Q,17,FALSE )</f>
        <v>Night</v>
      </c>
      <c r="S1580" s="132">
        <v>5</v>
      </c>
    </row>
    <row r="1581" spans="1:19">
      <c r="A1581" s="132" t="str">
        <f>VLOOKUP($F1581,'Participating - full rosters'!$A:$Q,2,FALSE )</f>
        <v>Kaiser Permanente Sunnyside Medical Center</v>
      </c>
      <c r="B1581" s="151">
        <v>0.21700524054157877</v>
      </c>
      <c r="C1581" s="132" t="str">
        <f>VLOOKUP($F1581,'Participating - full rosters'!$A:$Q,5,FALSE )</f>
        <v>Oncology</v>
      </c>
      <c r="D1581" s="99">
        <v>0.38472962404098765</v>
      </c>
      <c r="E1581" s="132" t="str">
        <f>VLOOKUP($F1581,'Participating - full rosters'!$A:$Q,10,FALSE )</f>
        <v>Barnes, Laura</v>
      </c>
      <c r="F1581" s="151">
        <v>0.36874769414254416</v>
      </c>
      <c r="G1581" s="132">
        <f>VLOOKUP($F1581,'Participating - full rosters'!$A:$Q,11,FALSE )</f>
        <v>302</v>
      </c>
      <c r="H1581" s="132">
        <f>VLOOKUP($F1581,'Participating - full rosters'!$A:$Q,12,FALSE )</f>
        <v>20</v>
      </c>
      <c r="I1581" s="132">
        <f>VLOOKUP($F1581,'Participating - full rosters'!$A:$Q,13,FALSE )</f>
        <v>2016</v>
      </c>
      <c r="J1581" s="132" t="str">
        <f>VLOOKUP($F1581,'Participating - full rosters'!$A:$Q,14,FALSE )</f>
        <v>Nongovt. (not-for-profit) - Other</v>
      </c>
      <c r="K1581" s="132" t="str">
        <f>VLOOKUP($F1581,'Participating - full rosters'!$A:$R,18,FALSE )</f>
        <v>Minor</v>
      </c>
      <c r="L1581" s="132" t="str">
        <f>VLOOKUP($F1581,'Participating - full rosters'!$A:$Q,15,FALSE )</f>
        <v>Staff Nurse</v>
      </c>
      <c r="M1581" s="150">
        <f>VLOOKUP($F1581,'Participating - full rosters'!$A:$Q,16,FALSE )</f>
        <v>36299</v>
      </c>
      <c r="N1581" s="150">
        <f>VLOOKUP($F1581,'Participating - full rosters'!$A:$Q,16,FALSE )</f>
        <v>36299</v>
      </c>
      <c r="O1581" s="150"/>
      <c r="P1581" s="150"/>
      <c r="Q1581" s="47">
        <f>'Overall Data'!$C$34-N1581</f>
        <v>6750</v>
      </c>
      <c r="R1581" s="132" t="str">
        <f>VLOOKUP($F1581,'Participating - full rosters'!$A:$Q,17,FALSE )</f>
        <v>NIGHT</v>
      </c>
      <c r="S1581" s="132">
        <v>5</v>
      </c>
    </row>
    <row r="1582" spans="1:19">
      <c r="A1582" s="132" t="str">
        <f>VLOOKUP($F1582,'Participating - full rosters'!$A:$Q,2,FALSE )</f>
        <v>UConn Health John Dempsey Hospital</v>
      </c>
      <c r="B1582" s="151">
        <v>6.2812775230464357E-2</v>
      </c>
      <c r="C1582" s="132" t="str">
        <f>VLOOKUP($F1582,'Participating - full rosters'!$A:$Q,5,FALSE )</f>
        <v>Medicine 3 Unit</v>
      </c>
      <c r="D1582" s="99">
        <v>5.9301050074087702E-2</v>
      </c>
      <c r="E1582" s="132" t="str">
        <f>VLOOKUP($F1582,'Participating - full rosters'!$A:$Q,10,FALSE )</f>
        <v>Bempong, Comfort</v>
      </c>
      <c r="F1582" s="151">
        <v>0.95632559839236275</v>
      </c>
      <c r="G1582" s="132">
        <f>VLOOKUP($F1582,'Participating - full rosters'!$A:$Q,11,FALSE )</f>
        <v>176</v>
      </c>
      <c r="H1582" s="132">
        <f>VLOOKUP($F1582,'Participating - full rosters'!$A:$Q,12,FALSE )</f>
        <v>28</v>
      </c>
      <c r="I1582" s="132">
        <f>VLOOKUP($F1582,'Participating - full rosters'!$A:$Q,13,FALSE )</f>
        <v>2017</v>
      </c>
      <c r="J1582" s="132" t="str">
        <f>VLOOKUP($F1582,'Participating - full rosters'!$A:$Q,14,FALSE )</f>
        <v xml:space="preserve">Govt. (non federal) - State
</v>
      </c>
      <c r="K1582" s="132" t="str">
        <f>VLOOKUP($F1582,'Participating - full rosters'!$A:$R,18,FALSE )</f>
        <v>Major</v>
      </c>
      <c r="L1582" s="132" t="str">
        <f>VLOOKUP($F1582,'Participating - full rosters'!$A:$Q,15,FALSE )</f>
        <v>Staff Nurse</v>
      </c>
      <c r="M1582" s="150">
        <f>VLOOKUP($F1582,'Participating - full rosters'!$A:$Q,16,FALSE )</f>
        <v>36299</v>
      </c>
      <c r="N1582" s="150">
        <f>VLOOKUP($F1582,'Participating - full rosters'!$A:$Q,16,FALSE )</f>
        <v>36299</v>
      </c>
      <c r="O1582" s="150"/>
      <c r="P1582" s="150"/>
      <c r="Q1582" s="47">
        <f>'Overall Data'!$C$34-N1582</f>
        <v>6750</v>
      </c>
      <c r="R1582" s="132" t="str">
        <f>VLOOKUP($F1582,'Participating - full rosters'!$A:$Q,17,FALSE )</f>
        <v>NIGHT</v>
      </c>
      <c r="S1582" s="132">
        <v>5</v>
      </c>
    </row>
    <row r="1583" spans="1:19">
      <c r="A1583" s="132" t="str">
        <f>VLOOKUP($F1583,'Participating - full rosters'!$A:$Q,2,FALSE )</f>
        <v>UConn Health John Dempsey Hospital</v>
      </c>
      <c r="B1583" s="151">
        <v>6.2812775230464357E-2</v>
      </c>
      <c r="C1583" s="132" t="str">
        <f>VLOOKUP($F1583,'Participating - full rosters'!$A:$Q,5,FALSE )</f>
        <v>Medicine 3 Unit</v>
      </c>
      <c r="D1583" s="99">
        <v>5.9301050074087702E-2</v>
      </c>
      <c r="E1583" s="132" t="str">
        <f>VLOOKUP($F1583,'Participating - full rosters'!$A:$Q,10,FALSE )</f>
        <v>Kelly, Tessa M.</v>
      </c>
      <c r="F1583" s="151">
        <v>0.55229892473153797</v>
      </c>
      <c r="G1583" s="132">
        <f>VLOOKUP($F1583,'Participating - full rosters'!$A:$Q,11,FALSE )</f>
        <v>176</v>
      </c>
      <c r="H1583" s="132">
        <f>VLOOKUP($F1583,'Participating - full rosters'!$A:$Q,12,FALSE )</f>
        <v>28</v>
      </c>
      <c r="I1583" s="132">
        <f>VLOOKUP($F1583,'Participating - full rosters'!$A:$Q,13,FALSE )</f>
        <v>2017</v>
      </c>
      <c r="J1583" s="132" t="str">
        <f>VLOOKUP($F1583,'Participating - full rosters'!$A:$Q,14,FALSE )</f>
        <v xml:space="preserve">Govt. (non federal) - State
</v>
      </c>
      <c r="K1583" s="132" t="str">
        <f>VLOOKUP($F1583,'Participating - full rosters'!$A:$R,18,FALSE )</f>
        <v>Major</v>
      </c>
      <c r="L1583" s="132" t="str">
        <f>VLOOKUP($F1583,'Participating - full rosters'!$A:$Q,15,FALSE )</f>
        <v>Staff Nurse</v>
      </c>
      <c r="M1583" s="150">
        <f>VLOOKUP($F1583,'Participating - full rosters'!$A:$Q,16,FALSE )</f>
        <v>35956</v>
      </c>
      <c r="N1583" s="150">
        <f>VLOOKUP($F1583,'Participating - full rosters'!$A:$Q,16,FALSE )</f>
        <v>35956</v>
      </c>
      <c r="O1583" s="150"/>
      <c r="P1583" s="150"/>
      <c r="Q1583" s="47">
        <f>'Overall Data'!$C$34-N1583</f>
        <v>7093</v>
      </c>
      <c r="R1583" s="132" t="str">
        <f>VLOOKUP($F1583,'Participating - full rosters'!$A:$Q,17,FALSE )</f>
        <v>NIGHT</v>
      </c>
      <c r="S1583" s="132">
        <v>5</v>
      </c>
    </row>
    <row r="1584" spans="1:19">
      <c r="A1584" s="132" t="str">
        <f>VLOOKUP($F1584,'Participating - full rosters'!$A:$Q,2,FALSE )</f>
        <v>St. Elizabeth Hospital</v>
      </c>
      <c r="B1584" s="106">
        <v>6.8237914781316023E-2</v>
      </c>
      <c r="C1584" s="132" t="str">
        <f>VLOOKUP($F1584,'Participating - full rosters'!$A:$Q,5,FALSE )</f>
        <v>Med</v>
      </c>
      <c r="D1584" s="106">
        <v>0.10735205918816826</v>
      </c>
      <c r="E1584" s="132" t="str">
        <f>VLOOKUP($F1584,'Participating - full rosters'!$A:$Q,10,FALSE )</f>
        <v>Perrin, Dennis</v>
      </c>
      <c r="F1584" s="151">
        <v>0.5573134977008124</v>
      </c>
      <c r="G1584" s="132">
        <f>VLOOKUP($F1584,'Participating - full rosters'!$A:$Q,11,FALSE )</f>
        <v>47</v>
      </c>
      <c r="H1584" s="132">
        <f>VLOOKUP($F1584,'Participating - full rosters'!$A:$Q,12,FALSE )</f>
        <v>16</v>
      </c>
      <c r="I1584" s="132">
        <f>VLOOKUP($F1584,'Participating - full rosters'!$A:$Q,13,FALSE )</f>
        <v>2012</v>
      </c>
      <c r="J1584" s="132" t="str">
        <f>VLOOKUP($F1584,'Participating - full rosters'!$A:$Q,14,FALSE )</f>
        <v xml:space="preserve">Nongovt. (not-for-profit) - Church Operated
</v>
      </c>
      <c r="K1584" s="132" t="str">
        <f>VLOOKUP($F1584,'Participating - full rosters'!$A:$R,18,FALSE )</f>
        <v>Non teaching</v>
      </c>
      <c r="L1584" s="132" t="str">
        <f>VLOOKUP($F1584,'Participating - full rosters'!$A:$Q,15,FALSE )</f>
        <v>Staff Nurse</v>
      </c>
      <c r="M1584" s="150">
        <f>VLOOKUP($F1584,'Participating - full rosters'!$A:$Q,16,FALSE )</f>
        <v>35912</v>
      </c>
      <c r="N1584" s="150">
        <f>VLOOKUP($F1584,'Participating - full rosters'!$A:$Q,16,FALSE )</f>
        <v>35912</v>
      </c>
      <c r="O1584" s="150"/>
      <c r="P1584" s="150"/>
      <c r="Q1584" s="47">
        <f>'Overall Data'!$C$34-N1584</f>
        <v>7137</v>
      </c>
      <c r="R1584" s="132" t="str">
        <f>VLOOKUP($F1584,'Participating - full rosters'!$A:$Q,17,FALSE )</f>
        <v>Night</v>
      </c>
      <c r="S1584" s="132">
        <v>5</v>
      </c>
    </row>
    <row r="1585" spans="1:19">
      <c r="A1585" s="132" t="str">
        <f>VLOOKUP($F1585,'Participating - full rosters'!$A:$Q,2,FALSE )</f>
        <v>The Miriam Hospital</v>
      </c>
      <c r="B1585" s="151">
        <v>0.52550586196277127</v>
      </c>
      <c r="C1585" s="132" t="str">
        <f>VLOOKUP($F1585,'Participating - full rosters'!$A:$Q,5,FALSE )</f>
        <v>4B Oncology</v>
      </c>
      <c r="D1585" s="99">
        <v>0.93622122789429929</v>
      </c>
      <c r="E1585" s="132" t="str">
        <f>VLOOKUP($F1585,'Participating - full rosters'!$A:$Q,10,FALSE )</f>
        <v>Garcia, Libanessa</v>
      </c>
      <c r="F1585" s="151">
        <v>0.67019715502440269</v>
      </c>
      <c r="G1585" s="132">
        <f>VLOOKUP($F1585,'Participating - full rosters'!$A:$Q,11,FALSE )</f>
        <v>247</v>
      </c>
      <c r="H1585" s="132">
        <f>VLOOKUP($F1585,'Participating - full rosters'!$A:$Q,12,FALSE )</f>
        <v>25</v>
      </c>
      <c r="I1585" s="132">
        <f>VLOOKUP($F1585,'Participating - full rosters'!$A:$Q,13,FALSE )</f>
        <v>2004</v>
      </c>
      <c r="J1585" s="132" t="str">
        <f>VLOOKUP($F1585,'Participating - full rosters'!$A:$Q,14,FALSE )</f>
        <v>Nongovt. (not-for-profit) - Other</v>
      </c>
      <c r="K1585" s="132" t="str">
        <f>VLOOKUP($F1585,'Participating - full rosters'!$A:$R,18,FALSE )</f>
        <v>Major</v>
      </c>
      <c r="L1585" s="132" t="str">
        <f>VLOOKUP($F1585,'Participating - full rosters'!$A:$Q,15,FALSE )</f>
        <v>Staff Nurse</v>
      </c>
      <c r="M1585" s="150">
        <f>VLOOKUP($F1585,'Participating - full rosters'!$A:$Q,16,FALSE )</f>
        <v>35912</v>
      </c>
      <c r="N1585" s="150">
        <f>VLOOKUP($F1585,'Participating - full rosters'!$A:$Q,16,FALSE )</f>
        <v>35912</v>
      </c>
      <c r="O1585" s="150"/>
      <c r="P1585" s="150"/>
      <c r="Q1585" s="47">
        <f>'Overall Data'!$C$34-N1585</f>
        <v>7137</v>
      </c>
      <c r="R1585" s="132" t="str">
        <f>VLOOKUP($F1585,'Participating - full rosters'!$A:$Q,17,FALSE )</f>
        <v>Night</v>
      </c>
      <c r="S1585" s="132">
        <v>5</v>
      </c>
    </row>
    <row r="1586" spans="1:19">
      <c r="A1586" s="132" t="str">
        <f>VLOOKUP($F1586,'Participating - full rosters'!$A:$Q,2,FALSE )</f>
        <v>Kaiser Permanente Sunnyside Medical Center</v>
      </c>
      <c r="B1586" s="151">
        <v>0.21700524054157877</v>
      </c>
      <c r="C1586" s="132" t="str">
        <f>VLOOKUP($F1586,'Participating - full rosters'!$A:$Q,5,FALSE )</f>
        <v>3 South</v>
      </c>
      <c r="D1586" s="99">
        <v>0.64084960040717354</v>
      </c>
      <c r="E1586" s="132" t="str">
        <f>VLOOKUP($F1586,'Participating - full rosters'!$A:$Q,10,FALSE )</f>
        <v>E., Wood Georgia</v>
      </c>
      <c r="F1586" s="151">
        <v>0.42053735708039552</v>
      </c>
      <c r="G1586" s="132">
        <f>VLOOKUP($F1586,'Participating - full rosters'!$A:$Q,11,FALSE )</f>
        <v>302</v>
      </c>
      <c r="H1586" s="132">
        <f>VLOOKUP($F1586,'Participating - full rosters'!$A:$Q,12,FALSE )</f>
        <v>20</v>
      </c>
      <c r="I1586" s="132">
        <f>VLOOKUP($F1586,'Participating - full rosters'!$A:$Q,13,FALSE )</f>
        <v>2016</v>
      </c>
      <c r="J1586" s="132" t="str">
        <f>VLOOKUP($F1586,'Participating - full rosters'!$A:$Q,14,FALSE )</f>
        <v>Nongovt. (not-for-profit) - Other</v>
      </c>
      <c r="K1586" s="132" t="str">
        <f>VLOOKUP($F1586,'Participating - full rosters'!$A:$R,18,FALSE )</f>
        <v>Minor</v>
      </c>
      <c r="L1586" s="132" t="str">
        <f>VLOOKUP($F1586,'Participating - full rosters'!$A:$Q,15,FALSE )</f>
        <v>Staff Nurse</v>
      </c>
      <c r="M1586" s="150">
        <f>VLOOKUP($F1586,'Participating - full rosters'!$A:$Q,16,FALSE )</f>
        <v>35823</v>
      </c>
      <c r="N1586" s="150">
        <f>VLOOKUP($F1586,'Participating - full rosters'!$A:$Q,16,FALSE )</f>
        <v>35823</v>
      </c>
      <c r="O1586" s="150"/>
      <c r="P1586" s="150"/>
      <c r="Q1586" s="47">
        <f>'Overall Data'!$C$34-N1586</f>
        <v>7226</v>
      </c>
      <c r="R1586" s="132" t="str">
        <f>VLOOKUP($F1586,'Participating - full rosters'!$A:$Q,17,FALSE )</f>
        <v>NIGHT</v>
      </c>
      <c r="S1586" s="132">
        <v>5</v>
      </c>
    </row>
    <row r="1587" spans="1:19">
      <c r="A1587" s="132" t="str">
        <f>VLOOKUP($F1587,'Participating - full rosters'!$A:$Q,2,FALSE )</f>
        <v>Kaiser Permanente Sunnyside Medical Center</v>
      </c>
      <c r="B1587" s="151">
        <v>0.21700524054157877</v>
      </c>
      <c r="C1587" s="132" t="str">
        <f>VLOOKUP($F1587,'Participating - full rosters'!$A:$Q,5,FALSE )</f>
        <v>3 North</v>
      </c>
      <c r="D1587" s="99">
        <v>0.25340820192356961</v>
      </c>
      <c r="E1587" s="132" t="str">
        <f>VLOOKUP($F1587,'Participating - full rosters'!$A:$Q,10,FALSE )</f>
        <v>Velasquez, Jr. Jesus</v>
      </c>
      <c r="F1587" s="151">
        <v>0.56155638030478605</v>
      </c>
      <c r="G1587" s="132">
        <f>VLOOKUP($F1587,'Participating - full rosters'!$A:$Q,11,FALSE )</f>
        <v>302</v>
      </c>
      <c r="H1587" s="132">
        <f>VLOOKUP($F1587,'Participating - full rosters'!$A:$Q,12,FALSE )</f>
        <v>37</v>
      </c>
      <c r="I1587" s="132">
        <f>VLOOKUP($F1587,'Participating - full rosters'!$A:$Q,13,FALSE )</f>
        <v>2016</v>
      </c>
      <c r="J1587" s="132" t="str">
        <f>VLOOKUP($F1587,'Participating - full rosters'!$A:$Q,14,FALSE )</f>
        <v>Nongovt. (not-for-profit) - Other</v>
      </c>
      <c r="K1587" s="132" t="str">
        <f>VLOOKUP($F1587,'Participating - full rosters'!$A:$R,18,FALSE )</f>
        <v>Minor</v>
      </c>
      <c r="L1587" s="132" t="str">
        <f>VLOOKUP($F1587,'Participating - full rosters'!$A:$Q,15,FALSE )</f>
        <v>Staff Nurse</v>
      </c>
      <c r="M1587" s="150">
        <f>VLOOKUP($F1587,'Participating - full rosters'!$A:$Q,16,FALSE )</f>
        <v>35663</v>
      </c>
      <c r="N1587" s="150">
        <f>VLOOKUP($F1587,'Participating - full rosters'!$A:$Q,16,FALSE )</f>
        <v>35663</v>
      </c>
      <c r="O1587" s="150"/>
      <c r="P1587" s="150"/>
      <c r="Q1587" s="47">
        <f>'Overall Data'!$C$34-N1587</f>
        <v>7386</v>
      </c>
      <c r="R1587" s="132" t="str">
        <f>VLOOKUP($F1587,'Participating - full rosters'!$A:$Q,17,FALSE )</f>
        <v>NIGHT</v>
      </c>
      <c r="S1587" s="132">
        <v>5</v>
      </c>
    </row>
    <row r="1588" spans="1:19">
      <c r="A1588" s="132" t="str">
        <f>VLOOKUP($F1588,'Participating - full rosters'!$A:$Q,2,FALSE )</f>
        <v>Kaiser Permanente Sunnyside Medical Center</v>
      </c>
      <c r="B1588" s="151">
        <v>0.21700524054157877</v>
      </c>
      <c r="C1588" s="132" t="str">
        <f>VLOOKUP($F1588,'Participating - full rosters'!$A:$Q,5,FALSE )</f>
        <v>3 North</v>
      </c>
      <c r="D1588" s="99">
        <v>0.25340820192356961</v>
      </c>
      <c r="E1588" s="132" t="str">
        <f>VLOOKUP($F1588,'Participating - full rosters'!$A:$Q,10,FALSE )</f>
        <v>Dolorito, Lorna</v>
      </c>
      <c r="F1588" s="151">
        <v>0.68939194390848346</v>
      </c>
      <c r="G1588" s="132">
        <f>VLOOKUP($F1588,'Participating - full rosters'!$A:$Q,11,FALSE )</f>
        <v>302</v>
      </c>
      <c r="H1588" s="132">
        <f>VLOOKUP($F1588,'Participating - full rosters'!$A:$Q,12,FALSE )</f>
        <v>37</v>
      </c>
      <c r="I1588" s="132">
        <f>VLOOKUP($F1588,'Participating - full rosters'!$A:$Q,13,FALSE )</f>
        <v>2016</v>
      </c>
      <c r="J1588" s="132" t="str">
        <f>VLOOKUP($F1588,'Participating - full rosters'!$A:$Q,14,FALSE )</f>
        <v>Nongovt. (not-for-profit) - Other</v>
      </c>
      <c r="K1588" s="132" t="str">
        <f>VLOOKUP($F1588,'Participating - full rosters'!$A:$R,18,FALSE )</f>
        <v>Minor</v>
      </c>
      <c r="L1588" s="132" t="str">
        <f>VLOOKUP($F1588,'Participating - full rosters'!$A:$Q,15,FALSE )</f>
        <v>Staff Nurse</v>
      </c>
      <c r="M1588" s="150">
        <f>VLOOKUP($F1588,'Participating - full rosters'!$A:$Q,16,FALSE )</f>
        <v>34894</v>
      </c>
      <c r="N1588" s="150">
        <f>VLOOKUP($F1588,'Participating - full rosters'!$A:$Q,16,FALSE )</f>
        <v>34894</v>
      </c>
      <c r="O1588" s="150"/>
      <c r="P1588" s="150"/>
      <c r="Q1588" s="47">
        <f>'Overall Data'!$C$34-N1588</f>
        <v>8155</v>
      </c>
      <c r="R1588" s="132" t="str">
        <f>VLOOKUP($F1588,'Participating - full rosters'!$A:$Q,17,FALSE )</f>
        <v>NIGHT</v>
      </c>
      <c r="S1588" s="132">
        <v>5</v>
      </c>
    </row>
    <row r="1589" spans="1:19">
      <c r="A1589" s="132" t="str">
        <f>VLOOKUP($F1589,'Participating - full rosters'!$A:$Q,2,FALSE )</f>
        <v>St. John Hospital &amp; Medical Center</v>
      </c>
      <c r="B1589" s="151">
        <v>0.43342485109506379</v>
      </c>
      <c r="C1589" s="132" t="str">
        <f>VLOOKUP($F1589,'Participating - full rosters'!$A:$Q,5,FALSE )</f>
        <v>4 East - ACE Unit</v>
      </c>
      <c r="D1589" s="99">
        <v>0.9455541494267875</v>
      </c>
      <c r="E1589" s="132" t="str">
        <f>VLOOKUP($F1589,'Participating - full rosters'!$A:$Q,10,FALSE )</f>
        <v>Hogan, Michele</v>
      </c>
      <c r="F1589" s="151">
        <v>0.43448332056459438</v>
      </c>
      <c r="G1589" s="132">
        <f>VLOOKUP($F1589,'Participating - full rosters'!$A:$Q,11,FALSE )</f>
        <v>586</v>
      </c>
      <c r="H1589" s="132">
        <f>VLOOKUP($F1589,'Participating - full rosters'!$A:$Q,12,FALSE )</f>
        <v>24</v>
      </c>
      <c r="I1589" s="132">
        <f>VLOOKUP($F1589,'Participating - full rosters'!$A:$Q,13,FALSE )</f>
        <v>2003</v>
      </c>
      <c r="J1589" s="132" t="str">
        <f>VLOOKUP($F1589,'Participating - full rosters'!$A:$Q,14,FALSE )</f>
        <v>Nongovt. (not-for-profit) - Church Operated</v>
      </c>
      <c r="K1589" s="132" t="str">
        <f>VLOOKUP($F1589,'Participating - full rosters'!$A:$R,18,FALSE )</f>
        <v>Major</v>
      </c>
      <c r="L1589" s="132" t="str">
        <f>VLOOKUP($F1589,'Participating - full rosters'!$A:$Q,15,FALSE )</f>
        <v>Patient Care Technician</v>
      </c>
      <c r="M1589" s="150">
        <f>VLOOKUP($F1589,'Participating - full rosters'!$A:$Q,16,FALSE )</f>
        <v>34435</v>
      </c>
      <c r="N1589" s="150">
        <f>VLOOKUP($F1589,'Participating - full rosters'!$A:$Q,16,FALSE )</f>
        <v>34435</v>
      </c>
      <c r="O1589" s="150"/>
      <c r="P1589" s="150"/>
      <c r="Q1589" s="47">
        <f>'Overall Data'!$C$34-N1589</f>
        <v>8614</v>
      </c>
      <c r="R1589" s="132" t="str">
        <f>VLOOKUP($F1589,'Participating - full rosters'!$A:$Q,17,FALSE )</f>
        <v xml:space="preserve">NIGHT </v>
      </c>
      <c r="S1589" s="132">
        <v>5</v>
      </c>
    </row>
    <row r="1590" spans="1:19">
      <c r="A1590" s="132" t="str">
        <f>VLOOKUP($F1590,'Participating - full rosters'!$A:$Q,2,FALSE )</f>
        <v>Kaiser Permanente Sunnyside Medical Center</v>
      </c>
      <c r="B1590" s="151">
        <v>0.21700524054157877</v>
      </c>
      <c r="C1590" s="132" t="str">
        <f>VLOOKUP($F1590,'Participating - full rosters'!$A:$Q,5,FALSE )</f>
        <v>Oncology</v>
      </c>
      <c r="D1590" s="99">
        <v>0.38472962404098765</v>
      </c>
      <c r="E1590" s="132" t="str">
        <f>VLOOKUP($F1590,'Participating - full rosters'!$A:$Q,10,FALSE )</f>
        <v>Daun, Michelle</v>
      </c>
      <c r="F1590" s="151">
        <v>0.7220498304999341</v>
      </c>
      <c r="G1590" s="132">
        <f>VLOOKUP($F1590,'Participating - full rosters'!$A:$Q,11,FALSE )</f>
        <v>302</v>
      </c>
      <c r="H1590" s="132">
        <f>VLOOKUP($F1590,'Participating - full rosters'!$A:$Q,12,FALSE )</f>
        <v>20</v>
      </c>
      <c r="I1590" s="132">
        <f>VLOOKUP($F1590,'Participating - full rosters'!$A:$Q,13,FALSE )</f>
        <v>2016</v>
      </c>
      <c r="J1590" s="132" t="str">
        <f>VLOOKUP($F1590,'Participating - full rosters'!$A:$Q,14,FALSE )</f>
        <v>Nongovt. (not-for-profit) - Other</v>
      </c>
      <c r="K1590" s="132" t="str">
        <f>VLOOKUP($F1590,'Participating - full rosters'!$A:$R,18,FALSE )</f>
        <v>Minor</v>
      </c>
      <c r="L1590" s="132" t="str">
        <f>VLOOKUP($F1590,'Participating - full rosters'!$A:$Q,15,FALSE )</f>
        <v>Staff Nurse</v>
      </c>
      <c r="M1590" s="150">
        <f>VLOOKUP($F1590,'Participating - full rosters'!$A:$Q,16,FALSE )</f>
        <v>34387</v>
      </c>
      <c r="N1590" s="150">
        <f>VLOOKUP($F1590,'Participating - full rosters'!$A:$Q,16,FALSE )</f>
        <v>34387</v>
      </c>
      <c r="O1590" s="150"/>
      <c r="P1590" s="150"/>
      <c r="Q1590" s="47">
        <f>'Overall Data'!$C$34-N1590</f>
        <v>8662</v>
      </c>
      <c r="R1590" s="132" t="str">
        <f>VLOOKUP($F1590,'Participating - full rosters'!$A:$Q,17,FALSE )</f>
        <v>NIGHT</v>
      </c>
      <c r="S1590" s="132">
        <v>5</v>
      </c>
    </row>
    <row r="1591" spans="1:19">
      <c r="A1591" s="132" t="str">
        <f>VLOOKUP($F1591,'Participating - full rosters'!$A:$Q,2,FALSE )</f>
        <v>UConn Health John Dempsey Hospital</v>
      </c>
      <c r="B1591" s="151">
        <v>6.2812775230464357E-2</v>
      </c>
      <c r="C1591" s="132" t="str">
        <f>VLOOKUP($F1591,'Participating - full rosters'!$A:$Q,5,FALSE )</f>
        <v>Medicine 3 Unit</v>
      </c>
      <c r="D1591" s="99">
        <v>5.9301050074087702E-2</v>
      </c>
      <c r="E1591" s="132" t="str">
        <f>VLOOKUP($F1591,'Participating - full rosters'!$A:$Q,10,FALSE )</f>
        <v>Davis, Denise S.</v>
      </c>
      <c r="F1591" s="151">
        <v>0.45905749618492508</v>
      </c>
      <c r="G1591" s="132">
        <f>VLOOKUP($F1591,'Participating - full rosters'!$A:$Q,11,FALSE )</f>
        <v>176</v>
      </c>
      <c r="H1591" s="132">
        <f>VLOOKUP($F1591,'Participating - full rosters'!$A:$Q,12,FALSE )</f>
        <v>28</v>
      </c>
      <c r="I1591" s="132">
        <f>VLOOKUP($F1591,'Participating - full rosters'!$A:$Q,13,FALSE )</f>
        <v>2017</v>
      </c>
      <c r="J1591" s="132" t="str">
        <f>VLOOKUP($F1591,'Participating - full rosters'!$A:$Q,14,FALSE )</f>
        <v xml:space="preserve">Govt. (non federal) - State
</v>
      </c>
      <c r="K1591" s="132" t="str">
        <f>VLOOKUP($F1591,'Participating - full rosters'!$A:$R,18,FALSE )</f>
        <v>Major</v>
      </c>
      <c r="L1591" s="132" t="str">
        <f>VLOOKUP($F1591,'Participating - full rosters'!$A:$Q,15,FALSE )</f>
        <v>Staff Nurse</v>
      </c>
      <c r="M1591" s="150">
        <f>VLOOKUP($F1591,'Participating - full rosters'!$A:$Q,16,FALSE )</f>
        <v>34387</v>
      </c>
      <c r="N1591" s="150">
        <f>VLOOKUP($F1591,'Participating - full rosters'!$A:$Q,16,FALSE )</f>
        <v>34387</v>
      </c>
      <c r="O1591" s="150"/>
      <c r="P1591" s="150"/>
      <c r="Q1591" s="47">
        <f>'Overall Data'!$C$34-N1591</f>
        <v>8662</v>
      </c>
      <c r="R1591" s="132" t="str">
        <f>VLOOKUP($F1591,'Participating - full rosters'!$A:$Q,17,FALSE )</f>
        <v>NIGHT</v>
      </c>
      <c r="S1591" s="132">
        <v>5</v>
      </c>
    </row>
    <row r="1592" spans="1:19">
      <c r="A1592" s="132" t="str">
        <f>VLOOKUP($F1592,'Participating - full rosters'!$A:$Q,2,FALSE )</f>
        <v>Kaiser Permanente Sunnyside Medical Center</v>
      </c>
      <c r="B1592" s="151">
        <v>0.21700524054157877</v>
      </c>
      <c r="C1592" s="132" t="str">
        <f>VLOOKUP($F1592,'Participating - full rosters'!$A:$Q,5,FALSE )</f>
        <v>3 South</v>
      </c>
      <c r="D1592" s="99">
        <v>0.64084960040717354</v>
      </c>
      <c r="E1592" s="132" t="str">
        <f>VLOOKUP($F1592,'Participating - full rosters'!$A:$Q,10,FALSE )</f>
        <v>Quintero, Brenda</v>
      </c>
      <c r="F1592" s="151">
        <v>0.61712946776359578</v>
      </c>
      <c r="G1592" s="132">
        <f>VLOOKUP($F1592,'Participating - full rosters'!$A:$Q,11,FALSE )</f>
        <v>302</v>
      </c>
      <c r="H1592" s="132">
        <f>VLOOKUP($F1592,'Participating - full rosters'!$A:$Q,12,FALSE )</f>
        <v>20</v>
      </c>
      <c r="I1592" s="132">
        <f>VLOOKUP($F1592,'Participating - full rosters'!$A:$Q,13,FALSE )</f>
        <v>2016</v>
      </c>
      <c r="J1592" s="132" t="str">
        <f>VLOOKUP($F1592,'Participating - full rosters'!$A:$Q,14,FALSE )</f>
        <v>Nongovt. (not-for-profit) - Other</v>
      </c>
      <c r="K1592" s="132" t="str">
        <f>VLOOKUP($F1592,'Participating - full rosters'!$A:$R,18,FALSE )</f>
        <v>Minor</v>
      </c>
      <c r="L1592" s="132" t="str">
        <f>VLOOKUP($F1592,'Participating - full rosters'!$A:$Q,15,FALSE )</f>
        <v>Staff Nurse</v>
      </c>
      <c r="M1592" s="150">
        <f>VLOOKUP($F1592,'Participating - full rosters'!$A:$Q,16,FALSE )</f>
        <v>34015</v>
      </c>
      <c r="N1592" s="150">
        <f>VLOOKUP($F1592,'Participating - full rosters'!$A:$Q,16,FALSE )</f>
        <v>34015</v>
      </c>
      <c r="O1592" s="150"/>
      <c r="P1592" s="150"/>
      <c r="Q1592" s="47">
        <f>'Overall Data'!$C$34-N1592</f>
        <v>9034</v>
      </c>
      <c r="R1592" s="132" t="str">
        <f>VLOOKUP($F1592,'Participating - full rosters'!$A:$Q,17,FALSE )</f>
        <v>NIGHT</v>
      </c>
      <c r="S1592" s="132">
        <v>5</v>
      </c>
    </row>
    <row r="1593" spans="1:19">
      <c r="A1593" s="132" t="str">
        <f>VLOOKUP($F1593,'Participating - full rosters'!$A:$Q,2,FALSE )</f>
        <v xml:space="preserve">King's County </v>
      </c>
      <c r="B1593" s="143">
        <v>0.23887557634757928</v>
      </c>
      <c r="C1593" s="132" t="str">
        <f>VLOOKUP($F1593,'Participating - full rosters'!$A:$Q,5,FALSE )</f>
        <v>D4 North</v>
      </c>
      <c r="D1593" s="195">
        <v>0.89664656077442673</v>
      </c>
      <c r="E1593" s="132" t="str">
        <f>VLOOKUP($F1593,'Participating - full rosters'!$A:$Q,10,FALSE )</f>
        <v>Semple, Claudette</v>
      </c>
      <c r="F1593" s="142">
        <v>0.59093680626084144</v>
      </c>
      <c r="G1593" s="132">
        <f>VLOOKUP($F1593,'Participating - full rosters'!$A:$Q,11,FALSE )</f>
        <v>599</v>
      </c>
      <c r="H1593" s="132">
        <f>VLOOKUP($F1593,'Participating - full rosters'!$A:$Q,12,FALSE )</f>
        <v>36</v>
      </c>
      <c r="I1593" s="132">
        <f>VLOOKUP($F1593,'Participating - full rosters'!$A:$Q,13,FALSE )</f>
        <v>2006</v>
      </c>
      <c r="J1593" s="132" t="str">
        <f>VLOOKUP($F1593,'Participating - full rosters'!$A:$Q,14,FALSE )</f>
        <v xml:space="preserve">Govt. (non federal) - City
</v>
      </c>
      <c r="K1593" s="132" t="str">
        <f>VLOOKUP($F1593,'Participating - full rosters'!$A:$R,18,FALSE )</f>
        <v>Minor</v>
      </c>
      <c r="L1593" s="132" t="str">
        <f>VLOOKUP($F1593,'Participating - full rosters'!$A:$Q,15,FALSE )</f>
        <v>STAFF NURSE</v>
      </c>
      <c r="M1593" s="150">
        <f>VLOOKUP($F1593,'Participating - full rosters'!$A:$Q,16,FALSE )</f>
        <v>33945</v>
      </c>
      <c r="N1593" s="150">
        <f>VLOOKUP($F1593,'Participating - full rosters'!$A:$Q,16,FALSE )</f>
        <v>33945</v>
      </c>
      <c r="O1593" s="150"/>
      <c r="P1593" s="150"/>
      <c r="Q1593" s="47">
        <f>'Overall Data'!$C$34-N1593</f>
        <v>9104</v>
      </c>
      <c r="R1593" s="132" t="str">
        <f>VLOOKUP($F1593,'Participating - full rosters'!$A:$Q,17,FALSE )</f>
        <v>NIGHT</v>
      </c>
      <c r="S1593" s="132">
        <v>5</v>
      </c>
    </row>
    <row r="1594" spans="1:19">
      <c r="A1594" s="132" t="str">
        <f>VLOOKUP($F1594,'Participating - full rosters'!$A:$Q,2,FALSE )</f>
        <v>Stanford Hospital</v>
      </c>
      <c r="B1594" s="151">
        <v>0.7705177108775364</v>
      </c>
      <c r="C1594" s="132" t="str">
        <f>VLOOKUP($F1594,'Participating - full rosters'!$A:$Q,5,FALSE )</f>
        <v>C2 - Trauma/Surgery</v>
      </c>
      <c r="D1594" s="151">
        <v>0.13460555484819647</v>
      </c>
      <c r="E1594" s="132" t="str">
        <f>VLOOKUP($F1594,'Participating - full rosters'!$A:$Q,10,FALSE )</f>
        <v>Cadet, Cecilia</v>
      </c>
      <c r="F1594" s="151">
        <v>0.65813266142174132</v>
      </c>
      <c r="G1594" s="132">
        <f>VLOOKUP($F1594,'Participating - full rosters'!$A:$Q,11,FALSE )</f>
        <v>491</v>
      </c>
      <c r="H1594" s="132">
        <f>VLOOKUP($F1594,'Participating - full rosters'!$A:$Q,12,FALSE )</f>
        <v>23</v>
      </c>
      <c r="I1594" s="132">
        <f>VLOOKUP($F1594,'Participating - full rosters'!$A:$Q,13,FALSE )</f>
        <v>2011</v>
      </c>
      <c r="J1594" s="132" t="str">
        <f>VLOOKUP($F1594,'Participating - full rosters'!$A:$Q,14,FALSE )</f>
        <v>Nongovt. (not-for-profit) - Other</v>
      </c>
      <c r="K1594" s="132" t="str">
        <f>VLOOKUP($F1594,'Participating - full rosters'!$A:$R,18,FALSE )</f>
        <v>Major</v>
      </c>
      <c r="L1594" s="132" t="str">
        <f>VLOOKUP($F1594,'Participating - full rosters'!$A:$Q,15,FALSE )</f>
        <v>STAFF NURSE</v>
      </c>
      <c r="M1594" s="150">
        <f>VLOOKUP($F1594,'Participating - full rosters'!$A:$Q,16,FALSE )</f>
        <v>33945</v>
      </c>
      <c r="N1594" s="150">
        <f>VLOOKUP($F1594,'Participating - full rosters'!$A:$Q,16,FALSE )</f>
        <v>33945</v>
      </c>
      <c r="O1594" s="150"/>
      <c r="P1594" s="150"/>
      <c r="Q1594" s="47">
        <f>'Overall Data'!$C$34-N1594</f>
        <v>9104</v>
      </c>
      <c r="R1594" s="132" t="str">
        <f>VLOOKUP($F1594,'Participating - full rosters'!$A:$Q,17,FALSE )</f>
        <v>NIGHT</v>
      </c>
      <c r="S1594" s="132">
        <v>5</v>
      </c>
    </row>
    <row r="1595" spans="1:19">
      <c r="A1595" s="132" t="str">
        <f>VLOOKUP($F1595,'Participating - full rosters'!$A:$Q,2,FALSE )</f>
        <v xml:space="preserve">King's County </v>
      </c>
      <c r="B1595" s="143">
        <v>0.23887557634757928</v>
      </c>
      <c r="C1595" s="132" t="str">
        <f>VLOOKUP($F1595,'Participating - full rosters'!$A:$Q,5,FALSE )</f>
        <v>D2 South</v>
      </c>
      <c r="D1595" s="195">
        <v>0.27931802113721926</v>
      </c>
      <c r="E1595" s="132" t="str">
        <f>VLOOKUP($F1595,'Participating - full rosters'!$A:$Q,10,FALSE )</f>
        <v>St.John, Barbara</v>
      </c>
      <c r="F1595" s="142">
        <v>0.83139609466336728</v>
      </c>
      <c r="G1595" s="132">
        <f>VLOOKUP($F1595,'Participating - full rosters'!$A:$Q,11,FALSE )</f>
        <v>599</v>
      </c>
      <c r="H1595" s="132">
        <f>VLOOKUP($F1595,'Participating - full rosters'!$A:$Q,12,FALSE )</f>
        <v>36</v>
      </c>
      <c r="I1595" s="132">
        <f>VLOOKUP($F1595,'Participating - full rosters'!$A:$Q,13,FALSE )</f>
        <v>2006</v>
      </c>
      <c r="J1595" s="132" t="str">
        <f>VLOOKUP($F1595,'Participating - full rosters'!$A:$Q,14,FALSE )</f>
        <v xml:space="preserve">Govt. (non federal) - City
</v>
      </c>
      <c r="K1595" s="132" t="str">
        <f>VLOOKUP($F1595,'Participating - full rosters'!$A:$R,18,FALSE )</f>
        <v>Minor</v>
      </c>
      <c r="L1595" s="132" t="str">
        <f>VLOOKUP($F1595,'Participating - full rosters'!$A:$Q,15,FALSE )</f>
        <v>Staff Nurse</v>
      </c>
      <c r="M1595" s="150">
        <f>VLOOKUP($F1595,'Participating - full rosters'!$A:$Q,16,FALSE )</f>
        <v>33652</v>
      </c>
      <c r="N1595" s="150">
        <f>VLOOKUP($F1595,'Participating - full rosters'!$A:$Q,16,FALSE )</f>
        <v>33652</v>
      </c>
      <c r="O1595" s="150"/>
      <c r="P1595" s="150"/>
      <c r="Q1595" s="47">
        <f>'Overall Data'!$C$34-N1595</f>
        <v>9397</v>
      </c>
      <c r="R1595" s="132" t="str">
        <f>VLOOKUP($F1595,'Participating - full rosters'!$A:$Q,17,FALSE )</f>
        <v>NIGHT</v>
      </c>
      <c r="S1595" s="132">
        <v>5</v>
      </c>
    </row>
    <row r="1596" spans="1:19">
      <c r="A1596" s="132" t="str">
        <f>VLOOKUP($F1596,'Participating - full rosters'!$A:$Q,2,FALSE )</f>
        <v xml:space="preserve">King's County </v>
      </c>
      <c r="B1596" s="143">
        <v>0.23887557634757928</v>
      </c>
      <c r="C1596" s="132" t="str">
        <f>VLOOKUP($F1596,'Participating - full rosters'!$A:$Q,5,FALSE )</f>
        <v>D2 North</v>
      </c>
      <c r="D1596" s="195">
        <v>0.46618641324138299</v>
      </c>
      <c r="E1596" s="132" t="str">
        <f>VLOOKUP($F1596,'Participating - full rosters'!$A:$Q,10,FALSE )</f>
        <v>Powell-Swaby, Naina</v>
      </c>
      <c r="F1596" s="142">
        <v>0.43059581682268844</v>
      </c>
      <c r="G1596" s="132">
        <f>VLOOKUP($F1596,'Participating - full rosters'!$A:$Q,11,FALSE )</f>
        <v>599</v>
      </c>
      <c r="H1596" s="132">
        <f>VLOOKUP($F1596,'Participating - full rosters'!$A:$Q,12,FALSE )</f>
        <v>24</v>
      </c>
      <c r="I1596" s="132">
        <f>VLOOKUP($F1596,'Participating - full rosters'!$A:$Q,13,FALSE )</f>
        <v>2006</v>
      </c>
      <c r="J1596" s="132" t="str">
        <f>VLOOKUP($F1596,'Participating - full rosters'!$A:$Q,14,FALSE )</f>
        <v xml:space="preserve">Govt. (non federal) - City
</v>
      </c>
      <c r="K1596" s="132" t="str">
        <f>VLOOKUP($F1596,'Participating - full rosters'!$A:$R,18,FALSE )</f>
        <v>Minor</v>
      </c>
      <c r="L1596" s="132" t="str">
        <f>VLOOKUP($F1596,'Participating - full rosters'!$A:$Q,15,FALSE )</f>
        <v>Staff Nurse</v>
      </c>
      <c r="M1596" s="150">
        <f>VLOOKUP($F1596,'Participating - full rosters'!$A:$Q,16,FALSE )</f>
        <v>33455</v>
      </c>
      <c r="N1596" s="150">
        <f>VLOOKUP($F1596,'Participating - full rosters'!$A:$Q,16,FALSE )</f>
        <v>33455</v>
      </c>
      <c r="O1596" s="150"/>
      <c r="P1596" s="150"/>
      <c r="Q1596" s="47">
        <f>'Overall Data'!$C$34-N1596</f>
        <v>9594</v>
      </c>
      <c r="R1596" s="132" t="str">
        <f>VLOOKUP($F1596,'Participating - full rosters'!$A:$Q,17,FALSE )</f>
        <v>NIGHT</v>
      </c>
      <c r="S1596" s="132">
        <v>5</v>
      </c>
    </row>
    <row r="1597" spans="1:19">
      <c r="A1597" s="132" t="str">
        <f>VLOOKUP($F1597,'Participating - full rosters'!$A:$Q,2,FALSE )</f>
        <v xml:space="preserve">King's County </v>
      </c>
      <c r="B1597" s="143">
        <v>0.238875576347579</v>
      </c>
      <c r="C1597" s="132" t="str">
        <f>VLOOKUP($F1597,'Participating - full rosters'!$A:$Q,5,FALSE )</f>
        <v>D7 North</v>
      </c>
      <c r="D1597" s="195">
        <v>0.18010557270315219</v>
      </c>
      <c r="E1597" s="132" t="str">
        <f>VLOOKUP($F1597,'Participating - full rosters'!$A:$Q,10,FALSE )</f>
        <v>Alquezor, Antonia</v>
      </c>
      <c r="F1597" s="142">
        <v>0.1060740244259043</v>
      </c>
      <c r="G1597" s="132">
        <f>VLOOKUP($F1597,'Participating - full rosters'!$A:$Q,11,FALSE )</f>
        <v>599</v>
      </c>
      <c r="H1597" s="132">
        <f>VLOOKUP($F1597,'Participating - full rosters'!$A:$Q,12,FALSE )</f>
        <v>36</v>
      </c>
      <c r="I1597" s="132">
        <f>VLOOKUP($F1597,'Participating - full rosters'!$A:$Q,13,FALSE )</f>
        <v>2006</v>
      </c>
      <c r="J1597" s="132" t="str">
        <f>VLOOKUP($F1597,'Participating - full rosters'!$A:$Q,14,FALSE )</f>
        <v xml:space="preserve">Govt. (non federal) - City
</v>
      </c>
      <c r="K1597" s="132" t="str">
        <f>VLOOKUP($F1597,'Participating - full rosters'!$A:$R,18,FALSE )</f>
        <v>Minor</v>
      </c>
      <c r="L1597" s="132" t="str">
        <f>VLOOKUP($F1597,'Participating - full rosters'!$A:$Q,15,FALSE )</f>
        <v>Staff Nurse</v>
      </c>
      <c r="M1597" s="150">
        <f>VLOOKUP($F1597,'Participating - full rosters'!$A:$Q,16,FALSE )</f>
        <v>33126</v>
      </c>
      <c r="N1597" s="150">
        <f>VLOOKUP($F1597,'Participating - full rosters'!$A:$Q,16,FALSE )</f>
        <v>33126</v>
      </c>
      <c r="O1597" s="150"/>
      <c r="P1597" s="150"/>
      <c r="Q1597" s="47">
        <f>'Overall Data'!$C$34-N1597</f>
        <v>9923</v>
      </c>
      <c r="R1597" s="132" t="str">
        <f>VLOOKUP($F1597,'Participating - full rosters'!$A:$Q,17,FALSE )</f>
        <v>Night</v>
      </c>
      <c r="S1597" s="132">
        <v>5</v>
      </c>
    </row>
    <row r="1598" spans="1:19">
      <c r="A1598" s="132" t="str">
        <f>VLOOKUP($F1598,'Participating - full rosters'!$A:$Q,2,FALSE )</f>
        <v>Stanford Hospital</v>
      </c>
      <c r="B1598" s="151">
        <v>0.7705177108775364</v>
      </c>
      <c r="C1598" s="132" t="str">
        <f>VLOOKUP($F1598,'Participating - full rosters'!$A:$Q,5,FALSE )</f>
        <v>C2 - Trauma/Surgery</v>
      </c>
      <c r="D1598" s="151">
        <v>0.13460555484819647</v>
      </c>
      <c r="E1598" s="132" t="str">
        <f>VLOOKUP($F1598,'Participating - full rosters'!$A:$Q,10,FALSE )</f>
        <v>Cruzado, Zenaida</v>
      </c>
      <c r="F1598" s="151">
        <v>0.2185885445434721</v>
      </c>
      <c r="G1598" s="132">
        <f>VLOOKUP($F1598,'Participating - full rosters'!$A:$Q,11,FALSE )</f>
        <v>491</v>
      </c>
      <c r="H1598" s="132">
        <f>VLOOKUP($F1598,'Participating - full rosters'!$A:$Q,12,FALSE )</f>
        <v>23</v>
      </c>
      <c r="I1598" s="132">
        <f>VLOOKUP($F1598,'Participating - full rosters'!$A:$Q,13,FALSE )</f>
        <v>2011</v>
      </c>
      <c r="J1598" s="132" t="str">
        <f>VLOOKUP($F1598,'Participating - full rosters'!$A:$Q,14,FALSE )</f>
        <v>Nongovt. (not-for-profit) - Other</v>
      </c>
      <c r="K1598" s="132" t="str">
        <f>VLOOKUP($F1598,'Participating - full rosters'!$A:$R,18,FALSE )</f>
        <v>Major</v>
      </c>
      <c r="L1598" s="132" t="str">
        <f>VLOOKUP($F1598,'Participating - full rosters'!$A:$Q,15,FALSE )</f>
        <v>Staff Nurse</v>
      </c>
      <c r="M1598" s="150">
        <f>VLOOKUP($F1598,'Participating - full rosters'!$A:$Q,16,FALSE )</f>
        <v>33126</v>
      </c>
      <c r="N1598" s="150">
        <f>VLOOKUP($F1598,'Participating - full rosters'!$A:$Q,16,FALSE )</f>
        <v>33126</v>
      </c>
      <c r="O1598" s="150"/>
      <c r="P1598" s="150"/>
      <c r="Q1598" s="47">
        <f>'Overall Data'!$C$34-N1598</f>
        <v>9923</v>
      </c>
      <c r="R1598" s="132" t="str">
        <f>VLOOKUP($F1598,'Participating - full rosters'!$A:$Q,17,FALSE )</f>
        <v>Night</v>
      </c>
      <c r="S1598" s="132">
        <v>5</v>
      </c>
    </row>
    <row r="1599" spans="1:19">
      <c r="A1599" s="132" t="str">
        <f>VLOOKUP($F1599,'Participating - full rosters'!$A:$Q,2,FALSE )</f>
        <v>NY Presbyterian - Lawrence</v>
      </c>
      <c r="B1599" s="151">
        <v>9.2891976238658858E-2</v>
      </c>
      <c r="C1599" s="132" t="str">
        <f>VLOOKUP($F1599,'Participating - full rosters'!$A:$Q,5,FALSE )</f>
        <v>3N</v>
      </c>
      <c r="D1599" s="99">
        <v>0.32799101029205158</v>
      </c>
      <c r="E1599" s="132" t="str">
        <f>VLOOKUP($F1599,'Participating - full rosters'!$A:$Q,10,FALSE )</f>
        <v>Cunanan, Cecilia</v>
      </c>
      <c r="F1599" s="151">
        <v>0.26940577596202364</v>
      </c>
      <c r="G1599" s="132">
        <f>VLOOKUP($F1599,'Participating - full rosters'!$A:$Q,11,FALSE )</f>
        <v>208</v>
      </c>
      <c r="H1599" s="132">
        <f>VLOOKUP($F1599,'Participating - full rosters'!$A:$Q,12,FALSE )</f>
        <v>31</v>
      </c>
      <c r="I1599" s="132">
        <f>VLOOKUP($F1599,'Participating - full rosters'!$A:$Q,13,FALSE )</f>
        <v>2016</v>
      </c>
      <c r="J1599" s="132" t="str">
        <f>VLOOKUP($F1599,'Participating - full rosters'!$A:$Q,14,FALSE )</f>
        <v>Nongovt. (not-for-profit) - Other</v>
      </c>
      <c r="K1599" s="132" t="str">
        <f>VLOOKUP($F1599,'Participating - full rosters'!$A:$R,18,FALSE )</f>
        <v>Minor</v>
      </c>
      <c r="L1599" s="132" t="str">
        <f>VLOOKUP($F1599,'Participating - full rosters'!$A:$Q,15,FALSE )</f>
        <v>STAFF NURSE</v>
      </c>
      <c r="M1599" s="150">
        <f>VLOOKUP($F1599,'Participating - full rosters'!$A:$Q,16,FALSE )</f>
        <v>33084</v>
      </c>
      <c r="N1599" s="150">
        <f>VLOOKUP($F1599,'Participating - full rosters'!$A:$Q,16,FALSE )</f>
        <v>33084</v>
      </c>
      <c r="O1599" s="150"/>
      <c r="P1599" s="150"/>
      <c r="Q1599" s="47">
        <f>'Overall Data'!$C$34-N1599</f>
        <v>9965</v>
      </c>
      <c r="R1599" s="132" t="str">
        <f>VLOOKUP($F1599,'Participating - full rosters'!$A:$Q,17,FALSE )</f>
        <v>FT Nights</v>
      </c>
      <c r="S1599" s="132">
        <v>5</v>
      </c>
    </row>
    <row r="1600" spans="1:19">
      <c r="A1600" s="132" t="str">
        <f>VLOOKUP($F1600,'Participating - full rosters'!$A:$Q,2,FALSE )</f>
        <v xml:space="preserve">King's County </v>
      </c>
      <c r="B1600" s="143">
        <v>0.23887557634757928</v>
      </c>
      <c r="C1600" s="132" t="str">
        <f>VLOOKUP($F1600,'Participating - full rosters'!$A:$Q,5,FALSE )</f>
        <v>D6 South</v>
      </c>
      <c r="D1600" s="145">
        <v>0.54890272696977305</v>
      </c>
      <c r="E1600" s="132" t="str">
        <f>VLOOKUP($F1600,'Participating - full rosters'!$A:$Q,10,FALSE )</f>
        <v>Rogers-Hopkins, Joanna</v>
      </c>
      <c r="F1600" s="145">
        <v>0.85762743207516157</v>
      </c>
      <c r="G1600" s="132">
        <f>VLOOKUP($F1600,'Participating - full rosters'!$A:$Q,11,FALSE )</f>
        <v>599</v>
      </c>
      <c r="H1600" s="132">
        <f>VLOOKUP($F1600,'Participating - full rosters'!$A:$Q,12,FALSE )</f>
        <v>36</v>
      </c>
      <c r="I1600" s="132">
        <f>VLOOKUP($F1600,'Participating - full rosters'!$A:$Q,13,FALSE )</f>
        <v>2006</v>
      </c>
      <c r="J1600" s="132" t="str">
        <f>VLOOKUP($F1600,'Participating - full rosters'!$A:$Q,14,FALSE )</f>
        <v xml:space="preserve">Govt. (non federal) - City
</v>
      </c>
      <c r="K1600" s="132" t="str">
        <f>VLOOKUP($F1600,'Participating - full rosters'!$A:$R,18,FALSE )</f>
        <v>Minor</v>
      </c>
      <c r="L1600" s="132" t="str">
        <f>VLOOKUP($F1600,'Participating - full rosters'!$A:$Q,15,FALSE )</f>
        <v>STAFF NURSE</v>
      </c>
      <c r="M1600" s="150">
        <f>VLOOKUP($F1600,'Participating - full rosters'!$A:$Q,16,FALSE )</f>
        <v>33007</v>
      </c>
      <c r="N1600" s="150">
        <f>VLOOKUP($F1600,'Participating - full rosters'!$A:$Q,16,FALSE )</f>
        <v>33007</v>
      </c>
      <c r="O1600" s="150"/>
      <c r="P1600" s="150"/>
      <c r="Q1600" s="47">
        <f>'Overall Data'!$C$34-N1600</f>
        <v>10042</v>
      </c>
      <c r="R1600" s="132" t="str">
        <f>VLOOKUP($F1600,'Participating - full rosters'!$A:$Q,17,FALSE )</f>
        <v>NIGHT</v>
      </c>
      <c r="S1600" s="132">
        <v>5</v>
      </c>
    </row>
    <row r="1601" spans="1:19">
      <c r="A1601" s="132" t="str">
        <f>VLOOKUP($F1601,'Participating - full rosters'!$A:$Q,2,FALSE )</f>
        <v>Stanford Hospital</v>
      </c>
      <c r="B1601" s="151">
        <v>0.7705177108775364</v>
      </c>
      <c r="C1601" s="132" t="str">
        <f>VLOOKUP($F1601,'Participating - full rosters'!$A:$Q,5,FALSE )</f>
        <v>C2 - Trauma/Surgery</v>
      </c>
      <c r="D1601" s="99">
        <v>0.13460555484819647</v>
      </c>
      <c r="E1601" s="132" t="str">
        <f>VLOOKUP($F1601,'Participating - full rosters'!$A:$Q,10,FALSE )</f>
        <v>Fivis, Rachel</v>
      </c>
      <c r="F1601" s="151">
        <v>0.44734876311963379</v>
      </c>
      <c r="G1601" s="132">
        <f>VLOOKUP($F1601,'Participating - full rosters'!$A:$Q,11,FALSE )</f>
        <v>491</v>
      </c>
      <c r="H1601" s="132">
        <f>VLOOKUP($F1601,'Participating - full rosters'!$A:$Q,12,FALSE )</f>
        <v>23</v>
      </c>
      <c r="I1601" s="132">
        <f>VLOOKUP($F1601,'Participating - full rosters'!$A:$Q,13,FALSE )</f>
        <v>2011</v>
      </c>
      <c r="J1601" s="132" t="str">
        <f>VLOOKUP($F1601,'Participating - full rosters'!$A:$Q,14,FALSE )</f>
        <v>Nongovt. (not-for-profit) - Other</v>
      </c>
      <c r="K1601" s="132" t="str">
        <f>VLOOKUP($F1601,'Participating - full rosters'!$A:$R,18,FALSE )</f>
        <v>Major</v>
      </c>
      <c r="L1601" s="132" t="str">
        <f>VLOOKUP($F1601,'Participating - full rosters'!$A:$Q,15,FALSE )</f>
        <v>STAFF NURSE</v>
      </c>
      <c r="M1601" s="150">
        <f>VLOOKUP($F1601,'Participating - full rosters'!$A:$Q,16,FALSE )</f>
        <v>33007</v>
      </c>
      <c r="N1601" s="150">
        <f>VLOOKUP($F1601,'Participating - full rosters'!$A:$Q,16,FALSE )</f>
        <v>33007</v>
      </c>
      <c r="O1601" s="150"/>
      <c r="P1601" s="150"/>
      <c r="Q1601" s="47">
        <f>'Overall Data'!$C$34-N1601</f>
        <v>10042</v>
      </c>
      <c r="R1601" s="132" t="str">
        <f>VLOOKUP($F1601,'Participating - full rosters'!$A:$Q,17,FALSE )</f>
        <v>NIGHT</v>
      </c>
      <c r="S1601" s="132">
        <v>5</v>
      </c>
    </row>
    <row r="1602" spans="1:19">
      <c r="A1602" s="132" t="str">
        <f>VLOOKUP($F1602,'Participating - full rosters'!$A:$Q,2,FALSE )</f>
        <v>Kaiser Permanente Sunnyside Medical Center</v>
      </c>
      <c r="B1602" s="151">
        <v>0.21700524054157877</v>
      </c>
      <c r="C1602" s="132" t="str">
        <f>VLOOKUP($F1602,'Participating - full rosters'!$A:$Q,5,FALSE )</f>
        <v>CV</v>
      </c>
      <c r="D1602" s="99">
        <v>0.28666575543119865</v>
      </c>
      <c r="E1602" s="132" t="str">
        <f>VLOOKUP($F1602,'Participating - full rosters'!$A:$Q,10,FALSE )</f>
        <v>Ellis, Melanie</v>
      </c>
      <c r="F1602" s="151">
        <v>0.14124586532339478</v>
      </c>
      <c r="G1602" s="132">
        <f>VLOOKUP($F1602,'Participating - full rosters'!$A:$Q,11,FALSE )</f>
        <v>302</v>
      </c>
      <c r="H1602" s="132">
        <f>VLOOKUP($F1602,'Participating - full rosters'!$A:$Q,12,FALSE )</f>
        <v>18</v>
      </c>
      <c r="I1602" s="132">
        <f>VLOOKUP($F1602,'Participating - full rosters'!$A:$Q,13,FALSE )</f>
        <v>2016</v>
      </c>
      <c r="J1602" s="132" t="str">
        <f>VLOOKUP($F1602,'Participating - full rosters'!$A:$Q,14,FALSE )</f>
        <v>Nongovt. (not-for-profit) - Other</v>
      </c>
      <c r="K1602" s="132" t="str">
        <f>VLOOKUP($F1602,'Participating - full rosters'!$A:$R,18,FALSE )</f>
        <v>Minor</v>
      </c>
      <c r="L1602" s="132" t="str">
        <f>VLOOKUP($F1602,'Participating - full rosters'!$A:$Q,15,FALSE )</f>
        <v>Staff Nurse</v>
      </c>
      <c r="M1602" s="150">
        <f>VLOOKUP($F1602,'Participating - full rosters'!$A:$Q,16,FALSE )</f>
        <v>32700</v>
      </c>
      <c r="N1602" s="150">
        <f>VLOOKUP($F1602,'Participating - full rosters'!$A:$Q,16,FALSE )</f>
        <v>32700</v>
      </c>
      <c r="O1602" s="150"/>
      <c r="P1602" s="150"/>
      <c r="Q1602" s="47">
        <f>'Overall Data'!$C$34-N1602</f>
        <v>10349</v>
      </c>
      <c r="R1602" s="132" t="str">
        <f>VLOOKUP($F1602,'Participating - full rosters'!$A:$Q,17,FALSE )</f>
        <v>NIGHT</v>
      </c>
      <c r="S1602" s="132">
        <v>5</v>
      </c>
    </row>
    <row r="1603" spans="1:19">
      <c r="A1603" s="132" t="str">
        <f>VLOOKUP($F1603,'Participating - full rosters'!$A:$Q,2,FALSE )</f>
        <v>NY Presbyterian - Lawrence</v>
      </c>
      <c r="B1603" s="151">
        <v>9.2891976238658858E-2</v>
      </c>
      <c r="C1603" s="132" t="str">
        <f>VLOOKUP($F1603,'Participating - full rosters'!$A:$Q,5,FALSE )</f>
        <v>3N</v>
      </c>
      <c r="D1603" s="99">
        <v>0.32799101029205158</v>
      </c>
      <c r="E1603" s="132" t="str">
        <f>VLOOKUP($F1603,'Participating - full rosters'!$A:$Q,10,FALSE )</f>
        <v>Troseth, Deborah</v>
      </c>
      <c r="F1603" s="151">
        <v>0.19531468274394104</v>
      </c>
      <c r="G1603" s="132">
        <f>VLOOKUP($F1603,'Participating - full rosters'!$A:$Q,11,FALSE )</f>
        <v>208</v>
      </c>
      <c r="H1603" s="132">
        <f>VLOOKUP($F1603,'Participating - full rosters'!$A:$Q,12,FALSE )</f>
        <v>31</v>
      </c>
      <c r="I1603" s="132">
        <f>VLOOKUP($F1603,'Participating - full rosters'!$A:$Q,13,FALSE )</f>
        <v>2016</v>
      </c>
      <c r="J1603" s="132" t="str">
        <f>VLOOKUP($F1603,'Participating - full rosters'!$A:$Q,14,FALSE )</f>
        <v>Nongovt. (not-for-profit) - Other</v>
      </c>
      <c r="K1603" s="132" t="str">
        <f>VLOOKUP($F1603,'Participating - full rosters'!$A:$R,18,FALSE )</f>
        <v>Minor</v>
      </c>
      <c r="L1603" s="132" t="str">
        <f>VLOOKUP($F1603,'Participating - full rosters'!$A:$Q,15,FALSE )</f>
        <v>STAFF NURSE</v>
      </c>
      <c r="M1603" s="150">
        <f>VLOOKUP($F1603,'Participating - full rosters'!$A:$Q,16,FALSE )</f>
        <v>31796</v>
      </c>
      <c r="N1603" s="150">
        <f>VLOOKUP($F1603,'Participating - full rosters'!$A:$Q,16,FALSE )</f>
        <v>31796</v>
      </c>
      <c r="O1603" s="150"/>
      <c r="P1603" s="150"/>
      <c r="Q1603" s="47">
        <f>'Overall Data'!$C$34-N1603</f>
        <v>11253</v>
      </c>
      <c r="R1603" s="132" t="str">
        <f>VLOOKUP($F1603,'Participating - full rosters'!$A:$Q,17,FALSE )</f>
        <v>FT Nights</v>
      </c>
      <c r="S1603" s="132">
        <v>5</v>
      </c>
    </row>
    <row r="1604" spans="1:19">
      <c r="A1604" s="132" t="str">
        <f>VLOOKUP($F1604,'Participating - full rosters'!$A:$Q,2,FALSE )</f>
        <v>Kaiser Permanente Sunnyside Medical Center</v>
      </c>
      <c r="B1604" s="151">
        <v>0.21700524054157877</v>
      </c>
      <c r="C1604" s="132" t="str">
        <f>VLOOKUP($F1604,'Participating - full rosters'!$A:$Q,5,FALSE )</f>
        <v>CV</v>
      </c>
      <c r="D1604" s="99">
        <v>0.28666575543119865</v>
      </c>
      <c r="E1604" s="132" t="str">
        <f>VLOOKUP($F1604,'Participating - full rosters'!$A:$Q,10,FALSE )</f>
        <v>Currier-Kirby, Dianna</v>
      </c>
      <c r="F1604" s="151">
        <v>0.99336709106187182</v>
      </c>
      <c r="G1604" s="132">
        <f>VLOOKUP($F1604,'Participating - full rosters'!$A:$Q,11,FALSE )</f>
        <v>302</v>
      </c>
      <c r="H1604" s="132">
        <f>VLOOKUP($F1604,'Participating - full rosters'!$A:$Q,12,FALSE )</f>
        <v>18</v>
      </c>
      <c r="I1604" s="132">
        <f>VLOOKUP($F1604,'Participating - full rosters'!$A:$Q,13,FALSE )</f>
        <v>2016</v>
      </c>
      <c r="J1604" s="132" t="str">
        <f>VLOOKUP($F1604,'Participating - full rosters'!$A:$Q,14,FALSE )</f>
        <v>Nongovt. (not-for-profit) - Other</v>
      </c>
      <c r="K1604" s="132" t="str">
        <f>VLOOKUP($F1604,'Participating - full rosters'!$A:$R,18,FALSE )</f>
        <v>Minor</v>
      </c>
      <c r="L1604" s="132" t="str">
        <f>VLOOKUP($F1604,'Participating - full rosters'!$A:$Q,15,FALSE )</f>
        <v>Staff Nurse</v>
      </c>
      <c r="M1604" s="150">
        <f>VLOOKUP($F1604,'Participating - full rosters'!$A:$Q,16,FALSE )</f>
        <v>31300</v>
      </c>
      <c r="N1604" s="150">
        <f>VLOOKUP($F1604,'Participating - full rosters'!$A:$Q,16,FALSE )</f>
        <v>31300</v>
      </c>
      <c r="O1604" s="150"/>
      <c r="P1604" s="150"/>
      <c r="Q1604" s="47">
        <f>'Overall Data'!$C$34-N1604</f>
        <v>11749</v>
      </c>
      <c r="R1604" s="132" t="str">
        <f>VLOOKUP($F1604,'Participating - full rosters'!$A:$Q,17,FALSE )</f>
        <v>NIGHT</v>
      </c>
      <c r="S1604" s="132">
        <v>5</v>
      </c>
    </row>
    <row r="1605" spans="1:19">
      <c r="A1605" s="132" t="str">
        <f>VLOOKUP($F1605,'Participating - full rosters'!$A:$Q,2,FALSE )</f>
        <v>NY Presbyterian - Lawrence</v>
      </c>
      <c r="B1605" s="151">
        <v>9.2891976238658858E-2</v>
      </c>
      <c r="C1605" s="132" t="str">
        <f>VLOOKUP($F1605,'Participating - full rosters'!$A:$Q,5,FALSE )</f>
        <v>3N</v>
      </c>
      <c r="D1605" s="99">
        <v>0.32799101029205158</v>
      </c>
      <c r="E1605" s="132" t="str">
        <f>VLOOKUP($F1605,'Participating - full rosters'!$A:$Q,10,FALSE )</f>
        <v>Babcock, Mary Beth</v>
      </c>
      <c r="F1605" s="151">
        <v>0.54342606548966743</v>
      </c>
      <c r="G1605" s="132">
        <f>VLOOKUP($F1605,'Participating - full rosters'!$A:$Q,11,FALSE )</f>
        <v>208</v>
      </c>
      <c r="H1605" s="132">
        <f>VLOOKUP($F1605,'Participating - full rosters'!$A:$Q,12,FALSE )</f>
        <v>31</v>
      </c>
      <c r="I1605" s="132">
        <f>VLOOKUP($F1605,'Participating - full rosters'!$A:$Q,13,FALSE )</f>
        <v>2016</v>
      </c>
      <c r="J1605" s="132" t="str">
        <f>VLOOKUP($F1605,'Participating - full rosters'!$A:$Q,14,FALSE )</f>
        <v>Nongovt. (not-for-profit) - Other</v>
      </c>
      <c r="K1605" s="132" t="str">
        <f>VLOOKUP($F1605,'Participating - full rosters'!$A:$R,18,FALSE )</f>
        <v>Minor</v>
      </c>
      <c r="L1605" s="132" t="str">
        <f>VLOOKUP($F1605,'Participating - full rosters'!$A:$Q,15,FALSE )</f>
        <v>STAFF NURSE</v>
      </c>
      <c r="M1605" s="150">
        <f>VLOOKUP($F1605,'Participating - full rosters'!$A:$Q,16,FALSE )</f>
        <v>31271</v>
      </c>
      <c r="N1605" s="150">
        <f>VLOOKUP($F1605,'Participating - full rosters'!$A:$Q,16,FALSE )</f>
        <v>31271</v>
      </c>
      <c r="O1605" s="150"/>
      <c r="P1605" s="150"/>
      <c r="Q1605" s="47">
        <f>'Overall Data'!$C$34-N1605</f>
        <v>11778</v>
      </c>
      <c r="R1605" s="132" t="str">
        <f>VLOOKUP($F1605,'Participating - full rosters'!$A:$Q,17,FALSE )</f>
        <v>FT Nights</v>
      </c>
      <c r="S1605" s="132">
        <v>5</v>
      </c>
    </row>
    <row r="1606" spans="1:19">
      <c r="A1606" s="132" t="str">
        <f>VLOOKUP($F1606,'Participating - full rosters'!$A:$Q,2,FALSE )</f>
        <v>Metropolitan Hospital</v>
      </c>
      <c r="B1606" s="151">
        <v>0.25150632982301691</v>
      </c>
      <c r="C1606" s="132" t="str">
        <f>VLOOKUP($F1606,'Participating - full rosters'!$A:$Q,5,FALSE )</f>
        <v>6B Telemetry</v>
      </c>
      <c r="D1606" s="99">
        <v>0.93953970736413928</v>
      </c>
      <c r="E1606" s="132" t="str">
        <f>VLOOKUP($F1606,'Participating - full rosters'!$A:$Q,10,FALSE )</f>
        <v>Abueg, Angelia</v>
      </c>
      <c r="F1606" s="151">
        <v>0.17711602971559293</v>
      </c>
      <c r="G1606" s="132">
        <f>VLOOKUP($F1606,'Participating - full rosters'!$A:$Q,11,FALSE )</f>
        <v>317</v>
      </c>
      <c r="H1606" s="132">
        <f>VLOOKUP($F1606,'Participating - full rosters'!$A:$Q,12,FALSE )</f>
        <v>21</v>
      </c>
      <c r="I1606" s="132">
        <f>VLOOKUP($F1606,'Participating - full rosters'!$A:$Q,13,FALSE )</f>
        <v>2016</v>
      </c>
      <c r="J1606" s="132" t="str">
        <f>VLOOKUP($F1606,'Participating - full rosters'!$A:$Q,14,FALSE )</f>
        <v xml:space="preserve">Govt. (non federal) - City
</v>
      </c>
      <c r="K1606" s="132" t="str">
        <f>VLOOKUP($F1606,'Participating - full rosters'!$A:$R,18,FALSE )</f>
        <v>Minor</v>
      </c>
      <c r="L1606" s="132" t="str">
        <f>VLOOKUP($F1606,'Participating - full rosters'!$A:$Q,15,FALSE )</f>
        <v>Staff Nurse</v>
      </c>
      <c r="M1606" s="150">
        <f>VLOOKUP($F1606,'Participating - full rosters'!$A:$Q,16,FALSE )</f>
        <v>31250</v>
      </c>
      <c r="N1606" s="150">
        <f>VLOOKUP($F1606,'Participating - full rosters'!$A:$Q,16,FALSE )</f>
        <v>31250</v>
      </c>
      <c r="O1606" s="150"/>
      <c r="P1606" s="150"/>
      <c r="Q1606" s="47">
        <f>'Overall Data'!$C$34-N1606</f>
        <v>11799</v>
      </c>
      <c r="R1606" s="132" t="str">
        <f>VLOOKUP($F1606,'Participating - full rosters'!$A:$Q,17,FALSE )</f>
        <v>NIGHT</v>
      </c>
      <c r="S1606" s="132">
        <v>5</v>
      </c>
    </row>
    <row r="1607" spans="1:19">
      <c r="A1607" s="132" t="str">
        <f>VLOOKUP($F1607,'Participating - full rosters'!$A:$Q,2,FALSE )</f>
        <v>Metropolitan Hospital</v>
      </c>
      <c r="B1607" s="151">
        <v>0.25150632982301691</v>
      </c>
      <c r="C1607" s="132" t="str">
        <f>VLOOKUP($F1607,'Participating - full rosters'!$A:$Q,5,FALSE )</f>
        <v>6B Telemetry</v>
      </c>
      <c r="D1607" s="99">
        <v>0.93953970736413928</v>
      </c>
      <c r="E1607" s="132" t="str">
        <f>VLOOKUP($F1607,'Participating - full rosters'!$A:$Q,10,FALSE )</f>
        <v>Manley, Patricia</v>
      </c>
      <c r="F1607" s="151">
        <v>0.59642374180356583</v>
      </c>
      <c r="G1607" s="132">
        <f>VLOOKUP($F1607,'Participating - full rosters'!$A:$Q,11,FALSE )</f>
        <v>317</v>
      </c>
      <c r="H1607" s="132">
        <f>VLOOKUP($F1607,'Participating - full rosters'!$A:$Q,12,FALSE )</f>
        <v>21</v>
      </c>
      <c r="I1607" s="132">
        <f>VLOOKUP($F1607,'Participating - full rosters'!$A:$Q,13,FALSE )</f>
        <v>2016</v>
      </c>
      <c r="J1607" s="132" t="str">
        <f>VLOOKUP($F1607,'Participating - full rosters'!$A:$Q,14,FALSE )</f>
        <v xml:space="preserve">Govt. (non federal) - City
</v>
      </c>
      <c r="K1607" s="132" t="str">
        <f>VLOOKUP($F1607,'Participating - full rosters'!$A:$R,18,FALSE )</f>
        <v>Minor</v>
      </c>
      <c r="L1607" s="132" t="str">
        <f>VLOOKUP($F1607,'Participating - full rosters'!$A:$Q,15,FALSE )</f>
        <v>Staff Nurse</v>
      </c>
      <c r="M1607" s="150">
        <f>VLOOKUP($F1607,'Participating - full rosters'!$A:$Q,16,FALSE )</f>
        <v>30620</v>
      </c>
      <c r="N1607" s="150">
        <f>VLOOKUP($F1607,'Participating - full rosters'!$A:$Q,16,FALSE )</f>
        <v>30620</v>
      </c>
      <c r="O1607" s="150"/>
      <c r="P1607" s="150"/>
      <c r="Q1607" s="47">
        <f>'Overall Data'!$C$34-N1607</f>
        <v>12429</v>
      </c>
      <c r="R1607" s="132" t="str">
        <f>VLOOKUP($F1607,'Participating - full rosters'!$A:$Q,17,FALSE )</f>
        <v xml:space="preserve">NIGHT </v>
      </c>
      <c r="S1607" s="132">
        <v>5</v>
      </c>
    </row>
    <row r="1608" spans="1:19">
      <c r="A1608" s="82" t="str">
        <f>VLOOKUP($F1608,'Participating - full rosters'!$A:$Q,2,FALSE )</f>
        <v>Kaiser Permanente Sunnyside Medical Center</v>
      </c>
      <c r="B1608" s="151">
        <v>0.21700524054157877</v>
      </c>
      <c r="C1608" s="82" t="str">
        <f>VLOOKUP($F1608,'Participating - full rosters'!$A:$Q,5,FALSE )</f>
        <v>Oncology</v>
      </c>
      <c r="D1608" s="151">
        <v>0.38472962404098765</v>
      </c>
      <c r="E1608" s="82" t="str">
        <f>VLOOKUP($F1608,'Participating - full rosters'!$A:$Q,10,FALSE )</f>
        <v>Mcgowan-Tuttle, Margaret</v>
      </c>
      <c r="F1608" s="151">
        <v>0.86419709818304713</v>
      </c>
      <c r="G1608" s="82">
        <f>VLOOKUP($F1608,'Participating - full rosters'!$A:$Q,11,FALSE )</f>
        <v>302</v>
      </c>
      <c r="H1608" s="132">
        <f>VLOOKUP($F1608,'Participating - full rosters'!$A:$Q,12,FALSE )</f>
        <v>20</v>
      </c>
      <c r="I1608" s="132">
        <f>VLOOKUP($F1608,'Participating - full rosters'!$A:$Q,13,FALSE )</f>
        <v>2016</v>
      </c>
      <c r="J1608" s="132" t="str">
        <f>VLOOKUP($F1608,'Participating - full rosters'!$A:$Q,14,FALSE )</f>
        <v>Nongovt. (not-for-profit) - Other</v>
      </c>
      <c r="K1608" s="132" t="str">
        <f>VLOOKUP($F1608,'Participating - full rosters'!$A:$R,18,FALSE )</f>
        <v>Minor</v>
      </c>
      <c r="L1608" s="132" t="str">
        <f>VLOOKUP($F1608,'Participating - full rosters'!$A:$Q,15,FALSE )</f>
        <v>Staff Nurse</v>
      </c>
      <c r="M1608" s="150">
        <f>VLOOKUP($F1608,'Participating - full rosters'!$A:$Q,16,FALSE )</f>
        <v>29920</v>
      </c>
      <c r="N1608" s="150">
        <f>VLOOKUP($F1608,'Participating - full rosters'!$A:$Q,16,FALSE )</f>
        <v>29920</v>
      </c>
      <c r="O1608" s="150"/>
      <c r="P1608" s="150"/>
      <c r="Q1608" s="47">
        <f>'Overall Data'!$C$34-N1608</f>
        <v>13129</v>
      </c>
      <c r="R1608" s="132" t="str">
        <f>VLOOKUP($F1608,'Participating - full rosters'!$A:$Q,17,FALSE )</f>
        <v>NIGHT</v>
      </c>
      <c r="S1608" s="132">
        <v>5</v>
      </c>
    </row>
    <row r="1609" spans="1:19">
      <c r="A1609" s="82" t="str">
        <f>VLOOKUP($F1609,'Participating - full rosters'!$A:$Q,2,FALSE )</f>
        <v>UConn Health John Dempsey Hospital</v>
      </c>
      <c r="B1609" s="151">
        <v>6.2812775230464357E-2</v>
      </c>
      <c r="C1609" s="82" t="str">
        <f>VLOOKUP($F1609,'Participating - full rosters'!$A:$Q,5,FALSE )</f>
        <v>Medicine 3 Unit</v>
      </c>
      <c r="D1609" s="151">
        <v>5.9301050074087702E-2</v>
      </c>
      <c r="E1609" s="82" t="str">
        <f>VLOOKUP($F1609,'Participating - full rosters'!$A:$Q,10,FALSE )</f>
        <v>Darcey, Amanda</v>
      </c>
      <c r="F1609" s="151">
        <v>0.70540064105992961</v>
      </c>
      <c r="G1609" s="82">
        <f>VLOOKUP($F1609,'Participating - full rosters'!$A:$Q,11,FALSE )</f>
        <v>176</v>
      </c>
      <c r="H1609" s="132">
        <f>VLOOKUP($F1609,'Participating - full rosters'!$A:$Q,12,FALSE )</f>
        <v>28</v>
      </c>
      <c r="I1609" s="132">
        <f>VLOOKUP($F1609,'Participating - full rosters'!$A:$Q,13,FALSE )</f>
        <v>2017</v>
      </c>
      <c r="J1609" s="132" t="str">
        <f>VLOOKUP($F1609,'Participating - full rosters'!$A:$Q,14,FALSE )</f>
        <v xml:space="preserve">Govt. (non federal) - State
</v>
      </c>
      <c r="K1609" s="132" t="str">
        <f>VLOOKUP($F1609,'Participating - full rosters'!$A:$R,18,FALSE )</f>
        <v>Major</v>
      </c>
      <c r="L1609" s="132" t="str">
        <f>VLOOKUP($F1609,'Participating - full rosters'!$A:$Q,15,FALSE )</f>
        <v>Staff Nurse</v>
      </c>
      <c r="M1609" s="150">
        <f>VLOOKUP($F1609,'Participating - full rosters'!$A:$Q,16,FALSE )</f>
        <v>29920</v>
      </c>
      <c r="N1609" s="150">
        <f>VLOOKUP($F1609,'Participating - full rosters'!$A:$Q,16,FALSE )</f>
        <v>29920</v>
      </c>
      <c r="O1609" s="150"/>
      <c r="P1609" s="150"/>
      <c r="Q1609" s="47">
        <f>'Overall Data'!$C$34-N1609</f>
        <v>13129</v>
      </c>
      <c r="R1609" s="132" t="str">
        <f>VLOOKUP($F1609,'Participating - full rosters'!$A:$Q,17,FALSE )</f>
        <v>NIGHT</v>
      </c>
      <c r="S1609" s="132">
        <v>5</v>
      </c>
    </row>
    <row r="1610" spans="1:19">
      <c r="A1610" s="82" t="str">
        <f>VLOOKUP($F1610,'Participating - full rosters'!$A:$Q,2,FALSE )</f>
        <v>Kaiser Permanente Sunnyside Medical Center</v>
      </c>
      <c r="B1610" s="151">
        <v>0.21700524054157877</v>
      </c>
      <c r="C1610" s="82" t="str">
        <f>VLOOKUP($F1610,'Participating - full rosters'!$A:$Q,5,FALSE )</f>
        <v>2 North</v>
      </c>
      <c r="D1610" s="151">
        <v>0.16097999137792862</v>
      </c>
      <c r="E1610" s="82" t="str">
        <f>VLOOKUP($F1610,'Participating - full rosters'!$A:$Q,10,FALSE )</f>
        <v>Mauke-Wiswall, Seeseei</v>
      </c>
      <c r="F1610" s="151">
        <v>0.82419652345377326</v>
      </c>
      <c r="G1610" s="82">
        <f>VLOOKUP($F1610,'Participating - full rosters'!$A:$Q,11,FALSE )</f>
        <v>302</v>
      </c>
      <c r="H1610" s="132">
        <f>VLOOKUP($F1610,'Participating - full rosters'!$A:$Q,12,FALSE )</f>
        <v>35</v>
      </c>
      <c r="I1610" s="132">
        <f>VLOOKUP($F1610,'Participating - full rosters'!$A:$Q,13,FALSE )</f>
        <v>2016</v>
      </c>
      <c r="J1610" s="132" t="str">
        <f>VLOOKUP($F1610,'Participating - full rosters'!$A:$Q,14,FALSE )</f>
        <v>Nongovt. (not-for-profit) - Other</v>
      </c>
      <c r="K1610" s="132" t="str">
        <f>VLOOKUP($F1610,'Participating - full rosters'!$A:$R,18,FALSE )</f>
        <v>Minor</v>
      </c>
      <c r="L1610" s="132" t="str">
        <f>VLOOKUP($F1610,'Participating - full rosters'!$A:$Q,15,FALSE )</f>
        <v>Staff Nurse</v>
      </c>
      <c r="M1610" s="150">
        <f>VLOOKUP($F1610,'Participating - full rosters'!$A:$Q,16,FALSE )</f>
        <v>29521</v>
      </c>
      <c r="N1610" s="150">
        <f>VLOOKUP($F1610,'Participating - full rosters'!$A:$Q,16,FALSE )</f>
        <v>29521</v>
      </c>
      <c r="O1610" s="150"/>
      <c r="P1610" s="150"/>
      <c r="Q1610" s="47">
        <f>'Overall Data'!$C$34-N1610</f>
        <v>13528</v>
      </c>
      <c r="R1610" s="132" t="str">
        <f>VLOOKUP($F1610,'Participating - full rosters'!$A:$Q,17,FALSE )</f>
        <v>NIGHT</v>
      </c>
      <c r="S1610" s="132">
        <v>5</v>
      </c>
    </row>
    <row r="1611" spans="1:19">
      <c r="A1611" s="82" t="str">
        <f>VLOOKUP($F1611,'Participating - full rosters'!$A:$Q,2,FALSE )</f>
        <v>University Hospitals Portage  Medical Center</v>
      </c>
      <c r="B1611" s="151">
        <v>0.77700540353316994</v>
      </c>
      <c r="C1611" s="82" t="str">
        <f>VLOOKUP($F1611,'Participating - full rosters'!$A:$Q,5,FALSE )</f>
        <v>POR Routine Nursing Unit-25530</v>
      </c>
      <c r="D1611" s="151">
        <v>0.60617956690598407</v>
      </c>
      <c r="E1611" s="82" t="str">
        <f>VLOOKUP($F1611,'Participating - full rosters'!$A:$Q,10,FALSE )</f>
        <v>Mafield, Taylor L</v>
      </c>
      <c r="F1611" s="151">
        <v>0.67874291536173814</v>
      </c>
      <c r="G1611" s="82">
        <f>VLOOKUP($F1611,'Participating - full rosters'!$A:$Q,11,FALSE )</f>
        <v>117</v>
      </c>
      <c r="H1611" s="132">
        <f>VLOOKUP($F1611,'Participating - full rosters'!$A:$Q,12,FALSE )</f>
        <v>33</v>
      </c>
      <c r="I1611" s="132">
        <f>VLOOKUP($F1611,'Participating - full rosters'!$A:$Q,13,FALSE )</f>
        <v>2017</v>
      </c>
      <c r="J1611" s="132" t="str">
        <f>VLOOKUP($F1611,'Participating - full rosters'!$A:$Q,14,FALSE )</f>
        <v>Nongovt. (not-for-profit) - Other</v>
      </c>
      <c r="K1611" s="132" t="str">
        <f>VLOOKUP($F1611,'Participating - full rosters'!$A:$R,18,FALSE )</f>
        <v>Minor</v>
      </c>
      <c r="L1611" s="132" t="str">
        <f>VLOOKUP($F1611,'Participating - full rosters'!$A:$Q,15,FALSE )</f>
        <v>Patient Care Assistant</v>
      </c>
      <c r="M1611" s="150" t="str">
        <f>VLOOKUP($F1611,'Participating - full rosters'!$A:$Q,16,FALSE )</f>
        <v>0 Years 2 Months</v>
      </c>
      <c r="N1611" s="150" t="str">
        <f>VLOOKUP($F1611,'Participating - full rosters'!$A:$Q,16,FALSE )</f>
        <v>0 Years 2 Months</v>
      </c>
      <c r="P1611" s="47">
        <v>2</v>
      </c>
      <c r="Q1611" s="47">
        <f t="shared" ref="Q1611:Q1616" si="0">365*O1611+P1611*30</f>
        <v>60</v>
      </c>
      <c r="R1611" s="132" t="str">
        <f>VLOOKUP($F1611,'Participating - full rosters'!$A:$Q,17,FALSE )</f>
        <v>PRN</v>
      </c>
      <c r="S1611" s="132">
        <v>6</v>
      </c>
    </row>
    <row r="1612" spans="1:19">
      <c r="A1612" s="82" t="str">
        <f>VLOOKUP($F1612,'Participating - full rosters'!$A:$Q,2,FALSE )</f>
        <v>University Hospitals Portage  Medical Center</v>
      </c>
      <c r="B1612" s="151">
        <v>0.77700540353316994</v>
      </c>
      <c r="C1612" s="82" t="str">
        <f>VLOOKUP($F1612,'Participating - full rosters'!$A:$Q,5,FALSE )</f>
        <v>POR Routine Nursing Unit-25530</v>
      </c>
      <c r="D1612" s="151">
        <v>0.60617956690598407</v>
      </c>
      <c r="E1612" s="82" t="str">
        <f>VLOOKUP($F1612,'Participating - full rosters'!$A:$Q,10,FALSE )</f>
        <v>Chapple, Hannah M</v>
      </c>
      <c r="F1612" s="151">
        <v>0.46837451386158446</v>
      </c>
      <c r="G1612" s="82">
        <f>VLOOKUP($F1612,'Participating - full rosters'!$A:$Q,11,FALSE )</f>
        <v>117</v>
      </c>
      <c r="H1612" s="132">
        <f>VLOOKUP($F1612,'Participating - full rosters'!$A:$Q,12,FALSE )</f>
        <v>33</v>
      </c>
      <c r="I1612" s="132">
        <f>VLOOKUP($F1612,'Participating - full rosters'!$A:$Q,13,FALSE )</f>
        <v>2017</v>
      </c>
      <c r="J1612" s="132" t="str">
        <f>VLOOKUP($F1612,'Participating - full rosters'!$A:$Q,14,FALSE )</f>
        <v>Nongovt. (not-for-profit) - Other</v>
      </c>
      <c r="K1612" s="132" t="str">
        <f>VLOOKUP($F1612,'Participating - full rosters'!$A:$R,18,FALSE )</f>
        <v>Minor</v>
      </c>
      <c r="L1612" s="132" t="str">
        <f>VLOOKUP($F1612,'Participating - full rosters'!$A:$Q,15,FALSE )</f>
        <v>Patient Care Assistant</v>
      </c>
      <c r="M1612" s="150" t="str">
        <f>VLOOKUP($F1612,'Participating - full rosters'!$A:$Q,16,FALSE )</f>
        <v>0 Years 9 Months</v>
      </c>
      <c r="N1612" s="150" t="str">
        <f>VLOOKUP($F1612,'Participating - full rosters'!$A:$Q,16,FALSE )</f>
        <v>0 Years 9 Months</v>
      </c>
      <c r="P1612" s="47">
        <v>9</v>
      </c>
      <c r="Q1612" s="47">
        <f t="shared" si="0"/>
        <v>270</v>
      </c>
      <c r="R1612" s="132" t="str">
        <f>VLOOKUP($F1612,'Participating - full rosters'!$A:$Q,17,FALSE )</f>
        <v>PRN</v>
      </c>
      <c r="S1612" s="132">
        <v>6</v>
      </c>
    </row>
    <row r="1613" spans="1:19">
      <c r="A1613" s="82" t="str">
        <f>VLOOKUP($F1613,'Participating - full rosters'!$A:$Q,2,FALSE )</f>
        <v>University Hospitals Portage  Medical Center</v>
      </c>
      <c r="B1613" s="151">
        <v>0.77700540353316994</v>
      </c>
      <c r="C1613" s="82" t="str">
        <f>VLOOKUP($F1613,'Participating - full rosters'!$A:$Q,5,FALSE )</f>
        <v>POR Routine Nursing Unit-25530</v>
      </c>
      <c r="D1613" s="151">
        <v>0.60617956690598407</v>
      </c>
      <c r="E1613" s="82" t="str">
        <f>VLOOKUP($F1613,'Participating - full rosters'!$A:$Q,10,FALSE )</f>
        <v>Battoglia, Amanda J</v>
      </c>
      <c r="F1613" s="151">
        <v>0.8780136036979852</v>
      </c>
      <c r="G1613" s="82">
        <f>VLOOKUP($F1613,'Participating - full rosters'!$A:$Q,11,FALSE )</f>
        <v>117</v>
      </c>
      <c r="H1613" s="132">
        <f>VLOOKUP($F1613,'Participating - full rosters'!$A:$Q,12,FALSE )</f>
        <v>33</v>
      </c>
      <c r="I1613" s="132">
        <f>VLOOKUP($F1613,'Participating - full rosters'!$A:$Q,13,FALSE )</f>
        <v>2017</v>
      </c>
      <c r="J1613" s="132" t="str">
        <f>VLOOKUP($F1613,'Participating - full rosters'!$A:$Q,14,FALSE )</f>
        <v>Nongovt. (not-for-profit) - Other</v>
      </c>
      <c r="K1613" s="132" t="str">
        <f>VLOOKUP($F1613,'Participating - full rosters'!$A:$R,18,FALSE )</f>
        <v>Minor</v>
      </c>
      <c r="L1613" s="132" t="str">
        <f>VLOOKUP($F1613,'Participating - full rosters'!$A:$Q,15,FALSE )</f>
        <v>Patient Care Assistant</v>
      </c>
      <c r="M1613" s="150" t="str">
        <f>VLOOKUP($F1613,'Participating - full rosters'!$A:$Q,16,FALSE )</f>
        <v>1 Years 6 Months</v>
      </c>
      <c r="N1613" s="150" t="str">
        <f>VLOOKUP($F1613,'Participating - full rosters'!$A:$Q,16,FALSE )</f>
        <v>1 Years 6 Months</v>
      </c>
      <c r="O1613" s="47">
        <v>1</v>
      </c>
      <c r="P1613" s="47">
        <v>6</v>
      </c>
      <c r="Q1613" s="47">
        <f t="shared" si="0"/>
        <v>545</v>
      </c>
      <c r="R1613" s="132" t="str">
        <f>VLOOKUP($F1613,'Participating - full rosters'!$A:$Q,17,FALSE )</f>
        <v>PRN</v>
      </c>
      <c r="S1613" s="132">
        <v>6</v>
      </c>
    </row>
    <row r="1614" spans="1:19">
      <c r="A1614" s="82" t="str">
        <f>VLOOKUP($F1614,'Participating - full rosters'!$A:$Q,2,FALSE )</f>
        <v>University Hospitals Portage  Medical Center</v>
      </c>
      <c r="B1614" s="151">
        <v>0.77700540353316994</v>
      </c>
      <c r="C1614" s="82" t="str">
        <f>VLOOKUP($F1614,'Participating - full rosters'!$A:$Q,5,FALSE )</f>
        <v>POR Routine Nursing Unit-25530</v>
      </c>
      <c r="D1614" s="151">
        <v>0.60617956690598407</v>
      </c>
      <c r="E1614" s="82" t="str">
        <f>VLOOKUP($F1614,'Participating - full rosters'!$A:$Q,10,FALSE )</f>
        <v>Martinez, Allison L</v>
      </c>
      <c r="F1614" s="151">
        <v>0.4471221390500606</v>
      </c>
      <c r="G1614" s="82">
        <f>VLOOKUP($F1614,'Participating - full rosters'!$A:$Q,11,FALSE )</f>
        <v>117</v>
      </c>
      <c r="H1614" s="132">
        <f>VLOOKUP($F1614,'Participating - full rosters'!$A:$Q,12,FALSE )</f>
        <v>33</v>
      </c>
      <c r="I1614" s="132">
        <f>VLOOKUP($F1614,'Participating - full rosters'!$A:$Q,13,FALSE )</f>
        <v>2017</v>
      </c>
      <c r="J1614" s="132" t="str">
        <f>VLOOKUP($F1614,'Participating - full rosters'!$A:$Q,14,FALSE )</f>
        <v>Nongovt. (not-for-profit) - Other</v>
      </c>
      <c r="K1614" s="132" t="str">
        <f>VLOOKUP($F1614,'Participating - full rosters'!$A:$R,18,FALSE )</f>
        <v>Minor</v>
      </c>
      <c r="L1614" s="132" t="str">
        <f>VLOOKUP($F1614,'Participating - full rosters'!$A:$Q,15,FALSE )</f>
        <v>Patient Care Assistant</v>
      </c>
      <c r="M1614" s="150" t="str">
        <f>VLOOKUP($F1614,'Participating - full rosters'!$A:$Q,16,FALSE )</f>
        <v>2 Years 9 Months</v>
      </c>
      <c r="N1614" s="150" t="str">
        <f>VLOOKUP($F1614,'Participating - full rosters'!$A:$Q,16,FALSE )</f>
        <v>2 Years 9 Months</v>
      </c>
      <c r="O1614" s="47">
        <v>2</v>
      </c>
      <c r="P1614" s="47">
        <v>9</v>
      </c>
      <c r="Q1614" s="47">
        <f t="shared" si="0"/>
        <v>1000</v>
      </c>
      <c r="R1614" s="132" t="str">
        <f>VLOOKUP($F1614,'Participating - full rosters'!$A:$Q,17,FALSE )</f>
        <v>PRN</v>
      </c>
      <c r="S1614" s="132">
        <v>6</v>
      </c>
    </row>
    <row r="1615" spans="1:19">
      <c r="A1615" s="82" t="str">
        <f>VLOOKUP($F1615,'Participating - full rosters'!$A:$Q,2,FALSE )</f>
        <v>University Hospitals Portage  Medical Center</v>
      </c>
      <c r="B1615" s="151">
        <v>0.77700540353316994</v>
      </c>
      <c r="C1615" s="82" t="str">
        <f>VLOOKUP($F1615,'Participating - full rosters'!$A:$Q,5,FALSE )</f>
        <v>POR Routine Nursing Unit-25530</v>
      </c>
      <c r="D1615" s="151">
        <v>0.60617956690598407</v>
      </c>
      <c r="E1615" s="82" t="str">
        <f>VLOOKUP($F1615,'Participating - full rosters'!$A:$Q,10,FALSE )</f>
        <v>Hausch, Rachel A</v>
      </c>
      <c r="F1615" s="151">
        <v>0.59562895831737916</v>
      </c>
      <c r="G1615" s="82">
        <f>VLOOKUP($F1615,'Participating - full rosters'!$A:$Q,11,FALSE )</f>
        <v>117</v>
      </c>
      <c r="H1615" s="132">
        <f>VLOOKUP($F1615,'Participating - full rosters'!$A:$Q,12,FALSE )</f>
        <v>33</v>
      </c>
      <c r="I1615" s="132">
        <f>VLOOKUP($F1615,'Participating - full rosters'!$A:$Q,13,FALSE )</f>
        <v>2017</v>
      </c>
      <c r="J1615" s="132" t="str">
        <f>VLOOKUP($F1615,'Participating - full rosters'!$A:$Q,14,FALSE )</f>
        <v>Nongovt. (not-for-profit) - Other</v>
      </c>
      <c r="K1615" s="132" t="str">
        <f>VLOOKUP($F1615,'Participating - full rosters'!$A:$R,18,FALSE )</f>
        <v>Minor</v>
      </c>
      <c r="L1615" s="132" t="str">
        <f>VLOOKUP($F1615,'Participating - full rosters'!$A:$Q,15,FALSE )</f>
        <v>RN</v>
      </c>
      <c r="M1615" s="150" t="str">
        <f>VLOOKUP($F1615,'Participating - full rosters'!$A:$Q,16,FALSE )</f>
        <v>2 Years 10 Months</v>
      </c>
      <c r="N1615" s="150" t="str">
        <f>VLOOKUP($F1615,'Participating - full rosters'!$A:$Q,16,FALSE )</f>
        <v>2 Years 10 Months</v>
      </c>
      <c r="O1615" s="47">
        <v>2</v>
      </c>
      <c r="P1615" s="47">
        <v>10</v>
      </c>
      <c r="Q1615" s="47">
        <f t="shared" si="0"/>
        <v>1030</v>
      </c>
      <c r="R1615" s="132" t="str">
        <f>VLOOKUP($F1615,'Participating - full rosters'!$A:$Q,17,FALSE )</f>
        <v>PRN</v>
      </c>
      <c r="S1615" s="132">
        <v>6</v>
      </c>
    </row>
    <row r="1616" spans="1:19">
      <c r="A1616" s="82" t="str">
        <f>VLOOKUP($F1616,'Participating - full rosters'!$A:$Q,2,FALSE )</f>
        <v>University Hospitals Portage  Medical Center</v>
      </c>
      <c r="B1616" s="151">
        <v>0.77700540353316994</v>
      </c>
      <c r="C1616" s="82" t="str">
        <f>VLOOKUP($F1616,'Participating - full rosters'!$A:$Q,5,FALSE )</f>
        <v>POR Routine Nursing Unit-25530</v>
      </c>
      <c r="D1616" s="151">
        <v>0.60617956690598407</v>
      </c>
      <c r="E1616" s="82" t="str">
        <f>VLOOKUP($F1616,'Participating - full rosters'!$A:$Q,10,FALSE )</f>
        <v>Garrett, Carie A</v>
      </c>
      <c r="F1616" s="151">
        <v>0.75226529998522951</v>
      </c>
      <c r="G1616" s="82">
        <f>VLOOKUP($F1616,'Participating - full rosters'!$A:$Q,11,FALSE )</f>
        <v>117</v>
      </c>
      <c r="H1616" s="132">
        <f>VLOOKUP($F1616,'Participating - full rosters'!$A:$Q,12,FALSE )</f>
        <v>33</v>
      </c>
      <c r="I1616" s="132">
        <f>VLOOKUP($F1616,'Participating - full rosters'!$A:$Q,13,FALSE )</f>
        <v>2017</v>
      </c>
      <c r="J1616" s="132" t="str">
        <f>VLOOKUP($F1616,'Participating - full rosters'!$A:$Q,14,FALSE )</f>
        <v>Nongovt. (not-for-profit) - Other</v>
      </c>
      <c r="K1616" s="132" t="str">
        <f>VLOOKUP($F1616,'Participating - full rosters'!$A:$R,18,FALSE )</f>
        <v>Minor</v>
      </c>
      <c r="L1616" s="132" t="str">
        <f>VLOOKUP($F1616,'Participating - full rosters'!$A:$Q,15,FALSE )</f>
        <v>RN</v>
      </c>
      <c r="M1616" s="150" t="str">
        <f>VLOOKUP($F1616,'Participating - full rosters'!$A:$Q,16,FALSE )</f>
        <v>8 Years 5 Months</v>
      </c>
      <c r="N1616" s="150" t="str">
        <f>VLOOKUP($F1616,'Participating - full rosters'!$A:$Q,16,FALSE )</f>
        <v>8 Years 5 Months</v>
      </c>
      <c r="O1616" s="47">
        <v>8</v>
      </c>
      <c r="P1616" s="47">
        <v>5</v>
      </c>
      <c r="Q1616" s="47">
        <f t="shared" si="0"/>
        <v>3070</v>
      </c>
      <c r="R1616" s="132" t="str">
        <f>VLOOKUP($F1616,'Participating - full rosters'!$A:$Q,17,FALSE )</f>
        <v>PRN</v>
      </c>
      <c r="S1616" s="132">
        <v>6</v>
      </c>
    </row>
    <row r="1617" spans="1:19">
      <c r="A1617" s="82" t="str">
        <f>VLOOKUP($F1617,'Participating - full rosters'!$A:$Q,2,FALSE )</f>
        <v>NY Presbyterian - Lawrence</v>
      </c>
      <c r="B1617" s="151">
        <v>9.2891976238658858E-2</v>
      </c>
      <c r="C1617" s="82" t="str">
        <f>VLOOKUP($F1617,'Participating - full rosters'!$A:$Q,5,FALSE )</f>
        <v>3N</v>
      </c>
      <c r="D1617" s="151">
        <v>0.32799101029205158</v>
      </c>
      <c r="E1617" s="82" t="str">
        <f>VLOOKUP($F1617,'Participating - full rosters'!$A:$Q,10,FALSE )</f>
        <v>Baby, Bincy</v>
      </c>
      <c r="F1617" s="151">
        <v>0.91259642992591461</v>
      </c>
      <c r="G1617" s="82">
        <f>VLOOKUP($F1617,'Participating - full rosters'!$A:$Q,11,FALSE )</f>
        <v>208</v>
      </c>
      <c r="H1617" s="132">
        <f>VLOOKUP($F1617,'Participating - full rosters'!$A:$Q,12,FALSE )</f>
        <v>31</v>
      </c>
      <c r="I1617" s="132">
        <f>VLOOKUP($F1617,'Participating - full rosters'!$A:$Q,13,FALSE )</f>
        <v>2016</v>
      </c>
      <c r="J1617" s="132" t="str">
        <f>VLOOKUP($F1617,'Participating - full rosters'!$A:$Q,14,FALSE )</f>
        <v>Nongovt. (not-for-profit) - Other</v>
      </c>
      <c r="K1617" s="132" t="str">
        <f>VLOOKUP($F1617,'Participating - full rosters'!$A:$R,18,FALSE )</f>
        <v>Minor</v>
      </c>
      <c r="L1617" s="132" t="str">
        <f>VLOOKUP($F1617,'Participating - full rosters'!$A:$Q,15,FALSE )</f>
        <v>STAFF NURSE</v>
      </c>
      <c r="M1617" s="150">
        <f>VLOOKUP($F1617,'Participating - full rosters'!$A:$Q,16,FALSE )</f>
        <v>39601</v>
      </c>
      <c r="N1617" s="150">
        <f>VLOOKUP($F1617,'Participating - full rosters'!$A:$Q,16,FALSE )</f>
        <v>39601</v>
      </c>
      <c r="O1617" s="150"/>
      <c r="P1617" s="150"/>
      <c r="Q1617" s="47">
        <f>'Overall Data'!$C$34-N1617</f>
        <v>3448</v>
      </c>
      <c r="R1617" s="132" t="str">
        <f>VLOOKUP($F1617,'Participating - full rosters'!$A:$Q,17,FALSE )</f>
        <v>PT DAYS</v>
      </c>
      <c r="S1617" s="132">
        <v>6</v>
      </c>
    </row>
    <row r="1618" spans="1:19">
      <c r="A1618" s="82" t="str">
        <f>VLOOKUP($F1618,'Participating - full rosters'!$A:$Q,2,FALSE )</f>
        <v>University Hospitals Portage  Medical Center</v>
      </c>
      <c r="B1618" s="151">
        <v>0.77700540353316994</v>
      </c>
      <c r="C1618" s="82" t="str">
        <f>VLOOKUP($F1618,'Participating - full rosters'!$A:$Q,5,FALSE )</f>
        <v>POR Routine Nursing Unit-25530</v>
      </c>
      <c r="D1618" s="151">
        <v>0.60617956690598407</v>
      </c>
      <c r="E1618" s="82" t="str">
        <f>VLOOKUP($F1618,'Participating - full rosters'!$A:$Q,10,FALSE )</f>
        <v>Clark, Beverly A</v>
      </c>
      <c r="F1618" s="151">
        <v>0.18597925443795471</v>
      </c>
      <c r="G1618" s="82">
        <f>VLOOKUP($F1618,'Participating - full rosters'!$A:$Q,11,FALSE )</f>
        <v>117</v>
      </c>
      <c r="H1618" s="132">
        <f>VLOOKUP($F1618,'Participating - full rosters'!$A:$Q,12,FALSE )</f>
        <v>33</v>
      </c>
      <c r="I1618" s="132">
        <f>VLOOKUP($F1618,'Participating - full rosters'!$A:$Q,13,FALSE )</f>
        <v>2017</v>
      </c>
      <c r="J1618" s="132" t="str">
        <f>VLOOKUP($F1618,'Participating - full rosters'!$A:$Q,14,FALSE )</f>
        <v>Nongovt. (not-for-profit) - Other</v>
      </c>
      <c r="K1618" s="132" t="str">
        <f>VLOOKUP($F1618,'Participating - full rosters'!$A:$R,18,FALSE )</f>
        <v>Minor</v>
      </c>
      <c r="L1618" s="132" t="str">
        <f>VLOOKUP($F1618,'Participating - full rosters'!$A:$Q,15,FALSE )</f>
        <v>Patient Care Assistant</v>
      </c>
      <c r="M1618" s="150" t="str">
        <f>VLOOKUP($F1618,'Participating - full rosters'!$A:$Q,16,FALSE )</f>
        <v>29 Years 6 Months</v>
      </c>
      <c r="N1618" s="150" t="str">
        <f>VLOOKUP($F1618,'Participating - full rosters'!$A:$Q,16,FALSE )</f>
        <v>29 Years 6 Months</v>
      </c>
      <c r="O1618" s="47">
        <v>29</v>
      </c>
      <c r="P1618" s="47">
        <v>6</v>
      </c>
      <c r="Q1618" s="47">
        <f>365*O1618+P1618*30</f>
        <v>10765</v>
      </c>
      <c r="R1618" s="132" t="str">
        <f>VLOOKUP($F1618,'Participating - full rosters'!$A:$Q,17,FALSE )</f>
        <v>PRN</v>
      </c>
      <c r="S1618" s="132">
        <v>6</v>
      </c>
    </row>
    <row r="1619" spans="1:19">
      <c r="D1619" s="53"/>
    </row>
  </sheetData>
  <autoFilter ref="A1:S1618">
    <sortState ref="A2:S1618">
      <sortCondition ref="S1:S1618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1877"/>
  <sheetViews>
    <sheetView tabSelected="1" topLeftCell="B1" workbookViewId="0">
      <pane ySplit="1" topLeftCell="A2" activePane="bottomLeft" state="frozen"/>
      <selection activeCell="G1" sqref="G1"/>
      <selection pane="bottomLeft" activeCell="E22" sqref="E22"/>
    </sheetView>
  </sheetViews>
  <sheetFormatPr defaultRowHeight="15"/>
  <cols>
    <col min="1" max="1" width="21.85546875" customWidth="1"/>
    <col min="2" max="2" width="40.140625" customWidth="1"/>
    <col min="3" max="3" width="41.28515625" customWidth="1"/>
    <col min="4" max="4" width="16.42578125" customWidth="1"/>
    <col min="5" max="5" width="17.7109375" customWidth="1"/>
    <col min="6" max="6" width="17.5703125" customWidth="1"/>
    <col min="7" max="7" width="14" customWidth="1"/>
    <col min="8" max="8" width="19.42578125" customWidth="1"/>
    <col min="9" max="9" width="14.85546875" customWidth="1"/>
    <col min="10" max="10" width="15.28515625" customWidth="1"/>
    <col min="11" max="11" width="10.85546875" customWidth="1"/>
    <col min="12" max="12" width="14.28515625" style="132" bestFit="1" customWidth="1"/>
    <col min="13" max="13" width="17.140625" customWidth="1"/>
    <col min="14" max="14" width="40.28515625" customWidth="1"/>
    <col min="15" max="15" width="25.5703125" bestFit="1" customWidth="1"/>
    <col min="16" max="16" width="18" bestFit="1" customWidth="1"/>
    <col min="17" max="17" width="12.42578125" bestFit="1" customWidth="1"/>
    <col min="18" max="18" width="16.7109375" bestFit="1" customWidth="1"/>
    <col min="19" max="19" width="16.7109375" style="132" customWidth="1"/>
    <col min="20" max="20" width="18.28515625" customWidth="1"/>
    <col min="21" max="21" width="27.7109375" bestFit="1" customWidth="1"/>
  </cols>
  <sheetData>
    <row r="1" spans="1:34">
      <c r="A1" t="s">
        <v>5</v>
      </c>
      <c r="B1" t="s">
        <v>0</v>
      </c>
      <c r="C1" t="s">
        <v>2419</v>
      </c>
      <c r="D1" t="s">
        <v>1</v>
      </c>
      <c r="E1" t="s">
        <v>2</v>
      </c>
      <c r="F1" t="s">
        <v>3</v>
      </c>
      <c r="G1" t="s">
        <v>4</v>
      </c>
      <c r="H1" t="s">
        <v>3703</v>
      </c>
      <c r="I1" t="s">
        <v>3702</v>
      </c>
      <c r="J1" t="s">
        <v>3701</v>
      </c>
      <c r="K1" s="15" t="s">
        <v>2134</v>
      </c>
      <c r="L1" s="15" t="s">
        <v>7090</v>
      </c>
      <c r="M1" s="15" t="s">
        <v>2135</v>
      </c>
      <c r="N1" s="15" t="s">
        <v>2136</v>
      </c>
      <c r="O1" s="16" t="s">
        <v>2137</v>
      </c>
      <c r="P1" s="16" t="s">
        <v>2138</v>
      </c>
      <c r="Q1" s="16" t="s">
        <v>3746</v>
      </c>
      <c r="R1" s="16" t="s">
        <v>7080</v>
      </c>
      <c r="S1" s="16"/>
      <c r="T1" s="198" t="s">
        <v>6802</v>
      </c>
      <c r="U1" s="199"/>
      <c r="AC1" s="15"/>
      <c r="AD1" s="15"/>
      <c r="AE1" s="15"/>
      <c r="AF1" s="16"/>
      <c r="AG1" s="16"/>
      <c r="AH1" s="16"/>
    </row>
    <row r="2" spans="1:34">
      <c r="A2" s="84">
        <v>0.6245038925125207</v>
      </c>
      <c r="B2" s="83" t="s">
        <v>198</v>
      </c>
      <c r="C2" s="83" t="s">
        <v>198</v>
      </c>
      <c r="D2" s="84">
        <v>0.99258069907410573</v>
      </c>
      <c r="E2" s="83" t="s">
        <v>251</v>
      </c>
      <c r="F2" s="84">
        <v>0.93104764500745685</v>
      </c>
      <c r="G2" s="83" t="s">
        <v>250</v>
      </c>
      <c r="H2" t="str">
        <f t="shared" ref="H2:H42" si="0">LEFT(G2,(FIND(" ",G2,1)-1))</f>
        <v>Perleberg</v>
      </c>
      <c r="I2" t="str">
        <f t="shared" ref="I2:I42" si="1">TRIM(MID(G2,FIND(" ",G2)+1,256))</f>
        <v>Alexandra</v>
      </c>
      <c r="J2" t="str">
        <f t="shared" ref="J2:J53" si="2">PROPER(CLEAN(H2&amp;", "&amp;I2))</f>
        <v>Perleberg, Alexandra</v>
      </c>
      <c r="K2">
        <f>VLOOKUP(C2,'Invited Hospitals'!B:J, 7, FALSE)</f>
        <v>198</v>
      </c>
      <c r="L2" s="132">
        <v>29</v>
      </c>
      <c r="M2">
        <f>VLOOKUP($C2,'Invited Hospitals'!$B:$J, 8, FALSE)</f>
        <v>2008</v>
      </c>
      <c r="N2" t="str">
        <f>VLOOKUP($C2,'Invited Hospitals'!$B:$K, 9, FALSE)</f>
        <v>Nongovt. (not-for-profit) - Other</v>
      </c>
      <c r="O2" s="110" t="s">
        <v>2469</v>
      </c>
      <c r="P2" s="111">
        <v>42983</v>
      </c>
      <c r="Q2" s="110" t="s">
        <v>2472</v>
      </c>
      <c r="R2" s="132" t="str">
        <f>VLOOKUP($C2,'Invited Hospitals'!$B:$K, 10, FALSE)</f>
        <v>Minor</v>
      </c>
      <c r="T2" s="153"/>
      <c r="U2" s="154"/>
      <c r="X2" s="1"/>
      <c r="Y2" s="3"/>
      <c r="AF2" s="17"/>
      <c r="AG2" s="20"/>
      <c r="AH2" s="17"/>
    </row>
    <row r="3" spans="1:34">
      <c r="A3" s="84">
        <v>0.71653115262715339</v>
      </c>
      <c r="B3" s="83" t="s">
        <v>198</v>
      </c>
      <c r="C3" s="83" t="s">
        <v>198</v>
      </c>
      <c r="D3" s="84">
        <v>0.99258069907410573</v>
      </c>
      <c r="E3" s="83" t="s">
        <v>251</v>
      </c>
      <c r="F3" s="84">
        <v>0.93104764500745685</v>
      </c>
      <c r="G3" s="83" t="s">
        <v>218</v>
      </c>
      <c r="H3" t="str">
        <f t="shared" si="0"/>
        <v>LORD</v>
      </c>
      <c r="I3" t="str">
        <f t="shared" si="1"/>
        <v>Amra</v>
      </c>
      <c r="J3" t="str">
        <f t="shared" si="2"/>
        <v>Lord, Amra</v>
      </c>
      <c r="K3">
        <f>VLOOKUP(C3,'Invited Hospitals'!B:J, 7, FALSE)</f>
        <v>198</v>
      </c>
      <c r="L3" s="132">
        <v>29</v>
      </c>
      <c r="M3">
        <f>VLOOKUP($C3,'Invited Hospitals'!$B:$J, 8, FALSE)</f>
        <v>2008</v>
      </c>
      <c r="N3" s="132" t="str">
        <f>VLOOKUP($C3,'Invited Hospitals'!$B:$K, 9, FALSE)</f>
        <v>Nongovt. (not-for-profit) - Other</v>
      </c>
      <c r="O3" s="110" t="s">
        <v>2433</v>
      </c>
      <c r="P3" s="111">
        <v>42198</v>
      </c>
      <c r="Q3" s="110" t="s">
        <v>2422</v>
      </c>
      <c r="R3" s="132" t="str">
        <f>VLOOKUP($C3,'Invited Hospitals'!$B:$K, 10, FALSE)</f>
        <v>Minor</v>
      </c>
      <c r="T3" s="153" t="s">
        <v>714</v>
      </c>
      <c r="U3" s="165" t="s">
        <v>6642</v>
      </c>
      <c r="V3" s="1"/>
      <c r="X3" s="1"/>
      <c r="Y3" s="3"/>
      <c r="AF3" s="17"/>
      <c r="AG3" s="20"/>
      <c r="AH3" s="17"/>
    </row>
    <row r="4" spans="1:34">
      <c r="A4" s="84">
        <v>0.26417309704769243</v>
      </c>
      <c r="B4" s="83" t="s">
        <v>198</v>
      </c>
      <c r="C4" s="83" t="s">
        <v>198</v>
      </c>
      <c r="D4" s="84">
        <v>0.99258069907410573</v>
      </c>
      <c r="E4" s="83" t="s">
        <v>251</v>
      </c>
      <c r="F4" s="84">
        <v>0.93104764500745685</v>
      </c>
      <c r="G4" s="83" t="s">
        <v>211</v>
      </c>
      <c r="H4" t="str">
        <f t="shared" si="0"/>
        <v>KELCH</v>
      </c>
      <c r="I4" t="str">
        <f t="shared" si="1"/>
        <v>Angela</v>
      </c>
      <c r="J4" t="str">
        <f t="shared" si="2"/>
        <v>Kelch, Angela</v>
      </c>
      <c r="K4">
        <f>VLOOKUP(C4,'Invited Hospitals'!B:J, 7, FALSE)</f>
        <v>198</v>
      </c>
      <c r="L4" s="132">
        <v>29</v>
      </c>
      <c r="M4">
        <f>VLOOKUP($C4,'Invited Hospitals'!$B:$J, 8, FALSE)</f>
        <v>2008</v>
      </c>
      <c r="N4" s="132" t="str">
        <f>VLOOKUP($C4,'Invited Hospitals'!$B:$K, 9, FALSE)</f>
        <v>Nongovt. (not-for-profit) - Other</v>
      </c>
      <c r="O4" s="110" t="s">
        <v>2433</v>
      </c>
      <c r="P4" s="111">
        <v>42933</v>
      </c>
      <c r="Q4" s="110" t="s">
        <v>2422</v>
      </c>
      <c r="R4" s="132" t="str">
        <f>VLOOKUP($C4,'Invited Hospitals'!$B:$K, 10, FALSE)</f>
        <v>Minor</v>
      </c>
      <c r="T4" s="153" t="s">
        <v>719</v>
      </c>
      <c r="U4" s="165" t="s">
        <v>6643</v>
      </c>
      <c r="V4" s="1"/>
      <c r="X4" s="1"/>
      <c r="Y4" s="3"/>
      <c r="AF4" s="17"/>
      <c r="AG4" s="20"/>
      <c r="AH4" s="17"/>
    </row>
    <row r="5" spans="1:34">
      <c r="A5" s="84">
        <v>0.52379863397999926</v>
      </c>
      <c r="B5" s="83" t="s">
        <v>198</v>
      </c>
      <c r="C5" s="83" t="s">
        <v>198</v>
      </c>
      <c r="D5" s="84">
        <v>0.99258069907410573</v>
      </c>
      <c r="E5" s="83" t="s">
        <v>251</v>
      </c>
      <c r="F5" s="84">
        <v>0.93104764500745685</v>
      </c>
      <c r="G5" s="83" t="s">
        <v>212</v>
      </c>
      <c r="H5" t="str">
        <f t="shared" si="0"/>
        <v>KREWALD</v>
      </c>
      <c r="I5" t="str">
        <f t="shared" si="1"/>
        <v>Angela</v>
      </c>
      <c r="J5" t="str">
        <f t="shared" si="2"/>
        <v>Krewald, Angela</v>
      </c>
      <c r="K5">
        <f>VLOOKUP(C5,'Invited Hospitals'!B:J, 7, FALSE)</f>
        <v>198</v>
      </c>
      <c r="L5" s="132">
        <v>29</v>
      </c>
      <c r="M5">
        <f>VLOOKUP($C5,'Invited Hospitals'!$B:$J, 8, FALSE)</f>
        <v>2008</v>
      </c>
      <c r="N5" s="132" t="str">
        <f>VLOOKUP($C5,'Invited Hospitals'!$B:$K, 9, FALSE)</f>
        <v>Nongovt. (not-for-profit) - Other</v>
      </c>
      <c r="O5" s="110" t="s">
        <v>2433</v>
      </c>
      <c r="P5" s="111">
        <v>42562</v>
      </c>
      <c r="Q5" s="110" t="s">
        <v>2434</v>
      </c>
      <c r="R5" s="132" t="str">
        <f>VLOOKUP($C5,'Invited Hospitals'!$B:$K, 10, FALSE)</f>
        <v>Minor</v>
      </c>
      <c r="T5" s="153" t="s">
        <v>149</v>
      </c>
      <c r="U5" s="166" t="s">
        <v>6644</v>
      </c>
      <c r="V5" s="1"/>
      <c r="X5" s="1"/>
      <c r="Y5" s="3"/>
      <c r="AF5" s="17"/>
      <c r="AG5" s="20"/>
      <c r="AH5" s="17"/>
    </row>
    <row r="6" spans="1:34">
      <c r="A6" s="84">
        <v>0.48563107244854986</v>
      </c>
      <c r="B6" s="83" t="s">
        <v>198</v>
      </c>
      <c r="C6" s="83" t="s">
        <v>198</v>
      </c>
      <c r="D6" s="84">
        <v>0.99258069907410573</v>
      </c>
      <c r="E6" s="83" t="s">
        <v>251</v>
      </c>
      <c r="F6" s="84">
        <v>0.93104764500745685</v>
      </c>
      <c r="G6" s="83" t="s">
        <v>215</v>
      </c>
      <c r="H6" t="str">
        <f t="shared" si="0"/>
        <v>LEMKE</v>
      </c>
      <c r="I6" t="str">
        <f t="shared" si="1"/>
        <v>Becky</v>
      </c>
      <c r="J6" t="str">
        <f t="shared" si="2"/>
        <v>Lemke, Becky</v>
      </c>
      <c r="K6">
        <f>VLOOKUP(C6,'Invited Hospitals'!B:J, 7, FALSE)</f>
        <v>198</v>
      </c>
      <c r="L6" s="132">
        <v>29</v>
      </c>
      <c r="M6">
        <f>VLOOKUP($C6,'Invited Hospitals'!$B:$J, 8, FALSE)</f>
        <v>2008</v>
      </c>
      <c r="N6" s="132" t="str">
        <f>VLOOKUP($C6,'Invited Hospitals'!$B:$K, 9, FALSE)</f>
        <v>Nongovt. (not-for-profit) - Other</v>
      </c>
      <c r="O6" s="110" t="s">
        <v>2433</v>
      </c>
      <c r="P6" s="111">
        <v>39384</v>
      </c>
      <c r="Q6" s="110" t="s">
        <v>2434</v>
      </c>
      <c r="R6" s="132" t="str">
        <f>VLOOKUP($C6,'Invited Hospitals'!$B:$K, 10, FALSE)</f>
        <v>Minor</v>
      </c>
      <c r="T6" s="153" t="s">
        <v>1917</v>
      </c>
      <c r="U6" s="165" t="s">
        <v>1917</v>
      </c>
      <c r="V6" s="1"/>
      <c r="X6" s="1"/>
      <c r="Y6" s="3"/>
      <c r="AF6" s="17"/>
      <c r="AG6" s="20"/>
      <c r="AH6" s="17"/>
    </row>
    <row r="7" spans="1:34">
      <c r="A7" s="84">
        <v>0.20558541067847347</v>
      </c>
      <c r="B7" s="83" t="s">
        <v>198</v>
      </c>
      <c r="C7" s="83" t="s">
        <v>198</v>
      </c>
      <c r="D7" s="84">
        <v>0.99258069907410573</v>
      </c>
      <c r="E7" s="83" t="s">
        <v>251</v>
      </c>
      <c r="F7" s="84">
        <v>0.93104764500745685</v>
      </c>
      <c r="G7" s="83" t="s">
        <v>231</v>
      </c>
      <c r="H7" t="str">
        <f t="shared" si="0"/>
        <v>Amanda</v>
      </c>
      <c r="I7" t="str">
        <f t="shared" si="1"/>
        <v>Blawat,</v>
      </c>
      <c r="J7" t="str">
        <f t="shared" si="2"/>
        <v>Amanda, Blawat,</v>
      </c>
      <c r="K7">
        <f>VLOOKUP(C7,'Invited Hospitals'!B:J, 7, FALSE)</f>
        <v>198</v>
      </c>
      <c r="L7" s="132">
        <v>29</v>
      </c>
      <c r="M7">
        <f>VLOOKUP($C7,'Invited Hospitals'!$B:$J, 8, FALSE)</f>
        <v>2008</v>
      </c>
      <c r="N7" s="132" t="str">
        <f>VLOOKUP($C7,'Invited Hospitals'!$B:$K, 9, FALSE)</f>
        <v>Nongovt. (not-for-profit) - Other</v>
      </c>
      <c r="O7" s="110" t="s">
        <v>2469</v>
      </c>
      <c r="P7" s="111">
        <v>42394</v>
      </c>
      <c r="Q7" s="110" t="s">
        <v>2422</v>
      </c>
      <c r="R7" s="132" t="str">
        <f>VLOOKUP($C7,'Invited Hospitals'!$B:$K, 10, FALSE)</f>
        <v>Minor</v>
      </c>
      <c r="T7" s="153" t="s">
        <v>716</v>
      </c>
      <c r="U7" s="165" t="s">
        <v>6645</v>
      </c>
      <c r="V7" s="1"/>
      <c r="X7" s="1"/>
      <c r="Y7" s="3"/>
      <c r="AF7" s="17"/>
      <c r="AG7" s="20"/>
      <c r="AH7" s="17"/>
    </row>
    <row r="8" spans="1:34">
      <c r="A8" s="84">
        <v>0.15560697188515826</v>
      </c>
      <c r="B8" s="83" t="s">
        <v>198</v>
      </c>
      <c r="C8" s="83" t="s">
        <v>198</v>
      </c>
      <c r="D8" s="84">
        <v>0.99258069907410573</v>
      </c>
      <c r="E8" s="83" t="s">
        <v>251</v>
      </c>
      <c r="F8" s="84">
        <v>0.93104764500745685</v>
      </c>
      <c r="G8" s="83" t="s">
        <v>228</v>
      </c>
      <c r="H8" t="str">
        <f t="shared" si="0"/>
        <v>VANDEMARK</v>
      </c>
      <c r="I8" t="str">
        <f t="shared" si="1"/>
        <v>Brenda</v>
      </c>
      <c r="J8" t="str">
        <f t="shared" si="2"/>
        <v>Vandemark, Brenda</v>
      </c>
      <c r="K8">
        <f>VLOOKUP(C8,'Invited Hospitals'!B:J, 7, FALSE)</f>
        <v>198</v>
      </c>
      <c r="L8" s="132">
        <v>29</v>
      </c>
      <c r="M8">
        <f>VLOOKUP($C8,'Invited Hospitals'!$B:$J, 8, FALSE)</f>
        <v>2008</v>
      </c>
      <c r="N8" s="132" t="str">
        <f>VLOOKUP($C8,'Invited Hospitals'!$B:$K, 9, FALSE)</f>
        <v>Nongovt. (not-for-profit) - Other</v>
      </c>
      <c r="O8" s="110" t="s">
        <v>2433</v>
      </c>
      <c r="P8" s="111">
        <v>41484</v>
      </c>
      <c r="Q8" s="110" t="s">
        <v>2434</v>
      </c>
      <c r="R8" s="132" t="str">
        <f>VLOOKUP($C8,'Invited Hospitals'!$B:$K, 10, FALSE)</f>
        <v>Minor</v>
      </c>
      <c r="T8" s="153" t="s">
        <v>717</v>
      </c>
      <c r="U8" s="165" t="s">
        <v>6646</v>
      </c>
      <c r="V8" s="1"/>
      <c r="X8" s="1"/>
      <c r="Y8" s="3"/>
      <c r="AF8" s="17"/>
      <c r="AG8" s="26"/>
      <c r="AH8" s="17"/>
    </row>
    <row r="9" spans="1:34">
      <c r="A9" s="84">
        <v>0.18238995673544556</v>
      </c>
      <c r="B9" s="83" t="s">
        <v>198</v>
      </c>
      <c r="C9" s="83" t="s">
        <v>198</v>
      </c>
      <c r="D9" s="84">
        <v>0.99258069907410573</v>
      </c>
      <c r="E9" s="83" t="s">
        <v>251</v>
      </c>
      <c r="F9" s="84">
        <v>0.93104764500745685</v>
      </c>
      <c r="G9" s="83" t="s">
        <v>201</v>
      </c>
      <c r="H9" t="str">
        <f t="shared" si="0"/>
        <v>BURG</v>
      </c>
      <c r="I9" t="str">
        <f t="shared" si="1"/>
        <v>Chris</v>
      </c>
      <c r="J9" t="str">
        <f t="shared" si="2"/>
        <v>Burg, Chris</v>
      </c>
      <c r="K9">
        <f>VLOOKUP(C9,'Invited Hospitals'!B:J, 7, FALSE)</f>
        <v>198</v>
      </c>
      <c r="L9" s="132">
        <v>29</v>
      </c>
      <c r="M9">
        <f>VLOOKUP($C9,'Invited Hospitals'!$B:$J, 8, FALSE)</f>
        <v>2008</v>
      </c>
      <c r="N9" s="132" t="str">
        <f>VLOOKUP($C9,'Invited Hospitals'!$B:$K, 9, FALSE)</f>
        <v>Nongovt. (not-for-profit) - Other</v>
      </c>
      <c r="O9" s="110" t="s">
        <v>2433</v>
      </c>
      <c r="P9" s="111">
        <v>41311</v>
      </c>
      <c r="Q9" s="110" t="s">
        <v>2422</v>
      </c>
      <c r="R9" s="132" t="str">
        <f>VLOOKUP($C9,'Invited Hospitals'!$B:$K, 10, FALSE)</f>
        <v>Minor</v>
      </c>
      <c r="T9" s="153" t="s">
        <v>1411</v>
      </c>
      <c r="U9" s="165" t="s">
        <v>6647</v>
      </c>
      <c r="V9" s="1"/>
      <c r="X9" s="1"/>
      <c r="Y9" s="3"/>
      <c r="AF9" s="17"/>
      <c r="AG9" s="20"/>
      <c r="AH9" s="17"/>
    </row>
    <row r="10" spans="1:34">
      <c r="A10" s="84">
        <v>0.70584863597370429</v>
      </c>
      <c r="B10" s="83" t="s">
        <v>198</v>
      </c>
      <c r="C10" s="83" t="s">
        <v>198</v>
      </c>
      <c r="D10" s="84">
        <v>0.99258069907410573</v>
      </c>
      <c r="E10" s="83" t="s">
        <v>251</v>
      </c>
      <c r="F10" s="84">
        <v>0.93104764500745685</v>
      </c>
      <c r="G10" s="83" t="s">
        <v>216</v>
      </c>
      <c r="H10" t="str">
        <f t="shared" si="0"/>
        <v>LEWRIGHT</v>
      </c>
      <c r="I10" t="str">
        <f t="shared" si="1"/>
        <v>Cinda</v>
      </c>
      <c r="J10" t="str">
        <f t="shared" si="2"/>
        <v>Lewright, Cinda</v>
      </c>
      <c r="K10">
        <f>VLOOKUP(C10,'Invited Hospitals'!B:J, 7, FALSE)</f>
        <v>198</v>
      </c>
      <c r="L10" s="132">
        <v>29</v>
      </c>
      <c r="M10">
        <f>VLOOKUP($C10,'Invited Hospitals'!$B:$J, 8, FALSE)</f>
        <v>2008</v>
      </c>
      <c r="N10" s="132" t="str">
        <f>VLOOKUP($C10,'Invited Hospitals'!$B:$K, 9, FALSE)</f>
        <v>Nongovt. (not-for-profit) - Other</v>
      </c>
      <c r="O10" s="110" t="s">
        <v>2433</v>
      </c>
      <c r="P10" s="111">
        <v>39685</v>
      </c>
      <c r="Q10" s="110" t="s">
        <v>2434</v>
      </c>
      <c r="R10" s="132" t="str">
        <f>VLOOKUP($C10,'Invited Hospitals'!$B:$K, 10, FALSE)</f>
        <v>Minor</v>
      </c>
      <c r="T10" s="153" t="s">
        <v>713</v>
      </c>
      <c r="U10" s="165" t="s">
        <v>6648</v>
      </c>
      <c r="V10" s="1"/>
      <c r="X10" s="1"/>
      <c r="Y10" s="3"/>
      <c r="AF10" s="17"/>
      <c r="AG10" s="20"/>
      <c r="AH10" s="17"/>
    </row>
    <row r="11" spans="1:34">
      <c r="A11" s="84">
        <v>0.64868537149839245</v>
      </c>
      <c r="B11" s="83" t="s">
        <v>198</v>
      </c>
      <c r="C11" s="83" t="s">
        <v>198</v>
      </c>
      <c r="D11" s="84">
        <v>0.99258069907410573</v>
      </c>
      <c r="E11" s="83" t="s">
        <v>251</v>
      </c>
      <c r="F11" s="84">
        <v>0.93104764500745685</v>
      </c>
      <c r="G11" s="83" t="s">
        <v>227</v>
      </c>
      <c r="H11" t="str">
        <f t="shared" si="0"/>
        <v>SILKAITIS</v>
      </c>
      <c r="I11" t="str">
        <f t="shared" si="1"/>
        <v>Claire</v>
      </c>
      <c r="J11" t="str">
        <f t="shared" si="2"/>
        <v>Silkaitis, Claire</v>
      </c>
      <c r="K11">
        <f>VLOOKUP(C11,'Invited Hospitals'!B:J, 7, FALSE)</f>
        <v>198</v>
      </c>
      <c r="L11" s="132">
        <v>29</v>
      </c>
      <c r="M11">
        <f>VLOOKUP($C11,'Invited Hospitals'!$B:$J, 8, FALSE)</f>
        <v>2008</v>
      </c>
      <c r="N11" s="132" t="str">
        <f>VLOOKUP($C11,'Invited Hospitals'!$B:$K, 9, FALSE)</f>
        <v>Nongovt. (not-for-profit) - Other</v>
      </c>
      <c r="O11" s="110" t="s">
        <v>2433</v>
      </c>
      <c r="P11" s="111">
        <v>42363</v>
      </c>
      <c r="Q11" s="110" t="s">
        <v>2422</v>
      </c>
      <c r="R11" s="132" t="str">
        <f>VLOOKUP($C11,'Invited Hospitals'!$B:$K, 10, FALSE)</f>
        <v>Minor</v>
      </c>
      <c r="T11" s="153" t="s">
        <v>712</v>
      </c>
      <c r="U11" s="165" t="s">
        <v>6649</v>
      </c>
      <c r="V11" s="1"/>
      <c r="X11" s="1"/>
      <c r="Y11" s="3"/>
      <c r="AF11" s="17"/>
      <c r="AG11" s="20"/>
      <c r="AH11" s="17"/>
    </row>
    <row r="12" spans="1:34">
      <c r="A12" s="84">
        <v>0.68757159708303406</v>
      </c>
      <c r="B12" s="83" t="s">
        <v>198</v>
      </c>
      <c r="C12" s="83" t="s">
        <v>198</v>
      </c>
      <c r="D12" s="84">
        <v>0.99258069907410573</v>
      </c>
      <c r="E12" s="83" t="s">
        <v>251</v>
      </c>
      <c r="F12" s="84">
        <v>0.93104764500745685</v>
      </c>
      <c r="G12" s="83" t="s">
        <v>232</v>
      </c>
      <c r="H12" t="str">
        <f t="shared" si="0"/>
        <v>Patrice</v>
      </c>
      <c r="I12" t="str">
        <f t="shared" si="1"/>
        <v>Cross,</v>
      </c>
      <c r="J12" t="str">
        <f t="shared" si="2"/>
        <v>Patrice, Cross,</v>
      </c>
      <c r="K12">
        <f>VLOOKUP(C12,'Invited Hospitals'!B:J, 7, FALSE)</f>
        <v>198</v>
      </c>
      <c r="L12" s="132">
        <v>29</v>
      </c>
      <c r="M12">
        <f>VLOOKUP($C12,'Invited Hospitals'!$B:$J, 8, FALSE)</f>
        <v>2008</v>
      </c>
      <c r="N12" s="132" t="str">
        <f>VLOOKUP($C12,'Invited Hospitals'!$B:$K, 9, FALSE)</f>
        <v>Nongovt. (not-for-profit) - Other</v>
      </c>
      <c r="O12" s="110" t="s">
        <v>2469</v>
      </c>
      <c r="P12" s="111">
        <v>42492</v>
      </c>
      <c r="Q12" s="110" t="s">
        <v>2422</v>
      </c>
      <c r="R12" s="132" t="str">
        <f>VLOOKUP($C12,'Invited Hospitals'!$B:$K, 10, FALSE)</f>
        <v>Minor</v>
      </c>
      <c r="T12" s="153" t="s">
        <v>797</v>
      </c>
      <c r="U12" s="165" t="s">
        <v>797</v>
      </c>
      <c r="V12" s="1"/>
      <c r="X12" s="1"/>
      <c r="Y12" s="3"/>
      <c r="AF12" s="17"/>
      <c r="AG12" s="20"/>
      <c r="AH12" s="17"/>
    </row>
    <row r="13" spans="1:34">
      <c r="A13" s="84">
        <v>0.60358123527401175</v>
      </c>
      <c r="B13" s="83" t="s">
        <v>198</v>
      </c>
      <c r="C13" s="83" t="s">
        <v>198</v>
      </c>
      <c r="D13" s="84">
        <v>0.99258069907410573</v>
      </c>
      <c r="E13" s="83" t="s">
        <v>251</v>
      </c>
      <c r="F13" s="84">
        <v>0.93104764500745685</v>
      </c>
      <c r="G13" s="83" t="s">
        <v>207</v>
      </c>
      <c r="H13" t="str">
        <f t="shared" si="0"/>
        <v>HILL</v>
      </c>
      <c r="I13" t="str">
        <f t="shared" si="1"/>
        <v>Dana</v>
      </c>
      <c r="J13" t="str">
        <f t="shared" si="2"/>
        <v>Hill, Dana</v>
      </c>
      <c r="K13">
        <f>VLOOKUP(C13,'Invited Hospitals'!B:J, 7, FALSE)</f>
        <v>198</v>
      </c>
      <c r="L13" s="132">
        <v>29</v>
      </c>
      <c r="M13">
        <f>VLOOKUP($C13,'Invited Hospitals'!$B:$J, 8, FALSE)</f>
        <v>2008</v>
      </c>
      <c r="N13" s="132" t="str">
        <f>VLOOKUP($C13,'Invited Hospitals'!$B:$K, 9, FALSE)</f>
        <v>Nongovt. (not-for-profit) - Other</v>
      </c>
      <c r="O13" s="110" t="s">
        <v>2433</v>
      </c>
      <c r="P13" s="111">
        <v>42212</v>
      </c>
      <c r="Q13" s="110" t="s">
        <v>2434</v>
      </c>
      <c r="R13" s="132" t="str">
        <f>VLOOKUP($C13,'Invited Hospitals'!$B:$K, 10, FALSE)</f>
        <v>Minor</v>
      </c>
      <c r="T13" s="153" t="s">
        <v>885</v>
      </c>
      <c r="U13" s="165" t="s">
        <v>885</v>
      </c>
      <c r="V13" s="1"/>
      <c r="X13" s="1"/>
      <c r="Y13" s="3"/>
      <c r="AF13" s="17"/>
      <c r="AG13" s="20"/>
      <c r="AH13" s="17"/>
    </row>
    <row r="14" spans="1:34">
      <c r="A14" s="84">
        <v>0.92418597090922583</v>
      </c>
      <c r="B14" s="83" t="s">
        <v>198</v>
      </c>
      <c r="C14" s="83" t="s">
        <v>198</v>
      </c>
      <c r="D14" s="84">
        <v>0.99258069907410573</v>
      </c>
      <c r="E14" s="83" t="s">
        <v>251</v>
      </c>
      <c r="F14" s="84">
        <v>0.93104764500745685</v>
      </c>
      <c r="G14" s="83" t="s">
        <v>249</v>
      </c>
      <c r="H14" t="str">
        <f t="shared" si="0"/>
        <v>Adway</v>
      </c>
      <c r="I14" t="str">
        <f t="shared" si="1"/>
        <v>Danielle</v>
      </c>
      <c r="J14" t="str">
        <f t="shared" si="2"/>
        <v>Adway, Danielle</v>
      </c>
      <c r="K14">
        <f>VLOOKUP(C14,'Invited Hospitals'!B:J, 7, FALSE)</f>
        <v>198</v>
      </c>
      <c r="L14" s="132">
        <v>29</v>
      </c>
      <c r="M14">
        <f>VLOOKUP($C14,'Invited Hospitals'!$B:$J, 8, FALSE)</f>
        <v>2008</v>
      </c>
      <c r="N14" s="132" t="str">
        <f>VLOOKUP($C14,'Invited Hospitals'!$B:$K, 9, FALSE)</f>
        <v>Nongovt. (not-for-profit) - Other</v>
      </c>
      <c r="O14" s="110" t="s">
        <v>2469</v>
      </c>
      <c r="P14" s="111">
        <v>42983</v>
      </c>
      <c r="Q14" s="110" t="s">
        <v>2472</v>
      </c>
      <c r="R14" s="132" t="str">
        <f>VLOOKUP($C14,'Invited Hospitals'!$B:$K, 10, FALSE)</f>
        <v>Minor</v>
      </c>
      <c r="T14" s="167" t="s">
        <v>1723</v>
      </c>
      <c r="U14" s="168" t="s">
        <v>6669</v>
      </c>
      <c r="V14" s="1"/>
      <c r="X14" s="1"/>
      <c r="Y14" s="3"/>
      <c r="AF14" s="17"/>
      <c r="AG14" s="20"/>
      <c r="AH14" s="17"/>
    </row>
    <row r="15" spans="1:34">
      <c r="A15" s="84">
        <v>0.99159202529478518</v>
      </c>
      <c r="B15" s="83" t="s">
        <v>198</v>
      </c>
      <c r="C15" s="83" t="s">
        <v>198</v>
      </c>
      <c r="D15" s="84">
        <v>0.99258069907410573</v>
      </c>
      <c r="E15" s="83" t="s">
        <v>251</v>
      </c>
      <c r="F15" s="84">
        <v>0.93104764500745685</v>
      </c>
      <c r="G15" s="83" t="s">
        <v>213</v>
      </c>
      <c r="H15" t="str">
        <f t="shared" si="0"/>
        <v>KUSSARD</v>
      </c>
      <c r="I15" t="str">
        <f t="shared" si="1"/>
        <v>Danielle</v>
      </c>
      <c r="J15" t="str">
        <f t="shared" si="2"/>
        <v>Kussard, Danielle</v>
      </c>
      <c r="K15">
        <f>VLOOKUP(C15,'Invited Hospitals'!B:J, 7, FALSE)</f>
        <v>198</v>
      </c>
      <c r="L15" s="132">
        <v>29</v>
      </c>
      <c r="M15">
        <f>VLOOKUP($C15,'Invited Hospitals'!$B:$J, 8, FALSE)</f>
        <v>2008</v>
      </c>
      <c r="N15" s="132" t="str">
        <f>VLOOKUP($C15,'Invited Hospitals'!$B:$K, 9, FALSE)</f>
        <v>Nongovt. (not-for-profit) - Other</v>
      </c>
      <c r="O15" s="110" t="s">
        <v>2433</v>
      </c>
      <c r="P15" s="111">
        <v>41653</v>
      </c>
      <c r="Q15" s="110" t="s">
        <v>2422</v>
      </c>
      <c r="R15" s="132" t="str">
        <f>VLOOKUP($C15,'Invited Hospitals'!$B:$K, 10, FALSE)</f>
        <v>Minor</v>
      </c>
      <c r="T15" s="153" t="s">
        <v>822</v>
      </c>
      <c r="U15" s="165" t="s">
        <v>822</v>
      </c>
      <c r="V15" s="1"/>
      <c r="X15" s="1"/>
      <c r="Y15" s="3"/>
      <c r="AF15" s="17"/>
      <c r="AG15" s="20"/>
      <c r="AH15" s="17"/>
    </row>
    <row r="16" spans="1:34">
      <c r="A16" s="84">
        <v>0.67446045442155866</v>
      </c>
      <c r="B16" s="83" t="s">
        <v>198</v>
      </c>
      <c r="C16" s="83" t="s">
        <v>198</v>
      </c>
      <c r="D16" s="84">
        <v>0.99258069907410573</v>
      </c>
      <c r="E16" s="83" t="s">
        <v>251</v>
      </c>
      <c r="F16" s="84">
        <v>0.93104764500745685</v>
      </c>
      <c r="G16" s="83" t="s">
        <v>230</v>
      </c>
      <c r="H16" t="str">
        <f t="shared" si="0"/>
        <v>WILKINS</v>
      </c>
      <c r="I16" t="str">
        <f t="shared" si="1"/>
        <v>Dawn</v>
      </c>
      <c r="J16" t="str">
        <f t="shared" si="2"/>
        <v>Wilkins, Dawn</v>
      </c>
      <c r="K16">
        <f>VLOOKUP(C16,'Invited Hospitals'!B:J, 7, FALSE)</f>
        <v>198</v>
      </c>
      <c r="L16" s="132">
        <v>29</v>
      </c>
      <c r="M16">
        <f>VLOOKUP($C16,'Invited Hospitals'!$B:$J, 8, FALSE)</f>
        <v>2008</v>
      </c>
      <c r="N16" s="132" t="str">
        <f>VLOOKUP($C16,'Invited Hospitals'!$B:$K, 9, FALSE)</f>
        <v>Nongovt. (not-for-profit) - Other</v>
      </c>
      <c r="O16" s="110" t="s">
        <v>2433</v>
      </c>
      <c r="P16" s="111">
        <v>42709</v>
      </c>
      <c r="Q16" s="110" t="s">
        <v>2434</v>
      </c>
      <c r="R16" s="132" t="str">
        <f>VLOOKUP($C16,'Invited Hospitals'!$B:$K, 10, FALSE)</f>
        <v>Minor</v>
      </c>
      <c r="T16" s="153" t="s">
        <v>1275</v>
      </c>
      <c r="U16" s="165" t="s">
        <v>6650</v>
      </c>
      <c r="V16" s="1"/>
      <c r="X16" s="1"/>
      <c r="Y16" s="3"/>
      <c r="AF16" s="17"/>
      <c r="AG16" s="20"/>
      <c r="AH16" s="17"/>
    </row>
    <row r="17" spans="1:34">
      <c r="A17" s="84">
        <v>0.870855427874207</v>
      </c>
      <c r="B17" s="83" t="s">
        <v>198</v>
      </c>
      <c r="C17" s="83" t="s">
        <v>198</v>
      </c>
      <c r="D17" s="84">
        <v>0.99258069907410595</v>
      </c>
      <c r="E17" s="83" t="s">
        <v>251</v>
      </c>
      <c r="F17" s="84">
        <v>0.93104764500745685</v>
      </c>
      <c r="G17" s="83" t="s">
        <v>199</v>
      </c>
      <c r="H17" t="str">
        <f t="shared" si="0"/>
        <v>APULI</v>
      </c>
      <c r="I17" t="str">
        <f t="shared" si="1"/>
        <v>Dylan</v>
      </c>
      <c r="J17" t="str">
        <f t="shared" si="2"/>
        <v>Apuli, Dylan</v>
      </c>
      <c r="K17">
        <f>VLOOKUP(C17,'Invited Hospitals'!B:J, 7, FALSE)</f>
        <v>198</v>
      </c>
      <c r="L17" s="132">
        <v>29</v>
      </c>
      <c r="M17">
        <f>VLOOKUP($C17,'Invited Hospitals'!$B:$J, 8, FALSE)</f>
        <v>2008</v>
      </c>
      <c r="N17" s="132" t="str">
        <f>VLOOKUP($C17,'Invited Hospitals'!$B:$K, 9, FALSE)</f>
        <v>Nongovt. (not-for-profit) - Other</v>
      </c>
      <c r="O17" s="110" t="s">
        <v>2433</v>
      </c>
      <c r="P17" s="111">
        <v>41653</v>
      </c>
      <c r="Q17" s="110" t="s">
        <v>2434</v>
      </c>
      <c r="R17" s="132" t="str">
        <f>VLOOKUP($C17,'Invited Hospitals'!$B:$K, 10, FALSE)</f>
        <v>Minor</v>
      </c>
      <c r="T17" s="153" t="s">
        <v>796</v>
      </c>
      <c r="U17" s="165" t="s">
        <v>796</v>
      </c>
      <c r="V17" s="1"/>
      <c r="X17" s="1"/>
      <c r="Y17" s="3"/>
      <c r="AF17" s="17"/>
      <c r="AG17" s="20"/>
      <c r="AH17" s="17"/>
    </row>
    <row r="18" spans="1:34">
      <c r="A18" s="84">
        <v>0.90714132926149571</v>
      </c>
      <c r="B18" s="83" t="s">
        <v>198</v>
      </c>
      <c r="C18" s="83" t="s">
        <v>198</v>
      </c>
      <c r="D18" s="84">
        <v>0.99258069907410573</v>
      </c>
      <c r="E18" s="83" t="s">
        <v>251</v>
      </c>
      <c r="F18" s="84">
        <v>0.93104764500745685</v>
      </c>
      <c r="G18" s="83" t="s">
        <v>233</v>
      </c>
      <c r="H18" t="str">
        <f t="shared" si="0"/>
        <v>Chetla</v>
      </c>
      <c r="I18" t="str">
        <f t="shared" si="1"/>
        <v>Jackson,</v>
      </c>
      <c r="J18" t="str">
        <f t="shared" si="2"/>
        <v>Chetla, Jackson,</v>
      </c>
      <c r="K18">
        <f>VLOOKUP(C18,'Invited Hospitals'!B:J, 7, FALSE)</f>
        <v>198</v>
      </c>
      <c r="L18" s="132">
        <v>29</v>
      </c>
      <c r="M18">
        <f>VLOOKUP($C18,'Invited Hospitals'!$B:$J, 8, FALSE)</f>
        <v>2008</v>
      </c>
      <c r="N18" s="132" t="str">
        <f>VLOOKUP($C18,'Invited Hospitals'!$B:$K, 9, FALSE)</f>
        <v>Nongovt. (not-for-profit) - Other</v>
      </c>
      <c r="O18" s="110" t="s">
        <v>2469</v>
      </c>
      <c r="P18" s="111">
        <v>42506</v>
      </c>
      <c r="Q18" s="110" t="s">
        <v>2422</v>
      </c>
      <c r="R18" s="132" t="str">
        <f>VLOOKUP($C18,'Invited Hospitals'!$B:$K, 10, FALSE)</f>
        <v>Minor</v>
      </c>
      <c r="T18" s="153" t="s">
        <v>744</v>
      </c>
      <c r="U18" s="165" t="s">
        <v>744</v>
      </c>
      <c r="V18" s="1"/>
      <c r="X18" s="1"/>
      <c r="Y18" s="3"/>
      <c r="AF18" s="17"/>
      <c r="AG18" s="20"/>
      <c r="AH18" s="17"/>
    </row>
    <row r="19" spans="1:34">
      <c r="A19" s="84">
        <v>0.64183791117450051</v>
      </c>
      <c r="B19" s="83" t="s">
        <v>198</v>
      </c>
      <c r="C19" s="83" t="s">
        <v>198</v>
      </c>
      <c r="D19" s="84">
        <v>0.99258069907410573</v>
      </c>
      <c r="E19" s="83" t="s">
        <v>251</v>
      </c>
      <c r="F19" s="84">
        <v>0.93104764500745685</v>
      </c>
      <c r="G19" s="83" t="s">
        <v>205</v>
      </c>
      <c r="H19" t="str">
        <f t="shared" si="0"/>
        <v>FUGIEL</v>
      </c>
      <c r="I19" t="str">
        <f t="shared" si="1"/>
        <v>Janelle</v>
      </c>
      <c r="J19" t="str">
        <f t="shared" si="2"/>
        <v>Fugiel, Janelle</v>
      </c>
      <c r="K19">
        <f>VLOOKUP(C19,'Invited Hospitals'!B:J, 7, FALSE)</f>
        <v>198</v>
      </c>
      <c r="L19" s="132">
        <v>29</v>
      </c>
      <c r="M19">
        <f>VLOOKUP($C19,'Invited Hospitals'!$B:$J, 8, FALSE)</f>
        <v>2008</v>
      </c>
      <c r="N19" s="132" t="str">
        <f>VLOOKUP($C19,'Invited Hospitals'!$B:$K, 9, FALSE)</f>
        <v>Nongovt. (not-for-profit) - Other</v>
      </c>
      <c r="O19" s="110" t="s">
        <v>2433</v>
      </c>
      <c r="P19" s="111">
        <v>41064</v>
      </c>
      <c r="Q19" s="110" t="s">
        <v>2422</v>
      </c>
      <c r="R19" s="132" t="str">
        <f>VLOOKUP($C19,'Invited Hospitals'!$B:$K, 10, FALSE)</f>
        <v>Minor</v>
      </c>
      <c r="T19" s="153" t="s">
        <v>938</v>
      </c>
      <c r="U19" s="165" t="s">
        <v>938</v>
      </c>
      <c r="V19" s="1"/>
      <c r="X19" s="1"/>
      <c r="Y19" s="3"/>
      <c r="AF19" s="17"/>
      <c r="AG19" s="26"/>
      <c r="AH19" s="17"/>
    </row>
    <row r="20" spans="1:34">
      <c r="A20" s="84">
        <v>0.37178380369460406</v>
      </c>
      <c r="B20" s="83" t="s">
        <v>198</v>
      </c>
      <c r="C20" s="83" t="s">
        <v>198</v>
      </c>
      <c r="D20" s="84">
        <v>0.99258069907410573</v>
      </c>
      <c r="E20" s="83" t="s">
        <v>251</v>
      </c>
      <c r="F20" s="84">
        <v>0.93104764500745685</v>
      </c>
      <c r="G20" s="83" t="s">
        <v>219</v>
      </c>
      <c r="H20" t="str">
        <f t="shared" si="0"/>
        <v>Marshall</v>
      </c>
      <c r="I20" t="str">
        <f t="shared" si="1"/>
        <v>Jen</v>
      </c>
      <c r="J20" t="str">
        <f t="shared" si="2"/>
        <v>Marshall, Jen</v>
      </c>
      <c r="K20">
        <f>VLOOKUP(C20,'Invited Hospitals'!B:J, 7, FALSE)</f>
        <v>198</v>
      </c>
      <c r="L20" s="132">
        <v>29</v>
      </c>
      <c r="M20">
        <f>VLOOKUP($C20,'Invited Hospitals'!$B:$J, 8, FALSE)</f>
        <v>2008</v>
      </c>
      <c r="N20" s="132" t="str">
        <f>VLOOKUP($C20,'Invited Hospitals'!$B:$K, 9, FALSE)</f>
        <v>Nongovt. (not-for-profit) - Other</v>
      </c>
      <c r="O20" s="110" t="s">
        <v>2466</v>
      </c>
      <c r="P20" s="111">
        <v>39442</v>
      </c>
      <c r="Q20" s="110" t="s">
        <v>2422</v>
      </c>
      <c r="R20" s="132" t="str">
        <f>VLOOKUP($C20,'Invited Hospitals'!$B:$K, 10, FALSE)</f>
        <v>Minor</v>
      </c>
      <c r="T20" s="153" t="s">
        <v>973</v>
      </c>
      <c r="U20" s="165" t="s">
        <v>6651</v>
      </c>
      <c r="V20" s="1"/>
      <c r="X20" s="1"/>
      <c r="Y20" s="3"/>
      <c r="AF20" s="17"/>
      <c r="AG20" s="26"/>
      <c r="AH20" s="17"/>
    </row>
    <row r="21" spans="1:34">
      <c r="A21" s="84">
        <v>0.50383960662159599</v>
      </c>
      <c r="B21" s="83" t="s">
        <v>198</v>
      </c>
      <c r="C21" s="83" t="s">
        <v>198</v>
      </c>
      <c r="D21" s="84">
        <v>0.99258069907410573</v>
      </c>
      <c r="E21" s="83" t="s">
        <v>251</v>
      </c>
      <c r="F21" s="84">
        <v>0.93104764500745685</v>
      </c>
      <c r="G21" s="83" t="s">
        <v>203</v>
      </c>
      <c r="H21" t="str">
        <f t="shared" si="0"/>
        <v>ENGELBERT</v>
      </c>
      <c r="I21" t="str">
        <f t="shared" si="1"/>
        <v>Jess</v>
      </c>
      <c r="J21" t="str">
        <f t="shared" si="2"/>
        <v>Engelbert, Jess</v>
      </c>
      <c r="K21">
        <f>VLOOKUP(C21,'Invited Hospitals'!B:J, 7, FALSE)</f>
        <v>198</v>
      </c>
      <c r="L21" s="132">
        <v>29</v>
      </c>
      <c r="M21">
        <f>VLOOKUP($C21,'Invited Hospitals'!$B:$J, 8, FALSE)</f>
        <v>2008</v>
      </c>
      <c r="N21" s="132" t="str">
        <f>VLOOKUP($C21,'Invited Hospitals'!$B:$K, 9, FALSE)</f>
        <v>Nongovt. (not-for-profit) - Other</v>
      </c>
      <c r="O21" s="110" t="s">
        <v>2433</v>
      </c>
      <c r="P21" s="111">
        <v>42363</v>
      </c>
      <c r="Q21" s="110" t="s">
        <v>2434</v>
      </c>
      <c r="R21" s="132" t="str">
        <f>VLOOKUP($C21,'Invited Hospitals'!$B:$K, 10, FALSE)</f>
        <v>Minor</v>
      </c>
      <c r="T21" s="153" t="s">
        <v>1722</v>
      </c>
      <c r="U21" s="168" t="s">
        <v>6670</v>
      </c>
      <c r="V21" s="1"/>
      <c r="X21" s="1"/>
      <c r="Y21" s="3"/>
      <c r="AF21" s="17"/>
      <c r="AG21" s="20"/>
      <c r="AH21" s="17"/>
    </row>
    <row r="22" spans="1:34">
      <c r="A22" s="84">
        <v>0.90652292920683497</v>
      </c>
      <c r="B22" s="83" t="s">
        <v>198</v>
      </c>
      <c r="C22" s="83" t="s">
        <v>198</v>
      </c>
      <c r="D22" s="84">
        <v>0.99258069907410573</v>
      </c>
      <c r="E22" s="83" t="s">
        <v>251</v>
      </c>
      <c r="F22" s="84">
        <v>0.93104764500745685</v>
      </c>
      <c r="G22" s="83" t="s">
        <v>200</v>
      </c>
      <c r="H22" t="str">
        <f t="shared" si="0"/>
        <v>BEISBIER</v>
      </c>
      <c r="I22" t="str">
        <f t="shared" si="1"/>
        <v>Jessica</v>
      </c>
      <c r="J22" t="str">
        <f t="shared" si="2"/>
        <v>Beisbier, Jessica</v>
      </c>
      <c r="K22">
        <f>VLOOKUP(C22,'Invited Hospitals'!B:J, 7, FALSE)</f>
        <v>198</v>
      </c>
      <c r="L22" s="132">
        <v>29</v>
      </c>
      <c r="M22">
        <f>VLOOKUP($C22,'Invited Hospitals'!$B:$J, 8, FALSE)</f>
        <v>2008</v>
      </c>
      <c r="N22" s="132" t="str">
        <f>VLOOKUP($C22,'Invited Hospitals'!$B:$K, 9, FALSE)</f>
        <v>Nongovt. (not-for-profit) - Other</v>
      </c>
      <c r="O22" s="110" t="s">
        <v>2433</v>
      </c>
      <c r="P22" s="111">
        <v>42954</v>
      </c>
      <c r="Q22" s="110" t="s">
        <v>2422</v>
      </c>
      <c r="R22" s="132" t="str">
        <f>VLOOKUP($C22,'Invited Hospitals'!$B:$K, 10, FALSE)</f>
        <v>Minor</v>
      </c>
      <c r="T22" s="153" t="s">
        <v>1852</v>
      </c>
      <c r="U22" s="165" t="s">
        <v>1852</v>
      </c>
      <c r="V22" s="1"/>
      <c r="X22" s="1"/>
      <c r="Y22" s="3"/>
      <c r="AF22" s="17"/>
      <c r="AG22" s="20"/>
      <c r="AH22" s="17"/>
    </row>
    <row r="23" spans="1:34">
      <c r="A23" s="84">
        <v>4.0614567224497411E-2</v>
      </c>
      <c r="B23" s="83" t="s">
        <v>198</v>
      </c>
      <c r="C23" s="83" t="s">
        <v>198</v>
      </c>
      <c r="D23" s="84">
        <v>0.99258069907410573</v>
      </c>
      <c r="E23" s="83" t="s">
        <v>251</v>
      </c>
      <c r="F23" s="84">
        <v>0.93104764500745685</v>
      </c>
      <c r="G23" s="83" t="s">
        <v>234</v>
      </c>
      <c r="H23" t="str">
        <f t="shared" si="0"/>
        <v>Madaline</v>
      </c>
      <c r="I23" t="str">
        <f t="shared" si="1"/>
        <v>Johnson,</v>
      </c>
      <c r="J23" t="str">
        <f t="shared" si="2"/>
        <v>Madaline, Johnson,</v>
      </c>
      <c r="K23">
        <f>VLOOKUP(C23,'Invited Hospitals'!B:J, 7, FALSE)</f>
        <v>198</v>
      </c>
      <c r="L23" s="132">
        <v>29</v>
      </c>
      <c r="M23">
        <f>VLOOKUP($C23,'Invited Hospitals'!$B:$J, 8, FALSE)</f>
        <v>2008</v>
      </c>
      <c r="N23" s="132" t="str">
        <f>VLOOKUP($C23,'Invited Hospitals'!$B:$K, 9, FALSE)</f>
        <v>Nongovt. (not-for-profit) - Other</v>
      </c>
      <c r="O23" s="110" t="s">
        <v>2469</v>
      </c>
      <c r="P23" s="111">
        <v>42898</v>
      </c>
      <c r="Q23" s="110" t="s">
        <v>2472</v>
      </c>
      <c r="R23" s="132" t="str">
        <f>VLOOKUP($C23,'Invited Hospitals'!$B:$K, 10, FALSE)</f>
        <v>Minor</v>
      </c>
      <c r="T23" s="153" t="s">
        <v>1023</v>
      </c>
      <c r="U23" s="165" t="s">
        <v>1023</v>
      </c>
      <c r="V23" s="1"/>
      <c r="X23" s="1"/>
      <c r="Y23" s="3"/>
      <c r="AF23" s="17"/>
      <c r="AG23" s="20"/>
      <c r="AH23" s="17"/>
    </row>
    <row r="24" spans="1:34">
      <c r="A24" s="84">
        <v>0.41509167687425863</v>
      </c>
      <c r="B24" s="83" t="s">
        <v>198</v>
      </c>
      <c r="C24" s="83" t="s">
        <v>198</v>
      </c>
      <c r="D24" s="84">
        <v>0.99258069907410573</v>
      </c>
      <c r="E24" s="83" t="s">
        <v>251</v>
      </c>
      <c r="F24" s="84">
        <v>0.93104764500745685</v>
      </c>
      <c r="G24" s="83" t="s">
        <v>202</v>
      </c>
      <c r="H24" t="str">
        <f t="shared" si="0"/>
        <v>CHRISTIAN</v>
      </c>
      <c r="I24" t="str">
        <f t="shared" si="1"/>
        <v>Julie</v>
      </c>
      <c r="J24" t="str">
        <f t="shared" si="2"/>
        <v>Christian, Julie</v>
      </c>
      <c r="K24">
        <f>VLOOKUP(C24,'Invited Hospitals'!B:J, 7, FALSE)</f>
        <v>198</v>
      </c>
      <c r="L24" s="132">
        <v>29</v>
      </c>
      <c r="M24">
        <f>VLOOKUP($C24,'Invited Hospitals'!$B:$J, 8, FALSE)</f>
        <v>2008</v>
      </c>
      <c r="N24" s="132" t="str">
        <f>VLOOKUP($C24,'Invited Hospitals'!$B:$K, 9, FALSE)</f>
        <v>Nongovt. (not-for-profit) - Other</v>
      </c>
      <c r="O24" s="110" t="s">
        <v>2433</v>
      </c>
      <c r="P24" s="111">
        <v>38690</v>
      </c>
      <c r="Q24" s="110" t="s">
        <v>2434</v>
      </c>
      <c r="R24" s="132" t="str">
        <f>VLOOKUP($C24,'Invited Hospitals'!$B:$K, 10, FALSE)</f>
        <v>Minor</v>
      </c>
      <c r="T24" s="153" t="s">
        <v>1720</v>
      </c>
      <c r="U24" s="168" t="s">
        <v>6671</v>
      </c>
      <c r="V24" s="1"/>
      <c r="X24" s="1"/>
      <c r="Y24" s="3"/>
      <c r="AF24" s="17"/>
      <c r="AG24" s="20"/>
      <c r="AH24" s="17"/>
    </row>
    <row r="25" spans="1:34">
      <c r="A25" s="84">
        <v>0.95494746696806265</v>
      </c>
      <c r="B25" s="83" t="s">
        <v>198</v>
      </c>
      <c r="C25" s="83" t="s">
        <v>198</v>
      </c>
      <c r="D25" s="84">
        <v>0.99258069907410573</v>
      </c>
      <c r="E25" s="83" t="s">
        <v>251</v>
      </c>
      <c r="F25" s="84">
        <v>0.93104764500745685</v>
      </c>
      <c r="G25" s="83" t="s">
        <v>224</v>
      </c>
      <c r="H25" t="str">
        <f t="shared" si="0"/>
        <v>PETERMAN</v>
      </c>
      <c r="I25" t="str">
        <f t="shared" si="1"/>
        <v>Kate</v>
      </c>
      <c r="J25" t="str">
        <f t="shared" si="2"/>
        <v>Peterman, Kate</v>
      </c>
      <c r="K25">
        <f>VLOOKUP(C25,'Invited Hospitals'!B:J, 7, FALSE)</f>
        <v>198</v>
      </c>
      <c r="L25" s="132">
        <v>29</v>
      </c>
      <c r="M25">
        <f>VLOOKUP($C25,'Invited Hospitals'!$B:$J, 8, FALSE)</f>
        <v>2008</v>
      </c>
      <c r="N25" s="132" t="str">
        <f>VLOOKUP($C25,'Invited Hospitals'!$B:$K, 9, FALSE)</f>
        <v>Nongovt. (not-for-profit) - Other</v>
      </c>
      <c r="O25" s="110" t="s">
        <v>2433</v>
      </c>
      <c r="P25" s="111">
        <v>42054</v>
      </c>
      <c r="Q25" s="110" t="s">
        <v>2434</v>
      </c>
      <c r="R25" s="132" t="str">
        <f>VLOOKUP($C25,'Invited Hospitals'!$B:$K, 10, FALSE)</f>
        <v>Minor</v>
      </c>
      <c r="T25" s="153" t="s">
        <v>1721</v>
      </c>
      <c r="U25" s="169" t="s">
        <v>6672</v>
      </c>
      <c r="V25" s="1"/>
      <c r="X25" s="1"/>
      <c r="Y25" s="3"/>
      <c r="AF25" s="17"/>
      <c r="AG25" s="20"/>
      <c r="AH25" s="17"/>
    </row>
    <row r="26" spans="1:34">
      <c r="A26" s="84">
        <v>0.73029672284862812</v>
      </c>
      <c r="B26" s="83" t="s">
        <v>198</v>
      </c>
      <c r="C26" s="83" t="s">
        <v>198</v>
      </c>
      <c r="D26" s="84">
        <v>0.99258069907410573</v>
      </c>
      <c r="E26" s="83" t="s">
        <v>251</v>
      </c>
      <c r="F26" s="84">
        <v>0.93104764500745685</v>
      </c>
      <c r="G26" s="83" t="s">
        <v>204</v>
      </c>
      <c r="H26" t="str">
        <f t="shared" si="0"/>
        <v>FRITZ</v>
      </c>
      <c r="I26" t="str">
        <f t="shared" si="1"/>
        <v>Kayla</v>
      </c>
      <c r="J26" t="str">
        <f t="shared" si="2"/>
        <v>Fritz, Kayla</v>
      </c>
      <c r="K26">
        <f>VLOOKUP(C26,'Invited Hospitals'!B:J, 7, FALSE)</f>
        <v>198</v>
      </c>
      <c r="L26" s="132">
        <v>29</v>
      </c>
      <c r="M26">
        <f>VLOOKUP($C26,'Invited Hospitals'!$B:$J, 8, FALSE)</f>
        <v>2008</v>
      </c>
      <c r="N26" s="132" t="str">
        <f>VLOOKUP($C26,'Invited Hospitals'!$B:$K, 9, FALSE)</f>
        <v>Nongovt. (not-for-profit) - Other</v>
      </c>
      <c r="O26" s="110" t="s">
        <v>2433</v>
      </c>
      <c r="P26" s="111">
        <v>42193</v>
      </c>
      <c r="Q26" s="110" t="s">
        <v>2422</v>
      </c>
      <c r="R26" s="132" t="str">
        <f>VLOOKUP($C26,'Invited Hospitals'!$B:$K, 10, FALSE)</f>
        <v>Minor</v>
      </c>
      <c r="T26" s="153" t="s">
        <v>1414</v>
      </c>
      <c r="U26" s="165" t="s">
        <v>6652</v>
      </c>
      <c r="V26" s="1"/>
      <c r="X26" s="1"/>
      <c r="Y26" s="3"/>
      <c r="AF26" s="17"/>
      <c r="AG26" s="20"/>
      <c r="AH26" s="17"/>
    </row>
    <row r="27" spans="1:34">
      <c r="A27" s="84">
        <v>0.73895826958836852</v>
      </c>
      <c r="B27" s="83" t="s">
        <v>198</v>
      </c>
      <c r="C27" s="83" t="s">
        <v>198</v>
      </c>
      <c r="D27" s="84">
        <v>0.99258069907410573</v>
      </c>
      <c r="E27" s="83" t="s">
        <v>251</v>
      </c>
      <c r="F27" s="84">
        <v>0.93104764500745685</v>
      </c>
      <c r="G27" s="83" t="s">
        <v>223</v>
      </c>
      <c r="H27" t="str">
        <f t="shared" si="0"/>
        <v>PERTHEL</v>
      </c>
      <c r="I27" t="str">
        <f t="shared" si="1"/>
        <v>Kelsey</v>
      </c>
      <c r="J27" t="str">
        <f t="shared" si="2"/>
        <v>Perthel, Kelsey</v>
      </c>
      <c r="K27">
        <f>VLOOKUP(C27,'Invited Hospitals'!B:J, 7, FALSE)</f>
        <v>198</v>
      </c>
      <c r="L27" s="132">
        <v>29</v>
      </c>
      <c r="M27">
        <f>VLOOKUP($C27,'Invited Hospitals'!$B:$J, 8, FALSE)</f>
        <v>2008</v>
      </c>
      <c r="N27" s="132" t="str">
        <f>VLOOKUP($C27,'Invited Hospitals'!$B:$K, 9, FALSE)</f>
        <v>Nongovt. (not-for-profit) - Other</v>
      </c>
      <c r="O27" s="110" t="s">
        <v>2433</v>
      </c>
      <c r="P27" s="111">
        <v>40343</v>
      </c>
      <c r="Q27" s="110" t="s">
        <v>2422</v>
      </c>
      <c r="R27" s="132" t="str">
        <f>VLOOKUP($C27,'Invited Hospitals'!$B:$K, 10, FALSE)</f>
        <v>Minor</v>
      </c>
      <c r="T27" s="153" t="s">
        <v>723</v>
      </c>
      <c r="U27" s="165" t="s">
        <v>723</v>
      </c>
      <c r="V27" s="1"/>
      <c r="X27" s="1"/>
      <c r="Y27" s="3"/>
      <c r="AF27" s="17"/>
      <c r="AG27" s="20"/>
      <c r="AH27" s="17"/>
    </row>
    <row r="28" spans="1:34">
      <c r="A28" s="84">
        <v>0.88873402755489239</v>
      </c>
      <c r="B28" s="83" t="s">
        <v>198</v>
      </c>
      <c r="C28" s="83" t="s">
        <v>198</v>
      </c>
      <c r="D28" s="84">
        <v>0.99258069907410573</v>
      </c>
      <c r="E28" s="83" t="s">
        <v>251</v>
      </c>
      <c r="F28" s="84">
        <v>0.93104764500745685</v>
      </c>
      <c r="G28" s="83" t="s">
        <v>235</v>
      </c>
      <c r="H28" t="str">
        <f t="shared" si="0"/>
        <v>Stefaine</v>
      </c>
      <c r="I28" t="str">
        <f t="shared" si="1"/>
        <v>Klamerus,</v>
      </c>
      <c r="J28" t="str">
        <f t="shared" si="2"/>
        <v>Stefaine, Klamerus,</v>
      </c>
      <c r="K28">
        <f>VLOOKUP(C28,'Invited Hospitals'!B:J, 7, FALSE)</f>
        <v>198</v>
      </c>
      <c r="L28" s="132">
        <v>29</v>
      </c>
      <c r="M28">
        <f>VLOOKUP($C28,'Invited Hospitals'!$B:$J, 8, FALSE)</f>
        <v>2008</v>
      </c>
      <c r="N28" s="132" t="str">
        <f>VLOOKUP($C28,'Invited Hospitals'!$B:$K, 9, FALSE)</f>
        <v>Nongovt. (not-for-profit) - Other</v>
      </c>
      <c r="O28" s="110" t="s">
        <v>2469</v>
      </c>
      <c r="P28" s="111">
        <v>42898</v>
      </c>
      <c r="Q28" s="110" t="s">
        <v>2472</v>
      </c>
      <c r="R28" s="132" t="str">
        <f>VLOOKUP($C28,'Invited Hospitals'!$B:$K, 10, FALSE)</f>
        <v>Minor</v>
      </c>
      <c r="T28" s="153" t="s">
        <v>1415</v>
      </c>
      <c r="U28" s="165" t="s">
        <v>6653</v>
      </c>
      <c r="V28" s="1"/>
      <c r="X28" s="1"/>
      <c r="Y28" s="3"/>
      <c r="AF28" s="17"/>
      <c r="AG28" s="20"/>
      <c r="AH28" s="17"/>
    </row>
    <row r="29" spans="1:34">
      <c r="A29" s="84">
        <v>0.30985715353595966</v>
      </c>
      <c r="B29" s="83" t="s">
        <v>198</v>
      </c>
      <c r="C29" s="83" t="s">
        <v>198</v>
      </c>
      <c r="D29" s="84">
        <v>0.99258069907410573</v>
      </c>
      <c r="E29" s="83" t="s">
        <v>251</v>
      </c>
      <c r="F29" s="84">
        <v>0.93104764500745685</v>
      </c>
      <c r="G29" s="83" t="s">
        <v>225</v>
      </c>
      <c r="H29" t="str">
        <f t="shared" si="0"/>
        <v>SANDBERG</v>
      </c>
      <c r="I29" t="str">
        <f t="shared" si="1"/>
        <v>Kris</v>
      </c>
      <c r="J29" t="str">
        <f t="shared" si="2"/>
        <v>Sandberg, Kris</v>
      </c>
      <c r="K29">
        <f>VLOOKUP(C29,'Invited Hospitals'!B:J, 7, FALSE)</f>
        <v>198</v>
      </c>
      <c r="L29" s="132">
        <v>29</v>
      </c>
      <c r="M29">
        <f>VLOOKUP($C29,'Invited Hospitals'!$B:$J, 8, FALSE)</f>
        <v>2008</v>
      </c>
      <c r="N29" s="132" t="str">
        <f>VLOOKUP($C29,'Invited Hospitals'!$B:$K, 9, FALSE)</f>
        <v>Nongovt. (not-for-profit) - Other</v>
      </c>
      <c r="O29" s="110" t="s">
        <v>2433</v>
      </c>
      <c r="P29" s="111">
        <v>37622</v>
      </c>
      <c r="Q29" s="110" t="s">
        <v>2434</v>
      </c>
      <c r="R29" s="132" t="str">
        <f>VLOOKUP($C29,'Invited Hospitals'!$B:$K, 10, FALSE)</f>
        <v>Minor</v>
      </c>
      <c r="T29" s="153" t="s">
        <v>1719</v>
      </c>
      <c r="U29" s="168" t="s">
        <v>6673</v>
      </c>
      <c r="V29" s="1"/>
      <c r="X29" s="1"/>
      <c r="Y29" s="3"/>
      <c r="AF29" s="17"/>
      <c r="AG29" s="20"/>
      <c r="AH29" s="17"/>
    </row>
    <row r="30" spans="1:34">
      <c r="A30" s="84">
        <v>0.28573111959883324</v>
      </c>
      <c r="B30" s="83" t="s">
        <v>198</v>
      </c>
      <c r="C30" s="83" t="s">
        <v>198</v>
      </c>
      <c r="D30" s="84">
        <v>0.99258069907410573</v>
      </c>
      <c r="E30" s="83" t="s">
        <v>251</v>
      </c>
      <c r="F30" s="84">
        <v>0.93104764500745685</v>
      </c>
      <c r="G30" s="83" t="s">
        <v>217</v>
      </c>
      <c r="H30" t="str">
        <f t="shared" si="0"/>
        <v>LOHR</v>
      </c>
      <c r="I30" t="str">
        <f t="shared" si="1"/>
        <v>Kristen</v>
      </c>
      <c r="J30" t="str">
        <f t="shared" si="2"/>
        <v>Lohr, Kristen</v>
      </c>
      <c r="K30">
        <f>VLOOKUP(C30,'Invited Hospitals'!B:J, 7, FALSE)</f>
        <v>198</v>
      </c>
      <c r="L30" s="132">
        <v>29</v>
      </c>
      <c r="M30">
        <f>VLOOKUP($C30,'Invited Hospitals'!$B:$J, 8, FALSE)</f>
        <v>2008</v>
      </c>
      <c r="N30" s="132" t="str">
        <f>VLOOKUP($C30,'Invited Hospitals'!$B:$K, 9, FALSE)</f>
        <v>Nongovt. (not-for-profit) - Other</v>
      </c>
      <c r="O30" s="110" t="s">
        <v>2433</v>
      </c>
      <c r="P30" s="111">
        <v>42394</v>
      </c>
      <c r="Q30" s="110" t="s">
        <v>2422</v>
      </c>
      <c r="R30" s="132" t="str">
        <f>VLOOKUP($C30,'Invited Hospitals'!$B:$K, 10, FALSE)</f>
        <v>Minor</v>
      </c>
      <c r="T30" s="153" t="s">
        <v>1726</v>
      </c>
      <c r="U30" s="166" t="s">
        <v>1726</v>
      </c>
      <c r="V30" s="1"/>
      <c r="X30" s="1"/>
      <c r="Y30" s="3"/>
      <c r="AF30" s="17"/>
      <c r="AG30" s="20"/>
      <c r="AH30" s="17"/>
    </row>
    <row r="31" spans="1:34">
      <c r="A31" s="84">
        <v>0.77623646091024268</v>
      </c>
      <c r="B31" s="83" t="s">
        <v>198</v>
      </c>
      <c r="C31" s="83" t="s">
        <v>198</v>
      </c>
      <c r="D31" s="84">
        <v>0.99258069907410573</v>
      </c>
      <c r="E31" s="83" t="s">
        <v>251</v>
      </c>
      <c r="F31" s="84">
        <v>0.93104764500745685</v>
      </c>
      <c r="G31" s="83" t="s">
        <v>220</v>
      </c>
      <c r="H31" t="str">
        <f t="shared" si="0"/>
        <v>NORRISE</v>
      </c>
      <c r="I31" t="str">
        <f t="shared" si="1"/>
        <v>Krystal</v>
      </c>
      <c r="J31" t="str">
        <f t="shared" si="2"/>
        <v>Norrise, Krystal</v>
      </c>
      <c r="K31">
        <f>VLOOKUP(C31,'Invited Hospitals'!B:J, 7, FALSE)</f>
        <v>198</v>
      </c>
      <c r="L31" s="132">
        <v>29</v>
      </c>
      <c r="M31">
        <f>VLOOKUP($C31,'Invited Hospitals'!$B:$J, 8, FALSE)</f>
        <v>2008</v>
      </c>
      <c r="N31" s="132" t="str">
        <f>VLOOKUP($C31,'Invited Hospitals'!$B:$K, 9, FALSE)</f>
        <v>Nongovt. (not-for-profit) - Other</v>
      </c>
      <c r="O31" s="110" t="s">
        <v>2433</v>
      </c>
      <c r="P31" s="111">
        <v>42632</v>
      </c>
      <c r="Q31" s="110" t="s">
        <v>2434</v>
      </c>
      <c r="R31" s="132" t="str">
        <f>VLOOKUP($C31,'Invited Hospitals'!$B:$K, 10, FALSE)</f>
        <v>Minor</v>
      </c>
      <c r="T31" s="153" t="s">
        <v>7</v>
      </c>
      <c r="U31" s="165" t="s">
        <v>7</v>
      </c>
      <c r="V31" s="1"/>
      <c r="X31" s="1"/>
      <c r="Y31" s="3"/>
      <c r="AF31" s="17"/>
      <c r="AG31" s="20"/>
      <c r="AH31" s="17"/>
    </row>
    <row r="32" spans="1:34">
      <c r="A32" s="84">
        <v>0.84509705414062619</v>
      </c>
      <c r="B32" s="83" t="s">
        <v>198</v>
      </c>
      <c r="C32" s="83" t="s">
        <v>198</v>
      </c>
      <c r="D32" s="84">
        <v>0.99258069907410573</v>
      </c>
      <c r="E32" s="83" t="s">
        <v>251</v>
      </c>
      <c r="F32" s="84">
        <v>0.93104764500745685</v>
      </c>
      <c r="G32" s="83" t="s">
        <v>236</v>
      </c>
      <c r="H32" t="str">
        <f t="shared" si="0"/>
        <v>Danielle</v>
      </c>
      <c r="I32" t="str">
        <f t="shared" si="1"/>
        <v>Lawson,</v>
      </c>
      <c r="J32" t="str">
        <f t="shared" si="2"/>
        <v>Danielle, Lawson,</v>
      </c>
      <c r="K32">
        <f>VLOOKUP(C32,'Invited Hospitals'!B:J, 7, FALSE)</f>
        <v>198</v>
      </c>
      <c r="L32" s="132">
        <v>29</v>
      </c>
      <c r="M32">
        <f>VLOOKUP($C32,'Invited Hospitals'!$B:$J, 8, FALSE)</f>
        <v>2008</v>
      </c>
      <c r="N32" s="132" t="str">
        <f>VLOOKUP($C32,'Invited Hospitals'!$B:$K, 9, FALSE)</f>
        <v>Nongovt. (not-for-profit) - Other</v>
      </c>
      <c r="O32" s="110" t="s">
        <v>2469</v>
      </c>
      <c r="P32" s="111">
        <v>42464</v>
      </c>
      <c r="Q32" s="110" t="s">
        <v>2474</v>
      </c>
      <c r="R32" s="132" t="str">
        <f>VLOOKUP($C32,'Invited Hospitals'!$B:$K, 10, FALSE)</f>
        <v>Minor</v>
      </c>
      <c r="T32" s="153" t="s">
        <v>8</v>
      </c>
      <c r="U32" s="165" t="s">
        <v>6654</v>
      </c>
      <c r="V32" s="1"/>
      <c r="X32" s="1"/>
      <c r="Y32" s="3"/>
      <c r="AF32" s="17"/>
      <c r="AG32" s="20"/>
      <c r="AH32" s="17"/>
    </row>
    <row r="33" spans="1:34">
      <c r="A33" s="84">
        <v>0.75713661774603747</v>
      </c>
      <c r="B33" s="83" t="s">
        <v>198</v>
      </c>
      <c r="C33" s="83" t="s">
        <v>198</v>
      </c>
      <c r="D33" s="84">
        <v>0.99258069907410573</v>
      </c>
      <c r="E33" s="83" t="s">
        <v>251</v>
      </c>
      <c r="F33" s="84">
        <v>0.93104764500745685</v>
      </c>
      <c r="G33" s="83" t="s">
        <v>214</v>
      </c>
      <c r="H33" t="str">
        <f t="shared" si="0"/>
        <v>Kysely</v>
      </c>
      <c r="I33" t="str">
        <f t="shared" si="1"/>
        <v>Linda</v>
      </c>
      <c r="J33" t="str">
        <f t="shared" si="2"/>
        <v>Kysely, Linda</v>
      </c>
      <c r="K33">
        <f>VLOOKUP(C33,'Invited Hospitals'!B:J, 7, FALSE)</f>
        <v>198</v>
      </c>
      <c r="L33" s="132">
        <v>29</v>
      </c>
      <c r="M33">
        <f>VLOOKUP($C33,'Invited Hospitals'!$B:$J, 8, FALSE)</f>
        <v>2008</v>
      </c>
      <c r="N33" s="132" t="str">
        <f>VLOOKUP($C33,'Invited Hospitals'!$B:$K, 9, FALSE)</f>
        <v>Nongovt. (not-for-profit) - Other</v>
      </c>
      <c r="O33" s="110" t="s">
        <v>2464</v>
      </c>
      <c r="P33" s="111">
        <v>31199</v>
      </c>
      <c r="Q33" s="110" t="s">
        <v>2422</v>
      </c>
      <c r="R33" s="132" t="str">
        <f>VLOOKUP($C33,'Invited Hospitals'!$B:$K, 10, FALSE)</f>
        <v>Minor</v>
      </c>
      <c r="T33" s="153" t="s">
        <v>253</v>
      </c>
      <c r="U33" s="165" t="s">
        <v>6655</v>
      </c>
      <c r="V33" s="1"/>
      <c r="X33" s="1"/>
      <c r="Y33" s="3"/>
      <c r="AF33" s="17"/>
      <c r="AG33" s="20"/>
      <c r="AH33" s="17"/>
    </row>
    <row r="34" spans="1:34">
      <c r="A34" s="84">
        <v>0.21927246887742791</v>
      </c>
      <c r="B34" s="83" t="s">
        <v>198</v>
      </c>
      <c r="C34" s="83" t="s">
        <v>198</v>
      </c>
      <c r="D34" s="84">
        <v>0.99258069907410573</v>
      </c>
      <c r="E34" s="83" t="s">
        <v>251</v>
      </c>
      <c r="F34" s="84">
        <v>0.93104764500745685</v>
      </c>
      <c r="G34" s="83" t="s">
        <v>208</v>
      </c>
      <c r="H34" t="str">
        <f t="shared" si="0"/>
        <v>HODGES</v>
      </c>
      <c r="I34" t="str">
        <f t="shared" si="1"/>
        <v>Lindsey</v>
      </c>
      <c r="J34" t="str">
        <f t="shared" si="2"/>
        <v>Hodges, Lindsey</v>
      </c>
      <c r="K34">
        <f>VLOOKUP(C34,'Invited Hospitals'!B:J, 7, FALSE)</f>
        <v>198</v>
      </c>
      <c r="L34" s="132">
        <v>29</v>
      </c>
      <c r="M34">
        <f>VLOOKUP($C34,'Invited Hospitals'!$B:$J, 8, FALSE)</f>
        <v>2008</v>
      </c>
      <c r="N34" s="132" t="str">
        <f>VLOOKUP($C34,'Invited Hospitals'!$B:$K, 9, FALSE)</f>
        <v>Nongovt. (not-for-profit) - Other</v>
      </c>
      <c r="O34" s="110" t="s">
        <v>2433</v>
      </c>
      <c r="P34" s="111">
        <v>39300</v>
      </c>
      <c r="Q34" s="110" t="s">
        <v>2422</v>
      </c>
      <c r="R34" s="132" t="str">
        <f>VLOOKUP($C34,'Invited Hospitals'!$B:$K, 10, FALSE)</f>
        <v>Minor</v>
      </c>
      <c r="T34" s="153" t="s">
        <v>96</v>
      </c>
      <c r="U34" s="165" t="s">
        <v>96</v>
      </c>
      <c r="V34" s="1"/>
      <c r="X34" s="1"/>
      <c r="Y34" s="3"/>
      <c r="AF34" s="17"/>
      <c r="AG34" s="26"/>
      <c r="AH34" s="17"/>
    </row>
    <row r="35" spans="1:34">
      <c r="A35" s="84">
        <v>0.17939614342931709</v>
      </c>
      <c r="B35" s="83" t="s">
        <v>198</v>
      </c>
      <c r="C35" s="83" t="s">
        <v>198</v>
      </c>
      <c r="D35" s="84">
        <v>0.99258069907410573</v>
      </c>
      <c r="E35" s="83" t="s">
        <v>251</v>
      </c>
      <c r="F35" s="84">
        <v>0.93104764500745685</v>
      </c>
      <c r="G35" s="83" t="s">
        <v>237</v>
      </c>
      <c r="H35" t="str">
        <f t="shared" si="0"/>
        <v>Dusti</v>
      </c>
      <c r="I35" t="str">
        <f t="shared" si="1"/>
        <v>Ludtke,</v>
      </c>
      <c r="J35" t="str">
        <f t="shared" si="2"/>
        <v>Dusti, Ludtke,</v>
      </c>
      <c r="K35">
        <f>VLOOKUP(C35,'Invited Hospitals'!B:J, 7, FALSE)</f>
        <v>198</v>
      </c>
      <c r="L35" s="132">
        <v>29</v>
      </c>
      <c r="M35">
        <f>VLOOKUP($C35,'Invited Hospitals'!$B:$J, 8, FALSE)</f>
        <v>2008</v>
      </c>
      <c r="N35" s="132" t="str">
        <f>VLOOKUP($C35,'Invited Hospitals'!$B:$K, 9, FALSE)</f>
        <v>Nongovt. (not-for-profit) - Other</v>
      </c>
      <c r="O35" s="110" t="s">
        <v>2469</v>
      </c>
      <c r="P35" s="111">
        <v>42338</v>
      </c>
      <c r="Q35" s="110" t="s">
        <v>2422</v>
      </c>
      <c r="R35" s="132" t="str">
        <f>VLOOKUP($C35,'Invited Hospitals'!$B:$K, 10, FALSE)</f>
        <v>Minor</v>
      </c>
      <c r="T35" s="153" t="s">
        <v>1724</v>
      </c>
      <c r="U35" s="168" t="s">
        <v>6668</v>
      </c>
      <c r="V35" s="1"/>
      <c r="X35" s="1"/>
      <c r="Y35" s="3"/>
      <c r="AF35" s="17"/>
      <c r="AG35" s="20"/>
      <c r="AH35" s="17"/>
    </row>
    <row r="36" spans="1:34">
      <c r="A36" s="84">
        <v>0.31295146958879361</v>
      </c>
      <c r="B36" s="83" t="s">
        <v>198</v>
      </c>
      <c r="C36" s="83" t="s">
        <v>198</v>
      </c>
      <c r="D36" s="84">
        <v>0.99258069907410573</v>
      </c>
      <c r="E36" s="83" t="s">
        <v>251</v>
      </c>
      <c r="F36" s="84">
        <v>0.93104764500745685</v>
      </c>
      <c r="G36" s="83" t="s">
        <v>238</v>
      </c>
      <c r="H36" t="str">
        <f t="shared" si="0"/>
        <v>Larry</v>
      </c>
      <c r="I36" t="str">
        <f t="shared" si="1"/>
        <v>Ma,</v>
      </c>
      <c r="J36" t="str">
        <f t="shared" si="2"/>
        <v>Larry, Ma,</v>
      </c>
      <c r="K36">
        <f>VLOOKUP(C36,'Invited Hospitals'!B:J, 7, FALSE)</f>
        <v>198</v>
      </c>
      <c r="L36" s="132">
        <v>29</v>
      </c>
      <c r="M36">
        <f>VLOOKUP($C36,'Invited Hospitals'!$B:$J, 8, FALSE)</f>
        <v>2008</v>
      </c>
      <c r="N36" s="132" t="str">
        <f>VLOOKUP($C36,'Invited Hospitals'!$B:$K, 9, FALSE)</f>
        <v>Nongovt. (not-for-profit) - Other</v>
      </c>
      <c r="O36" s="110" t="s">
        <v>2469</v>
      </c>
      <c r="P36" s="111">
        <v>42870</v>
      </c>
      <c r="Q36" s="110" t="s">
        <v>2476</v>
      </c>
      <c r="R36" s="132" t="str">
        <f>VLOOKUP($C36,'Invited Hospitals'!$B:$K, 10, FALSE)</f>
        <v>Minor</v>
      </c>
      <c r="T36" s="153" t="s">
        <v>715</v>
      </c>
      <c r="U36" s="165" t="s">
        <v>6656</v>
      </c>
      <c r="V36" s="1"/>
      <c r="X36" s="1"/>
      <c r="Y36" s="3"/>
      <c r="AF36" s="17"/>
      <c r="AG36" s="26"/>
      <c r="AH36" s="17"/>
    </row>
    <row r="37" spans="1:34">
      <c r="A37" s="84">
        <v>0.93858737808229242</v>
      </c>
      <c r="B37" s="83" t="s">
        <v>198</v>
      </c>
      <c r="C37" s="83" t="s">
        <v>198</v>
      </c>
      <c r="D37" s="84">
        <v>0.99258069907410573</v>
      </c>
      <c r="E37" s="83" t="s">
        <v>251</v>
      </c>
      <c r="F37" s="84">
        <v>0.93104764500745685</v>
      </c>
      <c r="G37" s="83" t="s">
        <v>226</v>
      </c>
      <c r="H37" t="str">
        <f t="shared" si="0"/>
        <v>SHANAHAN</v>
      </c>
      <c r="I37" t="str">
        <f t="shared" si="1"/>
        <v>Megan</v>
      </c>
      <c r="J37" t="str">
        <f t="shared" si="2"/>
        <v>Shanahan, Megan</v>
      </c>
      <c r="K37">
        <f>VLOOKUP(C37,'Invited Hospitals'!B:J, 7, FALSE)</f>
        <v>198</v>
      </c>
      <c r="L37" s="132">
        <v>29</v>
      </c>
      <c r="M37">
        <f>VLOOKUP($C37,'Invited Hospitals'!$B:$J, 8, FALSE)</f>
        <v>2008</v>
      </c>
      <c r="N37" s="132" t="str">
        <f>VLOOKUP($C37,'Invited Hospitals'!$B:$K, 9, FALSE)</f>
        <v>Nongovt. (not-for-profit) - Other</v>
      </c>
      <c r="O37" s="110" t="s">
        <v>2433</v>
      </c>
      <c r="P37" s="111">
        <v>39818</v>
      </c>
      <c r="Q37" s="110" t="s">
        <v>2434</v>
      </c>
      <c r="R37" s="132" t="str">
        <f>VLOOKUP($C37,'Invited Hospitals'!$B:$K, 10, FALSE)</f>
        <v>Minor</v>
      </c>
      <c r="T37" s="153" t="s">
        <v>1718</v>
      </c>
      <c r="U37" s="165" t="s">
        <v>6667</v>
      </c>
      <c r="V37" s="1"/>
      <c r="X37" s="1"/>
      <c r="Y37" s="3"/>
      <c r="AF37" s="17"/>
      <c r="AG37" s="26"/>
      <c r="AH37" s="17"/>
    </row>
    <row r="38" spans="1:34">
      <c r="A38" s="84">
        <v>0.392901946244397</v>
      </c>
      <c r="B38" s="83" t="s">
        <v>198</v>
      </c>
      <c r="C38" s="83" t="s">
        <v>198</v>
      </c>
      <c r="D38" s="84">
        <v>0.99258069907410573</v>
      </c>
      <c r="E38" s="83" t="s">
        <v>251</v>
      </c>
      <c r="F38" s="84">
        <v>0.93104764500745685</v>
      </c>
      <c r="G38" s="83" t="s">
        <v>239</v>
      </c>
      <c r="H38" t="str">
        <f t="shared" si="0"/>
        <v>Rolf</v>
      </c>
      <c r="I38" t="str">
        <f t="shared" si="1"/>
        <v>Nohe,</v>
      </c>
      <c r="J38" t="str">
        <f t="shared" si="2"/>
        <v>Rolf, Nohe,</v>
      </c>
      <c r="K38">
        <f>VLOOKUP(C38,'Invited Hospitals'!B:J, 7, FALSE)</f>
        <v>198</v>
      </c>
      <c r="L38" s="132">
        <v>29</v>
      </c>
      <c r="M38">
        <f>VLOOKUP($C38,'Invited Hospitals'!$B:$J, 8, FALSE)</f>
        <v>2008</v>
      </c>
      <c r="N38" s="132" t="str">
        <f>VLOOKUP($C38,'Invited Hospitals'!$B:$K, 9, FALSE)</f>
        <v>Nongovt. (not-for-profit) - Other</v>
      </c>
      <c r="O38" s="110" t="s">
        <v>2469</v>
      </c>
      <c r="P38" s="111">
        <v>42059</v>
      </c>
      <c r="Q38" s="110" t="s">
        <v>2474</v>
      </c>
      <c r="R38" s="132" t="str">
        <f>VLOOKUP($C38,'Invited Hospitals'!$B:$K, 10, FALSE)</f>
        <v>Minor</v>
      </c>
      <c r="T38" s="153" t="s">
        <v>2129</v>
      </c>
      <c r="U38" s="165" t="s">
        <v>6657</v>
      </c>
      <c r="V38" s="1"/>
      <c r="X38" s="1"/>
      <c r="Y38" s="3"/>
      <c r="AF38" s="17"/>
      <c r="AG38" s="26"/>
      <c r="AH38" s="17"/>
    </row>
    <row r="39" spans="1:34">
      <c r="A39" s="84">
        <v>0.37583801441397846</v>
      </c>
      <c r="B39" s="83" t="s">
        <v>198</v>
      </c>
      <c r="C39" s="83" t="s">
        <v>198</v>
      </c>
      <c r="D39" s="84">
        <v>0.99258069907410573</v>
      </c>
      <c r="E39" s="83" t="s">
        <v>251</v>
      </c>
      <c r="F39" s="84">
        <v>0.93104764500745685</v>
      </c>
      <c r="G39" s="83" t="s">
        <v>240</v>
      </c>
      <c r="H39" t="str">
        <f t="shared" si="0"/>
        <v>Reily</v>
      </c>
      <c r="I39" t="str">
        <f t="shared" si="1"/>
        <v>Paine,</v>
      </c>
      <c r="J39" t="str">
        <f t="shared" si="2"/>
        <v>Reily, Paine,</v>
      </c>
      <c r="K39">
        <f>VLOOKUP(C39,'Invited Hospitals'!B:J, 7, FALSE)</f>
        <v>198</v>
      </c>
      <c r="L39" s="132">
        <v>29</v>
      </c>
      <c r="M39">
        <f>VLOOKUP($C39,'Invited Hospitals'!$B:$J, 8, FALSE)</f>
        <v>2008</v>
      </c>
      <c r="N39" s="132" t="str">
        <f>VLOOKUP($C39,'Invited Hospitals'!$B:$K, 9, FALSE)</f>
        <v>Nongovt. (not-for-profit) - Other</v>
      </c>
      <c r="O39" s="110" t="s">
        <v>2469</v>
      </c>
      <c r="P39" s="111">
        <v>42604</v>
      </c>
      <c r="Q39" s="110" t="s">
        <v>2422</v>
      </c>
      <c r="R39" s="132" t="str">
        <f>VLOOKUP($C39,'Invited Hospitals'!$B:$K, 10, FALSE)</f>
        <v>Minor</v>
      </c>
      <c r="T39" s="153" t="s">
        <v>2130</v>
      </c>
      <c r="U39" s="165" t="s">
        <v>6658</v>
      </c>
      <c r="V39" s="1"/>
      <c r="X39" s="1"/>
      <c r="Y39" s="3"/>
      <c r="AF39" s="17"/>
      <c r="AG39" s="26"/>
      <c r="AH39" s="17"/>
    </row>
    <row r="40" spans="1:34">
      <c r="A40" s="84">
        <v>0.4913606252585121</v>
      </c>
      <c r="B40" s="83" t="s">
        <v>198</v>
      </c>
      <c r="C40" s="83" t="s">
        <v>198</v>
      </c>
      <c r="D40" s="84">
        <v>0.99258069907410573</v>
      </c>
      <c r="E40" s="83" t="s">
        <v>251</v>
      </c>
      <c r="F40" s="84">
        <v>0.93104764500745685</v>
      </c>
      <c r="G40" s="83" t="s">
        <v>241</v>
      </c>
      <c r="H40" t="str">
        <f t="shared" si="0"/>
        <v>Whitney</v>
      </c>
      <c r="I40" t="str">
        <f t="shared" si="1"/>
        <v>Quarles,</v>
      </c>
      <c r="J40" t="str">
        <f t="shared" si="2"/>
        <v>Whitney, Quarles,</v>
      </c>
      <c r="K40">
        <f>VLOOKUP(C40,'Invited Hospitals'!B:J, 7, FALSE)</f>
        <v>198</v>
      </c>
      <c r="L40" s="132">
        <v>29</v>
      </c>
      <c r="M40">
        <f>VLOOKUP($C40,'Invited Hospitals'!$B:$J, 8, FALSE)</f>
        <v>2008</v>
      </c>
      <c r="N40" s="132" t="str">
        <f>VLOOKUP($C40,'Invited Hospitals'!$B:$K, 9, FALSE)</f>
        <v>Nongovt. (not-for-profit) - Other</v>
      </c>
      <c r="O40" s="110" t="s">
        <v>2478</v>
      </c>
      <c r="P40" s="111">
        <v>42478</v>
      </c>
      <c r="Q40" s="110" t="s">
        <v>2422</v>
      </c>
      <c r="R40" s="132" t="str">
        <f>VLOOKUP($C40,'Invited Hospitals'!$B:$K, 10, FALSE)</f>
        <v>Minor</v>
      </c>
      <c r="T40" s="153" t="s">
        <v>2131</v>
      </c>
      <c r="U40" s="165" t="s">
        <v>6659</v>
      </c>
      <c r="X40" s="1"/>
      <c r="Y40" s="3"/>
      <c r="AF40" s="17"/>
      <c r="AG40" s="20"/>
      <c r="AH40" s="17"/>
    </row>
    <row r="41" spans="1:34">
      <c r="A41" s="84">
        <v>3.5091835438466501E-2</v>
      </c>
      <c r="B41" s="83" t="s">
        <v>198</v>
      </c>
      <c r="C41" s="83" t="s">
        <v>198</v>
      </c>
      <c r="D41" s="84">
        <v>0.99258069907410573</v>
      </c>
      <c r="E41" s="83" t="s">
        <v>251</v>
      </c>
      <c r="F41" s="84">
        <v>0.93104764500745685</v>
      </c>
      <c r="G41" s="83" t="s">
        <v>229</v>
      </c>
      <c r="H41" t="str">
        <f t="shared" si="0"/>
        <v>WELCH</v>
      </c>
      <c r="I41" t="str">
        <f t="shared" si="1"/>
        <v>Rebecca</v>
      </c>
      <c r="J41" t="str">
        <f t="shared" si="2"/>
        <v>Welch, Rebecca</v>
      </c>
      <c r="K41">
        <f>VLOOKUP(C41,'Invited Hospitals'!B:J, 7, FALSE)</f>
        <v>198</v>
      </c>
      <c r="L41" s="132">
        <v>29</v>
      </c>
      <c r="M41">
        <f>VLOOKUP($C41,'Invited Hospitals'!$B:$J, 8, FALSE)</f>
        <v>2008</v>
      </c>
      <c r="N41" s="132" t="str">
        <f>VLOOKUP($C41,'Invited Hospitals'!$B:$K, 9, FALSE)</f>
        <v>Nongovt. (not-for-profit) - Other</v>
      </c>
      <c r="O41" s="110" t="s">
        <v>2433</v>
      </c>
      <c r="P41" s="111">
        <v>41456</v>
      </c>
      <c r="Q41" s="110" t="s">
        <v>2434</v>
      </c>
      <c r="R41" s="132" t="str">
        <f>VLOOKUP($C41,'Invited Hospitals'!$B:$K, 10, FALSE)</f>
        <v>Minor</v>
      </c>
      <c r="T41" s="153" t="s">
        <v>2132</v>
      </c>
      <c r="U41" s="165" t="s">
        <v>6661</v>
      </c>
      <c r="V41" s="17" t="s">
        <v>6660</v>
      </c>
      <c r="X41" s="1"/>
      <c r="Y41" s="3"/>
      <c r="AF41" s="17"/>
      <c r="AG41" s="26"/>
      <c r="AH41" s="17"/>
    </row>
    <row r="42" spans="1:34">
      <c r="A42" s="84">
        <v>0.72444159216466231</v>
      </c>
      <c r="B42" s="83" t="s">
        <v>198</v>
      </c>
      <c r="C42" s="83" t="s">
        <v>198</v>
      </c>
      <c r="D42" s="84">
        <v>0.99258069907410573</v>
      </c>
      <c r="E42" s="83" t="s">
        <v>251</v>
      </c>
      <c r="F42" s="84">
        <v>0.93104764500745685</v>
      </c>
      <c r="G42" s="83" t="s">
        <v>242</v>
      </c>
      <c r="H42" t="str">
        <f t="shared" si="0"/>
        <v>Jenny</v>
      </c>
      <c r="I42" t="str">
        <f t="shared" si="1"/>
        <v>Reindl,</v>
      </c>
      <c r="J42" t="str">
        <f t="shared" si="2"/>
        <v>Jenny, Reindl,</v>
      </c>
      <c r="K42">
        <f>VLOOKUP(C42,'Invited Hospitals'!B:J, 7, FALSE)</f>
        <v>198</v>
      </c>
      <c r="L42" s="132">
        <v>29</v>
      </c>
      <c r="M42">
        <f>VLOOKUP($C42,'Invited Hospitals'!$B:$J, 8, FALSE)</f>
        <v>2008</v>
      </c>
      <c r="N42" s="132" t="str">
        <f>VLOOKUP($C42,'Invited Hospitals'!$B:$K, 9, FALSE)</f>
        <v>Nongovt. (not-for-profit) - Other</v>
      </c>
      <c r="O42" s="110" t="s">
        <v>2469</v>
      </c>
      <c r="P42" s="111">
        <v>40192</v>
      </c>
      <c r="Q42" s="110" t="s">
        <v>2422</v>
      </c>
      <c r="R42" s="132" t="str">
        <f>VLOOKUP($C42,'Invited Hospitals'!$B:$K, 10, FALSE)</f>
        <v>Minor</v>
      </c>
      <c r="T42" s="153" t="s">
        <v>2133</v>
      </c>
      <c r="U42" s="165" t="s">
        <v>6662</v>
      </c>
      <c r="X42" s="1"/>
      <c r="Y42" s="3"/>
      <c r="AF42" s="17"/>
      <c r="AG42" s="26"/>
      <c r="AH42" s="17"/>
    </row>
    <row r="43" spans="1:34">
      <c r="A43" s="84">
        <v>6.2461840839067584E-2</v>
      </c>
      <c r="B43" s="83" t="s">
        <v>198</v>
      </c>
      <c r="C43" s="83" t="s">
        <v>198</v>
      </c>
      <c r="D43" s="84">
        <v>0.99258069907410573</v>
      </c>
      <c r="E43" s="83" t="s">
        <v>251</v>
      </c>
      <c r="F43" s="84">
        <v>0.93104764500745685</v>
      </c>
      <c r="G43" s="83" t="s">
        <v>243</v>
      </c>
      <c r="H43" t="s">
        <v>3720</v>
      </c>
      <c r="I43" t="s">
        <v>6520</v>
      </c>
      <c r="J43" t="str">
        <f t="shared" si="2"/>
        <v>Valdovinos-Godinez, Eriberta</v>
      </c>
      <c r="K43">
        <f>VLOOKUP(C43,'Invited Hospitals'!B:J, 7, FALSE)</f>
        <v>198</v>
      </c>
      <c r="L43" s="132">
        <v>29</v>
      </c>
      <c r="M43">
        <f>VLOOKUP($C43,'Invited Hospitals'!$B:$J, 8, FALSE)</f>
        <v>2008</v>
      </c>
      <c r="N43" s="132" t="str">
        <f>VLOOKUP($C43,'Invited Hospitals'!$B:$K, 9, FALSE)</f>
        <v>Nongovt. (not-for-profit) - Other</v>
      </c>
      <c r="O43" s="110" t="s">
        <v>2469</v>
      </c>
      <c r="P43" s="111">
        <v>42674</v>
      </c>
      <c r="Q43" s="110" t="s">
        <v>2476</v>
      </c>
      <c r="R43" s="132" t="str">
        <f>VLOOKUP($C43,'Invited Hospitals'!$B:$K, 10, FALSE)</f>
        <v>Minor</v>
      </c>
      <c r="T43" s="153" t="s">
        <v>2127</v>
      </c>
      <c r="U43" s="165" t="s">
        <v>6663</v>
      </c>
      <c r="V43" s="1"/>
      <c r="X43" s="1"/>
      <c r="Y43" s="3"/>
      <c r="AF43" s="17"/>
      <c r="AG43" s="20"/>
      <c r="AH43" s="17"/>
    </row>
    <row r="44" spans="1:34">
      <c r="A44" s="84">
        <v>0.53834270439367715</v>
      </c>
      <c r="B44" s="83" t="s">
        <v>198</v>
      </c>
      <c r="C44" s="83" t="s">
        <v>198</v>
      </c>
      <c r="D44" s="84">
        <v>0.99258069907410573</v>
      </c>
      <c r="E44" s="83" t="s">
        <v>251</v>
      </c>
      <c r="F44" s="84">
        <v>0.93104764500745685</v>
      </c>
      <c r="G44" s="83" t="s">
        <v>221</v>
      </c>
      <c r="H44" t="str">
        <f t="shared" ref="H44:H51" si="3">LEFT(G44,(FIND(" ",G44,1)-1))</f>
        <v>OLLINGER.9</v>
      </c>
      <c r="I44" t="str">
        <f t="shared" ref="I44:I53" si="4">TRIM(MID(G44,FIND(" ",G44)+1,256))</f>
        <v>Roxanne</v>
      </c>
      <c r="J44" t="str">
        <f t="shared" si="2"/>
        <v>Ollinger.9, Roxanne</v>
      </c>
      <c r="K44">
        <f>VLOOKUP(C44,'Invited Hospitals'!B:J, 7, FALSE)</f>
        <v>198</v>
      </c>
      <c r="L44" s="132">
        <v>29</v>
      </c>
      <c r="M44">
        <f>VLOOKUP($C44,'Invited Hospitals'!$B:$J, 8, FALSE)</f>
        <v>2008</v>
      </c>
      <c r="N44" s="132" t="str">
        <f>VLOOKUP($C44,'Invited Hospitals'!$B:$K, 9, FALSE)</f>
        <v>Nongovt. (not-for-profit) - Other</v>
      </c>
      <c r="O44" s="110" t="s">
        <v>2433</v>
      </c>
      <c r="P44" s="111">
        <v>42380</v>
      </c>
      <c r="Q44" s="110" t="s">
        <v>2422</v>
      </c>
      <c r="R44" s="132" t="str">
        <f>VLOOKUP($C44,'Invited Hospitals'!$B:$K, 10, FALSE)</f>
        <v>Minor</v>
      </c>
      <c r="T44" s="153" t="s">
        <v>2128</v>
      </c>
      <c r="U44" s="165" t="s">
        <v>6664</v>
      </c>
      <c r="V44" s="1"/>
      <c r="X44" s="1"/>
      <c r="Y44" s="3"/>
      <c r="AF44" s="17"/>
      <c r="AG44" s="20"/>
      <c r="AH44" s="17"/>
    </row>
    <row r="45" spans="1:34">
      <c r="A45" s="84">
        <v>0.52794419260190695</v>
      </c>
      <c r="B45" s="83" t="s">
        <v>198</v>
      </c>
      <c r="C45" s="83" t="s">
        <v>198</v>
      </c>
      <c r="D45" s="84">
        <v>0.99258069907410573</v>
      </c>
      <c r="E45" s="83" t="s">
        <v>251</v>
      </c>
      <c r="F45" s="84">
        <v>0.93104764500745685</v>
      </c>
      <c r="G45" s="83" t="s">
        <v>244</v>
      </c>
      <c r="H45" t="str">
        <f t="shared" si="3"/>
        <v>Morgan</v>
      </c>
      <c r="I45" t="str">
        <f t="shared" si="4"/>
        <v>Schmitt,</v>
      </c>
      <c r="J45" t="str">
        <f t="shared" si="2"/>
        <v>Morgan, Schmitt,</v>
      </c>
      <c r="K45">
        <f>VLOOKUP(C45,'Invited Hospitals'!B:J, 7, FALSE)</f>
        <v>198</v>
      </c>
      <c r="L45" s="132">
        <v>29</v>
      </c>
      <c r="M45">
        <f>VLOOKUP($C45,'Invited Hospitals'!$B:$J, 8, FALSE)</f>
        <v>2008</v>
      </c>
      <c r="N45" s="132" t="str">
        <f>VLOOKUP($C45,'Invited Hospitals'!$B:$K, 9, FALSE)</f>
        <v>Nongovt. (not-for-profit) - Other</v>
      </c>
      <c r="O45" s="110" t="s">
        <v>2469</v>
      </c>
      <c r="P45" s="111">
        <v>42604</v>
      </c>
      <c r="Q45" s="110" t="s">
        <v>2474</v>
      </c>
      <c r="R45" s="132" t="str">
        <f>VLOOKUP($C45,'Invited Hospitals'!$B:$K, 10, FALSE)</f>
        <v>Minor</v>
      </c>
      <c r="T45" s="153" t="s">
        <v>254</v>
      </c>
      <c r="U45" s="165" t="s">
        <v>6666</v>
      </c>
      <c r="X45" s="1"/>
      <c r="Y45" s="3"/>
      <c r="AF45" s="17"/>
      <c r="AG45" s="20"/>
      <c r="AH45" s="17"/>
    </row>
    <row r="46" spans="1:34">
      <c r="A46" s="84">
        <v>3.8351667157836666E-2</v>
      </c>
      <c r="B46" s="83" t="s">
        <v>198</v>
      </c>
      <c r="C46" s="83" t="s">
        <v>198</v>
      </c>
      <c r="D46" s="84">
        <v>0.99258069907410573</v>
      </c>
      <c r="E46" s="83" t="s">
        <v>251</v>
      </c>
      <c r="F46" s="84">
        <v>0.93104764500745685</v>
      </c>
      <c r="G46" s="83" t="s">
        <v>245</v>
      </c>
      <c r="H46" t="str">
        <f t="shared" si="3"/>
        <v>Danielle</v>
      </c>
      <c r="I46" t="str">
        <f t="shared" si="4"/>
        <v>Schultz,</v>
      </c>
      <c r="J46" t="str">
        <f t="shared" si="2"/>
        <v>Danielle, Schultz,</v>
      </c>
      <c r="K46">
        <f>VLOOKUP(C46,'Invited Hospitals'!B:J, 7, FALSE)</f>
        <v>198</v>
      </c>
      <c r="L46" s="132">
        <v>29</v>
      </c>
      <c r="M46">
        <f>VLOOKUP($C46,'Invited Hospitals'!$B:$J, 8, FALSE)</f>
        <v>2008</v>
      </c>
      <c r="N46" s="132" t="str">
        <f>VLOOKUP($C46,'Invited Hospitals'!$B:$K, 9, FALSE)</f>
        <v>Nongovt. (not-for-profit) - Other</v>
      </c>
      <c r="O46" s="110" t="s">
        <v>2469</v>
      </c>
      <c r="P46" s="111">
        <v>42632</v>
      </c>
      <c r="Q46" s="110" t="s">
        <v>2474</v>
      </c>
      <c r="R46" s="132" t="str">
        <f>VLOOKUP($C46,'Invited Hospitals'!$B:$K, 10, FALSE)</f>
        <v>Minor</v>
      </c>
      <c r="T46" s="153" t="s">
        <v>1773</v>
      </c>
      <c r="U46" s="168" t="s">
        <v>1773</v>
      </c>
      <c r="V46" s="1"/>
      <c r="X46" s="1"/>
      <c r="Y46" s="3"/>
      <c r="AF46" s="17"/>
      <c r="AG46" s="26"/>
      <c r="AH46" s="17"/>
    </row>
    <row r="47" spans="1:34">
      <c r="A47" s="84">
        <v>0.71157578963699131</v>
      </c>
      <c r="B47" s="83" t="s">
        <v>198</v>
      </c>
      <c r="C47" s="83" t="s">
        <v>198</v>
      </c>
      <c r="D47" s="84">
        <v>0.99258069907410573</v>
      </c>
      <c r="E47" s="83" t="s">
        <v>251</v>
      </c>
      <c r="F47" s="84">
        <v>0.93104764500745685</v>
      </c>
      <c r="G47" s="83" t="s">
        <v>206</v>
      </c>
      <c r="H47" t="str">
        <f t="shared" si="3"/>
        <v>Hart</v>
      </c>
      <c r="I47" t="str">
        <f t="shared" si="4"/>
        <v>Shelley</v>
      </c>
      <c r="J47" t="str">
        <f t="shared" si="2"/>
        <v>Hart, Shelley</v>
      </c>
      <c r="K47">
        <f>VLOOKUP(C47,'Invited Hospitals'!B:J, 7, FALSE)</f>
        <v>198</v>
      </c>
      <c r="L47" s="132">
        <v>29</v>
      </c>
      <c r="M47">
        <f>VLOOKUP($C47,'Invited Hospitals'!$B:$J, 8, FALSE)</f>
        <v>2008</v>
      </c>
      <c r="N47" s="132" t="str">
        <f>VLOOKUP($C47,'Invited Hospitals'!$B:$K, 9, FALSE)</f>
        <v>Nongovt. (not-for-profit) - Other</v>
      </c>
      <c r="O47" s="110" t="s">
        <v>2462</v>
      </c>
      <c r="P47" s="111">
        <v>31565</v>
      </c>
      <c r="Q47" s="110" t="s">
        <v>2422</v>
      </c>
      <c r="R47" s="132" t="str">
        <f>VLOOKUP($C47,'Invited Hospitals'!$B:$K, 10, FALSE)</f>
        <v>Minor</v>
      </c>
      <c r="T47" s="153" t="s">
        <v>1247</v>
      </c>
      <c r="U47" s="165" t="s">
        <v>1247</v>
      </c>
      <c r="V47" s="1"/>
      <c r="X47" s="1"/>
      <c r="Y47" s="3"/>
      <c r="AF47" s="17"/>
      <c r="AG47" s="26"/>
      <c r="AH47" s="17"/>
    </row>
    <row r="48" spans="1:34">
      <c r="A48" s="84">
        <v>0.58062660694522983</v>
      </c>
      <c r="B48" s="83" t="s">
        <v>198</v>
      </c>
      <c r="C48" s="83" t="s">
        <v>198</v>
      </c>
      <c r="D48" s="84">
        <v>0.99258069907410573</v>
      </c>
      <c r="E48" s="83" t="s">
        <v>251</v>
      </c>
      <c r="F48" s="84">
        <v>0.93104764500745685</v>
      </c>
      <c r="G48" s="83" t="s">
        <v>210</v>
      </c>
      <c r="H48" t="str">
        <f t="shared" si="3"/>
        <v>Katzer</v>
      </c>
      <c r="I48" t="str">
        <f t="shared" si="4"/>
        <v>Sherri</v>
      </c>
      <c r="J48" t="str">
        <f t="shared" si="2"/>
        <v>Katzer, Sherri</v>
      </c>
      <c r="K48">
        <f>VLOOKUP(C48,'Invited Hospitals'!B:J, 7, FALSE)</f>
        <v>198</v>
      </c>
      <c r="L48" s="132">
        <v>29</v>
      </c>
      <c r="M48">
        <f>VLOOKUP($C48,'Invited Hospitals'!$B:$J, 8, FALSE)</f>
        <v>2008</v>
      </c>
      <c r="N48" s="132" t="str">
        <f>VLOOKUP($C48,'Invited Hospitals'!$B:$K, 9, FALSE)</f>
        <v>Nongovt. (not-for-profit) - Other</v>
      </c>
      <c r="O48" s="110" t="s">
        <v>2468</v>
      </c>
      <c r="P48" s="111">
        <v>39234</v>
      </c>
      <c r="Q48" s="110" t="s">
        <v>2422</v>
      </c>
      <c r="R48" s="132" t="str">
        <f>VLOOKUP($C48,'Invited Hospitals'!$B:$K, 10, FALSE)</f>
        <v>Minor</v>
      </c>
      <c r="T48" s="153" t="s">
        <v>1774</v>
      </c>
      <c r="U48" s="168" t="s">
        <v>1774</v>
      </c>
      <c r="X48" s="1"/>
      <c r="Y48" s="3"/>
      <c r="AF48" s="17"/>
      <c r="AG48" s="20"/>
      <c r="AH48" s="17"/>
    </row>
    <row r="49" spans="1:34">
      <c r="A49" s="84">
        <v>0.46135116562539824</v>
      </c>
      <c r="B49" s="83" t="s">
        <v>198</v>
      </c>
      <c r="C49" s="83" t="s">
        <v>198</v>
      </c>
      <c r="D49" s="84">
        <v>0.99258069907410573</v>
      </c>
      <c r="E49" s="83" t="s">
        <v>251</v>
      </c>
      <c r="F49" s="84">
        <v>0.93104764500745685</v>
      </c>
      <c r="G49" s="83" t="s">
        <v>246</v>
      </c>
      <c r="H49" t="str">
        <f t="shared" si="3"/>
        <v>Carmyn</v>
      </c>
      <c r="I49" t="str">
        <f t="shared" si="4"/>
        <v>Smith-Washington,</v>
      </c>
      <c r="J49" t="str">
        <f t="shared" si="2"/>
        <v>Carmyn, Smith-Washington,</v>
      </c>
      <c r="K49">
        <f>VLOOKUP(C49,'Invited Hospitals'!B:J, 7, FALSE)</f>
        <v>198</v>
      </c>
      <c r="L49" s="132">
        <v>29</v>
      </c>
      <c r="M49">
        <f>VLOOKUP($C49,'Invited Hospitals'!$B:$J, 8, FALSE)</f>
        <v>2008</v>
      </c>
      <c r="N49" s="132" t="str">
        <f>VLOOKUP($C49,'Invited Hospitals'!$B:$K, 9, FALSE)</f>
        <v>Nongovt. (not-for-profit) - Other</v>
      </c>
      <c r="O49" s="110" t="s">
        <v>2469</v>
      </c>
      <c r="P49" s="111">
        <v>42506</v>
      </c>
      <c r="Q49" s="110" t="s">
        <v>2422</v>
      </c>
      <c r="R49" s="132" t="str">
        <f>VLOOKUP($C49,'Invited Hospitals'!$B:$K, 10, FALSE)</f>
        <v>Minor</v>
      </c>
      <c r="T49" s="153" t="s">
        <v>720</v>
      </c>
      <c r="U49" s="165" t="s">
        <v>6674</v>
      </c>
      <c r="V49" s="1"/>
      <c r="X49" s="1"/>
      <c r="Y49" s="3"/>
      <c r="AF49" s="17"/>
      <c r="AG49" s="20"/>
      <c r="AH49" s="17"/>
    </row>
    <row r="50" spans="1:34">
      <c r="A50" s="84">
        <v>0.70794499208298756</v>
      </c>
      <c r="B50" s="83" t="s">
        <v>198</v>
      </c>
      <c r="C50" s="83" t="s">
        <v>198</v>
      </c>
      <c r="D50" s="84">
        <v>0.99258069907410573</v>
      </c>
      <c r="E50" s="83" t="s">
        <v>251</v>
      </c>
      <c r="F50" s="84">
        <v>0.93104764500745685</v>
      </c>
      <c r="G50" s="83" t="s">
        <v>247</v>
      </c>
      <c r="H50" t="str">
        <f t="shared" si="3"/>
        <v>Stefanie</v>
      </c>
      <c r="I50" t="str">
        <f t="shared" si="4"/>
        <v>Stanton,</v>
      </c>
      <c r="J50" t="str">
        <f t="shared" si="2"/>
        <v>Stefanie, Stanton,</v>
      </c>
      <c r="K50">
        <f>VLOOKUP(C50,'Invited Hospitals'!B:J, 7, FALSE)</f>
        <v>198</v>
      </c>
      <c r="L50" s="132">
        <v>29</v>
      </c>
      <c r="M50">
        <f>VLOOKUP($C50,'Invited Hospitals'!$B:$J, 8, FALSE)</f>
        <v>2008</v>
      </c>
      <c r="N50" s="132" t="str">
        <f>VLOOKUP($C50,'Invited Hospitals'!$B:$K, 9, FALSE)</f>
        <v>Nongovt. (not-for-profit) - Other</v>
      </c>
      <c r="O50" s="110" t="s">
        <v>2469</v>
      </c>
      <c r="P50" s="111">
        <v>41876</v>
      </c>
      <c r="Q50" s="110" t="s">
        <v>2422</v>
      </c>
      <c r="R50" s="132" t="str">
        <f>VLOOKUP($C50,'Invited Hospitals'!$B:$K, 10, FALSE)</f>
        <v>Minor</v>
      </c>
      <c r="T50" s="153" t="s">
        <v>251</v>
      </c>
      <c r="U50" s="165" t="s">
        <v>251</v>
      </c>
      <c r="X50" s="1"/>
      <c r="Y50" s="3"/>
      <c r="AF50" s="17"/>
      <c r="AG50" s="26"/>
      <c r="AH50" s="17"/>
    </row>
    <row r="51" spans="1:34">
      <c r="A51" s="84">
        <v>0.89403595680192804</v>
      </c>
      <c r="B51" s="83" t="s">
        <v>198</v>
      </c>
      <c r="C51" s="83" t="s">
        <v>198</v>
      </c>
      <c r="D51" s="84">
        <v>0.99258069907410573</v>
      </c>
      <c r="E51" s="83" t="s">
        <v>251</v>
      </c>
      <c r="F51" s="84">
        <v>0.93104764500745685</v>
      </c>
      <c r="G51" s="83" t="s">
        <v>222</v>
      </c>
      <c r="H51" t="str">
        <f t="shared" si="3"/>
        <v>OLSON</v>
      </c>
      <c r="I51" t="str">
        <f t="shared" si="4"/>
        <v>Steph</v>
      </c>
      <c r="J51" t="str">
        <f t="shared" si="2"/>
        <v>Olson, Steph</v>
      </c>
      <c r="K51">
        <f>VLOOKUP(C51,'Invited Hospitals'!B:J, 7, FALSE)</f>
        <v>198</v>
      </c>
      <c r="L51" s="132">
        <v>29</v>
      </c>
      <c r="M51">
        <f>VLOOKUP($C51,'Invited Hospitals'!$B:$J, 8, FALSE)</f>
        <v>2008</v>
      </c>
      <c r="N51" s="132" t="str">
        <f>VLOOKUP($C51,'Invited Hospitals'!$B:$K, 9, FALSE)</f>
        <v>Nongovt. (not-for-profit) - Other</v>
      </c>
      <c r="O51" s="110" t="s">
        <v>2433</v>
      </c>
      <c r="P51" s="111">
        <v>39818</v>
      </c>
      <c r="Q51" s="110" t="s">
        <v>2422</v>
      </c>
      <c r="R51" s="132" t="str">
        <f>VLOOKUP($C51,'Invited Hospitals'!$B:$K, 10, FALSE)</f>
        <v>Minor</v>
      </c>
      <c r="T51" s="153" t="s">
        <v>1244</v>
      </c>
      <c r="U51" s="170" t="s">
        <v>1244</v>
      </c>
      <c r="V51" s="1"/>
      <c r="X51" s="1"/>
      <c r="Y51" s="3"/>
      <c r="AF51" s="17"/>
      <c r="AG51" s="20"/>
      <c r="AH51" s="17"/>
    </row>
    <row r="52" spans="1:34">
      <c r="A52" s="84">
        <v>0.12546453021862281</v>
      </c>
      <c r="B52" s="83" t="s">
        <v>198</v>
      </c>
      <c r="C52" s="83" t="s">
        <v>198</v>
      </c>
      <c r="D52" s="84">
        <v>0.99258069907410573</v>
      </c>
      <c r="E52" s="83" t="s">
        <v>251</v>
      </c>
      <c r="F52" s="84">
        <v>0.93104764500745685</v>
      </c>
      <c r="G52" s="83" t="s">
        <v>209</v>
      </c>
      <c r="H52" t="s">
        <v>3718</v>
      </c>
      <c r="I52" t="str">
        <f t="shared" si="4"/>
        <v>Tana</v>
      </c>
      <c r="J52" t="str">
        <f t="shared" si="2"/>
        <v>Florina, Tana</v>
      </c>
      <c r="K52">
        <f>VLOOKUP(C52,'Invited Hospitals'!B:J, 7, FALSE)</f>
        <v>198</v>
      </c>
      <c r="L52" s="132">
        <v>29</v>
      </c>
      <c r="M52">
        <f>VLOOKUP($C52,'Invited Hospitals'!$B:$J, 8, FALSE)</f>
        <v>2008</v>
      </c>
      <c r="N52" s="132" t="str">
        <f>VLOOKUP($C52,'Invited Hospitals'!$B:$K, 9, FALSE)</f>
        <v>Nongovt. (not-for-profit) - Other</v>
      </c>
      <c r="O52" s="110" t="s">
        <v>2433</v>
      </c>
      <c r="P52" s="111">
        <v>42758</v>
      </c>
      <c r="Q52" s="110" t="s">
        <v>2422</v>
      </c>
      <c r="R52" s="132" t="str">
        <f>VLOOKUP($C52,'Invited Hospitals'!$B:$K, 10, FALSE)</f>
        <v>Minor</v>
      </c>
      <c r="T52" s="153" t="s">
        <v>718</v>
      </c>
      <c r="U52" s="165" t="s">
        <v>6675</v>
      </c>
      <c r="V52" s="1"/>
      <c r="X52" s="1"/>
      <c r="Y52" s="3"/>
      <c r="AF52" s="17"/>
      <c r="AG52" s="26"/>
      <c r="AH52" s="17"/>
    </row>
    <row r="53" spans="1:34">
      <c r="A53" s="84">
        <v>0.162352058087191</v>
      </c>
      <c r="B53" s="83" t="s">
        <v>198</v>
      </c>
      <c r="C53" s="83" t="s">
        <v>198</v>
      </c>
      <c r="D53" s="84">
        <v>0.99258069907410573</v>
      </c>
      <c r="E53" s="83" t="s">
        <v>251</v>
      </c>
      <c r="F53" s="84">
        <v>0.93104764500745685</v>
      </c>
      <c r="G53" s="83" t="s">
        <v>248</v>
      </c>
      <c r="H53" t="str">
        <f t="shared" ref="H53" si="5">LEFT(G53,(FIND(" ",G53,1)-1))</f>
        <v>Zakiya</v>
      </c>
      <c r="I53" t="str">
        <f t="shared" si="4"/>
        <v>Wilson,</v>
      </c>
      <c r="J53" t="str">
        <f t="shared" si="2"/>
        <v>Zakiya, Wilson,</v>
      </c>
      <c r="K53">
        <f>VLOOKUP(C53,'Invited Hospitals'!B:J, 7, FALSE)</f>
        <v>198</v>
      </c>
      <c r="L53" s="132">
        <v>29</v>
      </c>
      <c r="M53">
        <f>VLOOKUP($C53,'Invited Hospitals'!$B:$J, 8, FALSE)</f>
        <v>2008</v>
      </c>
      <c r="N53" s="132" t="str">
        <f>VLOOKUP($C53,'Invited Hospitals'!$B:$K, 9, FALSE)</f>
        <v>Nongovt. (not-for-profit) - Other</v>
      </c>
      <c r="O53" s="110" t="s">
        <v>2469</v>
      </c>
      <c r="P53" s="111">
        <v>42394</v>
      </c>
      <c r="Q53" s="110" t="s">
        <v>2476</v>
      </c>
      <c r="R53" s="132" t="str">
        <f>VLOOKUP($C53,'Invited Hospitals'!$B:$K, 10, FALSE)</f>
        <v>Minor</v>
      </c>
      <c r="T53" s="153" t="s">
        <v>721</v>
      </c>
      <c r="U53" s="165" t="s">
        <v>721</v>
      </c>
      <c r="V53" s="1"/>
      <c r="X53" s="1"/>
      <c r="Y53" s="3"/>
      <c r="AF53" s="17"/>
      <c r="AG53" s="26"/>
      <c r="AH53" s="17"/>
    </row>
    <row r="54" spans="1:34">
      <c r="A54" s="84">
        <v>0.85636230206055453</v>
      </c>
      <c r="B54" s="83" t="s">
        <v>6</v>
      </c>
      <c r="C54" s="83" t="s">
        <v>6</v>
      </c>
      <c r="D54" s="84">
        <v>0.93694213239222535</v>
      </c>
      <c r="E54" s="83" t="s">
        <v>7</v>
      </c>
      <c r="F54" s="84">
        <v>0.87595009609222407</v>
      </c>
      <c r="G54" s="83" t="s">
        <v>42</v>
      </c>
      <c r="H54" t="str">
        <f t="shared" ref="H54:H85" si="6">LEFT(G54,(FIND(" ",G54,1)-1))</f>
        <v>SALEEM</v>
      </c>
      <c r="I54" t="str">
        <f t="shared" ref="I54:I85" si="7">TRIM(MID(G54,FIND(" ",G54)+1,256))</f>
        <v>AHMAD</v>
      </c>
      <c r="J54" t="str">
        <f t="shared" ref="J54:J85" si="8">PROPER(CLEAN(H54&amp;", "&amp;I54))</f>
        <v>Saleem, Ahmad</v>
      </c>
      <c r="K54">
        <f>VLOOKUP(C54,'Invited Hospitals'!B:J, 7, FALSE)</f>
        <v>545</v>
      </c>
      <c r="L54" s="132">
        <v>34</v>
      </c>
      <c r="M54">
        <f>VLOOKUP($C54,'Invited Hospitals'!$B:$J, 8, FALSE)</f>
        <v>2013</v>
      </c>
      <c r="N54" s="132" t="str">
        <f>VLOOKUP($C54,'Invited Hospitals'!$B:$K, 9, FALSE)</f>
        <v>Govt. (non federal) - City</v>
      </c>
      <c r="O54" s="110" t="s">
        <v>2485</v>
      </c>
      <c r="P54" s="118">
        <v>34520</v>
      </c>
      <c r="Q54" s="110" t="s">
        <v>2491</v>
      </c>
      <c r="R54" s="132" t="str">
        <f>VLOOKUP($C54,'Invited Hospitals'!$B:$K, 10, FALSE)</f>
        <v>Minor</v>
      </c>
      <c r="T54" s="153" t="s">
        <v>1412</v>
      </c>
      <c r="U54" s="165" t="s">
        <v>6665</v>
      </c>
      <c r="V54" s="1"/>
      <c r="X54" s="1"/>
      <c r="Y54" s="3"/>
      <c r="AF54" s="17"/>
      <c r="AG54" s="26"/>
      <c r="AH54" s="17"/>
    </row>
    <row r="55" spans="1:34">
      <c r="A55" s="84">
        <v>0.20222171926840327</v>
      </c>
      <c r="B55" s="83" t="s">
        <v>6</v>
      </c>
      <c r="C55" s="83" t="s">
        <v>6</v>
      </c>
      <c r="D55" s="84">
        <v>0.93694213239222535</v>
      </c>
      <c r="E55" s="83" t="s">
        <v>7</v>
      </c>
      <c r="F55" s="84">
        <v>0.87595009609222407</v>
      </c>
      <c r="G55" s="83" t="s">
        <v>30</v>
      </c>
      <c r="H55" t="str">
        <f t="shared" si="6"/>
        <v>GUILLAUME</v>
      </c>
      <c r="I55" t="str">
        <f t="shared" si="7"/>
        <v>ALEGRET</v>
      </c>
      <c r="J55" t="str">
        <f t="shared" si="8"/>
        <v>Guillaume, Alegret</v>
      </c>
      <c r="K55">
        <f>VLOOKUP(C55,'Invited Hospitals'!B:J, 7, FALSE)</f>
        <v>545</v>
      </c>
      <c r="L55" s="132">
        <v>34</v>
      </c>
      <c r="M55">
        <f>VLOOKUP($C55,'Invited Hospitals'!$B:$J, 8, FALSE)</f>
        <v>2013</v>
      </c>
      <c r="N55" s="132" t="str">
        <f>VLOOKUP($C55,'Invited Hospitals'!$B:$K, 9, FALSE)</f>
        <v>Govt. (non federal) - City</v>
      </c>
      <c r="O55" s="110" t="s">
        <v>2485</v>
      </c>
      <c r="P55" s="112">
        <v>39951</v>
      </c>
      <c r="Q55" s="110" t="s">
        <v>2486</v>
      </c>
      <c r="R55" s="132" t="str">
        <f>VLOOKUP($C55,'Invited Hospitals'!$B:$K, 10, FALSE)</f>
        <v>Minor</v>
      </c>
      <c r="T55" s="153" t="s">
        <v>1128</v>
      </c>
      <c r="U55" s="171" t="s">
        <v>1128</v>
      </c>
      <c r="V55" s="1"/>
      <c r="X55" s="1"/>
      <c r="Y55" s="3"/>
      <c r="AF55" s="17"/>
      <c r="AG55" s="20"/>
      <c r="AH55" s="17"/>
    </row>
    <row r="56" spans="1:34">
      <c r="A56" s="84">
        <v>0.55057474920865024</v>
      </c>
      <c r="B56" s="83" t="s">
        <v>6</v>
      </c>
      <c r="C56" s="83" t="s">
        <v>6</v>
      </c>
      <c r="D56" s="84">
        <v>0.93694213239222535</v>
      </c>
      <c r="E56" s="83" t="s">
        <v>7</v>
      </c>
      <c r="F56" s="84">
        <v>0.87595009609222407</v>
      </c>
      <c r="G56" s="83" t="s">
        <v>35</v>
      </c>
      <c r="H56" t="str">
        <f t="shared" si="6"/>
        <v>MANGRA</v>
      </c>
      <c r="I56" t="str">
        <f t="shared" si="7"/>
        <v>ANITA</v>
      </c>
      <c r="J56" t="str">
        <f t="shared" si="8"/>
        <v>Mangra, Anita</v>
      </c>
      <c r="K56">
        <f>VLOOKUP(C56,'Invited Hospitals'!B:J, 7, FALSE)</f>
        <v>545</v>
      </c>
      <c r="L56" s="132">
        <v>34</v>
      </c>
      <c r="M56">
        <f>VLOOKUP($C56,'Invited Hospitals'!$B:$J, 8, FALSE)</f>
        <v>2013</v>
      </c>
      <c r="N56" s="132" t="str">
        <f>VLOOKUP($C56,'Invited Hospitals'!$B:$K, 9, FALSE)</f>
        <v>Govt. (non federal) - City</v>
      </c>
      <c r="O56" s="110" t="s">
        <v>2485</v>
      </c>
      <c r="P56" s="112">
        <v>41099</v>
      </c>
      <c r="Q56" s="110" t="s">
        <v>2486</v>
      </c>
      <c r="R56" s="132" t="str">
        <f>VLOOKUP($C56,'Invited Hospitals'!$B:$K, 10, FALSE)</f>
        <v>Minor</v>
      </c>
      <c r="T56" s="153" t="s">
        <v>1775</v>
      </c>
      <c r="U56" s="168" t="s">
        <v>1775</v>
      </c>
      <c r="V56" s="1"/>
      <c r="X56" s="1"/>
      <c r="Y56" s="3"/>
      <c r="AF56" s="17"/>
      <c r="AG56" s="26"/>
      <c r="AH56" s="17"/>
    </row>
    <row r="57" spans="1:34">
      <c r="A57" s="84">
        <v>0.38815570900204266</v>
      </c>
      <c r="B57" s="83" t="s">
        <v>6</v>
      </c>
      <c r="C57" s="83" t="s">
        <v>6</v>
      </c>
      <c r="D57" s="84">
        <v>0.93694213239222535</v>
      </c>
      <c r="E57" s="83" t="s">
        <v>7</v>
      </c>
      <c r="F57" s="84">
        <v>0.87595009609222407</v>
      </c>
      <c r="G57" s="83" t="s">
        <v>23</v>
      </c>
      <c r="H57" t="str">
        <f t="shared" si="6"/>
        <v>CHRISTODOULOU</v>
      </c>
      <c r="I57" t="str">
        <f t="shared" si="7"/>
        <v>AVGI</v>
      </c>
      <c r="J57" t="str">
        <f t="shared" si="8"/>
        <v>Christodoulou, Avgi</v>
      </c>
      <c r="K57">
        <f>VLOOKUP(C57,'Invited Hospitals'!B:J, 7, FALSE)</f>
        <v>545</v>
      </c>
      <c r="L57" s="132">
        <v>34</v>
      </c>
      <c r="M57">
        <f>VLOOKUP($C57,'Invited Hospitals'!$B:$J, 8, FALSE)</f>
        <v>2013</v>
      </c>
      <c r="N57" s="132" t="str">
        <f>VLOOKUP($C57,'Invited Hospitals'!$B:$K, 9, FALSE)</f>
        <v>Govt. (non federal) - City</v>
      </c>
      <c r="O57" s="110" t="s">
        <v>2485</v>
      </c>
      <c r="P57" s="112">
        <v>39678</v>
      </c>
      <c r="Q57" s="110" t="s">
        <v>2491</v>
      </c>
      <c r="R57" s="132" t="str">
        <f>VLOOKUP($C57,'Invited Hospitals'!$B:$K, 10, FALSE)</f>
        <v>Minor</v>
      </c>
      <c r="T57" s="172" t="s">
        <v>1776</v>
      </c>
      <c r="U57" s="173" t="s">
        <v>1776</v>
      </c>
      <c r="V57" s="1"/>
      <c r="X57" s="1"/>
      <c r="Y57" s="3"/>
      <c r="AF57" s="17"/>
      <c r="AG57" s="26"/>
      <c r="AH57" s="17"/>
    </row>
    <row r="58" spans="1:34">
      <c r="A58" s="84">
        <v>0.85214278546878974</v>
      </c>
      <c r="B58" s="83" t="s">
        <v>6</v>
      </c>
      <c r="C58" s="83" t="s">
        <v>6</v>
      </c>
      <c r="D58" s="84">
        <v>0.93694213239222535</v>
      </c>
      <c r="E58" s="83" t="s">
        <v>7</v>
      </c>
      <c r="F58" s="84">
        <v>0.87595009609222407</v>
      </c>
      <c r="G58" s="83" t="s">
        <v>20</v>
      </c>
      <c r="H58" t="str">
        <f t="shared" si="6"/>
        <v>CAYANAN</v>
      </c>
      <c r="I58" t="str">
        <f t="shared" si="7"/>
        <v>CHARI A.</v>
      </c>
      <c r="J58" t="str">
        <f t="shared" si="8"/>
        <v>Cayanan, Chari A.</v>
      </c>
      <c r="K58">
        <f>VLOOKUP(C58,'Invited Hospitals'!B:J, 7, FALSE)</f>
        <v>545</v>
      </c>
      <c r="L58" s="132">
        <v>34</v>
      </c>
      <c r="M58">
        <f>VLOOKUP($C58,'Invited Hospitals'!$B:$J, 8, FALSE)</f>
        <v>2013</v>
      </c>
      <c r="N58" s="132" t="str">
        <f>VLOOKUP($C58,'Invited Hospitals'!$B:$K, 9, FALSE)</f>
        <v>Govt. (non federal) - City</v>
      </c>
      <c r="O58" s="110" t="s">
        <v>2485</v>
      </c>
      <c r="P58" s="112">
        <v>39833</v>
      </c>
      <c r="Q58" s="110" t="s">
        <v>2491</v>
      </c>
      <c r="R58" s="132" t="str">
        <f>VLOOKUP($C58,'Invited Hospitals'!$B:$K, 10, FALSE)</f>
        <v>Minor</v>
      </c>
      <c r="V58" s="1"/>
      <c r="X58" s="1"/>
      <c r="Y58" s="3"/>
      <c r="AF58" s="17"/>
      <c r="AG58" s="26"/>
      <c r="AH58" s="17"/>
    </row>
    <row r="59" spans="1:34">
      <c r="A59" s="84">
        <v>0.27250597242069641</v>
      </c>
      <c r="B59" s="83" t="s">
        <v>6</v>
      </c>
      <c r="C59" s="83" t="s">
        <v>6</v>
      </c>
      <c r="D59" s="84">
        <v>0.93694213239222535</v>
      </c>
      <c r="E59" s="83" t="s">
        <v>7</v>
      </c>
      <c r="F59" s="84">
        <v>0.87595009609222407</v>
      </c>
      <c r="G59" s="83" t="s">
        <v>43</v>
      </c>
      <c r="H59" t="str">
        <f t="shared" si="6"/>
        <v>SANDERSON</v>
      </c>
      <c r="I59" t="str">
        <f t="shared" si="7"/>
        <v>CLAUDET</v>
      </c>
      <c r="J59" t="str">
        <f t="shared" si="8"/>
        <v>Sanderson, Claudet</v>
      </c>
      <c r="K59">
        <f>VLOOKUP(C59,'Invited Hospitals'!B:J, 7, FALSE)</f>
        <v>545</v>
      </c>
      <c r="L59" s="132">
        <v>34</v>
      </c>
      <c r="M59">
        <f>VLOOKUP($C59,'Invited Hospitals'!$B:$J, 8, FALSE)</f>
        <v>2013</v>
      </c>
      <c r="N59" s="132" t="str">
        <f>VLOOKUP($C59,'Invited Hospitals'!$B:$K, 9, FALSE)</f>
        <v>Govt. (non federal) - City</v>
      </c>
      <c r="O59" s="110" t="s">
        <v>2485</v>
      </c>
      <c r="P59" s="114">
        <v>41680</v>
      </c>
      <c r="Q59" s="110" t="s">
        <v>2491</v>
      </c>
      <c r="R59" s="132" t="str">
        <f>VLOOKUP($C59,'Invited Hospitals'!$B:$K, 10, FALSE)</f>
        <v>Minor</v>
      </c>
      <c r="V59" s="1"/>
      <c r="X59" s="1"/>
      <c r="Y59" s="3"/>
      <c r="AF59" s="17"/>
      <c r="AG59" s="26"/>
      <c r="AH59" s="17"/>
    </row>
    <row r="60" spans="1:34">
      <c r="A60" s="84">
        <v>0.91914089971549606</v>
      </c>
      <c r="B60" s="83" t="s">
        <v>6</v>
      </c>
      <c r="C60" s="83" t="s">
        <v>6</v>
      </c>
      <c r="D60" s="84">
        <v>0.93694213239222535</v>
      </c>
      <c r="E60" s="83" t="s">
        <v>7</v>
      </c>
      <c r="F60" s="84">
        <v>0.87595009609222407</v>
      </c>
      <c r="G60" s="83" t="s">
        <v>9</v>
      </c>
      <c r="H60" t="str">
        <f t="shared" si="6"/>
        <v>ABRAMS</v>
      </c>
      <c r="I60" t="str">
        <f t="shared" si="7"/>
        <v>DANSIER</v>
      </c>
      <c r="J60" t="str">
        <f t="shared" si="8"/>
        <v>Abrams, Dansier</v>
      </c>
      <c r="K60">
        <f>VLOOKUP(C60,'Invited Hospitals'!B:J, 7, FALSE)</f>
        <v>545</v>
      </c>
      <c r="L60" s="132">
        <v>34</v>
      </c>
      <c r="M60">
        <f>VLOOKUP($C60,'Invited Hospitals'!$B:$J, 8, FALSE)</f>
        <v>2013</v>
      </c>
      <c r="N60" s="132" t="str">
        <f>VLOOKUP($C60,'Invited Hospitals'!$B:$K, 9, FALSE)</f>
        <v>Govt. (non federal) - City</v>
      </c>
      <c r="O60" s="110" t="s">
        <v>2485</v>
      </c>
      <c r="P60" s="112">
        <v>41736</v>
      </c>
      <c r="Q60" s="110" t="s">
        <v>2486</v>
      </c>
      <c r="R60" s="132" t="str">
        <f>VLOOKUP($C60,'Invited Hospitals'!$B:$K, 10, FALSE)</f>
        <v>Minor</v>
      </c>
      <c r="V60" s="1"/>
      <c r="X60" s="1"/>
      <c r="Y60" s="3"/>
      <c r="AF60" s="17"/>
      <c r="AG60" s="26"/>
      <c r="AH60" s="17"/>
    </row>
    <row r="61" spans="1:34">
      <c r="A61" s="84">
        <v>0.2170272339992928</v>
      </c>
      <c r="B61" s="83" t="s">
        <v>6</v>
      </c>
      <c r="C61" s="83" t="s">
        <v>6</v>
      </c>
      <c r="D61" s="84">
        <v>0.93694213239222535</v>
      </c>
      <c r="E61" s="83" t="s">
        <v>7</v>
      </c>
      <c r="F61" s="84">
        <v>0.87595009609222407</v>
      </c>
      <c r="G61" s="83" t="s">
        <v>12</v>
      </c>
      <c r="H61" t="str">
        <f t="shared" si="6"/>
        <v>BAILEY</v>
      </c>
      <c r="I61" t="str">
        <f t="shared" si="7"/>
        <v>DAYNE</v>
      </c>
      <c r="J61" t="str">
        <f t="shared" si="8"/>
        <v>Bailey, Dayne</v>
      </c>
      <c r="K61">
        <f>VLOOKUP(C61,'Invited Hospitals'!B:J, 7, FALSE)</f>
        <v>545</v>
      </c>
      <c r="L61" s="132">
        <v>34</v>
      </c>
      <c r="M61">
        <f>VLOOKUP($C61,'Invited Hospitals'!$B:$J, 8, FALSE)</f>
        <v>2013</v>
      </c>
      <c r="N61" s="132" t="str">
        <f>VLOOKUP($C61,'Invited Hospitals'!$B:$K, 9, FALSE)</f>
        <v>Govt. (non federal) - City</v>
      </c>
      <c r="O61" s="110" t="s">
        <v>2485</v>
      </c>
      <c r="P61" s="112">
        <v>39118</v>
      </c>
      <c r="Q61" s="110" t="s">
        <v>2491</v>
      </c>
      <c r="R61" s="132" t="str">
        <f>VLOOKUP($C61,'Invited Hospitals'!$B:$K, 10, FALSE)</f>
        <v>Minor</v>
      </c>
      <c r="V61" s="1"/>
      <c r="X61" s="1"/>
      <c r="Y61" s="3"/>
      <c r="AF61" s="17"/>
      <c r="AG61" s="26"/>
      <c r="AH61" s="17"/>
    </row>
    <row r="62" spans="1:34">
      <c r="A62" s="84">
        <v>0.41482862447608193</v>
      </c>
      <c r="B62" s="83" t="s">
        <v>6</v>
      </c>
      <c r="C62" s="83" t="s">
        <v>6</v>
      </c>
      <c r="D62" s="84">
        <v>0.93694213239222535</v>
      </c>
      <c r="E62" s="83" t="s">
        <v>7</v>
      </c>
      <c r="F62" s="84">
        <v>0.87595009609222407</v>
      </c>
      <c r="G62" s="83" t="s">
        <v>45</v>
      </c>
      <c r="H62" t="str">
        <f t="shared" si="6"/>
        <v>SMITH</v>
      </c>
      <c r="I62" t="str">
        <f t="shared" si="7"/>
        <v>DEREK O.</v>
      </c>
      <c r="J62" t="str">
        <f t="shared" si="8"/>
        <v>Smith, Derek O.</v>
      </c>
      <c r="K62">
        <f>VLOOKUP(C62,'Invited Hospitals'!B:J, 7, FALSE)</f>
        <v>545</v>
      </c>
      <c r="L62" s="132">
        <v>34</v>
      </c>
      <c r="M62">
        <f>VLOOKUP($C62,'Invited Hospitals'!$B:$J, 8, FALSE)</f>
        <v>2013</v>
      </c>
      <c r="N62" s="132" t="str">
        <f>VLOOKUP($C62,'Invited Hospitals'!$B:$K, 9, FALSE)</f>
        <v>Govt. (non federal) - City</v>
      </c>
      <c r="O62" s="110" t="s">
        <v>2485</v>
      </c>
      <c r="P62" s="118">
        <v>37578</v>
      </c>
      <c r="Q62" s="110" t="s">
        <v>2486</v>
      </c>
      <c r="R62" s="132" t="str">
        <f>VLOOKUP($C62,'Invited Hospitals'!$B:$K, 10, FALSE)</f>
        <v>Minor</v>
      </c>
      <c r="V62" s="1"/>
      <c r="X62" s="1"/>
      <c r="AF62" s="24"/>
      <c r="AG62" s="18"/>
      <c r="AH62" s="17"/>
    </row>
    <row r="63" spans="1:34">
      <c r="A63" s="84">
        <v>0.54379389274428958</v>
      </c>
      <c r="B63" s="83" t="s">
        <v>6</v>
      </c>
      <c r="C63" s="83" t="s">
        <v>6</v>
      </c>
      <c r="D63" s="84">
        <v>0.93694213239222535</v>
      </c>
      <c r="E63" s="83" t="s">
        <v>7</v>
      </c>
      <c r="F63" s="84">
        <v>0.87595009609222407</v>
      </c>
      <c r="G63" s="83" t="s">
        <v>34</v>
      </c>
      <c r="H63" t="str">
        <f t="shared" si="6"/>
        <v>LOPEZ</v>
      </c>
      <c r="I63" t="str">
        <f t="shared" si="7"/>
        <v>DIANE</v>
      </c>
      <c r="J63" t="str">
        <f t="shared" si="8"/>
        <v>Lopez, Diane</v>
      </c>
      <c r="K63">
        <f>VLOOKUP(C63,'Invited Hospitals'!B:J, 7, FALSE)</f>
        <v>545</v>
      </c>
      <c r="L63" s="132">
        <v>34</v>
      </c>
      <c r="M63">
        <f>VLOOKUP($C63,'Invited Hospitals'!$B:$J, 8, FALSE)</f>
        <v>2013</v>
      </c>
      <c r="N63" s="132" t="str">
        <f>VLOOKUP($C63,'Invited Hospitals'!$B:$K, 9, FALSE)</f>
        <v>Govt. (non federal) - City</v>
      </c>
      <c r="O63" s="110" t="s">
        <v>2485</v>
      </c>
      <c r="P63" s="114">
        <v>38159</v>
      </c>
      <c r="Q63" s="110" t="s">
        <v>2486</v>
      </c>
      <c r="R63" s="132" t="str">
        <f>VLOOKUP($C63,'Invited Hospitals'!$B:$K, 10, FALSE)</f>
        <v>Minor</v>
      </c>
      <c r="V63" s="1"/>
      <c r="X63" s="1"/>
      <c r="AF63" s="24"/>
      <c r="AG63" s="18"/>
      <c r="AH63" s="17"/>
    </row>
    <row r="64" spans="1:34">
      <c r="A64" s="84">
        <v>0.15491575714933714</v>
      </c>
      <c r="B64" s="83" t="s">
        <v>6</v>
      </c>
      <c r="C64" s="83" t="s">
        <v>6</v>
      </c>
      <c r="D64" s="84">
        <v>0.93694213239222535</v>
      </c>
      <c r="E64" s="83" t="s">
        <v>7</v>
      </c>
      <c r="F64" s="84">
        <v>0.87595009609222407</v>
      </c>
      <c r="G64" s="83" t="s">
        <v>17</v>
      </c>
      <c r="H64" t="str">
        <f t="shared" si="6"/>
        <v>CALAMANAN</v>
      </c>
      <c r="I64" t="str">
        <f t="shared" si="7"/>
        <v>EDILBERTO J.</v>
      </c>
      <c r="J64" t="str">
        <f t="shared" si="8"/>
        <v>Calamanan, Edilberto J.</v>
      </c>
      <c r="K64">
        <f>VLOOKUP(C64,'Invited Hospitals'!B:J, 7, FALSE)</f>
        <v>545</v>
      </c>
      <c r="L64" s="132">
        <v>34</v>
      </c>
      <c r="M64">
        <f>VLOOKUP($C64,'Invited Hospitals'!$B:$J, 8, FALSE)</f>
        <v>2013</v>
      </c>
      <c r="N64" s="132" t="str">
        <f>VLOOKUP($C64,'Invited Hospitals'!$B:$K, 9, FALSE)</f>
        <v>Govt. (non federal) - City</v>
      </c>
      <c r="O64" s="110" t="s">
        <v>2507</v>
      </c>
      <c r="P64" s="112">
        <v>37803</v>
      </c>
      <c r="Q64" s="110" t="s">
        <v>2486</v>
      </c>
      <c r="R64" s="132" t="str">
        <f>VLOOKUP($C64,'Invited Hospitals'!$B:$K, 10, FALSE)</f>
        <v>Minor</v>
      </c>
      <c r="V64" s="1"/>
      <c r="X64" s="1"/>
      <c r="AF64" s="24"/>
      <c r="AG64" s="18"/>
      <c r="AH64" s="17"/>
    </row>
    <row r="65" spans="1:34">
      <c r="A65" s="84">
        <v>0.70578019898192179</v>
      </c>
      <c r="B65" s="83" t="s">
        <v>6</v>
      </c>
      <c r="C65" s="83" t="s">
        <v>6</v>
      </c>
      <c r="D65" s="84">
        <v>0.93694213239222535</v>
      </c>
      <c r="E65" s="83" t="s">
        <v>7</v>
      </c>
      <c r="F65" s="84">
        <v>0.87595009609222407</v>
      </c>
      <c r="G65" s="83" t="s">
        <v>27</v>
      </c>
      <c r="H65" t="str">
        <f t="shared" si="6"/>
        <v>EKWEBELEM</v>
      </c>
      <c r="I65" t="str">
        <f t="shared" si="7"/>
        <v>EDITH</v>
      </c>
      <c r="J65" t="str">
        <f t="shared" si="8"/>
        <v>Ekwebelem, Edith</v>
      </c>
      <c r="K65">
        <f>VLOOKUP(C65,'Invited Hospitals'!B:J, 7, FALSE)</f>
        <v>545</v>
      </c>
      <c r="L65" s="132">
        <v>34</v>
      </c>
      <c r="M65">
        <f>VLOOKUP($C65,'Invited Hospitals'!$B:$J, 8, FALSE)</f>
        <v>2013</v>
      </c>
      <c r="N65" s="132" t="str">
        <f>VLOOKUP($C65,'Invited Hospitals'!$B:$K, 9, FALSE)</f>
        <v>Govt. (non federal) - City</v>
      </c>
      <c r="O65" s="110" t="s">
        <v>2485</v>
      </c>
      <c r="P65" s="112">
        <v>41890</v>
      </c>
      <c r="Q65" s="110" t="s">
        <v>2486</v>
      </c>
      <c r="R65" s="132" t="str">
        <f>VLOOKUP($C65,'Invited Hospitals'!$B:$K, 10, FALSE)</f>
        <v>Minor</v>
      </c>
      <c r="V65" s="1"/>
      <c r="X65" s="1"/>
      <c r="AF65" s="24"/>
      <c r="AG65" s="18"/>
      <c r="AH65" s="24"/>
    </row>
    <row r="66" spans="1:34">
      <c r="A66" s="84">
        <v>0.34029770137134363</v>
      </c>
      <c r="B66" s="83" t="s">
        <v>6</v>
      </c>
      <c r="C66" s="83" t="s">
        <v>6</v>
      </c>
      <c r="D66" s="84">
        <v>0.93694213239222535</v>
      </c>
      <c r="E66" s="83" t="s">
        <v>7</v>
      </c>
      <c r="F66" s="84">
        <v>0.87595009609222407</v>
      </c>
      <c r="G66" s="83" t="s">
        <v>51</v>
      </c>
      <c r="H66" t="str">
        <f t="shared" si="6"/>
        <v>VILLAMIN</v>
      </c>
      <c r="I66" t="str">
        <f t="shared" si="7"/>
        <v>EDNA G.</v>
      </c>
      <c r="J66" t="str">
        <f t="shared" si="8"/>
        <v>Villamin, Edna G.</v>
      </c>
      <c r="K66">
        <f>VLOOKUP(C66,'Invited Hospitals'!B:J, 7, FALSE)</f>
        <v>545</v>
      </c>
      <c r="L66" s="132">
        <v>34</v>
      </c>
      <c r="M66">
        <f>VLOOKUP($C66,'Invited Hospitals'!$B:$J, 8, FALSE)</f>
        <v>2013</v>
      </c>
      <c r="N66" s="132" t="str">
        <f>VLOOKUP($C66,'Invited Hospitals'!$B:$K, 9, FALSE)</f>
        <v>Govt. (non federal) - City</v>
      </c>
      <c r="O66" s="110" t="s">
        <v>2485</v>
      </c>
      <c r="P66" s="114">
        <v>39062</v>
      </c>
      <c r="Q66" s="110" t="s">
        <v>2486</v>
      </c>
      <c r="R66" s="132" t="str">
        <f>VLOOKUP($C66,'Invited Hospitals'!$B:$K, 10, FALSE)</f>
        <v>Minor</v>
      </c>
      <c r="V66" s="1"/>
      <c r="X66" s="1"/>
      <c r="AF66" s="24"/>
      <c r="AG66" s="19"/>
      <c r="AH66" s="17"/>
    </row>
    <row r="67" spans="1:34">
      <c r="A67" s="84">
        <v>0.98097968020192527</v>
      </c>
      <c r="B67" s="83" t="s">
        <v>6</v>
      </c>
      <c r="C67" s="83" t="s">
        <v>6</v>
      </c>
      <c r="D67" s="84">
        <v>0.93694213239222535</v>
      </c>
      <c r="E67" s="83" t="s">
        <v>7</v>
      </c>
      <c r="F67" s="84">
        <v>0.87595009609222407</v>
      </c>
      <c r="G67" s="83" t="s">
        <v>38</v>
      </c>
      <c r="H67" t="str">
        <f t="shared" si="6"/>
        <v>NWEZE</v>
      </c>
      <c r="I67" t="str">
        <f t="shared" si="7"/>
        <v>EKWUTOS</v>
      </c>
      <c r="J67" t="str">
        <f t="shared" si="8"/>
        <v>Nweze, Ekwutos</v>
      </c>
      <c r="K67">
        <f>VLOOKUP(C67,'Invited Hospitals'!B:J, 7, FALSE)</f>
        <v>545</v>
      </c>
      <c r="L67" s="132">
        <v>34</v>
      </c>
      <c r="M67">
        <f>VLOOKUP($C67,'Invited Hospitals'!$B:$J, 8, FALSE)</f>
        <v>2013</v>
      </c>
      <c r="N67" s="132" t="str">
        <f>VLOOKUP($C67,'Invited Hospitals'!$B:$K, 9, FALSE)</f>
        <v>Govt. (non federal) - City</v>
      </c>
      <c r="O67" s="110" t="s">
        <v>2485</v>
      </c>
      <c r="P67" s="117" t="s">
        <v>2545</v>
      </c>
      <c r="Q67" s="110" t="s">
        <v>2491</v>
      </c>
      <c r="R67" s="132" t="str">
        <f>VLOOKUP($C67,'Invited Hospitals'!$B:$K, 10, FALSE)</f>
        <v>Minor</v>
      </c>
      <c r="V67" s="1"/>
      <c r="X67" s="1"/>
      <c r="AF67" s="24"/>
      <c r="AG67" s="18"/>
      <c r="AH67" s="24"/>
    </row>
    <row r="68" spans="1:34">
      <c r="A68" s="84">
        <v>6.2492698033057237E-2</v>
      </c>
      <c r="B68" s="83" t="s">
        <v>6</v>
      </c>
      <c r="C68" s="83" t="s">
        <v>6</v>
      </c>
      <c r="D68" s="84">
        <v>0.93694213239222535</v>
      </c>
      <c r="E68" s="83" t="s">
        <v>7</v>
      </c>
      <c r="F68" s="84">
        <v>0.87595009609222407</v>
      </c>
      <c r="G68" s="83" t="s">
        <v>37</v>
      </c>
      <c r="H68" t="str">
        <f t="shared" si="6"/>
        <v>NNABUOGOR</v>
      </c>
      <c r="I68" t="str">
        <f t="shared" si="7"/>
        <v>ERNEST</v>
      </c>
      <c r="J68" t="str">
        <f t="shared" si="8"/>
        <v>Nnabuogor, Ernest</v>
      </c>
      <c r="K68">
        <f>VLOOKUP(C68,'Invited Hospitals'!B:J, 7, FALSE)</f>
        <v>545</v>
      </c>
      <c r="L68" s="132">
        <v>34</v>
      </c>
      <c r="M68">
        <f>VLOOKUP($C68,'Invited Hospitals'!$B:$J, 8, FALSE)</f>
        <v>2013</v>
      </c>
      <c r="N68" s="132" t="str">
        <f>VLOOKUP($C68,'Invited Hospitals'!$B:$K, 9, FALSE)</f>
        <v>Govt. (non federal) - City</v>
      </c>
      <c r="O68" s="110" t="s">
        <v>2485</v>
      </c>
      <c r="P68" s="114">
        <v>41596</v>
      </c>
      <c r="Q68" s="110" t="s">
        <v>2491</v>
      </c>
      <c r="R68" s="132" t="str">
        <f>VLOOKUP($C68,'Invited Hospitals'!$B:$K, 10, FALSE)</f>
        <v>Minor</v>
      </c>
      <c r="V68" s="1"/>
      <c r="X68" s="1"/>
      <c r="AF68" s="24"/>
      <c r="AG68" s="19"/>
      <c r="AH68" s="17"/>
    </row>
    <row r="69" spans="1:34">
      <c r="A69" s="84">
        <v>3.2911345562412708E-2</v>
      </c>
      <c r="B69" s="83" t="s">
        <v>6</v>
      </c>
      <c r="C69" s="83" t="s">
        <v>6</v>
      </c>
      <c r="D69" s="84">
        <v>0.93694213239222535</v>
      </c>
      <c r="E69" s="83" t="s">
        <v>7</v>
      </c>
      <c r="F69" s="84">
        <v>0.87595009609222407</v>
      </c>
      <c r="G69" s="83" t="s">
        <v>22</v>
      </c>
      <c r="H69" t="str">
        <f t="shared" si="6"/>
        <v>CHIBWE</v>
      </c>
      <c r="I69" t="str">
        <f t="shared" si="7"/>
        <v>GLADYS</v>
      </c>
      <c r="J69" t="str">
        <f t="shared" si="8"/>
        <v>Chibwe, Gladys</v>
      </c>
      <c r="K69">
        <f>VLOOKUP(C69,'Invited Hospitals'!B:J, 7, FALSE)</f>
        <v>545</v>
      </c>
      <c r="L69" s="132">
        <v>34</v>
      </c>
      <c r="M69">
        <f>VLOOKUP($C69,'Invited Hospitals'!$B:$J, 8, FALSE)</f>
        <v>2013</v>
      </c>
      <c r="N69" s="132" t="str">
        <f>VLOOKUP($C69,'Invited Hospitals'!$B:$K, 9, FALSE)</f>
        <v>Govt. (non federal) - City</v>
      </c>
      <c r="O69" s="110" t="s">
        <v>2485</v>
      </c>
      <c r="P69" s="112">
        <v>38720</v>
      </c>
      <c r="Q69" s="110" t="s">
        <v>2491</v>
      </c>
      <c r="R69" s="132" t="str">
        <f>VLOOKUP($C69,'Invited Hospitals'!$B:$K, 10, FALSE)</f>
        <v>Minor</v>
      </c>
      <c r="V69" s="1"/>
      <c r="X69" s="1"/>
      <c r="AF69" s="24"/>
      <c r="AG69" s="18"/>
      <c r="AH69" s="17"/>
    </row>
    <row r="70" spans="1:34">
      <c r="A70" s="84">
        <v>0.99874939375503957</v>
      </c>
      <c r="B70" s="83" t="s">
        <v>6</v>
      </c>
      <c r="C70" s="83" t="s">
        <v>6</v>
      </c>
      <c r="D70" s="84">
        <v>0.93694213239222535</v>
      </c>
      <c r="E70" s="83" t="s">
        <v>7</v>
      </c>
      <c r="F70" s="84">
        <v>0.87595009609222407</v>
      </c>
      <c r="G70" s="83" t="s">
        <v>14</v>
      </c>
      <c r="H70" t="str">
        <f t="shared" si="6"/>
        <v>BERANTUO</v>
      </c>
      <c r="I70" t="str">
        <f t="shared" si="7"/>
        <v>HARRIET</v>
      </c>
      <c r="J70" t="str">
        <f t="shared" si="8"/>
        <v>Berantuo, Harriet</v>
      </c>
      <c r="K70">
        <f>VLOOKUP(C70,'Invited Hospitals'!B:J, 7, FALSE)</f>
        <v>545</v>
      </c>
      <c r="L70" s="132">
        <v>34</v>
      </c>
      <c r="M70">
        <f>VLOOKUP($C70,'Invited Hospitals'!$B:$J, 8, FALSE)</f>
        <v>2013</v>
      </c>
      <c r="N70" s="132" t="str">
        <f>VLOOKUP($C70,'Invited Hospitals'!$B:$K, 9, FALSE)</f>
        <v>Govt. (non federal) - City</v>
      </c>
      <c r="O70" s="110" t="s">
        <v>2485</v>
      </c>
      <c r="P70" s="112">
        <v>40763</v>
      </c>
      <c r="Q70" s="110" t="s">
        <v>2486</v>
      </c>
      <c r="R70" s="132" t="str">
        <f>VLOOKUP($C70,'Invited Hospitals'!$B:$K, 10, FALSE)</f>
        <v>Minor</v>
      </c>
      <c r="V70" s="1"/>
      <c r="X70" s="1"/>
      <c r="AF70" s="24"/>
      <c r="AG70" s="18"/>
      <c r="AH70" s="17"/>
    </row>
    <row r="71" spans="1:34">
      <c r="A71" s="84">
        <v>0.55235670023583106</v>
      </c>
      <c r="B71" s="83" t="s">
        <v>6</v>
      </c>
      <c r="C71" s="83" t="s">
        <v>6</v>
      </c>
      <c r="D71" s="84">
        <v>0.93694213239222535</v>
      </c>
      <c r="E71" s="83" t="s">
        <v>7</v>
      </c>
      <c r="F71" s="84">
        <v>0.87595009609222407</v>
      </c>
      <c r="G71" s="83" t="s">
        <v>18</v>
      </c>
      <c r="H71" t="str">
        <f t="shared" si="6"/>
        <v>CASIMBON</v>
      </c>
      <c r="I71" t="str">
        <f t="shared" si="7"/>
        <v>HELEN</v>
      </c>
      <c r="J71" t="str">
        <f t="shared" si="8"/>
        <v>Casimbon, Helen</v>
      </c>
      <c r="K71">
        <f>VLOOKUP(C71,'Invited Hospitals'!B:J, 7, FALSE)</f>
        <v>545</v>
      </c>
      <c r="L71" s="132">
        <v>34</v>
      </c>
      <c r="M71">
        <f>VLOOKUP($C71,'Invited Hospitals'!$B:$J, 8, FALSE)</f>
        <v>2013</v>
      </c>
      <c r="N71" s="132" t="str">
        <f>VLOOKUP($C71,'Invited Hospitals'!$B:$K, 9, FALSE)</f>
        <v>Govt. (non federal) - City</v>
      </c>
      <c r="O71" s="110" t="s">
        <v>2485</v>
      </c>
      <c r="P71" s="112">
        <v>39706</v>
      </c>
      <c r="Q71" s="110" t="s">
        <v>2491</v>
      </c>
      <c r="R71" s="132" t="str">
        <f>VLOOKUP($C71,'Invited Hospitals'!$B:$K, 10, FALSE)</f>
        <v>Minor</v>
      </c>
      <c r="V71" s="1"/>
      <c r="X71" s="1"/>
      <c r="AF71" s="24"/>
      <c r="AG71" s="18"/>
      <c r="AH71" s="17"/>
    </row>
    <row r="72" spans="1:34">
      <c r="A72" s="84">
        <v>0.69004920309849749</v>
      </c>
      <c r="B72" s="83" t="s">
        <v>6</v>
      </c>
      <c r="C72" s="83" t="s">
        <v>6</v>
      </c>
      <c r="D72" s="84">
        <v>0.93694213239222535</v>
      </c>
      <c r="E72" s="83" t="s">
        <v>7</v>
      </c>
      <c r="F72" s="84">
        <v>0.87595009609222407</v>
      </c>
      <c r="G72" s="83" t="s">
        <v>26</v>
      </c>
      <c r="H72" t="str">
        <f t="shared" si="6"/>
        <v>DUBROJA</v>
      </c>
      <c r="I72" t="str">
        <f t="shared" si="7"/>
        <v>IRENA</v>
      </c>
      <c r="J72" t="str">
        <f t="shared" si="8"/>
        <v>Dubroja, Irena</v>
      </c>
      <c r="K72">
        <f>VLOOKUP(C72,'Invited Hospitals'!B:J, 7, FALSE)</f>
        <v>545</v>
      </c>
      <c r="L72" s="132">
        <v>34</v>
      </c>
      <c r="M72">
        <f>VLOOKUP($C72,'Invited Hospitals'!$B:$J, 8, FALSE)</f>
        <v>2013</v>
      </c>
      <c r="N72" s="132" t="str">
        <f>VLOOKUP($C72,'Invited Hospitals'!$B:$K, 9, FALSE)</f>
        <v>Govt. (non federal) - City</v>
      </c>
      <c r="O72" s="110" t="s">
        <v>2485</v>
      </c>
      <c r="P72" s="112">
        <v>42009</v>
      </c>
      <c r="Q72" s="110" t="s">
        <v>2486</v>
      </c>
      <c r="R72" s="132" t="str">
        <f>VLOOKUP($C72,'Invited Hospitals'!$B:$K, 10, FALSE)</f>
        <v>Minor</v>
      </c>
      <c r="V72" s="1"/>
      <c r="X72" s="1"/>
      <c r="AF72" s="24"/>
      <c r="AG72" s="18"/>
      <c r="AH72" s="17"/>
    </row>
    <row r="73" spans="1:34">
      <c r="A73" s="84">
        <v>0.21453596341539838</v>
      </c>
      <c r="B73" s="83" t="s">
        <v>6</v>
      </c>
      <c r="C73" s="83" t="s">
        <v>6</v>
      </c>
      <c r="D73" s="84">
        <v>0.93694213239222535</v>
      </c>
      <c r="E73" s="83" t="s">
        <v>7</v>
      </c>
      <c r="F73" s="84">
        <v>0.87595009609222407</v>
      </c>
      <c r="G73" s="83" t="s">
        <v>47</v>
      </c>
      <c r="H73" t="str">
        <f t="shared" si="6"/>
        <v>TEPLINSKAYA</v>
      </c>
      <c r="I73" t="str">
        <f t="shared" si="7"/>
        <v>IRINA</v>
      </c>
      <c r="J73" t="str">
        <f t="shared" si="8"/>
        <v>Teplinskaya, Irina</v>
      </c>
      <c r="K73">
        <f>VLOOKUP(C73,'Invited Hospitals'!B:J, 7, FALSE)</f>
        <v>545</v>
      </c>
      <c r="L73" s="132">
        <v>34</v>
      </c>
      <c r="M73">
        <f>VLOOKUP($C73,'Invited Hospitals'!$B:$J, 8, FALSE)</f>
        <v>2013</v>
      </c>
      <c r="N73" s="132" t="str">
        <f>VLOOKUP($C73,'Invited Hospitals'!$B:$K, 9, FALSE)</f>
        <v>Govt. (non federal) - City</v>
      </c>
      <c r="O73" s="110" t="s">
        <v>2485</v>
      </c>
      <c r="P73" s="114">
        <v>36185</v>
      </c>
      <c r="Q73" s="110" t="s">
        <v>2486</v>
      </c>
      <c r="R73" s="132" t="str">
        <f>VLOOKUP($C73,'Invited Hospitals'!$B:$K, 10, FALSE)</f>
        <v>Minor</v>
      </c>
      <c r="V73" s="1"/>
      <c r="X73" s="1"/>
      <c r="AF73" s="24"/>
      <c r="AG73" s="18"/>
      <c r="AH73" s="17"/>
    </row>
    <row r="74" spans="1:34">
      <c r="A74" s="84">
        <v>0.29197047768964901</v>
      </c>
      <c r="B74" s="83" t="s">
        <v>6</v>
      </c>
      <c r="C74" s="83" t="s">
        <v>6</v>
      </c>
      <c r="D74" s="84">
        <v>0.93694213239222535</v>
      </c>
      <c r="E74" s="83" t="s">
        <v>7</v>
      </c>
      <c r="F74" s="84">
        <v>0.87595009609222407</v>
      </c>
      <c r="G74" s="83" t="s">
        <v>39</v>
      </c>
      <c r="H74" t="str">
        <f t="shared" si="6"/>
        <v>PAGUIO</v>
      </c>
      <c r="I74" t="str">
        <f t="shared" si="7"/>
        <v>JENNIFER</v>
      </c>
      <c r="J74" t="str">
        <f t="shared" si="8"/>
        <v>Paguio, Jennifer</v>
      </c>
      <c r="K74">
        <f>VLOOKUP(C74,'Invited Hospitals'!B:J, 7, FALSE)</f>
        <v>545</v>
      </c>
      <c r="L74" s="132">
        <v>34</v>
      </c>
      <c r="M74">
        <f>VLOOKUP($C74,'Invited Hospitals'!$B:$J, 8, FALSE)</f>
        <v>2013</v>
      </c>
      <c r="N74" s="132" t="str">
        <f>VLOOKUP($C74,'Invited Hospitals'!$B:$K, 9, FALSE)</f>
        <v>Govt. (non federal) - City</v>
      </c>
      <c r="O74" s="110" t="s">
        <v>2547</v>
      </c>
      <c r="P74" s="114">
        <v>41099</v>
      </c>
      <c r="Q74" s="110" t="s">
        <v>2486</v>
      </c>
      <c r="R74" s="132" t="str">
        <f>VLOOKUP($C74,'Invited Hospitals'!$B:$K, 10, FALSE)</f>
        <v>Minor</v>
      </c>
      <c r="V74" s="1"/>
      <c r="X74" s="1"/>
      <c r="AF74" s="24"/>
      <c r="AG74" s="18"/>
      <c r="AH74" s="17"/>
    </row>
    <row r="75" spans="1:34">
      <c r="A75" s="84">
        <v>0.43453933840211567</v>
      </c>
      <c r="B75" s="83" t="s">
        <v>6</v>
      </c>
      <c r="C75" s="83" t="s">
        <v>6</v>
      </c>
      <c r="D75" s="84">
        <v>0.93694213239222535</v>
      </c>
      <c r="E75" s="83" t="s">
        <v>7</v>
      </c>
      <c r="F75" s="84">
        <v>0.87595009609222407</v>
      </c>
      <c r="G75" s="83" t="s">
        <v>25</v>
      </c>
      <c r="H75" t="str">
        <f t="shared" si="6"/>
        <v>DUAN</v>
      </c>
      <c r="I75" t="str">
        <f t="shared" si="7"/>
        <v>JINPING</v>
      </c>
      <c r="J75" t="str">
        <f t="shared" si="8"/>
        <v>Duan, Jinping</v>
      </c>
      <c r="K75">
        <f>VLOOKUP(C75,'Invited Hospitals'!B:J, 7, FALSE)</f>
        <v>545</v>
      </c>
      <c r="L75" s="132">
        <v>34</v>
      </c>
      <c r="M75">
        <f>VLOOKUP($C75,'Invited Hospitals'!$B:$J, 8, FALSE)</f>
        <v>2013</v>
      </c>
      <c r="N75" s="132" t="str">
        <f>VLOOKUP($C75,'Invited Hospitals'!$B:$K, 9, FALSE)</f>
        <v>Govt. (non federal) - City</v>
      </c>
      <c r="O75" s="110" t="s">
        <v>2485</v>
      </c>
      <c r="P75" s="112">
        <v>40581</v>
      </c>
      <c r="Q75" s="110" t="s">
        <v>2491</v>
      </c>
      <c r="R75" s="132" t="str">
        <f>VLOOKUP($C75,'Invited Hospitals'!$B:$K, 10, FALSE)</f>
        <v>Minor</v>
      </c>
      <c r="V75" s="1"/>
      <c r="X75" s="1"/>
      <c r="AF75" s="24"/>
      <c r="AG75" s="18"/>
      <c r="AH75" s="17"/>
    </row>
    <row r="76" spans="1:34">
      <c r="A76" s="84">
        <v>0.65012215155073128</v>
      </c>
      <c r="B76" s="83" t="s">
        <v>6</v>
      </c>
      <c r="C76" s="83" t="s">
        <v>6</v>
      </c>
      <c r="D76" s="84">
        <v>0.93694213239222535</v>
      </c>
      <c r="E76" s="83" t="s">
        <v>7</v>
      </c>
      <c r="F76" s="84">
        <v>0.87595009609222407</v>
      </c>
      <c r="G76" s="83" t="s">
        <v>32</v>
      </c>
      <c r="H76" t="str">
        <f t="shared" si="6"/>
        <v>KOZIOL</v>
      </c>
      <c r="I76" t="str">
        <f t="shared" si="7"/>
        <v>JOLANTA</v>
      </c>
      <c r="J76" t="str">
        <f t="shared" si="8"/>
        <v>Koziol, Jolanta</v>
      </c>
      <c r="K76">
        <f>VLOOKUP(C76,'Invited Hospitals'!B:J, 7, FALSE)</f>
        <v>545</v>
      </c>
      <c r="L76" s="132">
        <v>34</v>
      </c>
      <c r="M76">
        <f>VLOOKUP($C76,'Invited Hospitals'!$B:$J, 8, FALSE)</f>
        <v>2013</v>
      </c>
      <c r="N76" s="132" t="str">
        <f>VLOOKUP($C76,'Invited Hospitals'!$B:$K, 9, FALSE)</f>
        <v>Govt. (non federal) - City</v>
      </c>
      <c r="O76" s="110" t="s">
        <v>2485</v>
      </c>
      <c r="P76" s="114">
        <v>30704</v>
      </c>
      <c r="Q76" s="110" t="s">
        <v>2486</v>
      </c>
      <c r="R76" s="132" t="str">
        <f>VLOOKUP($C76,'Invited Hospitals'!$B:$K, 10, FALSE)</f>
        <v>Minor</v>
      </c>
      <c r="V76" s="1"/>
      <c r="X76" s="1"/>
      <c r="AF76" s="24"/>
      <c r="AG76" s="18"/>
      <c r="AH76" s="17"/>
    </row>
    <row r="77" spans="1:34">
      <c r="A77" s="84">
        <v>0.88055351300918561</v>
      </c>
      <c r="B77" s="83" t="s">
        <v>6</v>
      </c>
      <c r="C77" s="83" t="s">
        <v>6</v>
      </c>
      <c r="D77" s="84">
        <v>0.93694213239222535</v>
      </c>
      <c r="E77" s="83" t="s">
        <v>7</v>
      </c>
      <c r="F77" s="84">
        <v>0.87595009609222407</v>
      </c>
      <c r="G77" s="83" t="s">
        <v>19</v>
      </c>
      <c r="H77" t="str">
        <f t="shared" si="6"/>
        <v>CASTRO</v>
      </c>
      <c r="I77" t="str">
        <f t="shared" si="7"/>
        <v>KAREN</v>
      </c>
      <c r="J77" t="str">
        <f t="shared" si="8"/>
        <v>Castro, Karen</v>
      </c>
      <c r="K77">
        <f>VLOOKUP(C77,'Invited Hospitals'!B:J, 7, FALSE)</f>
        <v>545</v>
      </c>
      <c r="L77" s="132">
        <v>34</v>
      </c>
      <c r="M77">
        <f>VLOOKUP($C77,'Invited Hospitals'!$B:$J, 8, FALSE)</f>
        <v>2013</v>
      </c>
      <c r="N77" s="132" t="str">
        <f>VLOOKUP($C77,'Invited Hospitals'!$B:$K, 9, FALSE)</f>
        <v>Govt. (non federal) - City</v>
      </c>
      <c r="O77" s="110" t="s">
        <v>2490</v>
      </c>
      <c r="P77" s="112">
        <v>41281</v>
      </c>
      <c r="Q77" s="110" t="s">
        <v>2504</v>
      </c>
      <c r="R77" s="132" t="str">
        <f>VLOOKUP($C77,'Invited Hospitals'!$B:$K, 10, FALSE)</f>
        <v>Minor</v>
      </c>
      <c r="V77" s="1"/>
      <c r="X77" s="1"/>
      <c r="AF77" s="24"/>
      <c r="AG77" s="19"/>
      <c r="AH77" s="17"/>
    </row>
    <row r="78" spans="1:34">
      <c r="A78" s="84">
        <v>6.5288094677753428E-2</v>
      </c>
      <c r="B78" s="83" t="s">
        <v>6</v>
      </c>
      <c r="C78" s="83" t="s">
        <v>6</v>
      </c>
      <c r="D78" s="84">
        <v>0.93694213239222535</v>
      </c>
      <c r="E78" s="83" t="s">
        <v>7</v>
      </c>
      <c r="F78" s="84">
        <v>0.87595009609222407</v>
      </c>
      <c r="G78" s="83" t="s">
        <v>44</v>
      </c>
      <c r="H78" t="str">
        <f t="shared" si="6"/>
        <v>SINCHE</v>
      </c>
      <c r="I78" t="str">
        <f t="shared" si="7"/>
        <v>KARINA V.</v>
      </c>
      <c r="J78" t="str">
        <f t="shared" si="8"/>
        <v>Sinche, Karina V.</v>
      </c>
      <c r="K78">
        <f>VLOOKUP(C78,'Invited Hospitals'!B:J, 7, FALSE)</f>
        <v>545</v>
      </c>
      <c r="L78" s="132">
        <v>34</v>
      </c>
      <c r="M78">
        <f>VLOOKUP($C78,'Invited Hospitals'!$B:$J, 8, FALSE)</f>
        <v>2013</v>
      </c>
      <c r="N78" s="132" t="str">
        <f>VLOOKUP($C78,'Invited Hospitals'!$B:$K, 9, FALSE)</f>
        <v>Govt. (non federal) - City</v>
      </c>
      <c r="O78" s="110" t="s">
        <v>2485</v>
      </c>
      <c r="P78" s="114">
        <v>39006</v>
      </c>
      <c r="Q78" s="110" t="s">
        <v>2486</v>
      </c>
      <c r="R78" s="132" t="str">
        <f>VLOOKUP($C78,'Invited Hospitals'!$B:$K, 10, FALSE)</f>
        <v>Minor</v>
      </c>
      <c r="V78" s="1"/>
      <c r="X78" s="1"/>
      <c r="AF78" s="24"/>
      <c r="AG78" s="18"/>
      <c r="AH78" s="17"/>
    </row>
    <row r="79" spans="1:34">
      <c r="A79" s="84">
        <v>0.97362087274574816</v>
      </c>
      <c r="B79" s="83" t="s">
        <v>6</v>
      </c>
      <c r="C79" s="83" t="s">
        <v>6</v>
      </c>
      <c r="D79" s="84">
        <v>0.93694213239222535</v>
      </c>
      <c r="E79" s="83" t="s">
        <v>7</v>
      </c>
      <c r="F79" s="84">
        <v>0.87595009609222407</v>
      </c>
      <c r="G79" s="83" t="s">
        <v>50</v>
      </c>
      <c r="H79" t="str">
        <f t="shared" si="6"/>
        <v>VARONA</v>
      </c>
      <c r="I79" t="str">
        <f t="shared" si="7"/>
        <v>LIGIA</v>
      </c>
      <c r="J79" t="str">
        <f t="shared" si="8"/>
        <v>Varona, Ligia</v>
      </c>
      <c r="K79">
        <f>VLOOKUP(C79,'Invited Hospitals'!B:J, 7, FALSE)</f>
        <v>545</v>
      </c>
      <c r="L79" s="132">
        <v>34</v>
      </c>
      <c r="M79">
        <f>VLOOKUP($C79,'Invited Hospitals'!$B:$J, 8, FALSE)</f>
        <v>2013</v>
      </c>
      <c r="N79" s="132" t="str">
        <f>VLOOKUP($C79,'Invited Hospitals'!$B:$K, 9, FALSE)</f>
        <v>Govt. (non federal) - City</v>
      </c>
      <c r="O79" s="110" t="s">
        <v>2490</v>
      </c>
      <c r="P79" s="114">
        <v>41736</v>
      </c>
      <c r="Q79" s="110" t="s">
        <v>2504</v>
      </c>
      <c r="R79" s="132" t="str">
        <f>VLOOKUP($C79,'Invited Hospitals'!$B:$K, 10, FALSE)</f>
        <v>Minor</v>
      </c>
      <c r="V79" s="1"/>
      <c r="X79" s="1"/>
      <c r="AF79" s="24"/>
      <c r="AG79" s="18"/>
      <c r="AH79" s="17"/>
    </row>
    <row r="80" spans="1:34">
      <c r="A80" s="84">
        <v>0.59548366987792944</v>
      </c>
      <c r="B80" s="83" t="s">
        <v>6</v>
      </c>
      <c r="C80" s="83" t="s">
        <v>6</v>
      </c>
      <c r="D80" s="84">
        <v>0.93694213239222535</v>
      </c>
      <c r="E80" s="83" t="s">
        <v>7</v>
      </c>
      <c r="F80" s="84">
        <v>0.87595009609222407</v>
      </c>
      <c r="G80" s="83" t="s">
        <v>48</v>
      </c>
      <c r="H80" t="str">
        <f t="shared" si="6"/>
        <v>THADATHIL</v>
      </c>
      <c r="I80" t="str">
        <f t="shared" si="7"/>
        <v>LIZIAMA</v>
      </c>
      <c r="J80" t="str">
        <f t="shared" si="8"/>
        <v>Thadathil, Liziama</v>
      </c>
      <c r="K80">
        <f>VLOOKUP(C80,'Invited Hospitals'!B:J, 7, FALSE)</f>
        <v>545</v>
      </c>
      <c r="L80" s="132">
        <v>34</v>
      </c>
      <c r="M80">
        <f>VLOOKUP($C80,'Invited Hospitals'!$B:$J, 8, FALSE)</f>
        <v>2013</v>
      </c>
      <c r="N80" s="132" t="str">
        <f>VLOOKUP($C80,'Invited Hospitals'!$B:$K, 9, FALSE)</f>
        <v>Govt. (non federal) - City</v>
      </c>
      <c r="O80" s="110" t="s">
        <v>2485</v>
      </c>
      <c r="P80" s="117">
        <v>41890</v>
      </c>
      <c r="Q80" s="110" t="s">
        <v>2486</v>
      </c>
      <c r="R80" s="132" t="str">
        <f>VLOOKUP($C80,'Invited Hospitals'!$B:$K, 10, FALSE)</f>
        <v>Minor</v>
      </c>
      <c r="V80" s="1"/>
      <c r="X80" s="1"/>
      <c r="AF80" s="24"/>
      <c r="AG80" s="18"/>
      <c r="AH80" s="17"/>
    </row>
    <row r="81" spans="1:34">
      <c r="A81" s="84">
        <v>0.53628891688923841</v>
      </c>
      <c r="B81" s="83" t="s">
        <v>6</v>
      </c>
      <c r="C81" s="83" t="s">
        <v>6</v>
      </c>
      <c r="D81" s="84">
        <v>0.93694213239222535</v>
      </c>
      <c r="E81" s="83" t="s">
        <v>7</v>
      </c>
      <c r="F81" s="84">
        <v>0.87595009609222407</v>
      </c>
      <c r="G81" s="83" t="s">
        <v>11</v>
      </c>
      <c r="H81" t="str">
        <f t="shared" si="6"/>
        <v>AMINOVA</v>
      </c>
      <c r="I81" t="str">
        <f t="shared" si="7"/>
        <v>LYUDMILA</v>
      </c>
      <c r="J81" t="str">
        <f t="shared" si="8"/>
        <v>Aminova, Lyudmila</v>
      </c>
      <c r="K81">
        <f>VLOOKUP(C81,'Invited Hospitals'!B:J, 7, FALSE)</f>
        <v>545</v>
      </c>
      <c r="L81" s="132">
        <v>34</v>
      </c>
      <c r="M81">
        <f>VLOOKUP($C81,'Invited Hospitals'!$B:$J, 8, FALSE)</f>
        <v>2013</v>
      </c>
      <c r="N81" s="132" t="str">
        <f>VLOOKUP($C81,'Invited Hospitals'!$B:$K, 9, FALSE)</f>
        <v>Govt. (non federal) - City</v>
      </c>
      <c r="O81" s="110" t="s">
        <v>2485</v>
      </c>
      <c r="P81" s="112">
        <v>41960</v>
      </c>
      <c r="Q81" s="110" t="s">
        <v>2491</v>
      </c>
      <c r="R81" s="132" t="str">
        <f>VLOOKUP($C81,'Invited Hospitals'!$B:$K, 10, FALSE)</f>
        <v>Minor</v>
      </c>
      <c r="V81" s="1"/>
      <c r="X81" s="1"/>
      <c r="AF81" s="24"/>
      <c r="AG81" s="18"/>
      <c r="AH81" s="17"/>
    </row>
    <row r="82" spans="1:34">
      <c r="A82" s="84">
        <v>0.96790292564142799</v>
      </c>
      <c r="B82" s="83" t="s">
        <v>6</v>
      </c>
      <c r="C82" s="83" t="s">
        <v>6</v>
      </c>
      <c r="D82" s="84">
        <v>0.93694213239222535</v>
      </c>
      <c r="E82" s="83" t="s">
        <v>7</v>
      </c>
      <c r="F82" s="84">
        <v>0.87595009609222407</v>
      </c>
      <c r="G82" s="83" t="s">
        <v>13</v>
      </c>
      <c r="H82" t="str">
        <f t="shared" si="6"/>
        <v>BANGIEVA</v>
      </c>
      <c r="I82" t="str">
        <f t="shared" si="7"/>
        <v>MARIA</v>
      </c>
      <c r="J82" t="str">
        <f t="shared" si="8"/>
        <v>Bangieva, Maria</v>
      </c>
      <c r="K82">
        <f>VLOOKUP(C82,'Invited Hospitals'!B:J, 7, FALSE)</f>
        <v>545</v>
      </c>
      <c r="L82" s="132">
        <v>34</v>
      </c>
      <c r="M82">
        <f>VLOOKUP($C82,'Invited Hospitals'!$B:$J, 8, FALSE)</f>
        <v>2013</v>
      </c>
      <c r="N82" s="132" t="str">
        <f>VLOOKUP($C82,'Invited Hospitals'!$B:$K, 9, FALSE)</f>
        <v>Govt. (non federal) - City</v>
      </c>
      <c r="O82" s="110" t="s">
        <v>2485</v>
      </c>
      <c r="P82" s="112">
        <v>41890</v>
      </c>
      <c r="Q82" s="110" t="s">
        <v>2486</v>
      </c>
      <c r="R82" s="132" t="str">
        <f>VLOOKUP($C82,'Invited Hospitals'!$B:$K, 10, FALSE)</f>
        <v>Minor</v>
      </c>
      <c r="V82" s="1"/>
      <c r="X82" s="1"/>
      <c r="AF82" s="24"/>
      <c r="AG82" s="18"/>
      <c r="AH82" s="17"/>
    </row>
    <row r="83" spans="1:34">
      <c r="A83" s="84">
        <v>0.5770512094393111</v>
      </c>
      <c r="B83" s="83" t="s">
        <v>6</v>
      </c>
      <c r="C83" s="83" t="s">
        <v>6</v>
      </c>
      <c r="D83" s="84">
        <v>0.93694213239222535</v>
      </c>
      <c r="E83" s="83" t="s">
        <v>7</v>
      </c>
      <c r="F83" s="84">
        <v>0.87595009609222407</v>
      </c>
      <c r="G83" s="83" t="s">
        <v>16</v>
      </c>
      <c r="H83" t="str">
        <f t="shared" si="6"/>
        <v>BLAS-SEVILLANO</v>
      </c>
      <c r="I83" t="str">
        <f t="shared" si="7"/>
        <v>MARINA</v>
      </c>
      <c r="J83" t="str">
        <f t="shared" si="8"/>
        <v>Blas-Sevillano, Marina</v>
      </c>
      <c r="K83">
        <f>VLOOKUP(C83,'Invited Hospitals'!B:J, 7, FALSE)</f>
        <v>545</v>
      </c>
      <c r="L83" s="132">
        <v>34</v>
      </c>
      <c r="M83">
        <f>VLOOKUP($C83,'Invited Hospitals'!$B:$J, 8, FALSE)</f>
        <v>2013</v>
      </c>
      <c r="N83" s="132" t="str">
        <f>VLOOKUP($C83,'Invited Hospitals'!$B:$K, 9, FALSE)</f>
        <v>Govt. (non federal) - City</v>
      </c>
      <c r="O83" s="110" t="s">
        <v>2490</v>
      </c>
      <c r="P83" s="112">
        <v>41918</v>
      </c>
      <c r="Q83" s="110" t="s">
        <v>2504</v>
      </c>
      <c r="R83" s="132" t="str">
        <f>VLOOKUP($C83,'Invited Hospitals'!$B:$K, 10, FALSE)</f>
        <v>Minor</v>
      </c>
      <c r="V83" s="1"/>
      <c r="X83" s="1"/>
      <c r="AF83" s="24"/>
      <c r="AG83" s="18"/>
      <c r="AH83" s="17"/>
    </row>
    <row r="84" spans="1:34">
      <c r="A84" s="84">
        <v>0.24878585361921046</v>
      </c>
      <c r="B84" s="83" t="s">
        <v>6</v>
      </c>
      <c r="C84" s="83" t="s">
        <v>6</v>
      </c>
      <c r="D84" s="84">
        <v>0.93694213239222535</v>
      </c>
      <c r="E84" s="83" t="s">
        <v>7</v>
      </c>
      <c r="F84" s="84">
        <v>0.87595009609222407</v>
      </c>
      <c r="G84" s="83" t="s">
        <v>24</v>
      </c>
      <c r="H84" t="str">
        <f t="shared" si="6"/>
        <v>DANGOL</v>
      </c>
      <c r="I84" t="str">
        <f t="shared" si="7"/>
        <v>MARINA</v>
      </c>
      <c r="J84" t="str">
        <f t="shared" si="8"/>
        <v>Dangol, Marina</v>
      </c>
      <c r="K84">
        <f>VLOOKUP(C84,'Invited Hospitals'!B:J, 7, FALSE)</f>
        <v>545</v>
      </c>
      <c r="L84" s="132">
        <v>34</v>
      </c>
      <c r="M84">
        <f>VLOOKUP($C84,'Invited Hospitals'!$B:$J, 8, FALSE)</f>
        <v>2013</v>
      </c>
      <c r="N84" s="132" t="str">
        <f>VLOOKUP($C84,'Invited Hospitals'!$B:$K, 9, FALSE)</f>
        <v>Govt. (non federal) - City</v>
      </c>
      <c r="O84" s="110" t="s">
        <v>2485</v>
      </c>
      <c r="P84" s="112">
        <v>39769</v>
      </c>
      <c r="Q84" s="110" t="s">
        <v>2491</v>
      </c>
      <c r="R84" s="132" t="str">
        <f>VLOOKUP($C84,'Invited Hospitals'!$B:$K, 10, FALSE)</f>
        <v>Minor</v>
      </c>
      <c r="V84" s="1"/>
      <c r="X84" s="1"/>
      <c r="AF84" s="24"/>
      <c r="AG84" s="18"/>
      <c r="AH84" s="17"/>
    </row>
    <row r="85" spans="1:34">
      <c r="A85" s="84">
        <v>0.55022245226211997</v>
      </c>
      <c r="B85" s="83" t="s">
        <v>6</v>
      </c>
      <c r="C85" s="83" t="s">
        <v>6</v>
      </c>
      <c r="D85" s="84">
        <v>0.93694213239222535</v>
      </c>
      <c r="E85" s="83" t="s">
        <v>7</v>
      </c>
      <c r="F85" s="84">
        <v>0.87595009609222407</v>
      </c>
      <c r="G85" s="83" t="s">
        <v>28</v>
      </c>
      <c r="H85" t="str">
        <f t="shared" si="6"/>
        <v>ESPIRITU</v>
      </c>
      <c r="I85" t="str">
        <f t="shared" si="7"/>
        <v>MARY JANE H.</v>
      </c>
      <c r="J85" t="str">
        <f t="shared" si="8"/>
        <v>Espiritu, Mary Jane H.</v>
      </c>
      <c r="K85">
        <f>VLOOKUP(C85,'Invited Hospitals'!B:J, 7, FALSE)</f>
        <v>545</v>
      </c>
      <c r="L85" s="132">
        <v>34</v>
      </c>
      <c r="M85">
        <f>VLOOKUP($C85,'Invited Hospitals'!$B:$J, 8, FALSE)</f>
        <v>2013</v>
      </c>
      <c r="N85" s="132" t="str">
        <f>VLOOKUP($C85,'Invited Hospitals'!$B:$K, 9, FALSE)</f>
        <v>Govt. (non federal) - City</v>
      </c>
      <c r="O85" s="110" t="s">
        <v>2485</v>
      </c>
      <c r="P85" s="112">
        <v>42891</v>
      </c>
      <c r="Q85" s="110" t="s">
        <v>2491</v>
      </c>
      <c r="R85" s="132" t="str">
        <f>VLOOKUP($C85,'Invited Hospitals'!$B:$K, 10, FALSE)</f>
        <v>Minor</v>
      </c>
      <c r="V85" s="1"/>
      <c r="X85" s="1"/>
      <c r="AF85" s="24"/>
      <c r="AG85" s="18"/>
      <c r="AH85" s="17"/>
    </row>
    <row r="86" spans="1:34">
      <c r="A86" s="84">
        <v>0.90058553302102917</v>
      </c>
      <c r="B86" s="83" t="s">
        <v>6</v>
      </c>
      <c r="C86" s="83" t="s">
        <v>6</v>
      </c>
      <c r="D86" s="84">
        <v>0.93694213239222535</v>
      </c>
      <c r="E86" s="83" t="s">
        <v>7</v>
      </c>
      <c r="F86" s="84">
        <v>0.87595009609222407</v>
      </c>
      <c r="G86" s="83" t="s">
        <v>15</v>
      </c>
      <c r="H86" t="str">
        <f t="shared" ref="H86:H117" si="9">LEFT(G86,(FIND(" ",G86,1)-1))</f>
        <v>BERMUDEZ</v>
      </c>
      <c r="I86" t="str">
        <f t="shared" ref="I86:I117" si="10">TRIM(MID(G86,FIND(" ",G86)+1,256))</f>
        <v>MERY</v>
      </c>
      <c r="J86" t="str">
        <f t="shared" ref="J86:J117" si="11">PROPER(CLEAN(H86&amp;", "&amp;I86))</f>
        <v>Bermudez, Mery</v>
      </c>
      <c r="K86">
        <f>VLOOKUP(C86,'Invited Hospitals'!B:J, 7, FALSE)</f>
        <v>545</v>
      </c>
      <c r="L86" s="132">
        <v>34</v>
      </c>
      <c r="M86">
        <f>VLOOKUP($C86,'Invited Hospitals'!$B:$J, 8, FALSE)</f>
        <v>2013</v>
      </c>
      <c r="N86" s="132" t="str">
        <f>VLOOKUP($C86,'Invited Hospitals'!$B:$K, 9, FALSE)</f>
        <v>Govt. (non federal) - City</v>
      </c>
      <c r="O86" s="110" t="s">
        <v>2485</v>
      </c>
      <c r="P86" s="112">
        <v>41253</v>
      </c>
      <c r="Q86" s="110" t="s">
        <v>2491</v>
      </c>
      <c r="R86" s="132" t="str">
        <f>VLOOKUP($C86,'Invited Hospitals'!$B:$K, 10, FALSE)</f>
        <v>Minor</v>
      </c>
      <c r="V86" s="1"/>
      <c r="X86" s="1"/>
      <c r="AF86" s="24"/>
      <c r="AG86" s="18"/>
      <c r="AH86" s="17"/>
    </row>
    <row r="87" spans="1:34">
      <c r="A87" s="84">
        <v>0.27182430858090989</v>
      </c>
      <c r="B87" s="83" t="s">
        <v>6</v>
      </c>
      <c r="C87" s="83" t="s">
        <v>6</v>
      </c>
      <c r="D87" s="84">
        <v>0.93694213239222535</v>
      </c>
      <c r="E87" s="83" t="s">
        <v>7</v>
      </c>
      <c r="F87" s="84">
        <v>0.87595009609222407</v>
      </c>
      <c r="G87" s="83" t="s">
        <v>41</v>
      </c>
      <c r="H87" t="str">
        <f t="shared" si="9"/>
        <v>PHILITAS</v>
      </c>
      <c r="I87" t="str">
        <f t="shared" si="10"/>
        <v>PAUL-ANDRE N.</v>
      </c>
      <c r="J87" t="str">
        <f t="shared" si="11"/>
        <v>Philitas, Paul-Andre N.</v>
      </c>
      <c r="K87">
        <f>VLOOKUP(C87,'Invited Hospitals'!B:J, 7, FALSE)</f>
        <v>545</v>
      </c>
      <c r="L87" s="132">
        <v>34</v>
      </c>
      <c r="M87">
        <f>VLOOKUP($C87,'Invited Hospitals'!$B:$J, 8, FALSE)</f>
        <v>2013</v>
      </c>
      <c r="N87" s="132" t="str">
        <f>VLOOKUP($C87,'Invited Hospitals'!$B:$K, 9, FALSE)</f>
        <v>Govt. (non federal) - City</v>
      </c>
      <c r="O87" s="110" t="s">
        <v>2485</v>
      </c>
      <c r="P87" s="116">
        <v>41407</v>
      </c>
      <c r="Q87" s="110" t="s">
        <v>2491</v>
      </c>
      <c r="R87" s="132" t="str">
        <f>VLOOKUP($C87,'Invited Hospitals'!$B:$K, 10, FALSE)</f>
        <v>Minor</v>
      </c>
      <c r="V87" s="1"/>
      <c r="X87" s="1"/>
      <c r="AF87" s="24"/>
      <c r="AG87" s="18"/>
      <c r="AH87" s="17"/>
    </row>
    <row r="88" spans="1:34">
      <c r="A88" s="84">
        <v>0.87231885426034939</v>
      </c>
      <c r="B88" s="83" t="s">
        <v>6</v>
      </c>
      <c r="C88" s="83" t="s">
        <v>6</v>
      </c>
      <c r="D88" s="84">
        <v>0.93694213239222535</v>
      </c>
      <c r="E88" s="83" t="s">
        <v>7</v>
      </c>
      <c r="F88" s="84">
        <v>0.87595009609222407</v>
      </c>
      <c r="G88" s="83" t="s">
        <v>29</v>
      </c>
      <c r="H88" t="str">
        <f t="shared" si="9"/>
        <v>FLOYD</v>
      </c>
      <c r="I88" t="str">
        <f t="shared" si="10"/>
        <v>ROSALIND</v>
      </c>
      <c r="J88" t="str">
        <f t="shared" si="11"/>
        <v>Floyd, Rosalind</v>
      </c>
      <c r="K88">
        <f>VLOOKUP(C88,'Invited Hospitals'!B:J, 7, FALSE)</f>
        <v>545</v>
      </c>
      <c r="L88" s="132">
        <v>34</v>
      </c>
      <c r="M88">
        <f>VLOOKUP($C88,'Invited Hospitals'!$B:$J, 8, FALSE)</f>
        <v>2013</v>
      </c>
      <c r="N88" s="132" t="str">
        <f>VLOOKUP($C88,'Invited Hospitals'!$B:$K, 9, FALSE)</f>
        <v>Govt. (non federal) - City</v>
      </c>
      <c r="O88" s="110" t="s">
        <v>2485</v>
      </c>
      <c r="P88" s="112">
        <v>40861</v>
      </c>
      <c r="Q88" s="110" t="s">
        <v>2486</v>
      </c>
      <c r="R88" s="132" t="str">
        <f>VLOOKUP($C88,'Invited Hospitals'!$B:$K, 10, FALSE)</f>
        <v>Minor</v>
      </c>
      <c r="V88" s="1"/>
      <c r="X88" s="1"/>
      <c r="AF88" s="24"/>
      <c r="AG88" s="18"/>
      <c r="AH88" s="17"/>
    </row>
    <row r="89" spans="1:34">
      <c r="A89" s="84">
        <v>0.50037688478676046</v>
      </c>
      <c r="B89" s="83" t="s">
        <v>6</v>
      </c>
      <c r="C89" s="83" t="s">
        <v>6</v>
      </c>
      <c r="D89" s="84">
        <v>0.93694213239222535</v>
      </c>
      <c r="E89" s="83" t="s">
        <v>7</v>
      </c>
      <c r="F89" s="84">
        <v>0.87595009609222407</v>
      </c>
      <c r="G89" s="83" t="s">
        <v>31</v>
      </c>
      <c r="H89" t="str">
        <f t="shared" si="9"/>
        <v>JINGCO</v>
      </c>
      <c r="I89" t="str">
        <f t="shared" si="10"/>
        <v>SHALIMAR</v>
      </c>
      <c r="J89" t="str">
        <f t="shared" si="11"/>
        <v>Jingco, Shalimar</v>
      </c>
      <c r="K89">
        <f>VLOOKUP(C89,'Invited Hospitals'!B:J, 7, FALSE)</f>
        <v>545</v>
      </c>
      <c r="L89" s="132">
        <v>34</v>
      </c>
      <c r="M89">
        <f>VLOOKUP($C89,'Invited Hospitals'!$B:$J, 8, FALSE)</f>
        <v>2013</v>
      </c>
      <c r="N89" s="132" t="str">
        <f>VLOOKUP($C89,'Invited Hospitals'!$B:$K, 9, FALSE)</f>
        <v>Govt. (non federal) - City</v>
      </c>
      <c r="O89" s="110" t="s">
        <v>2485</v>
      </c>
      <c r="P89" s="112">
        <v>39587</v>
      </c>
      <c r="Q89" s="110" t="s">
        <v>2491</v>
      </c>
      <c r="R89" s="132" t="str">
        <f>VLOOKUP($C89,'Invited Hospitals'!$B:$K, 10, FALSE)</f>
        <v>Minor</v>
      </c>
      <c r="V89" s="1"/>
      <c r="X89" s="1"/>
      <c r="AF89" s="24"/>
      <c r="AG89" s="18"/>
      <c r="AH89" s="17"/>
    </row>
    <row r="90" spans="1:34">
      <c r="A90" s="84">
        <v>0.42107655469452399</v>
      </c>
      <c r="B90" s="83" t="s">
        <v>6</v>
      </c>
      <c r="C90" s="83" t="s">
        <v>6</v>
      </c>
      <c r="D90" s="84">
        <v>0.93694213239222535</v>
      </c>
      <c r="E90" s="83" t="s">
        <v>7</v>
      </c>
      <c r="F90" s="84">
        <v>0.87595009609222407</v>
      </c>
      <c r="G90" s="83" t="s">
        <v>49</v>
      </c>
      <c r="H90" t="str">
        <f t="shared" si="9"/>
        <v>THOMAS</v>
      </c>
      <c r="I90" t="str">
        <f t="shared" si="10"/>
        <v>SINU</v>
      </c>
      <c r="J90" t="str">
        <f t="shared" si="11"/>
        <v>Thomas, Sinu</v>
      </c>
      <c r="K90">
        <f>VLOOKUP(C90,'Invited Hospitals'!B:J, 7, FALSE)</f>
        <v>545</v>
      </c>
      <c r="L90" s="132">
        <v>34</v>
      </c>
      <c r="M90">
        <f>VLOOKUP($C90,'Invited Hospitals'!$B:$J, 8, FALSE)</f>
        <v>2013</v>
      </c>
      <c r="N90" s="132" t="str">
        <f>VLOOKUP($C90,'Invited Hospitals'!$B:$K, 9, FALSE)</f>
        <v>Govt. (non federal) - City</v>
      </c>
      <c r="O90" s="110" t="s">
        <v>2485</v>
      </c>
      <c r="P90" s="114">
        <v>36826</v>
      </c>
      <c r="Q90" s="110" t="s">
        <v>2486</v>
      </c>
      <c r="R90" s="132" t="str">
        <f>VLOOKUP($C90,'Invited Hospitals'!$B:$K, 10, FALSE)</f>
        <v>Minor</v>
      </c>
      <c r="V90" s="1"/>
      <c r="X90" s="1"/>
      <c r="AF90" s="24"/>
      <c r="AG90" s="18"/>
      <c r="AH90" s="17"/>
    </row>
    <row r="91" spans="1:34">
      <c r="A91" s="84">
        <v>0.57590866693187615</v>
      </c>
      <c r="B91" s="83" t="s">
        <v>6</v>
      </c>
      <c r="C91" s="83" t="s">
        <v>6</v>
      </c>
      <c r="D91" s="84">
        <v>0.93694213239222535</v>
      </c>
      <c r="E91" s="83" t="s">
        <v>7</v>
      </c>
      <c r="F91" s="84">
        <v>0.87595009609222407</v>
      </c>
      <c r="G91" s="83" t="s">
        <v>21</v>
      </c>
      <c r="H91" t="str">
        <f t="shared" si="9"/>
        <v>CHARLES</v>
      </c>
      <c r="I91" t="str">
        <f t="shared" si="10"/>
        <v>SONIA</v>
      </c>
      <c r="J91" t="str">
        <f t="shared" si="11"/>
        <v>Charles, Sonia</v>
      </c>
      <c r="K91">
        <f>VLOOKUP(C91,'Invited Hospitals'!B:J, 7, FALSE)</f>
        <v>545</v>
      </c>
      <c r="L91" s="132">
        <v>34</v>
      </c>
      <c r="M91">
        <f>VLOOKUP($C91,'Invited Hospitals'!$B:$J, 8, FALSE)</f>
        <v>2013</v>
      </c>
      <c r="N91" s="132" t="str">
        <f>VLOOKUP($C91,'Invited Hospitals'!$B:$K, 9, FALSE)</f>
        <v>Govt. (non federal) - City</v>
      </c>
      <c r="O91" s="110" t="s">
        <v>2490</v>
      </c>
      <c r="P91" s="112">
        <v>41498</v>
      </c>
      <c r="Q91" s="110" t="s">
        <v>2491</v>
      </c>
      <c r="R91" s="132" t="str">
        <f>VLOOKUP($C91,'Invited Hospitals'!$B:$K, 10, FALSE)</f>
        <v>Minor</v>
      </c>
      <c r="V91" s="1"/>
      <c r="X91" s="1"/>
      <c r="AF91" s="24"/>
      <c r="AG91" s="18"/>
      <c r="AH91" s="17"/>
    </row>
    <row r="92" spans="1:34">
      <c r="A92" s="84">
        <v>0.87213860802359444</v>
      </c>
      <c r="B92" s="83" t="s">
        <v>6</v>
      </c>
      <c r="C92" s="83" t="s">
        <v>6</v>
      </c>
      <c r="D92" s="84">
        <v>0.93694213239222535</v>
      </c>
      <c r="E92" s="83" t="s">
        <v>7</v>
      </c>
      <c r="F92" s="84">
        <v>0.87595009609222407</v>
      </c>
      <c r="G92" s="83" t="s">
        <v>52</v>
      </c>
      <c r="H92" t="str">
        <f t="shared" si="9"/>
        <v>VOGEL</v>
      </c>
      <c r="I92" t="str">
        <f t="shared" si="10"/>
        <v>TANYA</v>
      </c>
      <c r="J92" t="str">
        <f t="shared" si="11"/>
        <v>Vogel, Tanya</v>
      </c>
      <c r="K92">
        <f>VLOOKUP(C92,'Invited Hospitals'!B:J, 7, FALSE)</f>
        <v>545</v>
      </c>
      <c r="L92" s="132">
        <v>34</v>
      </c>
      <c r="M92">
        <f>VLOOKUP($C92,'Invited Hospitals'!$B:$J, 8, FALSE)</f>
        <v>2013</v>
      </c>
      <c r="N92" s="132" t="str">
        <f>VLOOKUP($C92,'Invited Hospitals'!$B:$K, 9, FALSE)</f>
        <v>Govt. (non federal) - City</v>
      </c>
      <c r="O92" s="110" t="s">
        <v>2485</v>
      </c>
      <c r="P92" s="114" t="s">
        <v>2566</v>
      </c>
      <c r="Q92" s="110" t="s">
        <v>2486</v>
      </c>
      <c r="R92" s="132" t="str">
        <f>VLOOKUP($C92,'Invited Hospitals'!$B:$K, 10, FALSE)</f>
        <v>Minor</v>
      </c>
      <c r="V92" s="1"/>
      <c r="X92" s="1"/>
      <c r="AF92" s="24"/>
      <c r="AG92" s="18"/>
      <c r="AH92" s="17"/>
    </row>
    <row r="93" spans="1:34">
      <c r="A93" s="84">
        <v>4.0568633372745078E-2</v>
      </c>
      <c r="B93" s="83" t="s">
        <v>6</v>
      </c>
      <c r="C93" s="83" t="s">
        <v>6</v>
      </c>
      <c r="D93" s="84">
        <v>0.93694213239222535</v>
      </c>
      <c r="E93" s="83" t="s">
        <v>7</v>
      </c>
      <c r="F93" s="84">
        <v>0.87595009609222407</v>
      </c>
      <c r="G93" s="83" t="s">
        <v>40</v>
      </c>
      <c r="H93" t="str">
        <f t="shared" si="9"/>
        <v>PALING</v>
      </c>
      <c r="I93" t="str">
        <f t="shared" si="10"/>
        <v>TENZIN</v>
      </c>
      <c r="J93" t="str">
        <f t="shared" si="11"/>
        <v>Paling, Tenzin</v>
      </c>
      <c r="K93">
        <f>VLOOKUP(C93,'Invited Hospitals'!B:J, 7, FALSE)</f>
        <v>545</v>
      </c>
      <c r="L93" s="132">
        <v>34</v>
      </c>
      <c r="M93">
        <f>VLOOKUP($C93,'Invited Hospitals'!$B:$J, 8, FALSE)</f>
        <v>2013</v>
      </c>
      <c r="N93" s="132" t="str">
        <f>VLOOKUP($C93,'Invited Hospitals'!$B:$K, 9, FALSE)</f>
        <v>Govt. (non federal) - City</v>
      </c>
      <c r="O93" s="110" t="s">
        <v>2485</v>
      </c>
      <c r="P93" s="114">
        <v>37333</v>
      </c>
      <c r="Q93" s="110" t="s">
        <v>2486</v>
      </c>
      <c r="R93" s="132" t="str">
        <f>VLOOKUP($C93,'Invited Hospitals'!$B:$K, 10, FALSE)</f>
        <v>Minor</v>
      </c>
      <c r="V93" s="1"/>
      <c r="X93" s="1"/>
      <c r="AF93" s="24"/>
      <c r="AG93" s="18"/>
      <c r="AH93" s="17"/>
    </row>
    <row r="94" spans="1:34">
      <c r="A94" s="84">
        <v>0.7024281249472103</v>
      </c>
      <c r="B94" s="83" t="s">
        <v>6</v>
      </c>
      <c r="C94" s="83" t="s">
        <v>6</v>
      </c>
      <c r="D94" s="84">
        <v>0.93694213239222535</v>
      </c>
      <c r="E94" s="83" t="s">
        <v>7</v>
      </c>
      <c r="F94" s="84">
        <v>0.87595009609222407</v>
      </c>
      <c r="G94" s="83" t="s">
        <v>10</v>
      </c>
      <c r="H94" t="str">
        <f t="shared" si="9"/>
        <v>ALAG</v>
      </c>
      <c r="I94" t="str">
        <f t="shared" si="10"/>
        <v>URVINDER K.</v>
      </c>
      <c r="J94" t="str">
        <f t="shared" si="11"/>
        <v>Alag, Urvinder K.</v>
      </c>
      <c r="K94">
        <f>VLOOKUP(C94,'Invited Hospitals'!B:J, 7, FALSE)</f>
        <v>545</v>
      </c>
      <c r="L94" s="132">
        <v>34</v>
      </c>
      <c r="M94">
        <f>VLOOKUP($C94,'Invited Hospitals'!$B:$J, 8, FALSE)</f>
        <v>2013</v>
      </c>
      <c r="N94" s="132" t="str">
        <f>VLOOKUP($C94,'Invited Hospitals'!$B:$K, 9, FALSE)</f>
        <v>Govt. (non federal) - City</v>
      </c>
      <c r="O94" s="110" t="s">
        <v>2485</v>
      </c>
      <c r="P94" s="112">
        <v>39118</v>
      </c>
      <c r="Q94" s="110" t="s">
        <v>2486</v>
      </c>
      <c r="R94" s="132" t="str">
        <f>VLOOKUP($C94,'Invited Hospitals'!$B:$K, 10, FALSE)</f>
        <v>Minor</v>
      </c>
      <c r="V94" s="1"/>
      <c r="X94" s="1"/>
      <c r="AF94" s="24"/>
      <c r="AG94" s="18"/>
      <c r="AH94" s="17"/>
    </row>
    <row r="95" spans="1:34">
      <c r="A95" s="84">
        <v>0.71331771014779155</v>
      </c>
      <c r="B95" s="83" t="s">
        <v>6</v>
      </c>
      <c r="C95" s="83" t="s">
        <v>6</v>
      </c>
      <c r="D95" s="84">
        <v>0.93694213239222535</v>
      </c>
      <c r="E95" s="83" t="s">
        <v>7</v>
      </c>
      <c r="F95" s="84">
        <v>0.87595009609222407</v>
      </c>
      <c r="G95" s="83" t="s">
        <v>33</v>
      </c>
      <c r="H95" t="str">
        <f t="shared" si="9"/>
        <v>LEWIS</v>
      </c>
      <c r="I95" t="str">
        <f t="shared" si="10"/>
        <v>VANESSA</v>
      </c>
      <c r="J95" t="str">
        <f t="shared" si="11"/>
        <v>Lewis, Vanessa</v>
      </c>
      <c r="K95">
        <f>VLOOKUP(C95,'Invited Hospitals'!B:J, 7, FALSE)</f>
        <v>545</v>
      </c>
      <c r="L95" s="132">
        <v>34</v>
      </c>
      <c r="M95">
        <f>VLOOKUP($C95,'Invited Hospitals'!$B:$J, 8, FALSE)</f>
        <v>2013</v>
      </c>
      <c r="N95" s="132" t="str">
        <f>VLOOKUP($C95,'Invited Hospitals'!$B:$K, 9, FALSE)</f>
        <v>Govt. (non federal) - City</v>
      </c>
      <c r="O95" s="110" t="s">
        <v>2485</v>
      </c>
      <c r="P95" s="116">
        <v>42380</v>
      </c>
      <c r="Q95" s="110" t="s">
        <v>2486</v>
      </c>
      <c r="R95" s="132" t="str">
        <f>VLOOKUP($C95,'Invited Hospitals'!$B:$K, 10, FALSE)</f>
        <v>Minor</v>
      </c>
      <c r="V95" s="1"/>
      <c r="X95" s="1"/>
      <c r="AF95" s="24"/>
      <c r="AG95" s="17"/>
      <c r="AH95" s="17"/>
    </row>
    <row r="96" spans="1:34">
      <c r="A96" s="84">
        <v>0.75822827541334625</v>
      </c>
      <c r="B96" s="83" t="s">
        <v>6</v>
      </c>
      <c r="C96" s="83" t="s">
        <v>6</v>
      </c>
      <c r="D96" s="84">
        <v>0.93694213239222535</v>
      </c>
      <c r="E96" s="83" t="s">
        <v>7</v>
      </c>
      <c r="F96" s="84">
        <v>0.87595009609222407</v>
      </c>
      <c r="G96" s="83" t="s">
        <v>46</v>
      </c>
      <c r="H96" t="str">
        <f t="shared" si="9"/>
        <v>SUERO</v>
      </c>
      <c r="I96" t="str">
        <f t="shared" si="10"/>
        <v>XIOMARA</v>
      </c>
      <c r="J96" t="str">
        <f t="shared" si="11"/>
        <v>Suero, Xiomara</v>
      </c>
      <c r="K96">
        <f>VLOOKUP(C96,'Invited Hospitals'!B:J, 7, FALSE)</f>
        <v>545</v>
      </c>
      <c r="L96" s="132">
        <v>34</v>
      </c>
      <c r="M96">
        <f>VLOOKUP($C96,'Invited Hospitals'!$B:$J, 8, FALSE)</f>
        <v>2013</v>
      </c>
      <c r="N96" s="132" t="str">
        <f>VLOOKUP($C96,'Invited Hospitals'!$B:$K, 9, FALSE)</f>
        <v>Govt. (non federal) - City</v>
      </c>
      <c r="O96" s="110" t="s">
        <v>2485</v>
      </c>
      <c r="P96" s="114">
        <v>38586</v>
      </c>
      <c r="Q96" s="110" t="s">
        <v>2491</v>
      </c>
      <c r="R96" s="132" t="str">
        <f>VLOOKUP($C96,'Invited Hospitals'!$B:$K, 10, FALSE)</f>
        <v>Minor</v>
      </c>
      <c r="V96" s="1"/>
      <c r="X96" s="1"/>
      <c r="AF96" s="24"/>
      <c r="AG96" s="18"/>
      <c r="AH96" s="17"/>
    </row>
    <row r="97" spans="1:34">
      <c r="A97" s="84">
        <v>0.37282033756906185</v>
      </c>
      <c r="B97" s="83" t="s">
        <v>6</v>
      </c>
      <c r="C97" s="83" t="s">
        <v>6</v>
      </c>
      <c r="D97" s="84">
        <v>0.93694213239222535</v>
      </c>
      <c r="E97" s="83" t="s">
        <v>7</v>
      </c>
      <c r="F97" s="84">
        <v>0.87595009609222407</v>
      </c>
      <c r="G97" s="83" t="s">
        <v>36</v>
      </c>
      <c r="H97" t="str">
        <f t="shared" si="9"/>
        <v>MUSHIYSEVA</v>
      </c>
      <c r="I97" t="str">
        <f t="shared" si="10"/>
        <v>YALTO</v>
      </c>
      <c r="J97" t="str">
        <f t="shared" si="11"/>
        <v>Mushiyseva, Yalto</v>
      </c>
      <c r="K97">
        <f>VLOOKUP(C97,'Invited Hospitals'!B:J, 7, FALSE)</f>
        <v>545</v>
      </c>
      <c r="L97" s="132">
        <v>34</v>
      </c>
      <c r="M97">
        <f>VLOOKUP($C97,'Invited Hospitals'!$B:$J, 8, FALSE)</f>
        <v>2013</v>
      </c>
      <c r="N97" s="132" t="str">
        <f>VLOOKUP($C97,'Invited Hospitals'!$B:$K, 9, FALSE)</f>
        <v>Govt. (non federal) - City</v>
      </c>
      <c r="O97" s="110" t="s">
        <v>2485</v>
      </c>
      <c r="P97" s="114">
        <v>41596</v>
      </c>
      <c r="Q97" s="110" t="s">
        <v>2491</v>
      </c>
      <c r="R97" s="132" t="str">
        <f>VLOOKUP($C97,'Invited Hospitals'!$B:$K, 10, FALSE)</f>
        <v>Minor</v>
      </c>
      <c r="V97" s="1"/>
      <c r="X97" s="1"/>
      <c r="AF97" s="24"/>
      <c r="AG97" s="18"/>
      <c r="AH97" s="17"/>
    </row>
    <row r="98" spans="1:34">
      <c r="A98" s="84">
        <v>0.12731361451576328</v>
      </c>
      <c r="B98" s="83" t="s">
        <v>6</v>
      </c>
      <c r="C98" s="83" t="s">
        <v>6</v>
      </c>
      <c r="D98" s="84">
        <v>0.93694213239222535</v>
      </c>
      <c r="E98" s="83" t="s">
        <v>8</v>
      </c>
      <c r="F98" s="84">
        <v>0.22214704685362552</v>
      </c>
      <c r="G98" s="83" t="s">
        <v>80</v>
      </c>
      <c r="H98" t="str">
        <f t="shared" si="9"/>
        <v>MOHAMED</v>
      </c>
      <c r="I98" t="str">
        <f t="shared" si="10"/>
        <v>ALICIA</v>
      </c>
      <c r="J98" t="str">
        <f t="shared" si="11"/>
        <v>Mohamed, Alicia</v>
      </c>
      <c r="K98">
        <f>VLOOKUP(C98,'Invited Hospitals'!B:J, 7, FALSE)</f>
        <v>545</v>
      </c>
      <c r="L98" s="132">
        <v>35</v>
      </c>
      <c r="M98">
        <f>VLOOKUP($C98,'Invited Hospitals'!$B:$J, 8, FALSE)</f>
        <v>2013</v>
      </c>
      <c r="N98" s="132" t="str">
        <f>VLOOKUP($C98,'Invited Hospitals'!$B:$K, 9, FALSE)</f>
        <v>Govt. (non federal) - City</v>
      </c>
      <c r="O98" s="110" t="s">
        <v>2485</v>
      </c>
      <c r="P98" s="114">
        <v>41407</v>
      </c>
      <c r="Q98" s="110" t="s">
        <v>2491</v>
      </c>
      <c r="R98" s="132" t="str">
        <f>VLOOKUP($C98,'Invited Hospitals'!$B:$K, 10, FALSE)</f>
        <v>Minor</v>
      </c>
      <c r="V98" s="1"/>
      <c r="X98" s="1"/>
      <c r="AF98" s="24"/>
      <c r="AG98" s="18"/>
      <c r="AH98" s="17"/>
    </row>
    <row r="99" spans="1:34">
      <c r="A99" s="84">
        <v>0.70048008811240059</v>
      </c>
      <c r="B99" s="83" t="s">
        <v>6</v>
      </c>
      <c r="C99" s="83" t="s">
        <v>6</v>
      </c>
      <c r="D99" s="84">
        <v>0.93694213239222535</v>
      </c>
      <c r="E99" s="83" t="s">
        <v>8</v>
      </c>
      <c r="F99" s="84">
        <v>0.22214704685362552</v>
      </c>
      <c r="G99" s="83" t="s">
        <v>58</v>
      </c>
      <c r="H99" t="str">
        <f t="shared" si="9"/>
        <v>BAKSH</v>
      </c>
      <c r="I99" t="str">
        <f t="shared" si="10"/>
        <v>ANGELA</v>
      </c>
      <c r="J99" t="str">
        <f t="shared" si="11"/>
        <v>Baksh, Angela</v>
      </c>
      <c r="K99">
        <f>VLOOKUP(C99,'Invited Hospitals'!B:J, 7, FALSE)</f>
        <v>545</v>
      </c>
      <c r="L99" s="132">
        <v>35</v>
      </c>
      <c r="M99">
        <f>VLOOKUP($C99,'Invited Hospitals'!$B:$J, 8, FALSE)</f>
        <v>2013</v>
      </c>
      <c r="N99" s="132" t="str">
        <f>VLOOKUP($C99,'Invited Hospitals'!$B:$K, 9, FALSE)</f>
        <v>Govt. (non federal) - City</v>
      </c>
      <c r="O99" s="110" t="s">
        <v>2485</v>
      </c>
      <c r="P99" s="112">
        <v>42198</v>
      </c>
      <c r="Q99" s="110" t="s">
        <v>2486</v>
      </c>
      <c r="R99" s="132" t="str">
        <f>VLOOKUP($C99,'Invited Hospitals'!$B:$K, 10, FALSE)</f>
        <v>Minor</v>
      </c>
      <c r="V99" s="1"/>
      <c r="X99" s="1"/>
      <c r="AF99" s="24"/>
      <c r="AG99" s="18"/>
      <c r="AH99" s="17"/>
    </row>
    <row r="100" spans="1:34">
      <c r="A100" s="84">
        <v>0.29781989551564791</v>
      </c>
      <c r="B100" s="83" t="s">
        <v>6</v>
      </c>
      <c r="C100" s="83" t="s">
        <v>6</v>
      </c>
      <c r="D100" s="84">
        <v>0.93694213239222535</v>
      </c>
      <c r="E100" s="83" t="s">
        <v>8</v>
      </c>
      <c r="F100" s="84">
        <v>0.22214704685362552</v>
      </c>
      <c r="G100" s="83" t="s">
        <v>57</v>
      </c>
      <c r="H100" t="str">
        <f t="shared" si="9"/>
        <v>ARONOVA</v>
      </c>
      <c r="I100" t="str">
        <f t="shared" si="10"/>
        <v>ANZHELIKA</v>
      </c>
      <c r="J100" t="str">
        <f t="shared" si="11"/>
        <v>Aronova, Anzhelika</v>
      </c>
      <c r="K100">
        <f>VLOOKUP(C100,'Invited Hospitals'!B:J, 7, FALSE)</f>
        <v>545</v>
      </c>
      <c r="L100" s="132">
        <v>35</v>
      </c>
      <c r="M100">
        <f>VLOOKUP($C100,'Invited Hospitals'!$B:$J, 8, FALSE)</f>
        <v>2013</v>
      </c>
      <c r="N100" s="132" t="str">
        <f>VLOOKUP($C100,'Invited Hospitals'!$B:$K, 9, FALSE)</f>
        <v>Govt. (non federal) - City</v>
      </c>
      <c r="O100" s="110" t="s">
        <v>2485</v>
      </c>
      <c r="P100" s="112">
        <v>38670</v>
      </c>
      <c r="Q100" s="110" t="s">
        <v>2486</v>
      </c>
      <c r="R100" s="132" t="str">
        <f>VLOOKUP($C100,'Invited Hospitals'!$B:$K, 10, FALSE)</f>
        <v>Minor</v>
      </c>
      <c r="V100" s="1"/>
      <c r="X100" s="1"/>
      <c r="AF100" s="24"/>
      <c r="AG100" s="18"/>
      <c r="AH100" s="17"/>
    </row>
    <row r="101" spans="1:34">
      <c r="A101" s="84">
        <v>0.20298185841830796</v>
      </c>
      <c r="B101" s="83" t="s">
        <v>6</v>
      </c>
      <c r="C101" s="83" t="s">
        <v>6</v>
      </c>
      <c r="D101" s="84">
        <v>0.93694213239222535</v>
      </c>
      <c r="E101" s="83" t="s">
        <v>8</v>
      </c>
      <c r="F101" s="84">
        <v>0.22214704685362552</v>
      </c>
      <c r="G101" s="83" t="s">
        <v>70</v>
      </c>
      <c r="H101" t="str">
        <f t="shared" si="9"/>
        <v>HUDSON</v>
      </c>
      <c r="I101" t="str">
        <f t="shared" si="10"/>
        <v>ARLENE</v>
      </c>
      <c r="J101" t="str">
        <f t="shared" si="11"/>
        <v>Hudson, Arlene</v>
      </c>
      <c r="K101">
        <f>VLOOKUP(C101,'Invited Hospitals'!B:J, 7, FALSE)</f>
        <v>545</v>
      </c>
      <c r="L101" s="132">
        <v>35</v>
      </c>
      <c r="M101">
        <f>VLOOKUP($C101,'Invited Hospitals'!$B:$J, 8, FALSE)</f>
        <v>2013</v>
      </c>
      <c r="N101" s="132" t="str">
        <f>VLOOKUP($C101,'Invited Hospitals'!$B:$K, 9, FALSE)</f>
        <v>Govt. (non federal) - City</v>
      </c>
      <c r="O101" s="110" t="s">
        <v>2485</v>
      </c>
      <c r="P101" s="113">
        <v>35415</v>
      </c>
      <c r="Q101" s="110" t="s">
        <v>2491</v>
      </c>
      <c r="R101" s="132" t="str">
        <f>VLOOKUP($C101,'Invited Hospitals'!$B:$K, 10, FALSE)</f>
        <v>Minor</v>
      </c>
      <c r="V101" s="1"/>
      <c r="X101" s="1"/>
      <c r="AF101" s="24"/>
      <c r="AG101" s="18"/>
      <c r="AH101" s="17"/>
    </row>
    <row r="102" spans="1:34">
      <c r="A102" s="84">
        <v>0.26424760581238371</v>
      </c>
      <c r="B102" s="83" t="s">
        <v>6</v>
      </c>
      <c r="C102" s="83" t="s">
        <v>6</v>
      </c>
      <c r="D102" s="84">
        <v>0.93694213239222535</v>
      </c>
      <c r="E102" s="83" t="s">
        <v>8</v>
      </c>
      <c r="F102" s="84">
        <v>0.22214704685362552</v>
      </c>
      <c r="G102" s="83" t="s">
        <v>90</v>
      </c>
      <c r="H102" t="str">
        <f t="shared" si="9"/>
        <v>THOMPSON</v>
      </c>
      <c r="I102" t="str">
        <f t="shared" si="10"/>
        <v>ASHMA</v>
      </c>
      <c r="J102" t="str">
        <f t="shared" si="11"/>
        <v>Thompson, Ashma</v>
      </c>
      <c r="K102">
        <f>VLOOKUP(C102,'Invited Hospitals'!B:J, 7, FALSE)</f>
        <v>545</v>
      </c>
      <c r="L102" s="132">
        <v>35</v>
      </c>
      <c r="M102">
        <f>VLOOKUP($C102,'Invited Hospitals'!$B:$J, 8, FALSE)</f>
        <v>2013</v>
      </c>
      <c r="N102" s="132" t="str">
        <f>VLOOKUP($C102,'Invited Hospitals'!$B:$K, 9, FALSE)</f>
        <v>Govt. (non federal) - City</v>
      </c>
      <c r="O102" s="110" t="s">
        <v>2485</v>
      </c>
      <c r="P102" s="117">
        <v>42198</v>
      </c>
      <c r="Q102" s="110" t="s">
        <v>2491</v>
      </c>
      <c r="R102" s="132" t="str">
        <f>VLOOKUP($C102,'Invited Hospitals'!$B:$K, 10, FALSE)</f>
        <v>Minor</v>
      </c>
      <c r="V102" s="1"/>
      <c r="X102" s="1"/>
      <c r="AF102" s="24"/>
      <c r="AG102" s="18"/>
      <c r="AH102" s="17"/>
    </row>
    <row r="103" spans="1:34">
      <c r="A103" s="84">
        <v>0.8441974191409104</v>
      </c>
      <c r="B103" s="83" t="s">
        <v>6</v>
      </c>
      <c r="C103" s="83" t="s">
        <v>6</v>
      </c>
      <c r="D103" s="84">
        <v>0.93694213239222535</v>
      </c>
      <c r="E103" s="83" t="s">
        <v>8</v>
      </c>
      <c r="F103" s="84">
        <v>0.22214704685362552</v>
      </c>
      <c r="G103" s="83" t="s">
        <v>66</v>
      </c>
      <c r="H103" t="str">
        <f t="shared" si="9"/>
        <v>ELEFTERION</v>
      </c>
      <c r="I103" t="str">
        <f t="shared" si="10"/>
        <v>BENEDETTA</v>
      </c>
      <c r="J103" t="str">
        <f t="shared" si="11"/>
        <v>Elefterion, Benedetta</v>
      </c>
      <c r="K103">
        <f>VLOOKUP(C103,'Invited Hospitals'!B:J, 7, FALSE)</f>
        <v>545</v>
      </c>
      <c r="L103" s="132">
        <v>35</v>
      </c>
      <c r="M103">
        <f>VLOOKUP($C103,'Invited Hospitals'!$B:$J, 8, FALSE)</f>
        <v>2013</v>
      </c>
      <c r="N103" s="132" t="str">
        <f>VLOOKUP($C103,'Invited Hospitals'!$B:$K, 9, FALSE)</f>
        <v>Govt. (non federal) - City</v>
      </c>
      <c r="O103" s="110" t="s">
        <v>2509</v>
      </c>
      <c r="P103" s="112">
        <v>39286</v>
      </c>
      <c r="Q103" s="110" t="s">
        <v>2491</v>
      </c>
      <c r="R103" s="132" t="str">
        <f>VLOOKUP($C103,'Invited Hospitals'!$B:$K, 10, FALSE)</f>
        <v>Minor</v>
      </c>
      <c r="V103" s="1"/>
      <c r="X103" s="1"/>
      <c r="AF103" s="24"/>
      <c r="AG103" s="18"/>
      <c r="AH103" s="17"/>
    </row>
    <row r="104" spans="1:34">
      <c r="A104" s="84">
        <v>0.33753125598310307</v>
      </c>
      <c r="B104" s="83" t="s">
        <v>6</v>
      </c>
      <c r="C104" s="83" t="s">
        <v>6</v>
      </c>
      <c r="D104" s="84">
        <v>0.93694213239222535</v>
      </c>
      <c r="E104" s="83" t="s">
        <v>8</v>
      </c>
      <c r="F104" s="84">
        <v>0.22214704685362552</v>
      </c>
      <c r="G104" s="83" t="s">
        <v>94</v>
      </c>
      <c r="H104" t="str">
        <f t="shared" si="9"/>
        <v>YOUDON</v>
      </c>
      <c r="I104" t="str">
        <f t="shared" si="10"/>
        <v>CHIME</v>
      </c>
      <c r="J104" t="str">
        <f t="shared" si="11"/>
        <v>Youdon, Chime</v>
      </c>
      <c r="K104">
        <f>VLOOKUP(C104,'Invited Hospitals'!B:J, 7, FALSE)</f>
        <v>545</v>
      </c>
      <c r="L104" s="132">
        <v>35</v>
      </c>
      <c r="M104">
        <f>VLOOKUP($C104,'Invited Hospitals'!$B:$J, 8, FALSE)</f>
        <v>2013</v>
      </c>
      <c r="N104" s="132" t="str">
        <f>VLOOKUP($C104,'Invited Hospitals'!$B:$K, 9, FALSE)</f>
        <v>Govt. (non federal) - City</v>
      </c>
      <c r="O104" s="110" t="s">
        <v>2485</v>
      </c>
      <c r="P104" s="114">
        <v>38614</v>
      </c>
      <c r="Q104" s="110" t="s">
        <v>2491</v>
      </c>
      <c r="R104" s="132" t="str">
        <f>VLOOKUP($C104,'Invited Hospitals'!$B:$K, 10, FALSE)</f>
        <v>Minor</v>
      </c>
      <c r="V104" s="1"/>
      <c r="X104" s="1"/>
      <c r="AF104" s="24"/>
      <c r="AG104" s="18"/>
      <c r="AH104" s="17"/>
    </row>
    <row r="105" spans="1:34">
      <c r="A105" s="84">
        <v>0.95073496761849552</v>
      </c>
      <c r="B105" s="83" t="s">
        <v>6</v>
      </c>
      <c r="C105" s="83" t="s">
        <v>6</v>
      </c>
      <c r="D105" s="84">
        <v>0.93694213239222535</v>
      </c>
      <c r="E105" s="83" t="s">
        <v>8</v>
      </c>
      <c r="F105" s="84">
        <v>0.22214704685362552</v>
      </c>
      <c r="G105" s="83" t="s">
        <v>56</v>
      </c>
      <c r="H105" t="str">
        <f t="shared" si="9"/>
        <v>ARELLANO</v>
      </c>
      <c r="I105" t="str">
        <f t="shared" si="10"/>
        <v>CHRISTIAN</v>
      </c>
      <c r="J105" t="str">
        <f t="shared" si="11"/>
        <v>Arellano, Christian</v>
      </c>
      <c r="K105">
        <f>VLOOKUP(C105,'Invited Hospitals'!B:J, 7, FALSE)</f>
        <v>545</v>
      </c>
      <c r="L105" s="132">
        <v>35</v>
      </c>
      <c r="M105">
        <f>VLOOKUP($C105,'Invited Hospitals'!$B:$J, 8, FALSE)</f>
        <v>2013</v>
      </c>
      <c r="N105" s="132" t="str">
        <f>VLOOKUP($C105,'Invited Hospitals'!$B:$K, 9, FALSE)</f>
        <v>Govt. (non federal) - City</v>
      </c>
      <c r="O105" s="110" t="s">
        <v>2485</v>
      </c>
      <c r="P105" s="112">
        <v>37823</v>
      </c>
      <c r="Q105" s="110" t="s">
        <v>2486</v>
      </c>
      <c r="R105" s="132" t="str">
        <f>VLOOKUP($C105,'Invited Hospitals'!$B:$K, 10, FALSE)</f>
        <v>Minor</v>
      </c>
      <c r="V105" s="1"/>
      <c r="X105" s="1"/>
      <c r="AF105" s="24"/>
      <c r="AG105" s="18"/>
      <c r="AH105" s="17"/>
    </row>
    <row r="106" spans="1:34">
      <c r="A106" s="84">
        <v>0.38336774888255576</v>
      </c>
      <c r="B106" s="83" t="s">
        <v>6</v>
      </c>
      <c r="C106" s="83" t="s">
        <v>6</v>
      </c>
      <c r="D106" s="84">
        <v>0.93694213239222535</v>
      </c>
      <c r="E106" s="83" t="s">
        <v>8</v>
      </c>
      <c r="F106" s="84">
        <v>0.22214704685362552</v>
      </c>
      <c r="G106" s="83" t="s">
        <v>89</v>
      </c>
      <c r="H106" t="str">
        <f t="shared" si="9"/>
        <v>SIMMS</v>
      </c>
      <c r="I106" t="str">
        <f t="shared" si="10"/>
        <v>COLEEN</v>
      </c>
      <c r="J106" t="str">
        <f t="shared" si="11"/>
        <v>Simms, Coleen</v>
      </c>
      <c r="K106">
        <f>VLOOKUP(C106,'Invited Hospitals'!B:J, 7, FALSE)</f>
        <v>545</v>
      </c>
      <c r="L106" s="132">
        <v>35</v>
      </c>
      <c r="M106">
        <f>VLOOKUP($C106,'Invited Hospitals'!$B:$J, 8, FALSE)</f>
        <v>2013</v>
      </c>
      <c r="N106" s="132" t="str">
        <f>VLOOKUP($C106,'Invited Hospitals'!$B:$K, 9, FALSE)</f>
        <v>Govt. (non federal) - City</v>
      </c>
      <c r="O106" s="110" t="s">
        <v>2485</v>
      </c>
      <c r="P106" s="114">
        <v>41372</v>
      </c>
      <c r="Q106" s="110" t="s">
        <v>2491</v>
      </c>
      <c r="R106" s="132" t="str">
        <f>VLOOKUP($C106,'Invited Hospitals'!$B:$K, 10, FALSE)</f>
        <v>Minor</v>
      </c>
      <c r="V106" s="1"/>
      <c r="X106" s="1"/>
      <c r="AF106" s="24"/>
      <c r="AG106" s="18"/>
      <c r="AH106" s="17"/>
    </row>
    <row r="107" spans="1:34">
      <c r="A107" s="84">
        <v>0.88949245340665506</v>
      </c>
      <c r="B107" s="83" t="s">
        <v>6</v>
      </c>
      <c r="C107" s="83" t="s">
        <v>6</v>
      </c>
      <c r="D107" s="84">
        <v>0.93694213239222535</v>
      </c>
      <c r="E107" s="83" t="s">
        <v>8</v>
      </c>
      <c r="F107" s="84">
        <v>0.22214704685362552</v>
      </c>
      <c r="G107" s="83" t="s">
        <v>77</v>
      </c>
      <c r="H107" t="str">
        <f t="shared" si="9"/>
        <v>MADHI</v>
      </c>
      <c r="I107" t="str">
        <f t="shared" si="10"/>
        <v>DHURATA</v>
      </c>
      <c r="J107" t="str">
        <f t="shared" si="11"/>
        <v>Madhi, Dhurata</v>
      </c>
      <c r="K107">
        <f>VLOOKUP(C107,'Invited Hospitals'!B:J, 7, FALSE)</f>
        <v>545</v>
      </c>
      <c r="L107" s="132">
        <v>35</v>
      </c>
      <c r="M107">
        <f>VLOOKUP($C107,'Invited Hospitals'!$B:$J, 8, FALSE)</f>
        <v>2013</v>
      </c>
      <c r="N107" s="132" t="str">
        <f>VLOOKUP($C107,'Invited Hospitals'!$B:$K, 9, FALSE)</f>
        <v>Govt. (non federal) - City</v>
      </c>
      <c r="O107" s="110" t="s">
        <v>2485</v>
      </c>
      <c r="P107" s="114">
        <v>36556</v>
      </c>
      <c r="Q107" s="110" t="s">
        <v>2491</v>
      </c>
      <c r="R107" s="132" t="str">
        <f>VLOOKUP($C107,'Invited Hospitals'!$B:$K, 10, FALSE)</f>
        <v>Minor</v>
      </c>
      <c r="V107" s="1"/>
      <c r="X107" s="1"/>
      <c r="AF107" s="24"/>
      <c r="AG107" s="18"/>
      <c r="AH107" s="17"/>
    </row>
    <row r="108" spans="1:34">
      <c r="A108" s="84">
        <v>0.37444196620507419</v>
      </c>
      <c r="B108" s="83" t="s">
        <v>6</v>
      </c>
      <c r="C108" s="83" t="s">
        <v>6</v>
      </c>
      <c r="D108" s="84">
        <v>0.93694213239222535</v>
      </c>
      <c r="E108" s="83" t="s">
        <v>8</v>
      </c>
      <c r="F108" s="84">
        <v>0.22214704685362552</v>
      </c>
      <c r="G108" s="83" t="s">
        <v>60</v>
      </c>
      <c r="H108" t="str">
        <f t="shared" si="9"/>
        <v>BLAKE-COOPER</v>
      </c>
      <c r="I108" t="str">
        <f t="shared" si="10"/>
        <v>DIANA</v>
      </c>
      <c r="J108" t="str">
        <f t="shared" si="11"/>
        <v>Blake-Cooper, Diana</v>
      </c>
      <c r="K108">
        <f>VLOOKUP(C108,'Invited Hospitals'!B:J, 7, FALSE)</f>
        <v>545</v>
      </c>
      <c r="L108" s="132">
        <v>35</v>
      </c>
      <c r="M108">
        <f>VLOOKUP($C108,'Invited Hospitals'!$B:$J, 8, FALSE)</f>
        <v>2013</v>
      </c>
      <c r="N108" s="132" t="str">
        <f>VLOOKUP($C108,'Invited Hospitals'!$B:$K, 9, FALSE)</f>
        <v>Govt. (non federal) - City</v>
      </c>
      <c r="O108" s="110" t="s">
        <v>2490</v>
      </c>
      <c r="P108" s="112">
        <v>41498</v>
      </c>
      <c r="Q108" s="110" t="s">
        <v>2486</v>
      </c>
      <c r="R108" s="132" t="str">
        <f>VLOOKUP($C108,'Invited Hospitals'!$B:$K, 10, FALSE)</f>
        <v>Minor</v>
      </c>
      <c r="V108" s="1"/>
      <c r="X108" s="1"/>
      <c r="AF108" s="24"/>
      <c r="AG108" s="18"/>
      <c r="AH108" s="17"/>
    </row>
    <row r="109" spans="1:34">
      <c r="A109" s="84">
        <v>0.46673317436380635</v>
      </c>
      <c r="B109" s="83" t="s">
        <v>6</v>
      </c>
      <c r="C109" s="83" t="s">
        <v>6</v>
      </c>
      <c r="D109" s="84">
        <v>0.93694213239222535</v>
      </c>
      <c r="E109" s="83" t="s">
        <v>8</v>
      </c>
      <c r="F109" s="84">
        <v>0.22214704685362552</v>
      </c>
      <c r="G109" s="83" t="s">
        <v>83</v>
      </c>
      <c r="H109" t="str">
        <f t="shared" si="9"/>
        <v>PALMER</v>
      </c>
      <c r="I109" t="str">
        <f t="shared" si="10"/>
        <v>DONNA KAYE</v>
      </c>
      <c r="J109" t="str">
        <f t="shared" si="11"/>
        <v>Palmer, Donna Kaye</v>
      </c>
      <c r="K109">
        <f>VLOOKUP(C109,'Invited Hospitals'!B:J, 7, FALSE)</f>
        <v>545</v>
      </c>
      <c r="L109" s="132">
        <v>35</v>
      </c>
      <c r="M109">
        <f>VLOOKUP($C109,'Invited Hospitals'!$B:$J, 8, FALSE)</f>
        <v>2013</v>
      </c>
      <c r="N109" s="132" t="str">
        <f>VLOOKUP($C109,'Invited Hospitals'!$B:$K, 9, FALSE)</f>
        <v>Govt. (non federal) - City</v>
      </c>
      <c r="O109" s="110" t="s">
        <v>2490</v>
      </c>
      <c r="P109" s="114">
        <v>33903</v>
      </c>
      <c r="Q109" s="110" t="s">
        <v>2504</v>
      </c>
      <c r="R109" s="132" t="str">
        <f>VLOOKUP($C109,'Invited Hospitals'!$B:$K, 10, FALSE)</f>
        <v>Minor</v>
      </c>
      <c r="V109" s="1"/>
      <c r="X109" s="1"/>
      <c r="AF109" s="24"/>
      <c r="AG109" s="18"/>
      <c r="AH109" s="17"/>
    </row>
    <row r="110" spans="1:34">
      <c r="A110" s="84">
        <v>0.72431943753362604</v>
      </c>
      <c r="B110" s="83" t="s">
        <v>6</v>
      </c>
      <c r="C110" s="83" t="s">
        <v>6</v>
      </c>
      <c r="D110" s="84">
        <v>0.93694213239222535</v>
      </c>
      <c r="E110" s="83" t="s">
        <v>8</v>
      </c>
      <c r="F110" s="84">
        <v>0.22214704685362552</v>
      </c>
      <c r="G110" s="83" t="s">
        <v>74</v>
      </c>
      <c r="H110" t="str">
        <f t="shared" si="9"/>
        <v>LAURORE-THOMAS</v>
      </c>
      <c r="I110" t="str">
        <f t="shared" si="10"/>
        <v>EVELYN</v>
      </c>
      <c r="J110" t="str">
        <f t="shared" si="11"/>
        <v>Laurore-Thomas, Evelyn</v>
      </c>
      <c r="K110">
        <f>VLOOKUP(C110,'Invited Hospitals'!B:J, 7, FALSE)</f>
        <v>545</v>
      </c>
      <c r="L110" s="132">
        <v>35</v>
      </c>
      <c r="M110">
        <f>VLOOKUP($C110,'Invited Hospitals'!$B:$J, 8, FALSE)</f>
        <v>2013</v>
      </c>
      <c r="N110" s="132" t="str">
        <f>VLOOKUP($C110,'Invited Hospitals'!$B:$K, 9, FALSE)</f>
        <v>Govt. (non federal) - City</v>
      </c>
      <c r="O110" s="110" t="s">
        <v>2485</v>
      </c>
      <c r="P110" s="115">
        <v>41890</v>
      </c>
      <c r="Q110" s="110" t="s">
        <v>2491</v>
      </c>
      <c r="R110" s="132" t="str">
        <f>VLOOKUP($C110,'Invited Hospitals'!$B:$K, 10, FALSE)</f>
        <v>Minor</v>
      </c>
      <c r="V110" s="1"/>
      <c r="X110" s="1"/>
      <c r="Y110" s="9"/>
      <c r="AF110" s="17"/>
      <c r="AG110" s="17"/>
      <c r="AH110" s="29"/>
    </row>
    <row r="111" spans="1:34">
      <c r="A111" s="84">
        <v>0.9415226123534437</v>
      </c>
      <c r="B111" s="83" t="s">
        <v>6</v>
      </c>
      <c r="C111" s="83" t="s">
        <v>6</v>
      </c>
      <c r="D111" s="84">
        <v>0.93694213239222535</v>
      </c>
      <c r="E111" s="83" t="s">
        <v>8</v>
      </c>
      <c r="F111" s="84">
        <v>0.22214704685362552</v>
      </c>
      <c r="G111" s="83" t="s">
        <v>72</v>
      </c>
      <c r="H111" t="str">
        <f t="shared" si="9"/>
        <v>JAHOOR</v>
      </c>
      <c r="I111" t="str">
        <f t="shared" si="10"/>
        <v>FAZIA</v>
      </c>
      <c r="J111" t="str">
        <f t="shared" si="11"/>
        <v>Jahoor, Fazia</v>
      </c>
      <c r="K111">
        <f>VLOOKUP(C111,'Invited Hospitals'!B:J, 7, FALSE)</f>
        <v>545</v>
      </c>
      <c r="L111" s="132">
        <v>35</v>
      </c>
      <c r="M111">
        <f>VLOOKUP($C111,'Invited Hospitals'!$B:$J, 8, FALSE)</f>
        <v>2013</v>
      </c>
      <c r="N111" s="132" t="str">
        <f>VLOOKUP($C111,'Invited Hospitals'!$B:$K, 9, FALSE)</f>
        <v>Govt. (non federal) - City</v>
      </c>
      <c r="O111" s="110" t="s">
        <v>2485</v>
      </c>
      <c r="P111" s="112">
        <v>35702</v>
      </c>
      <c r="Q111" s="110" t="s">
        <v>2486</v>
      </c>
      <c r="R111" s="132" t="str">
        <f>VLOOKUP($C111,'Invited Hospitals'!$B:$K, 10, FALSE)</f>
        <v>Minor</v>
      </c>
      <c r="V111" s="1"/>
      <c r="X111" s="1"/>
      <c r="Y111" s="9"/>
      <c r="AF111" s="17"/>
      <c r="AG111" s="17"/>
      <c r="AH111" s="29"/>
    </row>
    <row r="112" spans="1:34">
      <c r="A112" s="84">
        <v>0.72091577468838153</v>
      </c>
      <c r="B112" s="83" t="s">
        <v>6</v>
      </c>
      <c r="C112" s="83" t="s">
        <v>6</v>
      </c>
      <c r="D112" s="84">
        <v>0.93694213239222535</v>
      </c>
      <c r="E112" s="83" t="s">
        <v>8</v>
      </c>
      <c r="F112" s="84">
        <v>0.22214704685362552</v>
      </c>
      <c r="G112" s="83" t="s">
        <v>71</v>
      </c>
      <c r="H112" t="str">
        <f t="shared" si="9"/>
        <v>ISAACS</v>
      </c>
      <c r="I112" t="str">
        <f t="shared" si="10"/>
        <v>GAIL</v>
      </c>
      <c r="J112" t="str">
        <f t="shared" si="11"/>
        <v>Isaacs, Gail</v>
      </c>
      <c r="K112">
        <f>VLOOKUP(C112,'Invited Hospitals'!B:J, 7, FALSE)</f>
        <v>545</v>
      </c>
      <c r="L112" s="132">
        <v>35</v>
      </c>
      <c r="M112">
        <f>VLOOKUP($C112,'Invited Hospitals'!$B:$J, 8, FALSE)</f>
        <v>2013</v>
      </c>
      <c r="N112" s="132" t="str">
        <f>VLOOKUP($C112,'Invited Hospitals'!$B:$K, 9, FALSE)</f>
        <v>Govt. (non federal) - City</v>
      </c>
      <c r="O112" s="110" t="s">
        <v>2485</v>
      </c>
      <c r="P112" s="112">
        <v>38390</v>
      </c>
      <c r="Q112" s="110" t="s">
        <v>2491</v>
      </c>
      <c r="R112" s="132" t="str">
        <f>VLOOKUP($C112,'Invited Hospitals'!$B:$K, 10, FALSE)</f>
        <v>Minor</v>
      </c>
      <c r="V112" s="1"/>
      <c r="X112" s="1"/>
      <c r="Y112" s="9"/>
      <c r="AF112" s="17"/>
      <c r="AG112" s="17"/>
      <c r="AH112" s="29"/>
    </row>
    <row r="113" spans="1:34">
      <c r="A113" s="84">
        <v>0.49664135988048608</v>
      </c>
      <c r="B113" s="83" t="s">
        <v>6</v>
      </c>
      <c r="C113" s="83" t="s">
        <v>6</v>
      </c>
      <c r="D113" s="84">
        <v>0.93694213239222535</v>
      </c>
      <c r="E113" s="83" t="s">
        <v>8</v>
      </c>
      <c r="F113" s="84">
        <v>0.22214704685362552</v>
      </c>
      <c r="G113" s="83" t="s">
        <v>61</v>
      </c>
      <c r="H113" t="str">
        <f t="shared" si="9"/>
        <v>BUCSIT</v>
      </c>
      <c r="I113" t="str">
        <f t="shared" si="10"/>
        <v>HELEN</v>
      </c>
      <c r="J113" t="str">
        <f t="shared" si="11"/>
        <v>Bucsit, Helen</v>
      </c>
      <c r="K113">
        <f>VLOOKUP(C113,'Invited Hospitals'!B:J, 7, FALSE)</f>
        <v>545</v>
      </c>
      <c r="L113" s="132">
        <v>35</v>
      </c>
      <c r="M113">
        <f>VLOOKUP($C113,'Invited Hospitals'!$B:$J, 8, FALSE)</f>
        <v>2013</v>
      </c>
      <c r="N113" s="132" t="str">
        <f>VLOOKUP($C113,'Invited Hospitals'!$B:$K, 9, FALSE)</f>
        <v>Govt. (non federal) - City</v>
      </c>
      <c r="O113" s="110" t="s">
        <v>2485</v>
      </c>
      <c r="P113" s="112">
        <v>39650</v>
      </c>
      <c r="Q113" s="110" t="s">
        <v>2486</v>
      </c>
      <c r="R113" s="132" t="str">
        <f>VLOOKUP($C113,'Invited Hospitals'!$B:$K, 10, FALSE)</f>
        <v>Minor</v>
      </c>
      <c r="V113" s="1"/>
      <c r="X113" s="1"/>
      <c r="Y113" s="9"/>
      <c r="AF113" s="17"/>
      <c r="AG113" s="17"/>
      <c r="AH113" s="29"/>
    </row>
    <row r="114" spans="1:34">
      <c r="A114" s="84">
        <v>0.31186817926704824</v>
      </c>
      <c r="B114" s="83" t="s">
        <v>6</v>
      </c>
      <c r="C114" s="83" t="s">
        <v>6</v>
      </c>
      <c r="D114" s="84">
        <v>0.93694213239222535</v>
      </c>
      <c r="E114" s="83" t="s">
        <v>8</v>
      </c>
      <c r="F114" s="84">
        <v>0.22214704685362552</v>
      </c>
      <c r="G114" s="83" t="s">
        <v>54</v>
      </c>
      <c r="H114" t="str">
        <f t="shared" si="9"/>
        <v>ALO</v>
      </c>
      <c r="I114" t="str">
        <f t="shared" si="10"/>
        <v>JADE</v>
      </c>
      <c r="J114" t="str">
        <f t="shared" si="11"/>
        <v>Alo, Jade</v>
      </c>
      <c r="K114">
        <f>VLOOKUP(C114,'Invited Hospitals'!B:J, 7, FALSE)</f>
        <v>545</v>
      </c>
      <c r="L114" s="132">
        <v>35</v>
      </c>
      <c r="M114">
        <f>VLOOKUP($C114,'Invited Hospitals'!$B:$J, 8, FALSE)</f>
        <v>2013</v>
      </c>
      <c r="N114" s="132" t="str">
        <f>VLOOKUP($C114,'Invited Hospitals'!$B:$K, 9, FALSE)</f>
        <v>Govt. (non federal) - City</v>
      </c>
      <c r="O114" s="110" t="s">
        <v>2490</v>
      </c>
      <c r="P114" s="112">
        <v>42009</v>
      </c>
      <c r="Q114" s="110" t="s">
        <v>2491</v>
      </c>
      <c r="R114" s="132" t="str">
        <f>VLOOKUP($C114,'Invited Hospitals'!$B:$K, 10, FALSE)</f>
        <v>Minor</v>
      </c>
      <c r="V114" s="1"/>
      <c r="X114" s="1"/>
      <c r="Y114" s="9"/>
      <c r="AF114" s="17"/>
      <c r="AG114" s="17"/>
      <c r="AH114" s="29"/>
    </row>
    <row r="115" spans="1:34">
      <c r="A115" s="84">
        <v>4.3228639116866585E-2</v>
      </c>
      <c r="B115" s="83" t="s">
        <v>6</v>
      </c>
      <c r="C115" s="83" t="s">
        <v>6</v>
      </c>
      <c r="D115" s="84">
        <v>0.93694213239222535</v>
      </c>
      <c r="E115" s="83" t="s">
        <v>8</v>
      </c>
      <c r="F115" s="84">
        <v>0.22214704685362552</v>
      </c>
      <c r="G115" s="83" t="s">
        <v>85</v>
      </c>
      <c r="H115" t="str">
        <f t="shared" si="9"/>
        <v>QUINTYNE</v>
      </c>
      <c r="I115" t="str">
        <f t="shared" si="10"/>
        <v>JASON</v>
      </c>
      <c r="J115" t="str">
        <f t="shared" si="11"/>
        <v>Quintyne, Jason</v>
      </c>
      <c r="K115">
        <f>VLOOKUP(C115,'Invited Hospitals'!B:J, 7, FALSE)</f>
        <v>545</v>
      </c>
      <c r="L115" s="132">
        <v>35</v>
      </c>
      <c r="M115">
        <f>VLOOKUP($C115,'Invited Hospitals'!$B:$J, 8, FALSE)</f>
        <v>2013</v>
      </c>
      <c r="N115" s="132" t="str">
        <f>VLOOKUP($C115,'Invited Hospitals'!$B:$K, 9, FALSE)</f>
        <v>Govt. (non federal) - City</v>
      </c>
      <c r="O115" s="110" t="s">
        <v>2553</v>
      </c>
      <c r="P115" s="114">
        <v>32028</v>
      </c>
      <c r="Q115" s="110" t="s">
        <v>2486</v>
      </c>
      <c r="R115" s="132" t="str">
        <f>VLOOKUP($C115,'Invited Hospitals'!$B:$K, 10, FALSE)</f>
        <v>Minor</v>
      </c>
      <c r="V115" s="1"/>
      <c r="X115" s="1"/>
      <c r="Y115" s="9"/>
      <c r="AF115" s="17"/>
      <c r="AG115" s="17"/>
      <c r="AH115" s="29"/>
    </row>
    <row r="116" spans="1:34">
      <c r="A116" s="84">
        <v>0.63462114875305065</v>
      </c>
      <c r="B116" s="83" t="s">
        <v>6</v>
      </c>
      <c r="C116" s="83" t="s">
        <v>6</v>
      </c>
      <c r="D116" s="84">
        <v>0.93694213239222535</v>
      </c>
      <c r="E116" s="83" t="s">
        <v>8</v>
      </c>
      <c r="F116" s="84">
        <v>0.22214704685362552</v>
      </c>
      <c r="G116" s="83" t="s">
        <v>68</v>
      </c>
      <c r="H116" t="str">
        <f t="shared" si="9"/>
        <v>GELAY</v>
      </c>
      <c r="I116" t="str">
        <f t="shared" si="10"/>
        <v>JESSAMINE</v>
      </c>
      <c r="J116" t="str">
        <f t="shared" si="11"/>
        <v>Gelay, Jessamine</v>
      </c>
      <c r="K116">
        <f>VLOOKUP(C116,'Invited Hospitals'!B:J, 7, FALSE)</f>
        <v>545</v>
      </c>
      <c r="L116" s="132">
        <v>35</v>
      </c>
      <c r="M116">
        <f>VLOOKUP($C116,'Invited Hospitals'!$B:$J, 8, FALSE)</f>
        <v>2013</v>
      </c>
      <c r="N116" s="132" t="str">
        <f>VLOOKUP($C116,'Invited Hospitals'!$B:$K, 9, FALSE)</f>
        <v>Govt. (non federal) - City</v>
      </c>
      <c r="O116" s="110" t="s">
        <v>2485</v>
      </c>
      <c r="P116" s="112">
        <v>38019</v>
      </c>
      <c r="Q116" s="110" t="s">
        <v>2491</v>
      </c>
      <c r="R116" s="132" t="str">
        <f>VLOOKUP($C116,'Invited Hospitals'!$B:$K, 10, FALSE)</f>
        <v>Minor</v>
      </c>
      <c r="V116" s="1"/>
      <c r="X116" s="1"/>
      <c r="Y116" s="9"/>
      <c r="AF116" s="17"/>
      <c r="AG116" s="17"/>
      <c r="AH116" s="29"/>
    </row>
    <row r="117" spans="1:34">
      <c r="A117" s="84">
        <v>0.44164813128759961</v>
      </c>
      <c r="B117" s="83" t="s">
        <v>6</v>
      </c>
      <c r="C117" s="83" t="s">
        <v>6</v>
      </c>
      <c r="D117" s="84">
        <v>0.93694213239222535</v>
      </c>
      <c r="E117" s="83" t="s">
        <v>8</v>
      </c>
      <c r="F117" s="84">
        <v>0.22214704685362552</v>
      </c>
      <c r="G117" s="83" t="s">
        <v>73</v>
      </c>
      <c r="H117" t="str">
        <f t="shared" si="9"/>
        <v>JOSEPH</v>
      </c>
      <c r="I117" t="str">
        <f t="shared" si="10"/>
        <v>JIBY</v>
      </c>
      <c r="J117" t="str">
        <f t="shared" si="11"/>
        <v>Joseph, Jiby</v>
      </c>
      <c r="K117">
        <f>VLOOKUP(C117,'Invited Hospitals'!B:J, 7, FALSE)</f>
        <v>545</v>
      </c>
      <c r="L117" s="132">
        <v>35</v>
      </c>
      <c r="M117">
        <f>VLOOKUP($C117,'Invited Hospitals'!$B:$J, 8, FALSE)</f>
        <v>2013</v>
      </c>
      <c r="N117" s="132" t="str">
        <f>VLOOKUP($C117,'Invited Hospitals'!$B:$K, 9, FALSE)</f>
        <v>Govt. (non federal) - City</v>
      </c>
      <c r="O117" s="110" t="s">
        <v>2528</v>
      </c>
      <c r="P117" s="112">
        <v>35597</v>
      </c>
      <c r="Q117" s="110" t="s">
        <v>2486</v>
      </c>
      <c r="R117" s="132" t="str">
        <f>VLOOKUP($C117,'Invited Hospitals'!$B:$K, 10, FALSE)</f>
        <v>Minor</v>
      </c>
      <c r="V117" s="1"/>
      <c r="X117" s="1"/>
      <c r="Y117" s="9"/>
      <c r="AF117" s="17"/>
      <c r="AG117" s="17"/>
      <c r="AH117" s="29"/>
    </row>
    <row r="118" spans="1:34">
      <c r="A118" s="84">
        <v>0.78200377951852229</v>
      </c>
      <c r="B118" s="83" t="s">
        <v>6</v>
      </c>
      <c r="C118" s="83" t="s">
        <v>6</v>
      </c>
      <c r="D118" s="84">
        <v>0.93694213239222535</v>
      </c>
      <c r="E118" s="83" t="s">
        <v>8</v>
      </c>
      <c r="F118" s="84">
        <v>0.22214704685362552</v>
      </c>
      <c r="G118" s="83" t="s">
        <v>93</v>
      </c>
      <c r="H118" t="str">
        <f t="shared" ref="H118:H139" si="12">LEFT(G118,(FIND(" ",G118,1)-1))</f>
        <v>WEDDERBURN</v>
      </c>
      <c r="I118" t="str">
        <f t="shared" ref="I118:I139" si="13">TRIM(MID(G118,FIND(" ",G118)+1,256))</f>
        <v>JOAN</v>
      </c>
      <c r="J118" t="str">
        <f t="shared" ref="J118:J139" si="14">PROPER(CLEAN(H118&amp;", "&amp;I118))</f>
        <v>Wedderburn, Joan</v>
      </c>
      <c r="K118">
        <f>VLOOKUP(C118,'Invited Hospitals'!B:J, 7, FALSE)</f>
        <v>545</v>
      </c>
      <c r="L118" s="132">
        <v>35</v>
      </c>
      <c r="M118">
        <f>VLOOKUP($C118,'Invited Hospitals'!$B:$J, 8, FALSE)</f>
        <v>2013</v>
      </c>
      <c r="N118" s="132" t="str">
        <f>VLOOKUP($C118,'Invited Hospitals'!$B:$K, 9, FALSE)</f>
        <v>Govt. (non federal) - City</v>
      </c>
      <c r="O118" s="110" t="s">
        <v>2509</v>
      </c>
      <c r="P118" s="117">
        <v>32937</v>
      </c>
      <c r="Q118" s="110" t="s">
        <v>2486</v>
      </c>
      <c r="R118" s="132" t="str">
        <f>VLOOKUP($C118,'Invited Hospitals'!$B:$K, 10, FALSE)</f>
        <v>Minor</v>
      </c>
      <c r="V118" s="1"/>
      <c r="X118" s="1"/>
      <c r="Y118" s="9"/>
      <c r="AF118" s="17"/>
      <c r="AG118" s="17"/>
      <c r="AH118" s="29"/>
    </row>
    <row r="119" spans="1:34">
      <c r="A119" s="84">
        <v>6.0870477872533302E-2</v>
      </c>
      <c r="B119" s="83" t="s">
        <v>6</v>
      </c>
      <c r="C119" s="83" t="s">
        <v>6</v>
      </c>
      <c r="D119" s="84">
        <v>0.93694213239222535</v>
      </c>
      <c r="E119" s="83" t="s">
        <v>8</v>
      </c>
      <c r="F119" s="84">
        <v>0.22214704685362552</v>
      </c>
      <c r="G119" s="83" t="s">
        <v>63</v>
      </c>
      <c r="H119" t="str">
        <f t="shared" si="12"/>
        <v>CASTRO-SAAVEDRA</v>
      </c>
      <c r="I119" t="str">
        <f t="shared" si="13"/>
        <v>JORGE LUIS</v>
      </c>
      <c r="J119" t="str">
        <f t="shared" si="14"/>
        <v>Castro-Saavedra, Jorge Luis</v>
      </c>
      <c r="K119">
        <f>VLOOKUP(C119,'Invited Hospitals'!B:J, 7, FALSE)</f>
        <v>545</v>
      </c>
      <c r="L119" s="132">
        <v>35</v>
      </c>
      <c r="M119">
        <f>VLOOKUP($C119,'Invited Hospitals'!$B:$J, 8, FALSE)</f>
        <v>2013</v>
      </c>
      <c r="N119" s="132" t="str">
        <f>VLOOKUP($C119,'Invited Hospitals'!$B:$K, 9, FALSE)</f>
        <v>Govt. (non federal) - City</v>
      </c>
      <c r="O119" s="110" t="s">
        <v>2509</v>
      </c>
      <c r="P119" s="112">
        <v>37991</v>
      </c>
      <c r="Q119" s="110" t="s">
        <v>2504</v>
      </c>
      <c r="R119" s="132" t="str">
        <f>VLOOKUP($C119,'Invited Hospitals'!$B:$K, 10, FALSE)</f>
        <v>Minor</v>
      </c>
      <c r="V119" s="1"/>
      <c r="X119" s="1"/>
      <c r="Y119" s="9"/>
      <c r="AF119" s="17"/>
      <c r="AG119" s="17"/>
      <c r="AH119" s="29"/>
    </row>
    <row r="120" spans="1:34">
      <c r="A120" s="84">
        <v>0.81823734494299871</v>
      </c>
      <c r="B120" s="83" t="s">
        <v>6</v>
      </c>
      <c r="C120" s="83" t="s">
        <v>6</v>
      </c>
      <c r="D120" s="84">
        <v>0.93694213239222535</v>
      </c>
      <c r="E120" s="83" t="s">
        <v>8</v>
      </c>
      <c r="F120" s="84">
        <v>0.22214704685362552</v>
      </c>
      <c r="G120" s="83" t="s">
        <v>86</v>
      </c>
      <c r="H120" t="str">
        <f t="shared" si="12"/>
        <v>RICHARD</v>
      </c>
      <c r="I120" t="str">
        <f t="shared" si="13"/>
        <v>KATIE</v>
      </c>
      <c r="J120" t="str">
        <f t="shared" si="14"/>
        <v>Richard, Katie</v>
      </c>
      <c r="K120">
        <f>VLOOKUP(C120,'Invited Hospitals'!B:J, 7, FALSE)</f>
        <v>545</v>
      </c>
      <c r="L120" s="132">
        <v>35</v>
      </c>
      <c r="M120">
        <f>VLOOKUP($C120,'Invited Hospitals'!$B:$J, 8, FALSE)</f>
        <v>2013</v>
      </c>
      <c r="N120" s="132" t="str">
        <f>VLOOKUP($C120,'Invited Hospitals'!$B:$K, 9, FALSE)</f>
        <v>Govt. (non federal) - City</v>
      </c>
      <c r="O120" s="110" t="s">
        <v>2490</v>
      </c>
      <c r="P120" s="114">
        <v>35626</v>
      </c>
      <c r="Q120" s="110" t="s">
        <v>2491</v>
      </c>
      <c r="R120" s="132" t="str">
        <f>VLOOKUP($C120,'Invited Hospitals'!$B:$K, 10, FALSE)</f>
        <v>Minor</v>
      </c>
      <c r="V120" s="1"/>
      <c r="X120" s="1"/>
      <c r="Y120" s="9"/>
      <c r="AF120" s="17"/>
      <c r="AG120" s="17"/>
      <c r="AH120" s="29"/>
    </row>
    <row r="121" spans="1:34">
      <c r="A121" s="84">
        <v>0.19723805880415368</v>
      </c>
      <c r="B121" s="83" t="s">
        <v>6</v>
      </c>
      <c r="C121" s="83" t="s">
        <v>6</v>
      </c>
      <c r="D121" s="84">
        <v>0.93694213239222535</v>
      </c>
      <c r="E121" s="83" t="s">
        <v>8</v>
      </c>
      <c r="F121" s="84">
        <v>0.22214704685362552</v>
      </c>
      <c r="G121" s="83" t="s">
        <v>91</v>
      </c>
      <c r="H121" t="str">
        <f t="shared" si="12"/>
        <v>TSOGYAL</v>
      </c>
      <c r="I121" t="str">
        <f t="shared" si="13"/>
        <v>KHANDO</v>
      </c>
      <c r="J121" t="str">
        <f t="shared" si="14"/>
        <v>Tsogyal, Khando</v>
      </c>
      <c r="K121">
        <f>VLOOKUP(C121,'Invited Hospitals'!B:J, 7, FALSE)</f>
        <v>545</v>
      </c>
      <c r="L121" s="132">
        <v>35</v>
      </c>
      <c r="M121">
        <f>VLOOKUP($C121,'Invited Hospitals'!$B:$J, 8, FALSE)</f>
        <v>2013</v>
      </c>
      <c r="N121" s="132" t="str">
        <f>VLOOKUP($C121,'Invited Hospitals'!$B:$K, 9, FALSE)</f>
        <v>Govt. (non federal) - City</v>
      </c>
      <c r="O121" s="110" t="s">
        <v>2485</v>
      </c>
      <c r="P121" s="117">
        <v>42590</v>
      </c>
      <c r="Q121" s="110" t="s">
        <v>2491</v>
      </c>
      <c r="R121" s="132" t="str">
        <f>VLOOKUP($C121,'Invited Hospitals'!$B:$K, 10, FALSE)</f>
        <v>Minor</v>
      </c>
      <c r="V121" s="1"/>
      <c r="X121" s="1"/>
      <c r="Y121" s="9"/>
      <c r="AF121" s="17"/>
      <c r="AG121" s="17"/>
      <c r="AH121" s="29"/>
    </row>
    <row r="122" spans="1:34">
      <c r="A122" s="84">
        <v>0.17585856699907954</v>
      </c>
      <c r="B122" s="83" t="s">
        <v>6</v>
      </c>
      <c r="C122" s="83" t="s">
        <v>6</v>
      </c>
      <c r="D122" s="84">
        <v>0.93694213239222535</v>
      </c>
      <c r="E122" s="83" t="s">
        <v>8</v>
      </c>
      <c r="F122" s="84">
        <v>0.22214704685362552</v>
      </c>
      <c r="G122" s="83" t="s">
        <v>62</v>
      </c>
      <c r="H122" t="str">
        <f t="shared" si="12"/>
        <v>CARIS</v>
      </c>
      <c r="I122" t="str">
        <f t="shared" si="13"/>
        <v>KONSTANTINA</v>
      </c>
      <c r="J122" t="str">
        <f t="shared" si="14"/>
        <v>Caris, Konstantina</v>
      </c>
      <c r="K122">
        <f>VLOOKUP(C122,'Invited Hospitals'!B:J, 7, FALSE)</f>
        <v>545</v>
      </c>
      <c r="L122" s="132">
        <v>35</v>
      </c>
      <c r="M122">
        <f>VLOOKUP($C122,'Invited Hospitals'!$B:$J, 8, FALSE)</f>
        <v>2013</v>
      </c>
      <c r="N122" s="132" t="str">
        <f>VLOOKUP($C122,'Invited Hospitals'!$B:$K, 9, FALSE)</f>
        <v>Govt. (non federal) - City</v>
      </c>
      <c r="O122" s="110" t="s">
        <v>2509</v>
      </c>
      <c r="P122" s="112">
        <v>37823</v>
      </c>
      <c r="Q122" s="110" t="s">
        <v>2491</v>
      </c>
      <c r="R122" s="132" t="str">
        <f>VLOOKUP($C122,'Invited Hospitals'!$B:$K, 10, FALSE)</f>
        <v>Minor</v>
      </c>
      <c r="V122" s="1"/>
      <c r="X122" s="1"/>
      <c r="Y122" s="9"/>
      <c r="AF122" s="17"/>
      <c r="AG122" s="17"/>
      <c r="AH122" s="29"/>
    </row>
    <row r="123" spans="1:34">
      <c r="A123" s="84">
        <v>0.89883805172914877</v>
      </c>
      <c r="B123" s="83" t="s">
        <v>6</v>
      </c>
      <c r="C123" s="83" t="s">
        <v>6</v>
      </c>
      <c r="D123" s="84">
        <v>0.93694213239222535</v>
      </c>
      <c r="E123" s="83" t="s">
        <v>8</v>
      </c>
      <c r="F123" s="84">
        <v>0.22214704685362552</v>
      </c>
      <c r="G123" s="83" t="s">
        <v>69</v>
      </c>
      <c r="H123" t="str">
        <f t="shared" si="12"/>
        <v>GREENE</v>
      </c>
      <c r="I123" t="str">
        <f t="shared" si="13"/>
        <v>LAVERN</v>
      </c>
      <c r="J123" t="str">
        <f t="shared" si="14"/>
        <v>Greene, Lavern</v>
      </c>
      <c r="K123">
        <f>VLOOKUP(C123,'Invited Hospitals'!B:J, 7, FALSE)</f>
        <v>545</v>
      </c>
      <c r="L123" s="132">
        <v>35</v>
      </c>
      <c r="M123">
        <f>VLOOKUP($C123,'Invited Hospitals'!$B:$J, 8, FALSE)</f>
        <v>2013</v>
      </c>
      <c r="N123" s="132" t="str">
        <f>VLOOKUP($C123,'Invited Hospitals'!$B:$K, 9, FALSE)</f>
        <v>Govt. (non federal) - City</v>
      </c>
      <c r="O123" s="110" t="s">
        <v>2490</v>
      </c>
      <c r="P123" s="112">
        <v>32741</v>
      </c>
      <c r="Q123" s="110" t="s">
        <v>2486</v>
      </c>
      <c r="R123" s="132" t="str">
        <f>VLOOKUP($C123,'Invited Hospitals'!$B:$K, 10, FALSE)</f>
        <v>Minor</v>
      </c>
      <c r="V123" s="1"/>
      <c r="X123" s="1"/>
      <c r="Y123" s="9"/>
      <c r="AF123" s="17"/>
      <c r="AG123" s="17"/>
      <c r="AH123" s="29"/>
    </row>
    <row r="124" spans="1:34">
      <c r="A124" s="84">
        <v>0.93687658239578786</v>
      </c>
      <c r="B124" s="83" t="s">
        <v>6</v>
      </c>
      <c r="C124" s="83" t="s">
        <v>6</v>
      </c>
      <c r="D124" s="84">
        <v>0.93694213239222535</v>
      </c>
      <c r="E124" s="83" t="s">
        <v>8</v>
      </c>
      <c r="F124" s="84">
        <v>0.22214704685362552</v>
      </c>
      <c r="G124" s="83" t="s">
        <v>78</v>
      </c>
      <c r="H124" t="str">
        <f t="shared" si="12"/>
        <v>MASSEY</v>
      </c>
      <c r="I124" t="str">
        <f t="shared" si="13"/>
        <v>MADHU</v>
      </c>
      <c r="J124" t="str">
        <f t="shared" si="14"/>
        <v>Massey, Madhu</v>
      </c>
      <c r="K124">
        <f>VLOOKUP(C124,'Invited Hospitals'!B:J, 7, FALSE)</f>
        <v>545</v>
      </c>
      <c r="L124" s="132">
        <v>35</v>
      </c>
      <c r="M124">
        <f>VLOOKUP($C124,'Invited Hospitals'!$B:$J, 8, FALSE)</f>
        <v>2013</v>
      </c>
      <c r="N124" s="132" t="str">
        <f>VLOOKUP($C124,'Invited Hospitals'!$B:$K, 9, FALSE)</f>
        <v>Govt. (non federal) - City</v>
      </c>
      <c r="O124" s="110" t="s">
        <v>2485</v>
      </c>
      <c r="P124" s="116">
        <v>32741</v>
      </c>
      <c r="Q124" s="110" t="s">
        <v>2491</v>
      </c>
      <c r="R124" s="132" t="str">
        <f>VLOOKUP($C124,'Invited Hospitals'!$B:$K, 10, FALSE)</f>
        <v>Minor</v>
      </c>
      <c r="V124" s="1"/>
      <c r="X124" s="1"/>
      <c r="Y124" s="9"/>
      <c r="AF124" s="17"/>
      <c r="AG124" s="17"/>
      <c r="AH124" s="29"/>
    </row>
    <row r="125" spans="1:34">
      <c r="A125" s="84">
        <v>0.66557716324281224</v>
      </c>
      <c r="B125" s="83" t="s">
        <v>6</v>
      </c>
      <c r="C125" s="83" t="s">
        <v>6</v>
      </c>
      <c r="D125" s="84">
        <v>0.93694213239222535</v>
      </c>
      <c r="E125" s="83" t="s">
        <v>8</v>
      </c>
      <c r="F125" s="84">
        <v>0.22214704685362552</v>
      </c>
      <c r="G125" s="83" t="s">
        <v>76</v>
      </c>
      <c r="H125" t="str">
        <f t="shared" si="12"/>
        <v>McDONALD</v>
      </c>
      <c r="I125" t="str">
        <f t="shared" si="13"/>
        <v>MARCIA</v>
      </c>
      <c r="J125" t="str">
        <f t="shared" si="14"/>
        <v>Mcdonald, Marcia</v>
      </c>
      <c r="K125">
        <f>VLOOKUP(C125,'Invited Hospitals'!B:J, 7, FALSE)</f>
        <v>545</v>
      </c>
      <c r="L125" s="132">
        <v>35</v>
      </c>
      <c r="M125">
        <f>VLOOKUP($C125,'Invited Hospitals'!$B:$J, 8, FALSE)</f>
        <v>2013</v>
      </c>
      <c r="N125" s="132" t="str">
        <f>VLOOKUP($C125,'Invited Hospitals'!$B:$K, 9, FALSE)</f>
        <v>Govt. (non federal) - City</v>
      </c>
      <c r="O125" s="110" t="s">
        <v>2485</v>
      </c>
      <c r="P125" s="114">
        <v>39223</v>
      </c>
      <c r="Q125" s="110" t="s">
        <v>2486</v>
      </c>
      <c r="R125" s="132" t="str">
        <f>VLOOKUP($C125,'Invited Hospitals'!$B:$K, 10, FALSE)</f>
        <v>Minor</v>
      </c>
      <c r="V125" s="1"/>
      <c r="X125" s="1"/>
      <c r="Y125" s="9"/>
      <c r="AF125" s="17"/>
      <c r="AG125" s="17"/>
      <c r="AH125" s="29"/>
    </row>
    <row r="126" spans="1:34">
      <c r="A126" s="84">
        <v>0.71052057510684985</v>
      </c>
      <c r="B126" s="83" t="s">
        <v>6</v>
      </c>
      <c r="C126" s="83" t="s">
        <v>6</v>
      </c>
      <c r="D126" s="84">
        <v>0.93694213239222535</v>
      </c>
      <c r="E126" s="83" t="s">
        <v>8</v>
      </c>
      <c r="F126" s="84">
        <v>0.22214704685362552</v>
      </c>
      <c r="G126" s="83" t="s">
        <v>59</v>
      </c>
      <c r="H126" t="str">
        <f t="shared" si="12"/>
        <v>BHUIYAN</v>
      </c>
      <c r="I126" t="str">
        <f t="shared" si="13"/>
        <v>MARIAM</v>
      </c>
      <c r="J126" t="str">
        <f t="shared" si="14"/>
        <v>Bhuiyan, Mariam</v>
      </c>
      <c r="K126">
        <f>VLOOKUP(C126,'Invited Hospitals'!B:J, 7, FALSE)</f>
        <v>545</v>
      </c>
      <c r="L126" s="132">
        <v>35</v>
      </c>
      <c r="M126">
        <f>VLOOKUP($C126,'Invited Hospitals'!$B:$J, 8, FALSE)</f>
        <v>2013</v>
      </c>
      <c r="N126" s="132" t="str">
        <f>VLOOKUP($C126,'Invited Hospitals'!$B:$K, 9, FALSE)</f>
        <v>Govt. (non federal) - City</v>
      </c>
      <c r="O126" s="110" t="s">
        <v>2485</v>
      </c>
      <c r="P126" s="112">
        <v>39160</v>
      </c>
      <c r="Q126" s="110" t="s">
        <v>2491</v>
      </c>
      <c r="R126" s="132" t="str">
        <f>VLOOKUP($C126,'Invited Hospitals'!$B:$K, 10, FALSE)</f>
        <v>Minor</v>
      </c>
      <c r="V126" s="1"/>
      <c r="X126" s="1"/>
      <c r="Y126" s="9"/>
      <c r="AF126" s="17"/>
      <c r="AG126" s="17"/>
      <c r="AH126" s="29"/>
    </row>
    <row r="127" spans="1:34">
      <c r="A127" s="84">
        <v>0.33422482217430338</v>
      </c>
      <c r="B127" s="83" t="s">
        <v>6</v>
      </c>
      <c r="C127" s="83" t="s">
        <v>6</v>
      </c>
      <c r="D127" s="84">
        <v>0.93694213239222535</v>
      </c>
      <c r="E127" s="83" t="s">
        <v>8</v>
      </c>
      <c r="F127" s="84">
        <v>0.22214704685362552</v>
      </c>
      <c r="G127" s="83" t="s">
        <v>82</v>
      </c>
      <c r="H127" t="str">
        <f t="shared" si="12"/>
        <v>NIEWINSKI</v>
      </c>
      <c r="I127" t="str">
        <f t="shared" si="13"/>
        <v>MARIE</v>
      </c>
      <c r="J127" t="str">
        <f t="shared" si="14"/>
        <v>Niewinski, Marie</v>
      </c>
      <c r="K127">
        <f>VLOOKUP(C127,'Invited Hospitals'!B:J, 7, FALSE)</f>
        <v>545</v>
      </c>
      <c r="L127" s="132">
        <v>35</v>
      </c>
      <c r="M127">
        <f>VLOOKUP($C127,'Invited Hospitals'!$B:$J, 8, FALSE)</f>
        <v>2013</v>
      </c>
      <c r="N127" s="132" t="str">
        <f>VLOOKUP($C127,'Invited Hospitals'!$B:$K, 9, FALSE)</f>
        <v>Govt. (non federal) - City</v>
      </c>
      <c r="O127" s="110" t="s">
        <v>2485</v>
      </c>
      <c r="P127" s="115">
        <v>33791</v>
      </c>
      <c r="Q127" s="110" t="s">
        <v>2486</v>
      </c>
      <c r="R127" s="132" t="str">
        <f>VLOOKUP($C127,'Invited Hospitals'!$B:$K, 10, FALSE)</f>
        <v>Minor</v>
      </c>
      <c r="V127" s="1"/>
      <c r="X127" s="1"/>
      <c r="Y127" s="9"/>
      <c r="AF127" s="17"/>
      <c r="AG127" s="17"/>
      <c r="AH127" s="29"/>
    </row>
    <row r="128" spans="1:34">
      <c r="A128" s="84">
        <v>0.98638097935606495</v>
      </c>
      <c r="B128" s="83" t="s">
        <v>6</v>
      </c>
      <c r="C128" s="83" t="s">
        <v>6</v>
      </c>
      <c r="D128" s="84">
        <v>0.93694213239222535</v>
      </c>
      <c r="E128" s="83" t="s">
        <v>8</v>
      </c>
      <c r="F128" s="84">
        <v>0.22214704685362552</v>
      </c>
      <c r="G128" s="83" t="s">
        <v>75</v>
      </c>
      <c r="H128" t="str">
        <f t="shared" si="12"/>
        <v>LEWIS</v>
      </c>
      <c r="I128" t="str">
        <f t="shared" si="13"/>
        <v>MARIE THERESE</v>
      </c>
      <c r="J128" t="str">
        <f t="shared" si="14"/>
        <v>Lewis, Marie Therese</v>
      </c>
      <c r="K128">
        <f>VLOOKUP(C128,'Invited Hospitals'!B:J, 7, FALSE)</f>
        <v>545</v>
      </c>
      <c r="L128" s="132">
        <v>35</v>
      </c>
      <c r="M128">
        <f>VLOOKUP($C128,'Invited Hospitals'!$B:$J, 8, FALSE)</f>
        <v>2013</v>
      </c>
      <c r="N128" s="132" t="str">
        <f>VLOOKUP($C128,'Invited Hospitals'!$B:$K, 9, FALSE)</f>
        <v>Govt. (non federal) - City</v>
      </c>
      <c r="O128" s="110" t="s">
        <v>2490</v>
      </c>
      <c r="P128" s="114">
        <v>35080</v>
      </c>
      <c r="Q128" s="110" t="s">
        <v>2486</v>
      </c>
      <c r="R128" s="132" t="str">
        <f>VLOOKUP($C128,'Invited Hospitals'!$B:$K, 10, FALSE)</f>
        <v>Minor</v>
      </c>
      <c r="V128" s="1"/>
      <c r="X128" s="1"/>
      <c r="Y128" s="9"/>
      <c r="AF128" s="17"/>
      <c r="AG128" s="17"/>
      <c r="AH128" s="29"/>
    </row>
    <row r="129" spans="1:34">
      <c r="A129" s="84">
        <v>0.85929676420973433</v>
      </c>
      <c r="B129" s="83" t="s">
        <v>6</v>
      </c>
      <c r="C129" s="83" t="s">
        <v>6</v>
      </c>
      <c r="D129" s="84">
        <v>0.93694213239222535</v>
      </c>
      <c r="E129" s="83" t="s">
        <v>8</v>
      </c>
      <c r="F129" s="84">
        <v>0.22214704685362552</v>
      </c>
      <c r="G129" s="83" t="s">
        <v>53</v>
      </c>
      <c r="H129" t="str">
        <f t="shared" si="12"/>
        <v>AHSAF</v>
      </c>
      <c r="I129" t="str">
        <f t="shared" si="13"/>
        <v>NINETTE A.</v>
      </c>
      <c r="J129" t="str">
        <f t="shared" si="14"/>
        <v>Ahsaf, Ninette A.</v>
      </c>
      <c r="K129">
        <f>VLOOKUP(C129,'Invited Hospitals'!B:J, 7, FALSE)</f>
        <v>545</v>
      </c>
      <c r="L129" s="132">
        <v>35</v>
      </c>
      <c r="M129">
        <f>VLOOKUP($C129,'Invited Hospitals'!$B:$J, 8, FALSE)</f>
        <v>2013</v>
      </c>
      <c r="N129" s="132" t="str">
        <f>VLOOKUP($C129,'Invited Hospitals'!$B:$K, 9, FALSE)</f>
        <v>Govt. (non federal) - City</v>
      </c>
      <c r="O129" s="110" t="s">
        <v>2485</v>
      </c>
      <c r="P129" s="112">
        <v>36046</v>
      </c>
      <c r="Q129" s="110" t="s">
        <v>2486</v>
      </c>
      <c r="R129" s="132" t="str">
        <f>VLOOKUP($C129,'Invited Hospitals'!$B:$K, 10, FALSE)</f>
        <v>Minor</v>
      </c>
      <c r="V129" s="1"/>
      <c r="X129" s="1"/>
      <c r="Y129" s="9"/>
      <c r="AF129" s="17"/>
      <c r="AG129" s="17"/>
      <c r="AH129" s="29"/>
    </row>
    <row r="130" spans="1:34">
      <c r="A130" s="84">
        <v>0.72921110320167104</v>
      </c>
      <c r="B130" s="83" t="s">
        <v>6</v>
      </c>
      <c r="C130" s="83" t="s">
        <v>6</v>
      </c>
      <c r="D130" s="84">
        <v>0.93694213239222535</v>
      </c>
      <c r="E130" s="83" t="s">
        <v>8</v>
      </c>
      <c r="F130" s="84">
        <v>0.22214704685362552</v>
      </c>
      <c r="G130" s="83" t="s">
        <v>55</v>
      </c>
      <c r="H130" t="str">
        <f t="shared" si="12"/>
        <v>ALVAREZ</v>
      </c>
      <c r="I130" t="str">
        <f t="shared" si="13"/>
        <v>NORMA Y.</v>
      </c>
      <c r="J130" t="str">
        <f t="shared" si="14"/>
        <v>Alvarez, Norma Y.</v>
      </c>
      <c r="K130">
        <f>VLOOKUP(C130,'Invited Hospitals'!B:J, 7, FALSE)</f>
        <v>545</v>
      </c>
      <c r="L130" s="132">
        <v>35</v>
      </c>
      <c r="M130">
        <f>VLOOKUP($C130,'Invited Hospitals'!$B:$J, 8, FALSE)</f>
        <v>2013</v>
      </c>
      <c r="N130" s="132" t="str">
        <f>VLOOKUP($C130,'Invited Hospitals'!$B:$K, 9, FALSE)</f>
        <v>Govt. (non federal) - City</v>
      </c>
      <c r="O130" s="110" t="s">
        <v>2485</v>
      </c>
      <c r="P130" s="112">
        <v>41281</v>
      </c>
      <c r="Q130" s="110" t="s">
        <v>2486</v>
      </c>
      <c r="R130" s="132" t="str">
        <f>VLOOKUP($C130,'Invited Hospitals'!$B:$K, 10, FALSE)</f>
        <v>Minor</v>
      </c>
      <c r="V130" s="1"/>
      <c r="X130" s="1"/>
      <c r="Y130" s="9"/>
      <c r="AF130" s="17"/>
      <c r="AG130" s="17"/>
      <c r="AH130" s="29"/>
    </row>
    <row r="131" spans="1:34">
      <c r="A131" s="84">
        <v>0.4216608148918215</v>
      </c>
      <c r="B131" s="83" t="s">
        <v>6</v>
      </c>
      <c r="C131" s="83" t="s">
        <v>6</v>
      </c>
      <c r="D131" s="84">
        <v>0.93694213239222535</v>
      </c>
      <c r="E131" s="83" t="s">
        <v>8</v>
      </c>
      <c r="F131" s="84">
        <v>0.22214704685362552</v>
      </c>
      <c r="G131" s="83" t="s">
        <v>87</v>
      </c>
      <c r="H131" t="str">
        <f t="shared" si="12"/>
        <v>SHANNON</v>
      </c>
      <c r="I131" t="str">
        <f t="shared" si="13"/>
        <v>QUANISHA</v>
      </c>
      <c r="J131" t="str">
        <f t="shared" si="14"/>
        <v>Shannon, Quanisha</v>
      </c>
      <c r="K131">
        <f>VLOOKUP(C131,'Invited Hospitals'!B:J, 7, FALSE)</f>
        <v>545</v>
      </c>
      <c r="L131" s="132">
        <v>35</v>
      </c>
      <c r="M131">
        <f>VLOOKUP($C131,'Invited Hospitals'!$B:$J, 8, FALSE)</f>
        <v>2013</v>
      </c>
      <c r="N131" s="132" t="str">
        <f>VLOOKUP($C131,'Invited Hospitals'!$B:$K, 9, FALSE)</f>
        <v>Govt. (non federal) - City</v>
      </c>
      <c r="O131" s="110" t="s">
        <v>2490</v>
      </c>
      <c r="P131" s="114">
        <v>42009</v>
      </c>
      <c r="Q131" s="110" t="s">
        <v>2491</v>
      </c>
      <c r="R131" s="132" t="str">
        <f>VLOOKUP($C131,'Invited Hospitals'!$B:$K, 10, FALSE)</f>
        <v>Minor</v>
      </c>
      <c r="V131" s="1"/>
      <c r="X131" s="1"/>
      <c r="Y131" s="9"/>
      <c r="AF131" s="17"/>
      <c r="AG131" s="17"/>
      <c r="AH131" s="29"/>
    </row>
    <row r="132" spans="1:34">
      <c r="A132" s="84">
        <v>0.5670587316594744</v>
      </c>
      <c r="B132" s="83" t="s">
        <v>6</v>
      </c>
      <c r="C132" s="83" t="s">
        <v>6</v>
      </c>
      <c r="D132" s="84">
        <v>0.93694213239222535</v>
      </c>
      <c r="E132" s="83" t="s">
        <v>8</v>
      </c>
      <c r="F132" s="84">
        <v>0.22214704685362552</v>
      </c>
      <c r="G132" s="83" t="s">
        <v>67</v>
      </c>
      <c r="H132" t="str">
        <f t="shared" si="12"/>
        <v>EUDOXIE</v>
      </c>
      <c r="I132" t="str">
        <f t="shared" si="13"/>
        <v>SHERRILYN</v>
      </c>
      <c r="J132" t="str">
        <f t="shared" si="14"/>
        <v>Eudoxie, Sherrilyn</v>
      </c>
      <c r="K132">
        <f>VLOOKUP(C132,'Invited Hospitals'!B:J, 7, FALSE)</f>
        <v>545</v>
      </c>
      <c r="L132" s="132">
        <v>35</v>
      </c>
      <c r="M132">
        <f>VLOOKUP($C132,'Invited Hospitals'!$B:$J, 8, FALSE)</f>
        <v>2013</v>
      </c>
      <c r="N132" s="132" t="str">
        <f>VLOOKUP($C132,'Invited Hospitals'!$B:$K, 9, FALSE)</f>
        <v>Govt. (non federal) - City</v>
      </c>
      <c r="O132" s="110" t="s">
        <v>2485</v>
      </c>
      <c r="P132" s="112">
        <v>33120</v>
      </c>
      <c r="Q132" s="110" t="s">
        <v>2491</v>
      </c>
      <c r="R132" s="132" t="str">
        <f>VLOOKUP($C132,'Invited Hospitals'!$B:$K, 10, FALSE)</f>
        <v>Minor</v>
      </c>
      <c r="V132" s="1"/>
      <c r="X132" s="1"/>
      <c r="Y132" s="9"/>
      <c r="AF132" s="17"/>
      <c r="AG132" s="17"/>
      <c r="AH132" s="29"/>
    </row>
    <row r="133" spans="1:34">
      <c r="A133" s="84">
        <v>0.42742626833522823</v>
      </c>
      <c r="B133" s="83" t="s">
        <v>6</v>
      </c>
      <c r="C133" s="83" t="s">
        <v>6</v>
      </c>
      <c r="D133" s="84">
        <v>0.93694213239222535</v>
      </c>
      <c r="E133" s="83" t="s">
        <v>8</v>
      </c>
      <c r="F133" s="84">
        <v>0.22214704685362552</v>
      </c>
      <c r="G133" s="83" t="s">
        <v>84</v>
      </c>
      <c r="H133" t="str">
        <f t="shared" si="12"/>
        <v>PHILIPOSE</v>
      </c>
      <c r="I133" t="str">
        <f t="shared" si="13"/>
        <v>SHINY ANIL</v>
      </c>
      <c r="J133" t="str">
        <f t="shared" si="14"/>
        <v>Philipose, Shiny Anil</v>
      </c>
      <c r="K133">
        <f>VLOOKUP(C133,'Invited Hospitals'!B:J, 7, FALSE)</f>
        <v>545</v>
      </c>
      <c r="L133" s="132">
        <v>35</v>
      </c>
      <c r="M133">
        <f>VLOOKUP($C133,'Invited Hospitals'!$B:$J, 8, FALSE)</f>
        <v>2013</v>
      </c>
      <c r="N133" s="132" t="str">
        <f>VLOOKUP($C133,'Invited Hospitals'!$B:$K, 9, FALSE)</f>
        <v>Govt. (non federal) - City</v>
      </c>
      <c r="O133" s="110" t="s">
        <v>2490</v>
      </c>
      <c r="P133" s="114">
        <v>41736</v>
      </c>
      <c r="Q133" s="110" t="s">
        <v>2504</v>
      </c>
      <c r="R133" s="132" t="str">
        <f>VLOOKUP($C133,'Invited Hospitals'!$B:$K, 10, FALSE)</f>
        <v>Minor</v>
      </c>
      <c r="V133" s="1"/>
      <c r="X133" s="1"/>
      <c r="Y133" s="9"/>
      <c r="AF133" s="17"/>
      <c r="AG133" s="17"/>
      <c r="AH133" s="29"/>
    </row>
    <row r="134" spans="1:34">
      <c r="A134" s="84">
        <v>0.90743330209711914</v>
      </c>
      <c r="B134" s="83" t="s">
        <v>6</v>
      </c>
      <c r="C134" s="83" t="s">
        <v>6</v>
      </c>
      <c r="D134" s="84">
        <v>0.93694213239222535</v>
      </c>
      <c r="E134" s="83" t="s">
        <v>8</v>
      </c>
      <c r="F134" s="84">
        <v>0.22214704685362552</v>
      </c>
      <c r="G134" s="83" t="s">
        <v>79</v>
      </c>
      <c r="H134" t="str">
        <f t="shared" si="12"/>
        <v>MATHEW</v>
      </c>
      <c r="I134" t="str">
        <f t="shared" si="13"/>
        <v>SINDHU</v>
      </c>
      <c r="J134" t="str">
        <f t="shared" si="14"/>
        <v>Mathew, Sindhu</v>
      </c>
      <c r="K134">
        <f>VLOOKUP(C134,'Invited Hospitals'!B:J, 7, FALSE)</f>
        <v>545</v>
      </c>
      <c r="L134" s="132">
        <v>35</v>
      </c>
      <c r="M134">
        <f>VLOOKUP($C134,'Invited Hospitals'!$B:$J, 8, FALSE)</f>
        <v>2013</v>
      </c>
      <c r="N134" s="132" t="str">
        <f>VLOOKUP($C134,'Invited Hospitals'!$B:$K, 9, FALSE)</f>
        <v>Govt. (non federal) - City</v>
      </c>
      <c r="O134" s="110" t="s">
        <v>2485</v>
      </c>
      <c r="P134" s="114">
        <v>33686</v>
      </c>
      <c r="Q134" s="110" t="s">
        <v>2491</v>
      </c>
      <c r="R134" s="132" t="str">
        <f>VLOOKUP($C134,'Invited Hospitals'!$B:$K, 10, FALSE)</f>
        <v>Minor</v>
      </c>
      <c r="V134" s="1"/>
      <c r="X134" s="1"/>
      <c r="Y134" s="9"/>
      <c r="AF134" s="17"/>
      <c r="AG134" s="17"/>
      <c r="AH134" s="29"/>
    </row>
    <row r="135" spans="1:34">
      <c r="A135" s="84">
        <v>0.13782316303738817</v>
      </c>
      <c r="B135" s="83" t="s">
        <v>6</v>
      </c>
      <c r="C135" s="83" t="s">
        <v>6</v>
      </c>
      <c r="D135" s="84">
        <v>0.93694213239222535</v>
      </c>
      <c r="E135" s="83" t="s">
        <v>8</v>
      </c>
      <c r="F135" s="84">
        <v>0.22214704685362552</v>
      </c>
      <c r="G135" s="83" t="s">
        <v>64</v>
      </c>
      <c r="H135" t="str">
        <f t="shared" si="12"/>
        <v>CHANCE</v>
      </c>
      <c r="I135" t="str">
        <f t="shared" si="13"/>
        <v>TANEIKA</v>
      </c>
      <c r="J135" t="str">
        <f t="shared" si="14"/>
        <v>Chance, Taneika</v>
      </c>
      <c r="K135">
        <f>VLOOKUP(C135,'Invited Hospitals'!B:J, 7, FALSE)</f>
        <v>545</v>
      </c>
      <c r="L135" s="132">
        <v>35</v>
      </c>
      <c r="M135">
        <f>VLOOKUP($C135,'Invited Hospitals'!$B:$J, 8, FALSE)</f>
        <v>2013</v>
      </c>
      <c r="N135" s="132" t="str">
        <f>VLOOKUP($C135,'Invited Hospitals'!$B:$K, 9, FALSE)</f>
        <v>Govt. (non federal) - City</v>
      </c>
      <c r="O135" s="110" t="s">
        <v>2485</v>
      </c>
      <c r="P135" s="112">
        <v>36843</v>
      </c>
      <c r="Q135" s="110" t="s">
        <v>2486</v>
      </c>
      <c r="R135" s="132" t="str">
        <f>VLOOKUP($C135,'Invited Hospitals'!$B:$K, 10, FALSE)</f>
        <v>Minor</v>
      </c>
      <c r="V135" s="1"/>
      <c r="X135" s="1"/>
      <c r="Y135" s="9"/>
      <c r="AF135" s="17"/>
      <c r="AG135" s="17"/>
      <c r="AH135" s="29"/>
    </row>
    <row r="136" spans="1:34">
      <c r="A136" s="84">
        <v>0.92843003988777206</v>
      </c>
      <c r="B136" s="83" t="s">
        <v>6</v>
      </c>
      <c r="C136" s="83" t="s">
        <v>6</v>
      </c>
      <c r="D136" s="84">
        <v>0.93694213239222535</v>
      </c>
      <c r="E136" s="83" t="s">
        <v>8</v>
      </c>
      <c r="F136" s="84">
        <v>0.22214704685362552</v>
      </c>
      <c r="G136" s="83" t="s">
        <v>81</v>
      </c>
      <c r="H136" t="str">
        <f t="shared" si="12"/>
        <v>NAMGYAL</v>
      </c>
      <c r="I136" t="str">
        <f t="shared" si="13"/>
        <v>TASHI</v>
      </c>
      <c r="J136" t="str">
        <f t="shared" si="14"/>
        <v>Namgyal, Tashi</v>
      </c>
      <c r="K136">
        <f>VLOOKUP(C136,'Invited Hospitals'!B:J, 7, FALSE)</f>
        <v>545</v>
      </c>
      <c r="L136" s="132">
        <v>35</v>
      </c>
      <c r="M136">
        <f>VLOOKUP($C136,'Invited Hospitals'!$B:$J, 8, FALSE)</f>
        <v>2013</v>
      </c>
      <c r="N136" s="132" t="str">
        <f>VLOOKUP($C136,'Invited Hospitals'!$B:$K, 9, FALSE)</f>
        <v>Govt. (non federal) - City</v>
      </c>
      <c r="O136" s="110" t="s">
        <v>2485</v>
      </c>
      <c r="P136" s="116">
        <v>42163</v>
      </c>
      <c r="Q136" s="110" t="s">
        <v>2486</v>
      </c>
      <c r="R136" s="132" t="str">
        <f>VLOOKUP($C136,'Invited Hospitals'!$B:$K, 10, FALSE)</f>
        <v>Minor</v>
      </c>
      <c r="V136" s="1"/>
      <c r="X136" s="1"/>
      <c r="Y136" s="9"/>
      <c r="AF136" s="17"/>
      <c r="AG136" s="17"/>
      <c r="AH136" s="29"/>
    </row>
    <row r="137" spans="1:34">
      <c r="A137" s="84">
        <v>0.21722581129060881</v>
      </c>
      <c r="B137" s="83" t="s">
        <v>6</v>
      </c>
      <c r="C137" s="83" t="s">
        <v>6</v>
      </c>
      <c r="D137" s="84">
        <v>0.93694213239222535</v>
      </c>
      <c r="E137" s="83" t="s">
        <v>8</v>
      </c>
      <c r="F137" s="84">
        <v>0.22214704685362552</v>
      </c>
      <c r="G137" s="83" t="s">
        <v>88</v>
      </c>
      <c r="H137" t="str">
        <f t="shared" si="12"/>
        <v>SHIKANUB</v>
      </c>
      <c r="I137" t="str">
        <f t="shared" si="13"/>
        <v>TSERING</v>
      </c>
      <c r="J137" t="str">
        <f t="shared" si="14"/>
        <v>Shikanub, Tsering</v>
      </c>
      <c r="K137">
        <f>VLOOKUP(C137,'Invited Hospitals'!B:J, 7, FALSE)</f>
        <v>545</v>
      </c>
      <c r="L137" s="132">
        <v>35</v>
      </c>
      <c r="M137">
        <f>VLOOKUP($C137,'Invited Hospitals'!$B:$J, 8, FALSE)</f>
        <v>2013</v>
      </c>
      <c r="N137" s="132" t="str">
        <f>VLOOKUP($C137,'Invited Hospitals'!$B:$K, 9, FALSE)</f>
        <v>Govt. (non federal) - City</v>
      </c>
      <c r="O137" s="110" t="s">
        <v>2485</v>
      </c>
      <c r="P137" s="114">
        <v>39223</v>
      </c>
      <c r="Q137" s="110" t="s">
        <v>2486</v>
      </c>
      <c r="R137" s="132" t="str">
        <f>VLOOKUP($C137,'Invited Hospitals'!$B:$K, 10, FALSE)</f>
        <v>Minor</v>
      </c>
      <c r="V137" s="1"/>
      <c r="X137" s="1"/>
      <c r="Y137" s="9"/>
      <c r="AF137" s="17"/>
      <c r="AG137" s="17"/>
      <c r="AH137" s="17"/>
    </row>
    <row r="138" spans="1:34">
      <c r="A138" s="84">
        <v>0.98283808335408418</v>
      </c>
      <c r="B138" s="83" t="s">
        <v>6</v>
      </c>
      <c r="C138" s="83" t="s">
        <v>6</v>
      </c>
      <c r="D138" s="84">
        <v>0.93694213239222535</v>
      </c>
      <c r="E138" s="83" t="s">
        <v>8</v>
      </c>
      <c r="F138" s="84">
        <v>0.22214704685362552</v>
      </c>
      <c r="G138" s="83" t="s">
        <v>65</v>
      </c>
      <c r="H138" t="str">
        <f t="shared" si="12"/>
        <v>CRUZ</v>
      </c>
      <c r="I138" t="str">
        <f t="shared" si="13"/>
        <v>VANESSA</v>
      </c>
      <c r="J138" t="str">
        <f t="shared" si="14"/>
        <v>Cruz, Vanessa</v>
      </c>
      <c r="K138">
        <f>VLOOKUP(C138,'Invited Hospitals'!B:J, 7, FALSE)</f>
        <v>545</v>
      </c>
      <c r="L138" s="132">
        <v>35</v>
      </c>
      <c r="M138">
        <f>VLOOKUP($C138,'Invited Hospitals'!$B:$J, 8, FALSE)</f>
        <v>2013</v>
      </c>
      <c r="N138" s="132" t="str">
        <f>VLOOKUP($C138,'Invited Hospitals'!$B:$K, 9, FALSE)</f>
        <v>Govt. (non federal) - City</v>
      </c>
      <c r="O138" s="110" t="s">
        <v>2485</v>
      </c>
      <c r="P138" s="112">
        <v>38670</v>
      </c>
      <c r="Q138" s="110" t="s">
        <v>2486</v>
      </c>
      <c r="R138" s="132" t="str">
        <f>VLOOKUP($C138,'Invited Hospitals'!$B:$K, 10, FALSE)</f>
        <v>Minor</v>
      </c>
      <c r="V138" s="1"/>
      <c r="X138" s="1"/>
      <c r="Y138" s="9"/>
      <c r="AF138" s="17"/>
      <c r="AG138" s="17"/>
      <c r="AH138" s="29"/>
    </row>
    <row r="139" spans="1:34">
      <c r="A139" s="84">
        <v>0.15141390170153235</v>
      </c>
      <c r="B139" s="83" t="s">
        <v>6</v>
      </c>
      <c r="C139" s="83" t="s">
        <v>6</v>
      </c>
      <c r="D139" s="84">
        <v>0.93694213239222535</v>
      </c>
      <c r="E139" s="83" t="s">
        <v>8</v>
      </c>
      <c r="F139" s="84">
        <v>0.22214704685362552</v>
      </c>
      <c r="G139" s="83" t="s">
        <v>92</v>
      </c>
      <c r="H139" t="str">
        <f t="shared" si="12"/>
        <v>WAN</v>
      </c>
      <c r="I139" t="str">
        <f t="shared" si="13"/>
        <v>O'HARA XIUXIA</v>
      </c>
      <c r="J139" t="str">
        <f t="shared" si="14"/>
        <v>Wan, O'Hara Xiuxia</v>
      </c>
      <c r="K139">
        <f>VLOOKUP(C139,'Invited Hospitals'!B:J, 7, FALSE)</f>
        <v>545</v>
      </c>
      <c r="L139" s="132">
        <v>35</v>
      </c>
      <c r="M139">
        <f>VLOOKUP($C139,'Invited Hospitals'!$B:$J, 8, FALSE)</f>
        <v>2013</v>
      </c>
      <c r="N139" s="132" t="str">
        <f>VLOOKUP($C139,'Invited Hospitals'!$B:$K, 9, FALSE)</f>
        <v>Govt. (non federal) - City</v>
      </c>
      <c r="O139" s="110" t="s">
        <v>2485</v>
      </c>
      <c r="P139" s="114">
        <v>39524</v>
      </c>
      <c r="Q139" s="110" t="s">
        <v>2486</v>
      </c>
      <c r="R139" s="132" t="str">
        <f>VLOOKUP($C139,'Invited Hospitals'!$B:$K, 10, FALSE)</f>
        <v>Minor</v>
      </c>
      <c r="V139" s="1"/>
      <c r="X139" s="1"/>
      <c r="Y139" s="9"/>
      <c r="AF139" s="17"/>
      <c r="AG139" s="26"/>
      <c r="AH139" s="29"/>
    </row>
    <row r="140" spans="1:34">
      <c r="A140" s="84">
        <v>0.19982596969048805</v>
      </c>
      <c r="B140" s="83" t="s">
        <v>252</v>
      </c>
      <c r="C140" s="83" t="s">
        <v>252</v>
      </c>
      <c r="D140" s="84">
        <v>0.91611479193661671</v>
      </c>
      <c r="E140" s="83" t="s">
        <v>253</v>
      </c>
      <c r="F140" s="84">
        <v>0.86510378090424767</v>
      </c>
      <c r="G140" s="83" t="s">
        <v>284</v>
      </c>
      <c r="H140" t="s">
        <v>3727</v>
      </c>
      <c r="I140" t="str">
        <f t="shared" ref="I140:I171" si="15">TRIM(MID(G140,FIND(" ",G140)+1,256))</f>
        <v>alicia</v>
      </c>
      <c r="J140" t="str">
        <f t="shared" ref="J140:J193" si="16">PROPER(CLEAN(H140&amp;", "&amp;I140))</f>
        <v>Uy, Alicia</v>
      </c>
      <c r="K140">
        <f>VLOOKUP(C140,'Invited Hospitals'!B:J, 7, FALSE)</f>
        <v>547</v>
      </c>
      <c r="L140" s="132">
        <v>28</v>
      </c>
      <c r="M140">
        <f>VLOOKUP($C140,'Invited Hospitals'!$B:$J, 8, FALSE)</f>
        <v>2010</v>
      </c>
      <c r="N140" s="132" t="str">
        <f>VLOOKUP($C140,'Invited Hospitals'!$B:$K, 9, FALSE)</f>
        <v>Nongovt. (not-for-profit) - Other</v>
      </c>
      <c r="O140" s="110" t="s">
        <v>2593</v>
      </c>
      <c r="P140" s="111">
        <v>42191</v>
      </c>
      <c r="Q140" s="110" t="s">
        <v>2428</v>
      </c>
      <c r="R140" s="132" t="str">
        <f>VLOOKUP($C140,'Invited Hospitals'!$B:$K, 10, FALSE)</f>
        <v>Major</v>
      </c>
      <c r="V140" s="1"/>
      <c r="X140" s="1"/>
      <c r="Y140" s="9"/>
      <c r="AF140" s="17"/>
      <c r="AG140" s="17"/>
      <c r="AH140" s="29"/>
    </row>
    <row r="141" spans="1:34">
      <c r="A141" s="84">
        <v>0.81454493751801649</v>
      </c>
      <c r="B141" s="83" t="s">
        <v>252</v>
      </c>
      <c r="C141" s="83" t="s">
        <v>252</v>
      </c>
      <c r="D141" s="84">
        <v>0.91611479193661671</v>
      </c>
      <c r="E141" s="83" t="s">
        <v>253</v>
      </c>
      <c r="F141" s="84">
        <v>0.86510378090424767</v>
      </c>
      <c r="G141" s="83" t="s">
        <v>267</v>
      </c>
      <c r="H141" t="str">
        <f t="shared" ref="H141:H177" si="17">LEFT(G141,(FIND(" ",G141,1)-1))</f>
        <v>hommel</v>
      </c>
      <c r="I141" t="str">
        <f t="shared" si="15"/>
        <v>alyse</v>
      </c>
      <c r="J141" t="str">
        <f t="shared" si="16"/>
        <v>Hommel, Alyse</v>
      </c>
      <c r="K141">
        <f>VLOOKUP(C141,'Invited Hospitals'!B:J, 7, FALSE)</f>
        <v>547</v>
      </c>
      <c r="L141" s="132">
        <v>28</v>
      </c>
      <c r="M141">
        <f>VLOOKUP($C141,'Invited Hospitals'!$B:$J, 8, FALSE)</f>
        <v>2010</v>
      </c>
      <c r="N141" s="132" t="str">
        <f>VLOOKUP($C141,'Invited Hospitals'!$B:$K, 9, FALSE)</f>
        <v>Nongovt. (not-for-profit) - Other</v>
      </c>
      <c r="O141" s="110" t="s">
        <v>2601</v>
      </c>
      <c r="P141" s="111">
        <v>39259</v>
      </c>
      <c r="Q141" s="110" t="s">
        <v>2422</v>
      </c>
      <c r="R141" s="132" t="str">
        <f>VLOOKUP($C141,'Invited Hospitals'!$B:$K, 10, FALSE)</f>
        <v>Major</v>
      </c>
      <c r="V141" s="1"/>
      <c r="X141" s="1"/>
      <c r="Y141" s="9"/>
      <c r="AF141" s="17"/>
      <c r="AG141" s="17"/>
      <c r="AH141" s="29"/>
    </row>
    <row r="142" spans="1:34">
      <c r="A142" s="84">
        <v>0.8660368643949039</v>
      </c>
      <c r="B142" s="83" t="s">
        <v>252</v>
      </c>
      <c r="C142" s="83" t="s">
        <v>252</v>
      </c>
      <c r="D142" s="84">
        <v>0.91611479193661671</v>
      </c>
      <c r="E142" s="83" t="s">
        <v>253</v>
      </c>
      <c r="F142" s="84">
        <v>0.86510378090424767</v>
      </c>
      <c r="G142" s="83" t="s">
        <v>272</v>
      </c>
      <c r="H142" t="str">
        <f t="shared" si="17"/>
        <v>lee</v>
      </c>
      <c r="I142" t="str">
        <f t="shared" si="15"/>
        <v>amber</v>
      </c>
      <c r="J142" t="str">
        <f t="shared" si="16"/>
        <v>Lee, Amber</v>
      </c>
      <c r="K142">
        <f>VLOOKUP(C142,'Invited Hospitals'!B:J, 7, FALSE)</f>
        <v>547</v>
      </c>
      <c r="L142" s="132">
        <v>28</v>
      </c>
      <c r="M142">
        <f>VLOOKUP($C142,'Invited Hospitals'!$B:$J, 8, FALSE)</f>
        <v>2010</v>
      </c>
      <c r="N142" s="132" t="str">
        <f>VLOOKUP($C142,'Invited Hospitals'!$B:$K, 9, FALSE)</f>
        <v>Nongovt. (not-for-profit) - Other</v>
      </c>
      <c r="O142" s="110" t="s">
        <v>2593</v>
      </c>
      <c r="P142" s="111">
        <v>39494</v>
      </c>
      <c r="Q142" s="110" t="s">
        <v>2422</v>
      </c>
      <c r="R142" s="132" t="str">
        <f>VLOOKUP($C142,'Invited Hospitals'!$B:$K, 10, FALSE)</f>
        <v>Major</v>
      </c>
      <c r="V142" s="1"/>
      <c r="X142" s="1"/>
      <c r="Y142" s="9"/>
      <c r="AF142" s="17"/>
      <c r="AG142" s="17"/>
      <c r="AH142" s="29"/>
    </row>
    <row r="143" spans="1:34">
      <c r="A143" s="84">
        <v>0.53052515880354356</v>
      </c>
      <c r="B143" s="83" t="s">
        <v>252</v>
      </c>
      <c r="C143" s="83" t="s">
        <v>252</v>
      </c>
      <c r="D143" s="84">
        <v>0.91611479193661671</v>
      </c>
      <c r="E143" s="83" t="s">
        <v>253</v>
      </c>
      <c r="F143" s="84">
        <v>0.86510378090424767</v>
      </c>
      <c r="G143" s="83" t="s">
        <v>257</v>
      </c>
      <c r="H143" t="str">
        <f t="shared" si="17"/>
        <v>Boudeman</v>
      </c>
      <c r="I143" t="str">
        <f t="shared" si="15"/>
        <v>Amy</v>
      </c>
      <c r="J143" t="str">
        <f t="shared" si="16"/>
        <v>Boudeman, Amy</v>
      </c>
      <c r="K143">
        <f>VLOOKUP(C143,'Invited Hospitals'!B:J, 7, FALSE)</f>
        <v>547</v>
      </c>
      <c r="L143" s="132">
        <v>28</v>
      </c>
      <c r="M143">
        <f>VLOOKUP($C143,'Invited Hospitals'!$B:$J, 8, FALSE)</f>
        <v>2010</v>
      </c>
      <c r="N143" s="132" t="str">
        <f>VLOOKUP($C143,'Invited Hospitals'!$B:$K, 9, FALSE)</f>
        <v>Nongovt. (not-for-profit) - Other</v>
      </c>
      <c r="O143" s="110" t="s">
        <v>2426</v>
      </c>
      <c r="P143" s="111">
        <v>42667</v>
      </c>
      <c r="Q143" s="110" t="s">
        <v>2428</v>
      </c>
      <c r="R143" s="132" t="str">
        <f>VLOOKUP($C143,'Invited Hospitals'!$B:$K, 10, FALSE)</f>
        <v>Major</v>
      </c>
      <c r="V143" s="1"/>
      <c r="X143" s="1"/>
      <c r="Y143" s="9"/>
      <c r="AF143" s="17"/>
      <c r="AG143" s="17"/>
      <c r="AH143" s="29"/>
    </row>
    <row r="144" spans="1:34">
      <c r="A144" s="84">
        <v>0.68590801923147349</v>
      </c>
      <c r="B144" s="83" t="s">
        <v>252</v>
      </c>
      <c r="C144" s="83" t="s">
        <v>252</v>
      </c>
      <c r="D144" s="84">
        <v>0.91611479193661671</v>
      </c>
      <c r="E144" s="83" t="s">
        <v>254</v>
      </c>
      <c r="F144" s="84">
        <v>0.15946996297872063</v>
      </c>
      <c r="G144" s="83" t="s">
        <v>293</v>
      </c>
      <c r="H144" t="str">
        <f t="shared" si="17"/>
        <v>george</v>
      </c>
      <c r="I144" t="str">
        <f t="shared" si="15"/>
        <v>angelica</v>
      </c>
      <c r="J144" t="str">
        <f t="shared" si="16"/>
        <v>George, Angelica</v>
      </c>
      <c r="K144">
        <f>VLOOKUP(C144,'Invited Hospitals'!B:J, 7, FALSE)</f>
        <v>547</v>
      </c>
      <c r="L144" s="132">
        <v>30</v>
      </c>
      <c r="M144">
        <f>VLOOKUP($C144,'Invited Hospitals'!$B:$J, 8, FALSE)</f>
        <v>2010</v>
      </c>
      <c r="N144" s="132" t="str">
        <f>VLOOKUP($C144,'Invited Hospitals'!$B:$K, 9, FALSE)</f>
        <v>Nongovt. (not-for-profit) - Other</v>
      </c>
      <c r="O144" s="110" t="s">
        <v>2426</v>
      </c>
      <c r="P144" s="111">
        <v>42589</v>
      </c>
      <c r="Q144" s="110" t="s">
        <v>2422</v>
      </c>
      <c r="R144" s="132" t="str">
        <f>VLOOKUP($C144,'Invited Hospitals'!$B:$K, 10, FALSE)</f>
        <v>Major</v>
      </c>
      <c r="V144" s="1"/>
      <c r="X144" s="1"/>
      <c r="Y144" s="9"/>
      <c r="AF144" s="17"/>
      <c r="AG144" s="17"/>
      <c r="AH144" s="29"/>
    </row>
    <row r="145" spans="1:34">
      <c r="A145" s="84">
        <v>0.44060197417043445</v>
      </c>
      <c r="B145" s="83" t="s">
        <v>252</v>
      </c>
      <c r="C145" s="83" t="s">
        <v>252</v>
      </c>
      <c r="D145" s="84">
        <v>0.91611479193661671</v>
      </c>
      <c r="E145" s="83" t="s">
        <v>253</v>
      </c>
      <c r="F145" s="84">
        <v>0.86510378090424767</v>
      </c>
      <c r="G145" s="83" t="s">
        <v>258</v>
      </c>
      <c r="H145" t="str">
        <f t="shared" si="17"/>
        <v>Bower</v>
      </c>
      <c r="I145" t="str">
        <f t="shared" si="15"/>
        <v>Ann</v>
      </c>
      <c r="J145" t="str">
        <f t="shared" si="16"/>
        <v>Bower, Ann</v>
      </c>
      <c r="K145">
        <f>VLOOKUP(C145,'Invited Hospitals'!B:J, 7, FALSE)</f>
        <v>547</v>
      </c>
      <c r="L145" s="132">
        <v>28</v>
      </c>
      <c r="M145">
        <f>VLOOKUP($C145,'Invited Hospitals'!$B:$J, 8, FALSE)</f>
        <v>2010</v>
      </c>
      <c r="N145" s="132" t="str">
        <f>VLOOKUP($C145,'Invited Hospitals'!$B:$K, 9, FALSE)</f>
        <v>Nongovt. (not-for-profit) - Other</v>
      </c>
      <c r="O145" s="110" t="s">
        <v>2426</v>
      </c>
      <c r="P145" s="111">
        <v>42562</v>
      </c>
      <c r="Q145" s="110" t="s">
        <v>2422</v>
      </c>
      <c r="R145" s="132" t="str">
        <f>VLOOKUP($C145,'Invited Hospitals'!$B:$K, 10, FALSE)</f>
        <v>Major</v>
      </c>
      <c r="V145" s="1"/>
      <c r="X145" s="1"/>
      <c r="Y145" s="9"/>
      <c r="AF145" s="17"/>
      <c r="AG145" s="17"/>
      <c r="AH145" s="29"/>
    </row>
    <row r="146" spans="1:34">
      <c r="A146" s="84">
        <v>0.79687581263232199</v>
      </c>
      <c r="B146" s="83" t="s">
        <v>252</v>
      </c>
      <c r="C146" s="83" t="s">
        <v>252</v>
      </c>
      <c r="D146" s="84">
        <v>0.91611479193661671</v>
      </c>
      <c r="E146" s="83" t="s">
        <v>254</v>
      </c>
      <c r="F146" s="84">
        <v>0.15946996297872063</v>
      </c>
      <c r="G146" s="83" t="s">
        <v>305</v>
      </c>
      <c r="H146" t="str">
        <f t="shared" si="17"/>
        <v>fertig</v>
      </c>
      <c r="I146" t="str">
        <f t="shared" si="15"/>
        <v>brenda</v>
      </c>
      <c r="J146" t="str">
        <f t="shared" si="16"/>
        <v>Fertig, Brenda</v>
      </c>
      <c r="K146">
        <f>VLOOKUP(C146,'Invited Hospitals'!B:J, 7, FALSE)</f>
        <v>547</v>
      </c>
      <c r="L146" s="132">
        <v>30</v>
      </c>
      <c r="M146">
        <f>VLOOKUP($C146,'Invited Hospitals'!$B:$J, 8, FALSE)</f>
        <v>2010</v>
      </c>
      <c r="N146" s="132" t="str">
        <f>VLOOKUP($C146,'Invited Hospitals'!$B:$K, 9, FALSE)</f>
        <v>Nongovt. (not-for-profit) - Other</v>
      </c>
      <c r="O146" s="110" t="s">
        <v>2593</v>
      </c>
      <c r="P146" s="111">
        <v>42659</v>
      </c>
      <c r="Q146" s="110" t="s">
        <v>2422</v>
      </c>
      <c r="R146" s="132" t="str">
        <f>VLOOKUP($C146,'Invited Hospitals'!$B:$K, 10, FALSE)</f>
        <v>Major</v>
      </c>
      <c r="V146" s="1"/>
      <c r="X146" s="1"/>
      <c r="Y146" s="9"/>
      <c r="AF146" s="17"/>
      <c r="AG146" s="17"/>
      <c r="AH146" s="29"/>
    </row>
    <row r="147" spans="1:34">
      <c r="A147" s="84">
        <v>0.88806714287099164</v>
      </c>
      <c r="B147" s="83" t="s">
        <v>252</v>
      </c>
      <c r="C147" s="83" t="s">
        <v>252</v>
      </c>
      <c r="D147" s="84">
        <v>0.91611479193661671</v>
      </c>
      <c r="E147" s="83" t="s">
        <v>253</v>
      </c>
      <c r="F147" s="84">
        <v>0.86510378090424767</v>
      </c>
      <c r="G147" s="83" t="s">
        <v>265</v>
      </c>
      <c r="H147" t="str">
        <f t="shared" si="17"/>
        <v>Heckman</v>
      </c>
      <c r="I147" t="str">
        <f t="shared" si="15"/>
        <v>Chris</v>
      </c>
      <c r="J147" t="str">
        <f t="shared" si="16"/>
        <v>Heckman, Chris</v>
      </c>
      <c r="K147">
        <f>VLOOKUP(C147,'Invited Hospitals'!B:J, 7, FALSE)</f>
        <v>547</v>
      </c>
      <c r="L147" s="132">
        <v>28</v>
      </c>
      <c r="M147">
        <f>VLOOKUP($C147,'Invited Hospitals'!$B:$J, 8, FALSE)</f>
        <v>2010</v>
      </c>
      <c r="N147" s="132" t="str">
        <f>VLOOKUP($C147,'Invited Hospitals'!$B:$K, 9, FALSE)</f>
        <v>Nongovt. (not-for-profit) - Other</v>
      </c>
      <c r="O147" s="110" t="s">
        <v>2426</v>
      </c>
      <c r="P147" s="111">
        <v>39206</v>
      </c>
      <c r="Q147" s="110" t="s">
        <v>2428</v>
      </c>
      <c r="R147" s="132" t="str">
        <f>VLOOKUP($C147,'Invited Hospitals'!$B:$K, 10, FALSE)</f>
        <v>Major</v>
      </c>
      <c r="V147" s="1"/>
      <c r="X147" s="1"/>
      <c r="Y147" s="9"/>
      <c r="AF147" s="17"/>
      <c r="AG147" s="17"/>
      <c r="AH147" s="29"/>
    </row>
    <row r="148" spans="1:34">
      <c r="A148" s="84">
        <v>0.30219092792545754</v>
      </c>
      <c r="B148" s="83" t="s">
        <v>252</v>
      </c>
      <c r="C148" s="83" t="s">
        <v>252</v>
      </c>
      <c r="D148" s="84">
        <v>0.91611479193661671</v>
      </c>
      <c r="E148" s="83" t="s">
        <v>253</v>
      </c>
      <c r="F148" s="84">
        <v>0.86510378090424767</v>
      </c>
      <c r="G148" s="83" t="s">
        <v>269</v>
      </c>
      <c r="H148" t="str">
        <f t="shared" si="17"/>
        <v>Kenenitz</v>
      </c>
      <c r="I148" t="str">
        <f t="shared" si="15"/>
        <v>Christine</v>
      </c>
      <c r="J148" t="str">
        <f t="shared" si="16"/>
        <v>Kenenitz, Christine</v>
      </c>
      <c r="K148">
        <f>VLOOKUP(C148,'Invited Hospitals'!B:J, 7, FALSE)</f>
        <v>547</v>
      </c>
      <c r="L148" s="132">
        <v>28</v>
      </c>
      <c r="M148">
        <f>VLOOKUP($C148,'Invited Hospitals'!$B:$J, 8, FALSE)</f>
        <v>2010</v>
      </c>
      <c r="N148" s="132" t="str">
        <f>VLOOKUP($C148,'Invited Hospitals'!$B:$K, 9, FALSE)</f>
        <v>Nongovt. (not-for-profit) - Other</v>
      </c>
      <c r="O148" s="110" t="s">
        <v>2426</v>
      </c>
      <c r="P148" s="111">
        <v>28184</v>
      </c>
      <c r="Q148" s="110" t="s">
        <v>2422</v>
      </c>
      <c r="R148" s="132" t="str">
        <f>VLOOKUP($C148,'Invited Hospitals'!$B:$K, 10, FALSE)</f>
        <v>Major</v>
      </c>
      <c r="V148" s="1"/>
      <c r="X148" s="1"/>
      <c r="Y148" s="9"/>
      <c r="AF148" s="17"/>
      <c r="AG148" s="17"/>
      <c r="AH148" s="29"/>
    </row>
    <row r="149" spans="1:34">
      <c r="A149" s="84">
        <v>0.59117203842383748</v>
      </c>
      <c r="B149" s="83" t="s">
        <v>252</v>
      </c>
      <c r="C149" s="83" t="s">
        <v>252</v>
      </c>
      <c r="D149" s="84">
        <v>0.91611479193661671</v>
      </c>
      <c r="E149" s="83" t="s">
        <v>253</v>
      </c>
      <c r="F149" s="84">
        <v>0.86510378090424767</v>
      </c>
      <c r="G149" s="83" t="s">
        <v>287</v>
      </c>
      <c r="H149" t="str">
        <f t="shared" si="17"/>
        <v>welsh</v>
      </c>
      <c r="I149" t="str">
        <f t="shared" si="15"/>
        <v>connie</v>
      </c>
      <c r="J149" t="str">
        <f t="shared" si="16"/>
        <v>Welsh, Connie</v>
      </c>
      <c r="K149">
        <f>VLOOKUP(C149,'Invited Hospitals'!B:J, 7, FALSE)</f>
        <v>547</v>
      </c>
      <c r="L149" s="132">
        <v>28</v>
      </c>
      <c r="M149">
        <f>VLOOKUP($C149,'Invited Hospitals'!$B:$J, 8, FALSE)</f>
        <v>2010</v>
      </c>
      <c r="N149" s="132" t="str">
        <f>VLOOKUP($C149,'Invited Hospitals'!$B:$K, 9, FALSE)</f>
        <v>Nongovt. (not-for-profit) - Other</v>
      </c>
      <c r="O149" s="110" t="s">
        <v>2593</v>
      </c>
      <c r="P149" s="111">
        <v>40595</v>
      </c>
      <c r="Q149" s="110" t="s">
        <v>2422</v>
      </c>
      <c r="R149" s="132" t="str">
        <f>VLOOKUP($C149,'Invited Hospitals'!$B:$K, 10, FALSE)</f>
        <v>Major</v>
      </c>
      <c r="V149" s="1"/>
      <c r="X149" s="1"/>
      <c r="Y149" s="9"/>
      <c r="AF149" s="17"/>
      <c r="AG149" s="17"/>
      <c r="AH149" s="29"/>
    </row>
    <row r="150" spans="1:34">
      <c r="A150" s="84">
        <v>0.4329159243145172</v>
      </c>
      <c r="B150" s="83" t="s">
        <v>252</v>
      </c>
      <c r="C150" s="83" t="s">
        <v>252</v>
      </c>
      <c r="D150" s="84">
        <v>0.91611479193661671</v>
      </c>
      <c r="E150" s="83" t="s">
        <v>254</v>
      </c>
      <c r="F150" s="84">
        <v>0.15946996297872063</v>
      </c>
      <c r="G150" s="83" t="s">
        <v>292</v>
      </c>
      <c r="H150" t="str">
        <f t="shared" si="17"/>
        <v>devine</v>
      </c>
      <c r="I150" t="str">
        <f t="shared" si="15"/>
        <v>courtney</v>
      </c>
      <c r="J150" t="str">
        <f t="shared" si="16"/>
        <v>Devine, Courtney</v>
      </c>
      <c r="K150">
        <f>VLOOKUP(C150,'Invited Hospitals'!B:J, 7, FALSE)</f>
        <v>547</v>
      </c>
      <c r="L150" s="132">
        <v>30</v>
      </c>
      <c r="M150">
        <f>VLOOKUP($C150,'Invited Hospitals'!$B:$J, 8, FALSE)</f>
        <v>2010</v>
      </c>
      <c r="N150" s="132" t="str">
        <f>VLOOKUP($C150,'Invited Hospitals'!$B:$K, 9, FALSE)</f>
        <v>Nongovt. (not-for-profit) - Other</v>
      </c>
      <c r="O150" s="110" t="s">
        <v>2426</v>
      </c>
      <c r="P150" s="111">
        <v>42625</v>
      </c>
      <c r="Q150" s="110" t="s">
        <v>2422</v>
      </c>
      <c r="R150" s="132" t="str">
        <f>VLOOKUP($C150,'Invited Hospitals'!$B:$K, 10, FALSE)</f>
        <v>Major</v>
      </c>
      <c r="V150" s="1"/>
      <c r="X150" s="1"/>
      <c r="Y150" s="9"/>
      <c r="AF150" s="17"/>
      <c r="AG150" s="17"/>
      <c r="AH150" s="29"/>
    </row>
    <row r="151" spans="1:34">
      <c r="A151" s="84">
        <v>0.29590944431696709</v>
      </c>
      <c r="B151" s="83" t="s">
        <v>252</v>
      </c>
      <c r="C151" s="83" t="s">
        <v>252</v>
      </c>
      <c r="D151" s="84">
        <v>0.91611479193661671</v>
      </c>
      <c r="E151" s="83" t="s">
        <v>253</v>
      </c>
      <c r="F151" s="84">
        <v>0.86510378090424767</v>
      </c>
      <c r="G151" s="83" t="s">
        <v>273</v>
      </c>
      <c r="H151" t="str">
        <f t="shared" si="17"/>
        <v>Long</v>
      </c>
      <c r="I151" t="str">
        <f t="shared" si="15"/>
        <v>Debra</v>
      </c>
      <c r="J151" t="str">
        <f t="shared" si="16"/>
        <v>Long, Debra</v>
      </c>
      <c r="K151">
        <f>VLOOKUP(C151,'Invited Hospitals'!B:J, 7, FALSE)</f>
        <v>547</v>
      </c>
      <c r="L151" s="132">
        <v>28</v>
      </c>
      <c r="M151">
        <f>VLOOKUP($C151,'Invited Hospitals'!$B:$J, 8, FALSE)</f>
        <v>2010</v>
      </c>
      <c r="N151" s="132" t="str">
        <f>VLOOKUP($C151,'Invited Hospitals'!$B:$K, 9, FALSE)</f>
        <v>Nongovt. (not-for-profit) - Other</v>
      </c>
      <c r="O151" s="110" t="s">
        <v>2426</v>
      </c>
      <c r="P151" s="111">
        <v>39192</v>
      </c>
      <c r="Q151" s="110" t="s">
        <v>2428</v>
      </c>
      <c r="R151" s="132" t="str">
        <f>VLOOKUP($C151,'Invited Hospitals'!$B:$K, 10, FALSE)</f>
        <v>Major</v>
      </c>
      <c r="V151" s="1"/>
      <c r="X151" s="1"/>
      <c r="Y151" s="9"/>
      <c r="AF151" s="17"/>
      <c r="AG151" s="17"/>
      <c r="AH151" s="29"/>
    </row>
    <row r="152" spans="1:34">
      <c r="A152" s="84">
        <v>0.22911463306682134</v>
      </c>
      <c r="B152" s="83" t="s">
        <v>252</v>
      </c>
      <c r="C152" s="83" t="s">
        <v>252</v>
      </c>
      <c r="D152" s="84">
        <v>0.91611479193661671</v>
      </c>
      <c r="E152" s="83" t="s">
        <v>253</v>
      </c>
      <c r="F152" s="84">
        <v>0.86510378090424767</v>
      </c>
      <c r="G152" s="83" t="s">
        <v>279</v>
      </c>
      <c r="H152" t="str">
        <f t="shared" si="17"/>
        <v>schlauch</v>
      </c>
      <c r="I152" t="str">
        <f t="shared" si="15"/>
        <v>denise</v>
      </c>
      <c r="J152" t="str">
        <f t="shared" si="16"/>
        <v>Schlauch, Denise</v>
      </c>
      <c r="K152">
        <f>VLOOKUP(C152,'Invited Hospitals'!B:J, 7, FALSE)</f>
        <v>547</v>
      </c>
      <c r="L152" s="132">
        <v>28</v>
      </c>
      <c r="M152">
        <f>VLOOKUP($C152,'Invited Hospitals'!$B:$J, 8, FALSE)</f>
        <v>2010</v>
      </c>
      <c r="N152" s="132" t="str">
        <f>VLOOKUP($C152,'Invited Hospitals'!$B:$K, 9, FALSE)</f>
        <v>Nongovt. (not-for-profit) - Other</v>
      </c>
      <c r="O152" s="110" t="s">
        <v>2593</v>
      </c>
      <c r="P152" s="111">
        <v>42575</v>
      </c>
      <c r="Q152" s="110" t="s">
        <v>2428</v>
      </c>
      <c r="R152" s="132" t="str">
        <f>VLOOKUP($C152,'Invited Hospitals'!$B:$K, 10, FALSE)</f>
        <v>Major</v>
      </c>
      <c r="V152" s="1"/>
      <c r="X152" s="1"/>
      <c r="Y152" s="9"/>
      <c r="AF152" s="17"/>
      <c r="AG152" s="17"/>
      <c r="AH152" s="29"/>
    </row>
    <row r="153" spans="1:34">
      <c r="A153" s="84">
        <v>0.59155695580024825</v>
      </c>
      <c r="B153" s="83" t="s">
        <v>252</v>
      </c>
      <c r="C153" s="83" t="s">
        <v>252</v>
      </c>
      <c r="D153" s="84">
        <v>0.91611479193661671</v>
      </c>
      <c r="E153" s="83" t="s">
        <v>253</v>
      </c>
      <c r="F153" s="84">
        <v>0.86510378090424767</v>
      </c>
      <c r="G153" s="83" t="s">
        <v>281</v>
      </c>
      <c r="H153" t="str">
        <f t="shared" si="17"/>
        <v>Sharpless</v>
      </c>
      <c r="I153" t="str">
        <f t="shared" si="15"/>
        <v>Dennis</v>
      </c>
      <c r="J153" t="str">
        <f t="shared" si="16"/>
        <v>Sharpless, Dennis</v>
      </c>
      <c r="K153">
        <f>VLOOKUP(C153,'Invited Hospitals'!B:J, 7, FALSE)</f>
        <v>547</v>
      </c>
      <c r="L153" s="132">
        <v>28</v>
      </c>
      <c r="M153">
        <f>VLOOKUP($C153,'Invited Hospitals'!$B:$J, 8, FALSE)</f>
        <v>2010</v>
      </c>
      <c r="N153" s="132" t="str">
        <f>VLOOKUP($C153,'Invited Hospitals'!$B:$K, 9, FALSE)</f>
        <v>Nongovt. (not-for-profit) - Other</v>
      </c>
      <c r="O153" s="110" t="s">
        <v>2426</v>
      </c>
      <c r="P153" s="111">
        <v>39199</v>
      </c>
      <c r="Q153" s="110" t="s">
        <v>2422</v>
      </c>
      <c r="R153" s="132" t="str">
        <f>VLOOKUP($C153,'Invited Hospitals'!$B:$K, 10, FALSE)</f>
        <v>Major</v>
      </c>
      <c r="V153" s="1"/>
      <c r="X153" s="1"/>
      <c r="Y153" s="9"/>
      <c r="AF153" s="17"/>
      <c r="AG153" s="17"/>
      <c r="AH153" s="29"/>
    </row>
    <row r="154" spans="1:34">
      <c r="A154" s="84">
        <v>0.18432418108883841</v>
      </c>
      <c r="B154" s="83" t="s">
        <v>252</v>
      </c>
      <c r="C154" s="83" t="s">
        <v>252</v>
      </c>
      <c r="D154" s="84">
        <v>0.91611479193661671</v>
      </c>
      <c r="E154" s="83" t="s">
        <v>254</v>
      </c>
      <c r="F154" s="84">
        <v>0.15946996297872063</v>
      </c>
      <c r="G154" s="83" t="s">
        <v>310</v>
      </c>
      <c r="H154" t="str">
        <f t="shared" si="17"/>
        <v>lynch</v>
      </c>
      <c r="I154" t="str">
        <f t="shared" si="15"/>
        <v>elizabeth</v>
      </c>
      <c r="J154" t="str">
        <f t="shared" si="16"/>
        <v>Lynch, Elizabeth</v>
      </c>
      <c r="K154">
        <f>VLOOKUP(C154,'Invited Hospitals'!B:J, 7, FALSE)</f>
        <v>547</v>
      </c>
      <c r="L154" s="132">
        <v>30</v>
      </c>
      <c r="M154">
        <f>VLOOKUP($C154,'Invited Hospitals'!$B:$J, 8, FALSE)</f>
        <v>2010</v>
      </c>
      <c r="N154" s="132" t="str">
        <f>VLOOKUP($C154,'Invited Hospitals'!$B:$K, 9, FALSE)</f>
        <v>Nongovt. (not-for-profit) - Other</v>
      </c>
      <c r="O154" s="110" t="s">
        <v>2593</v>
      </c>
      <c r="P154" s="111">
        <v>42324</v>
      </c>
      <c r="Q154" s="110" t="s">
        <v>2428</v>
      </c>
      <c r="R154" s="132" t="str">
        <f>VLOOKUP($C154,'Invited Hospitals'!$B:$K, 10, FALSE)</f>
        <v>Major</v>
      </c>
      <c r="V154" s="1"/>
      <c r="X154" s="1"/>
      <c r="Y154" s="9"/>
      <c r="AF154" s="17"/>
      <c r="AG154" s="17"/>
      <c r="AH154" s="29"/>
    </row>
    <row r="155" spans="1:34">
      <c r="A155" s="84">
        <v>0.89656862461877407</v>
      </c>
      <c r="B155" s="83" t="s">
        <v>252</v>
      </c>
      <c r="C155" s="83" t="s">
        <v>252</v>
      </c>
      <c r="D155" s="84">
        <v>0.91611479193661671</v>
      </c>
      <c r="E155" s="83" t="s">
        <v>254</v>
      </c>
      <c r="F155" s="84">
        <v>0.15946996297872063</v>
      </c>
      <c r="G155" s="83" t="s">
        <v>291</v>
      </c>
      <c r="H155" t="str">
        <f t="shared" si="17"/>
        <v>cataldo</v>
      </c>
      <c r="I155" t="str">
        <f t="shared" si="15"/>
        <v>erin</v>
      </c>
      <c r="J155" t="str">
        <f t="shared" si="16"/>
        <v>Cataldo, Erin</v>
      </c>
      <c r="K155">
        <f>VLOOKUP(C155,'Invited Hospitals'!B:J, 7, FALSE)</f>
        <v>547</v>
      </c>
      <c r="L155" s="132">
        <v>30</v>
      </c>
      <c r="M155">
        <f>VLOOKUP($C155,'Invited Hospitals'!$B:$J, 8, FALSE)</f>
        <v>2010</v>
      </c>
      <c r="N155" s="132" t="str">
        <f>VLOOKUP($C155,'Invited Hospitals'!$B:$K, 9, FALSE)</f>
        <v>Nongovt. (not-for-profit) - Other</v>
      </c>
      <c r="O155" s="110" t="s">
        <v>2426</v>
      </c>
      <c r="P155" s="111">
        <v>42282</v>
      </c>
      <c r="Q155" s="110" t="s">
        <v>2422</v>
      </c>
      <c r="R155" s="132" t="str">
        <f>VLOOKUP($C155,'Invited Hospitals'!$B:$K, 10, FALSE)</f>
        <v>Major</v>
      </c>
      <c r="V155" s="1"/>
      <c r="X155" s="1"/>
      <c r="Y155" s="9"/>
      <c r="AF155" s="17"/>
      <c r="AG155" s="17"/>
      <c r="AH155" s="29"/>
    </row>
    <row r="156" spans="1:34">
      <c r="A156" s="84">
        <v>0.84386689316906704</v>
      </c>
      <c r="B156" s="83" t="s">
        <v>252</v>
      </c>
      <c r="C156" s="83" t="s">
        <v>252</v>
      </c>
      <c r="D156" s="84">
        <v>0.91611479193661671</v>
      </c>
      <c r="E156" s="83" t="s">
        <v>254</v>
      </c>
      <c r="F156" s="84">
        <v>0.15946996297872063</v>
      </c>
      <c r="G156" s="83" t="s">
        <v>306</v>
      </c>
      <c r="H156" t="str">
        <f t="shared" si="17"/>
        <v>hans</v>
      </c>
      <c r="I156" t="str">
        <f t="shared" si="15"/>
        <v>gabrielle</v>
      </c>
      <c r="J156" t="str">
        <f t="shared" si="16"/>
        <v>Hans, Gabrielle</v>
      </c>
      <c r="K156">
        <f>VLOOKUP(C156,'Invited Hospitals'!B:J, 7, FALSE)</f>
        <v>547</v>
      </c>
      <c r="L156" s="132">
        <v>30</v>
      </c>
      <c r="M156">
        <f>VLOOKUP($C156,'Invited Hospitals'!$B:$J, 8, FALSE)</f>
        <v>2010</v>
      </c>
      <c r="N156" s="132" t="str">
        <f>VLOOKUP($C156,'Invited Hospitals'!$B:$K, 9, FALSE)</f>
        <v>Nongovt. (not-for-profit) - Other</v>
      </c>
      <c r="O156" s="110" t="s">
        <v>2593</v>
      </c>
      <c r="P156" s="111">
        <v>42296</v>
      </c>
      <c r="Q156" s="110" t="s">
        <v>2422</v>
      </c>
      <c r="R156" s="132" t="str">
        <f>VLOOKUP($C156,'Invited Hospitals'!$B:$K, 10, FALSE)</f>
        <v>Major</v>
      </c>
      <c r="V156" s="1"/>
      <c r="X156" s="1"/>
      <c r="Y156" s="9"/>
      <c r="AF156" s="17"/>
      <c r="AG156" s="17"/>
      <c r="AH156" s="29"/>
    </row>
    <row r="157" spans="1:34">
      <c r="A157" s="84">
        <v>0.48489619381280491</v>
      </c>
      <c r="B157" s="83" t="s">
        <v>252</v>
      </c>
      <c r="C157" s="83" t="s">
        <v>252</v>
      </c>
      <c r="D157" s="84">
        <v>0.91611479193661671</v>
      </c>
      <c r="E157" s="83" t="s">
        <v>254</v>
      </c>
      <c r="F157" s="84">
        <v>0.15946996297872063</v>
      </c>
      <c r="G157" s="83" t="s">
        <v>312</v>
      </c>
      <c r="H157" t="str">
        <f t="shared" si="17"/>
        <v>miller</v>
      </c>
      <c r="I157" t="str">
        <f t="shared" si="15"/>
        <v>jaime</v>
      </c>
      <c r="J157" t="str">
        <f t="shared" si="16"/>
        <v>Miller, Jaime</v>
      </c>
      <c r="K157">
        <f>VLOOKUP(C157,'Invited Hospitals'!B:J, 7, FALSE)</f>
        <v>547</v>
      </c>
      <c r="L157" s="132">
        <v>30</v>
      </c>
      <c r="M157">
        <f>VLOOKUP($C157,'Invited Hospitals'!$B:$J, 8, FALSE)</f>
        <v>2010</v>
      </c>
      <c r="N157" s="132" t="str">
        <f>VLOOKUP($C157,'Invited Hospitals'!$B:$K, 9, FALSE)</f>
        <v>Nongovt. (not-for-profit) - Other</v>
      </c>
      <c r="O157" s="110" t="s">
        <v>2626</v>
      </c>
      <c r="P157" s="111"/>
      <c r="Q157" s="110" t="s">
        <v>2422</v>
      </c>
      <c r="R157" s="132" t="str">
        <f>VLOOKUP($C157,'Invited Hospitals'!$B:$K, 10, FALSE)</f>
        <v>Major</v>
      </c>
      <c r="V157" s="1"/>
      <c r="X157" s="1"/>
      <c r="Y157" s="9"/>
      <c r="AF157" s="17"/>
      <c r="AG157" s="17"/>
      <c r="AH157" s="29"/>
    </row>
    <row r="158" spans="1:34">
      <c r="A158" s="84">
        <v>0.69917201297306686</v>
      </c>
      <c r="B158" s="83" t="s">
        <v>252</v>
      </c>
      <c r="C158" s="83" t="s">
        <v>252</v>
      </c>
      <c r="D158" s="84">
        <v>0.91611479193661671</v>
      </c>
      <c r="E158" s="83" t="s">
        <v>253</v>
      </c>
      <c r="F158" s="84">
        <v>0.86510378090424767</v>
      </c>
      <c r="G158" s="83" t="s">
        <v>289</v>
      </c>
      <c r="H158" t="str">
        <f t="shared" si="17"/>
        <v>witmer</v>
      </c>
      <c r="I158" t="str">
        <f t="shared" si="15"/>
        <v>jaime</v>
      </c>
      <c r="J158" t="str">
        <f t="shared" si="16"/>
        <v>Witmer, Jaime</v>
      </c>
      <c r="K158">
        <f>VLOOKUP(C158,'Invited Hospitals'!B:J, 7, FALSE)</f>
        <v>547</v>
      </c>
      <c r="L158" s="132">
        <v>28</v>
      </c>
      <c r="M158">
        <f>VLOOKUP($C158,'Invited Hospitals'!$B:$J, 8, FALSE)</f>
        <v>2010</v>
      </c>
      <c r="N158" s="132" t="str">
        <f>VLOOKUP($C158,'Invited Hospitals'!$B:$K, 9, FALSE)</f>
        <v>Nongovt. (not-for-profit) - Other</v>
      </c>
      <c r="O158" s="110" t="s">
        <v>2593</v>
      </c>
      <c r="P158" s="111">
        <v>39629</v>
      </c>
      <c r="Q158" s="110" t="s">
        <v>2428</v>
      </c>
      <c r="R158" s="132" t="str">
        <f>VLOOKUP($C158,'Invited Hospitals'!$B:$K, 10, FALSE)</f>
        <v>Major</v>
      </c>
      <c r="V158" s="1"/>
      <c r="X158" s="1"/>
      <c r="Y158" s="9"/>
      <c r="AF158" s="17"/>
      <c r="AG158" s="17"/>
      <c r="AH158" s="29"/>
    </row>
    <row r="159" spans="1:34">
      <c r="A159" s="84">
        <v>0.39077366670199121</v>
      </c>
      <c r="B159" s="83" t="s">
        <v>252</v>
      </c>
      <c r="C159" s="83" t="s">
        <v>252</v>
      </c>
      <c r="D159" s="84">
        <v>0.91611479193661671</v>
      </c>
      <c r="E159" s="83" t="s">
        <v>254</v>
      </c>
      <c r="F159" s="84">
        <v>0.15946996297872063</v>
      </c>
      <c r="G159" s="83" t="s">
        <v>307</v>
      </c>
      <c r="H159" t="str">
        <f t="shared" si="17"/>
        <v>hoover</v>
      </c>
      <c r="I159" t="str">
        <f t="shared" si="15"/>
        <v>jasmine</v>
      </c>
      <c r="J159" t="str">
        <f t="shared" si="16"/>
        <v>Hoover, Jasmine</v>
      </c>
      <c r="K159">
        <f>VLOOKUP(C159,'Invited Hospitals'!B:J, 7, FALSE)</f>
        <v>547</v>
      </c>
      <c r="L159" s="132">
        <v>30</v>
      </c>
      <c r="M159">
        <f>VLOOKUP($C159,'Invited Hospitals'!$B:$J, 8, FALSE)</f>
        <v>2010</v>
      </c>
      <c r="N159" s="132" t="str">
        <f>VLOOKUP($C159,'Invited Hospitals'!$B:$K, 9, FALSE)</f>
        <v>Nongovt. (not-for-profit) - Other</v>
      </c>
      <c r="O159" s="110" t="s">
        <v>2593</v>
      </c>
      <c r="P159" s="111">
        <v>42435</v>
      </c>
      <c r="Q159" s="110" t="s">
        <v>2422</v>
      </c>
      <c r="R159" s="132" t="str">
        <f>VLOOKUP($C159,'Invited Hospitals'!$B:$K, 10, FALSE)</f>
        <v>Major</v>
      </c>
      <c r="V159" s="1"/>
      <c r="X159" s="1"/>
      <c r="Y159" s="9"/>
      <c r="AF159" s="17"/>
      <c r="AG159" s="17"/>
      <c r="AH159" s="29"/>
    </row>
    <row r="160" spans="1:34">
      <c r="A160" s="84">
        <v>0.25107258224910445</v>
      </c>
      <c r="B160" s="83" t="s">
        <v>252</v>
      </c>
      <c r="C160" s="83" t="s">
        <v>252</v>
      </c>
      <c r="D160" s="84">
        <v>0.91611479193661671</v>
      </c>
      <c r="E160" s="83" t="s">
        <v>254</v>
      </c>
      <c r="F160" s="84">
        <v>0.15946996297872063</v>
      </c>
      <c r="G160" s="83" t="s">
        <v>294</v>
      </c>
      <c r="H160" t="str">
        <f t="shared" si="17"/>
        <v>hardman</v>
      </c>
      <c r="I160" t="str">
        <f t="shared" si="15"/>
        <v>jeannine</v>
      </c>
      <c r="J160" t="str">
        <f t="shared" si="16"/>
        <v>Hardman, Jeannine</v>
      </c>
      <c r="K160">
        <f>VLOOKUP(C160,'Invited Hospitals'!B:J, 7, FALSE)</f>
        <v>547</v>
      </c>
      <c r="L160" s="132">
        <v>30</v>
      </c>
      <c r="M160">
        <f>VLOOKUP($C160,'Invited Hospitals'!$B:$J, 8, FALSE)</f>
        <v>2010</v>
      </c>
      <c r="N160" s="132" t="str">
        <f>VLOOKUP($C160,'Invited Hospitals'!$B:$K, 9, FALSE)</f>
        <v>Nongovt. (not-for-profit) - Other</v>
      </c>
      <c r="O160" s="110" t="s">
        <v>2426</v>
      </c>
      <c r="P160" s="111">
        <v>42547</v>
      </c>
      <c r="Q160" s="110" t="s">
        <v>2422</v>
      </c>
      <c r="R160" s="132" t="str">
        <f>VLOOKUP($C160,'Invited Hospitals'!$B:$K, 10, FALSE)</f>
        <v>Major</v>
      </c>
      <c r="V160" s="1"/>
      <c r="X160" s="1"/>
      <c r="Y160" s="9"/>
      <c r="AF160" s="17"/>
      <c r="AG160" s="17"/>
      <c r="AH160" s="29"/>
    </row>
    <row r="161" spans="1:34">
      <c r="A161" s="84">
        <v>8.2916744277721888E-2</v>
      </c>
      <c r="B161" s="83" t="s">
        <v>252</v>
      </c>
      <c r="C161" s="83" t="s">
        <v>252</v>
      </c>
      <c r="D161" s="84">
        <v>0.91611479193661671</v>
      </c>
      <c r="E161" s="83" t="s">
        <v>254</v>
      </c>
      <c r="F161" s="84">
        <v>0.15946996297872063</v>
      </c>
      <c r="G161" s="83" t="s">
        <v>290</v>
      </c>
      <c r="H161" t="str">
        <f t="shared" si="17"/>
        <v>albertson</v>
      </c>
      <c r="I161" t="str">
        <f t="shared" si="15"/>
        <v>jennifer</v>
      </c>
      <c r="J161" t="str">
        <f t="shared" si="16"/>
        <v>Albertson, Jennifer</v>
      </c>
      <c r="K161">
        <f>VLOOKUP(C161,'Invited Hospitals'!B:J, 7, FALSE)</f>
        <v>547</v>
      </c>
      <c r="L161" s="132">
        <v>30</v>
      </c>
      <c r="M161">
        <f>VLOOKUP($C161,'Invited Hospitals'!$B:$J, 8, FALSE)</f>
        <v>2010</v>
      </c>
      <c r="N161" s="132" t="str">
        <f>VLOOKUP($C161,'Invited Hospitals'!$B:$K, 9, FALSE)</f>
        <v>Nongovt. (not-for-profit) - Other</v>
      </c>
      <c r="O161" s="110" t="s">
        <v>2426</v>
      </c>
      <c r="P161" s="111">
        <v>42625</v>
      </c>
      <c r="Q161" s="110" t="s">
        <v>2422</v>
      </c>
      <c r="R161" s="132" t="str">
        <f>VLOOKUP($C161,'Invited Hospitals'!$B:$K, 10, FALSE)</f>
        <v>Major</v>
      </c>
      <c r="V161" s="1"/>
      <c r="X161" s="1"/>
      <c r="Y161" s="9"/>
      <c r="AF161" s="17"/>
      <c r="AG161" s="17"/>
      <c r="AH161" s="29"/>
    </row>
    <row r="162" spans="1:34">
      <c r="A162" s="84">
        <v>0.76311967156208527</v>
      </c>
      <c r="B162" s="83" t="s">
        <v>252</v>
      </c>
      <c r="C162" s="83" t="s">
        <v>252</v>
      </c>
      <c r="D162" s="84">
        <v>0.91611479193661671</v>
      </c>
      <c r="E162" s="83" t="s">
        <v>254</v>
      </c>
      <c r="F162" s="84">
        <v>0.15946996297872063</v>
      </c>
      <c r="G162" s="83" t="s">
        <v>299</v>
      </c>
      <c r="H162" t="str">
        <f t="shared" si="17"/>
        <v>tyson</v>
      </c>
      <c r="I162" t="str">
        <f t="shared" si="15"/>
        <v>jennifer</v>
      </c>
      <c r="J162" t="str">
        <f t="shared" si="16"/>
        <v>Tyson, Jennifer</v>
      </c>
      <c r="K162">
        <f>VLOOKUP(C162,'Invited Hospitals'!B:J, 7, FALSE)</f>
        <v>547</v>
      </c>
      <c r="L162" s="132">
        <v>30</v>
      </c>
      <c r="M162">
        <f>VLOOKUP($C162,'Invited Hospitals'!$B:$J, 8, FALSE)</f>
        <v>2010</v>
      </c>
      <c r="N162" s="132" t="str">
        <f>VLOOKUP($C162,'Invited Hospitals'!$B:$K, 9, FALSE)</f>
        <v>Nongovt. (not-for-profit) - Other</v>
      </c>
      <c r="O162" s="110" t="s">
        <v>2426</v>
      </c>
      <c r="P162" s="111">
        <v>42505</v>
      </c>
      <c r="Q162" s="110" t="s">
        <v>2428</v>
      </c>
      <c r="R162" s="132" t="str">
        <f>VLOOKUP($C162,'Invited Hospitals'!$B:$K, 10, FALSE)</f>
        <v>Major</v>
      </c>
      <c r="V162" s="1"/>
      <c r="X162" s="1"/>
      <c r="Y162" s="9"/>
      <c r="AF162" s="17"/>
      <c r="AG162" s="17"/>
      <c r="AH162" s="29"/>
    </row>
    <row r="163" spans="1:34">
      <c r="A163" s="84">
        <v>0.4466499948434981</v>
      </c>
      <c r="B163" s="83" t="s">
        <v>252</v>
      </c>
      <c r="C163" s="83" t="s">
        <v>252</v>
      </c>
      <c r="D163" s="84">
        <v>0.91611479193661671</v>
      </c>
      <c r="E163" s="83" t="s">
        <v>253</v>
      </c>
      <c r="F163" s="84">
        <v>0.86510378090424767</v>
      </c>
      <c r="G163" s="83" t="s">
        <v>266</v>
      </c>
      <c r="H163" t="str">
        <f t="shared" si="17"/>
        <v>Hill</v>
      </c>
      <c r="I163" t="str">
        <f t="shared" si="15"/>
        <v>Julia</v>
      </c>
      <c r="J163" t="str">
        <f t="shared" si="16"/>
        <v>Hill, Julia</v>
      </c>
      <c r="K163">
        <f>VLOOKUP(C163,'Invited Hospitals'!B:J, 7, FALSE)</f>
        <v>547</v>
      </c>
      <c r="L163" s="132">
        <v>28</v>
      </c>
      <c r="M163">
        <f>VLOOKUP($C163,'Invited Hospitals'!$B:$J, 8, FALSE)</f>
        <v>2010</v>
      </c>
      <c r="N163" s="132" t="str">
        <f>VLOOKUP($C163,'Invited Hospitals'!$B:$K, 9, FALSE)</f>
        <v>Nongovt. (not-for-profit) - Other</v>
      </c>
      <c r="O163" s="110" t="s">
        <v>2426</v>
      </c>
      <c r="P163" s="111">
        <v>39189</v>
      </c>
      <c r="Q163" s="110" t="s">
        <v>2422</v>
      </c>
      <c r="R163" s="132" t="str">
        <f>VLOOKUP($C163,'Invited Hospitals'!$B:$K, 10, FALSE)</f>
        <v>Major</v>
      </c>
      <c r="V163" s="1"/>
      <c r="X163" s="1"/>
      <c r="Y163" s="9"/>
      <c r="AF163" s="17"/>
      <c r="AG163" s="17"/>
      <c r="AH163" s="29"/>
    </row>
    <row r="164" spans="1:34">
      <c r="A164" s="84">
        <v>0.9548425055414137</v>
      </c>
      <c r="B164" s="83" t="s">
        <v>252</v>
      </c>
      <c r="C164" s="83" t="s">
        <v>252</v>
      </c>
      <c r="D164" s="84">
        <v>0.91611479193661671</v>
      </c>
      <c r="E164" s="83" t="s">
        <v>253</v>
      </c>
      <c r="F164" s="84">
        <v>0.86510378090424767</v>
      </c>
      <c r="G164" s="83" t="s">
        <v>277</v>
      </c>
      <c r="H164" t="str">
        <f t="shared" si="17"/>
        <v>Reed</v>
      </c>
      <c r="I164" t="str">
        <f t="shared" si="15"/>
        <v>Julissa</v>
      </c>
      <c r="J164" t="str">
        <f t="shared" si="16"/>
        <v>Reed, Julissa</v>
      </c>
      <c r="K164">
        <f>VLOOKUP(C164,'Invited Hospitals'!B:J, 7, FALSE)</f>
        <v>547</v>
      </c>
      <c r="L164" s="132">
        <v>28</v>
      </c>
      <c r="M164">
        <f>VLOOKUP($C164,'Invited Hospitals'!$B:$J, 8, FALSE)</f>
        <v>2010</v>
      </c>
      <c r="N164" s="132" t="str">
        <f>VLOOKUP($C164,'Invited Hospitals'!$B:$K, 9, FALSE)</f>
        <v>Nongovt. (not-for-profit) - Other</v>
      </c>
      <c r="O164" s="110" t="s">
        <v>2426</v>
      </c>
      <c r="P164" s="111">
        <v>39189</v>
      </c>
      <c r="Q164" s="110" t="s">
        <v>2422</v>
      </c>
      <c r="R164" s="132" t="str">
        <f>VLOOKUP($C164,'Invited Hospitals'!$B:$K, 10, FALSE)</f>
        <v>Major</v>
      </c>
      <c r="V164" s="1"/>
      <c r="X164" s="1"/>
      <c r="Y164" s="9"/>
      <c r="AF164" s="17"/>
      <c r="AG164" s="17"/>
      <c r="AH164" s="29"/>
    </row>
    <row r="165" spans="1:34">
      <c r="A165" s="84">
        <v>0.3535452097609677</v>
      </c>
      <c r="B165" s="83" t="s">
        <v>252</v>
      </c>
      <c r="C165" s="83" t="s">
        <v>252</v>
      </c>
      <c r="D165" s="84">
        <v>0.91611479193661671</v>
      </c>
      <c r="E165" s="83" t="s">
        <v>253</v>
      </c>
      <c r="F165" s="84">
        <v>0.86510378090424767</v>
      </c>
      <c r="G165" s="83" t="s">
        <v>256</v>
      </c>
      <c r="H165" t="str">
        <f t="shared" si="17"/>
        <v>Barrett</v>
      </c>
      <c r="I165" t="str">
        <f t="shared" si="15"/>
        <v>Kaitlin</v>
      </c>
      <c r="J165" t="str">
        <f t="shared" si="16"/>
        <v>Barrett, Kaitlin</v>
      </c>
      <c r="K165">
        <f>VLOOKUP(C165,'Invited Hospitals'!B:J, 7, FALSE)</f>
        <v>547</v>
      </c>
      <c r="L165" s="132">
        <v>28</v>
      </c>
      <c r="M165">
        <f>VLOOKUP($C165,'Invited Hospitals'!$B:$J, 8, FALSE)</f>
        <v>2010</v>
      </c>
      <c r="N165" s="132" t="str">
        <f>VLOOKUP($C165,'Invited Hospitals'!$B:$K, 9, FALSE)</f>
        <v>Nongovt. (not-for-profit) - Other</v>
      </c>
      <c r="O165" s="110" t="s">
        <v>2426</v>
      </c>
      <c r="P165" s="111">
        <v>31393</v>
      </c>
      <c r="Q165" s="110" t="s">
        <v>2422</v>
      </c>
      <c r="R165" s="132" t="str">
        <f>VLOOKUP($C165,'Invited Hospitals'!$B:$K, 10, FALSE)</f>
        <v>Major</v>
      </c>
      <c r="V165" s="1"/>
      <c r="X165" s="1"/>
      <c r="Y165" s="9"/>
      <c r="AF165" s="17"/>
      <c r="AG165" s="17"/>
      <c r="AH165" s="29"/>
    </row>
    <row r="166" spans="1:34">
      <c r="A166" s="84">
        <v>0.25367494170543348</v>
      </c>
      <c r="B166" s="83" t="s">
        <v>252</v>
      </c>
      <c r="C166" s="83" t="s">
        <v>252</v>
      </c>
      <c r="D166" s="84">
        <v>0.91611479193661671</v>
      </c>
      <c r="E166" s="83" t="s">
        <v>254</v>
      </c>
      <c r="F166" s="84">
        <v>0.15946996297872063</v>
      </c>
      <c r="G166" s="83" t="s">
        <v>304</v>
      </c>
      <c r="H166" t="str">
        <f t="shared" si="17"/>
        <v>cronin</v>
      </c>
      <c r="I166" t="str">
        <f t="shared" si="15"/>
        <v>kaitlyn</v>
      </c>
      <c r="J166" t="str">
        <f t="shared" si="16"/>
        <v>Cronin, Kaitlyn</v>
      </c>
      <c r="K166">
        <f>VLOOKUP(C166,'Invited Hospitals'!B:J, 7, FALSE)</f>
        <v>547</v>
      </c>
      <c r="L166" s="132">
        <v>30</v>
      </c>
      <c r="M166">
        <f>VLOOKUP($C166,'Invited Hospitals'!$B:$J, 8, FALSE)</f>
        <v>2010</v>
      </c>
      <c r="N166" s="132" t="str">
        <f>VLOOKUP($C166,'Invited Hospitals'!$B:$K, 9, FALSE)</f>
        <v>Nongovt. (not-for-profit) - Other</v>
      </c>
      <c r="O166" s="110" t="s">
        <v>2593</v>
      </c>
      <c r="P166" s="111">
        <v>41736</v>
      </c>
      <c r="Q166" s="110" t="s">
        <v>2422</v>
      </c>
      <c r="R166" s="132" t="str">
        <f>VLOOKUP($C166,'Invited Hospitals'!$B:$K, 10, FALSE)</f>
        <v>Major</v>
      </c>
      <c r="V166" s="1"/>
      <c r="X166" s="1"/>
      <c r="Y166" s="3"/>
      <c r="AF166" s="17"/>
      <c r="AG166" s="20"/>
      <c r="AH166" s="17"/>
    </row>
    <row r="167" spans="1:34">
      <c r="A167" s="84">
        <v>0.96057439214525842</v>
      </c>
      <c r="B167" s="83" t="s">
        <v>252</v>
      </c>
      <c r="C167" s="83" t="s">
        <v>252</v>
      </c>
      <c r="D167" s="84">
        <v>0.91611479193661671</v>
      </c>
      <c r="E167" s="83" t="s">
        <v>253</v>
      </c>
      <c r="F167" s="84">
        <v>0.86510378090424767</v>
      </c>
      <c r="G167" s="83" t="s">
        <v>275</v>
      </c>
      <c r="H167" t="str">
        <f t="shared" si="17"/>
        <v>mathias</v>
      </c>
      <c r="I167" t="str">
        <f t="shared" si="15"/>
        <v>kassandra</v>
      </c>
      <c r="J167" t="str">
        <f t="shared" si="16"/>
        <v>Mathias, Kassandra</v>
      </c>
      <c r="K167">
        <f>VLOOKUP(C167,'Invited Hospitals'!B:J, 7, FALSE)</f>
        <v>547</v>
      </c>
      <c r="L167" s="132">
        <v>28</v>
      </c>
      <c r="M167">
        <f>VLOOKUP($C167,'Invited Hospitals'!$B:$J, 8, FALSE)</f>
        <v>2010</v>
      </c>
      <c r="N167" s="132" t="str">
        <f>VLOOKUP($C167,'Invited Hospitals'!$B:$K, 9, FALSE)</f>
        <v>Nongovt. (not-for-profit) - Other</v>
      </c>
      <c r="O167" s="110" t="s">
        <v>2593</v>
      </c>
      <c r="P167" s="111">
        <v>42096</v>
      </c>
      <c r="Q167" s="110" t="s">
        <v>2422</v>
      </c>
      <c r="R167" s="132" t="str">
        <f>VLOOKUP($C167,'Invited Hospitals'!$B:$K, 10, FALSE)</f>
        <v>Major</v>
      </c>
      <c r="V167" s="1"/>
      <c r="X167" s="1"/>
      <c r="Y167" s="3"/>
      <c r="AF167" s="17"/>
      <c r="AG167" s="20"/>
      <c r="AH167" s="17"/>
    </row>
    <row r="168" spans="1:34">
      <c r="A168" s="84">
        <v>0.76901698306752098</v>
      </c>
      <c r="B168" s="83" t="s">
        <v>252</v>
      </c>
      <c r="C168" s="83" t="s">
        <v>252</v>
      </c>
      <c r="D168" s="84">
        <v>0.91611479193661671</v>
      </c>
      <c r="E168" s="83" t="s">
        <v>253</v>
      </c>
      <c r="F168" s="84">
        <v>0.86510378090424767</v>
      </c>
      <c r="G168" s="83" t="s">
        <v>271</v>
      </c>
      <c r="H168" t="str">
        <f t="shared" si="17"/>
        <v>latsha</v>
      </c>
      <c r="I168" t="str">
        <f t="shared" si="15"/>
        <v>kathy</v>
      </c>
      <c r="J168" t="str">
        <f t="shared" si="16"/>
        <v>Latsha, Kathy</v>
      </c>
      <c r="K168">
        <f>VLOOKUP(C168,'Invited Hospitals'!B:J, 7, FALSE)</f>
        <v>547</v>
      </c>
      <c r="L168" s="132">
        <v>28</v>
      </c>
      <c r="M168">
        <f>VLOOKUP($C168,'Invited Hospitals'!$B:$J, 8, FALSE)</f>
        <v>2010</v>
      </c>
      <c r="N168" s="132" t="str">
        <f>VLOOKUP($C168,'Invited Hospitals'!$B:$K, 9, FALSE)</f>
        <v>Nongovt. (not-for-profit) - Other</v>
      </c>
      <c r="O168" s="110" t="s">
        <v>2601</v>
      </c>
      <c r="P168" s="111">
        <v>39317</v>
      </c>
      <c r="Q168" s="110" t="s">
        <v>2428</v>
      </c>
      <c r="R168" s="132" t="str">
        <f>VLOOKUP($C168,'Invited Hospitals'!$B:$K, 10, FALSE)</f>
        <v>Major</v>
      </c>
      <c r="V168" s="1"/>
      <c r="X168" s="1"/>
      <c r="Y168" s="3"/>
      <c r="AF168" s="17"/>
      <c r="AG168" s="20"/>
      <c r="AH168" s="17"/>
    </row>
    <row r="169" spans="1:34">
      <c r="A169" s="84">
        <v>0.4797298895508556</v>
      </c>
      <c r="B169" s="83" t="s">
        <v>252</v>
      </c>
      <c r="C169" s="83" t="s">
        <v>252</v>
      </c>
      <c r="D169" s="84">
        <v>0.91611479193661671</v>
      </c>
      <c r="E169" s="83" t="s">
        <v>254</v>
      </c>
      <c r="F169" s="84">
        <v>0.15946996297872063</v>
      </c>
      <c r="G169" s="83" t="s">
        <v>300</v>
      </c>
      <c r="H169" t="str">
        <f t="shared" si="17"/>
        <v>terryah</v>
      </c>
      <c r="I169" t="str">
        <f t="shared" si="15"/>
        <v>kathy</v>
      </c>
      <c r="J169" t="str">
        <f t="shared" si="16"/>
        <v>Terryah, Kathy</v>
      </c>
      <c r="K169">
        <f>VLOOKUP(C169,'Invited Hospitals'!B:J, 7, FALSE)</f>
        <v>547</v>
      </c>
      <c r="L169" s="132">
        <v>30</v>
      </c>
      <c r="M169">
        <f>VLOOKUP($C169,'Invited Hospitals'!$B:$J, 8, FALSE)</f>
        <v>2010</v>
      </c>
      <c r="N169" s="132" t="str">
        <f>VLOOKUP($C169,'Invited Hospitals'!$B:$K, 9, FALSE)</f>
        <v>Nongovt. (not-for-profit) - Other</v>
      </c>
      <c r="O169" s="110" t="s">
        <v>2426</v>
      </c>
      <c r="P169" s="111">
        <v>40882</v>
      </c>
      <c r="Q169" s="110" t="s">
        <v>2422</v>
      </c>
      <c r="R169" s="132" t="str">
        <f>VLOOKUP($C169,'Invited Hospitals'!$B:$K, 10, FALSE)</f>
        <v>Major</v>
      </c>
      <c r="V169" s="1"/>
      <c r="X169" s="1"/>
      <c r="Y169" s="3"/>
      <c r="AF169" s="17"/>
      <c r="AG169" s="20"/>
      <c r="AH169" s="17"/>
    </row>
    <row r="170" spans="1:34">
      <c r="A170" s="84">
        <v>0.11055539269378278</v>
      </c>
      <c r="B170" s="83" t="s">
        <v>252</v>
      </c>
      <c r="C170" s="83" t="s">
        <v>252</v>
      </c>
      <c r="D170" s="84">
        <v>0.91611479193661671</v>
      </c>
      <c r="E170" s="83" t="s">
        <v>253</v>
      </c>
      <c r="F170" s="84">
        <v>0.86510378090424767</v>
      </c>
      <c r="G170" s="83" t="s">
        <v>259</v>
      </c>
      <c r="H170" t="str">
        <f t="shared" si="17"/>
        <v>Branz</v>
      </c>
      <c r="I170" t="str">
        <f t="shared" si="15"/>
        <v>Keri</v>
      </c>
      <c r="J170" t="str">
        <f t="shared" si="16"/>
        <v>Branz, Keri</v>
      </c>
      <c r="K170">
        <f>VLOOKUP(C170,'Invited Hospitals'!B:J, 7, FALSE)</f>
        <v>547</v>
      </c>
      <c r="L170" s="132">
        <v>28</v>
      </c>
      <c r="M170">
        <f>VLOOKUP($C170,'Invited Hospitals'!$B:$J, 8, FALSE)</f>
        <v>2010</v>
      </c>
      <c r="N170" s="132" t="str">
        <f>VLOOKUP($C170,'Invited Hospitals'!$B:$K, 9, FALSE)</f>
        <v>Nongovt. (not-for-profit) - Other</v>
      </c>
      <c r="O170" s="110" t="s">
        <v>2426</v>
      </c>
      <c r="P170" s="111">
        <v>34274</v>
      </c>
      <c r="Q170" s="110" t="s">
        <v>2422</v>
      </c>
      <c r="R170" s="132" t="str">
        <f>VLOOKUP($C170,'Invited Hospitals'!$B:$K, 10, FALSE)</f>
        <v>Major</v>
      </c>
      <c r="V170" s="1"/>
      <c r="X170" s="1"/>
      <c r="Y170" s="3"/>
      <c r="AF170" s="17"/>
      <c r="AG170" s="20"/>
      <c r="AH170" s="17"/>
    </row>
    <row r="171" spans="1:34">
      <c r="A171" s="84">
        <v>0.57464382038003059</v>
      </c>
      <c r="B171" s="83" t="s">
        <v>252</v>
      </c>
      <c r="C171" s="83" t="s">
        <v>252</v>
      </c>
      <c r="D171" s="84">
        <v>0.91611479193661671</v>
      </c>
      <c r="E171" s="83" t="s">
        <v>253</v>
      </c>
      <c r="F171" s="84">
        <v>0.86510378090424767</v>
      </c>
      <c r="G171" s="83" t="s">
        <v>262</v>
      </c>
      <c r="H171" t="str">
        <f t="shared" si="17"/>
        <v>Duceman</v>
      </c>
      <c r="I171" t="str">
        <f t="shared" si="15"/>
        <v>Kristen</v>
      </c>
      <c r="J171" t="str">
        <f t="shared" si="16"/>
        <v>Duceman, Kristen</v>
      </c>
      <c r="K171">
        <f>VLOOKUP(C171,'Invited Hospitals'!B:J, 7, FALSE)</f>
        <v>547</v>
      </c>
      <c r="L171" s="132">
        <v>28</v>
      </c>
      <c r="M171">
        <f>VLOOKUP($C171,'Invited Hospitals'!$B:$J, 8, FALSE)</f>
        <v>2010</v>
      </c>
      <c r="N171" s="132" t="str">
        <f>VLOOKUP($C171,'Invited Hospitals'!$B:$K, 9, FALSE)</f>
        <v>Nongovt. (not-for-profit) - Other</v>
      </c>
      <c r="O171" s="110" t="s">
        <v>2426</v>
      </c>
      <c r="P171" s="111">
        <v>42527</v>
      </c>
      <c r="Q171" s="110" t="s">
        <v>2422</v>
      </c>
      <c r="R171" s="132" t="str">
        <f>VLOOKUP($C171,'Invited Hospitals'!$B:$K, 10, FALSE)</f>
        <v>Major</v>
      </c>
      <c r="V171" s="1"/>
      <c r="X171" s="1"/>
      <c r="Y171" s="3"/>
      <c r="AF171" s="17"/>
      <c r="AG171" s="20"/>
      <c r="AH171" s="17"/>
    </row>
    <row r="172" spans="1:34">
      <c r="A172" s="84">
        <v>0.59150836799904249</v>
      </c>
      <c r="B172" s="83" t="s">
        <v>252</v>
      </c>
      <c r="C172" s="83" t="s">
        <v>252</v>
      </c>
      <c r="D172" s="84">
        <v>0.91611479193661671</v>
      </c>
      <c r="E172" s="83" t="s">
        <v>254</v>
      </c>
      <c r="F172" s="84">
        <v>0.15946996297872063</v>
      </c>
      <c r="G172" s="83" t="s">
        <v>311</v>
      </c>
      <c r="H172" t="str">
        <f t="shared" si="17"/>
        <v>shalongo</v>
      </c>
      <c r="I172" t="str">
        <f t="shared" ref="I172:I235" si="18">TRIM(MID(G172,FIND(" ",G172)+1,256))</f>
        <v>kyle</v>
      </c>
      <c r="J172" t="str">
        <f t="shared" si="16"/>
        <v>Shalongo, Kyle</v>
      </c>
      <c r="K172">
        <f>VLOOKUP(C172,'Invited Hospitals'!B:J, 7, FALSE)</f>
        <v>547</v>
      </c>
      <c r="L172" s="132">
        <v>30</v>
      </c>
      <c r="M172">
        <f>VLOOKUP($C172,'Invited Hospitals'!$B:$J, 8, FALSE)</f>
        <v>2010</v>
      </c>
      <c r="N172" s="132" t="str">
        <f>VLOOKUP($C172,'Invited Hospitals'!$B:$K, 9, FALSE)</f>
        <v>Nongovt. (not-for-profit) - Other</v>
      </c>
      <c r="O172" s="110" t="s">
        <v>2593</v>
      </c>
      <c r="P172" s="111">
        <v>41406</v>
      </c>
      <c r="Q172" s="110" t="s">
        <v>2422</v>
      </c>
      <c r="R172" s="132" t="str">
        <f>VLOOKUP($C172,'Invited Hospitals'!$B:$K, 10, FALSE)</f>
        <v>Major</v>
      </c>
      <c r="V172" s="1"/>
      <c r="X172" s="1"/>
      <c r="Y172" s="3"/>
      <c r="AF172" s="17"/>
      <c r="AG172" s="20"/>
      <c r="AH172" s="17"/>
    </row>
    <row r="173" spans="1:34">
      <c r="A173" s="84">
        <v>0.99459121418042562</v>
      </c>
      <c r="B173" s="83" t="s">
        <v>252</v>
      </c>
      <c r="C173" s="83" t="s">
        <v>252</v>
      </c>
      <c r="D173" s="84">
        <v>0.91611479193661671</v>
      </c>
      <c r="E173" s="83" t="s">
        <v>254</v>
      </c>
      <c r="F173" s="84">
        <v>0.15946996297872063</v>
      </c>
      <c r="G173" s="83" t="s">
        <v>301</v>
      </c>
      <c r="H173" t="str">
        <f t="shared" si="17"/>
        <v>watkins</v>
      </c>
      <c r="I173" t="str">
        <f t="shared" si="18"/>
        <v>leann</v>
      </c>
      <c r="J173" t="str">
        <f t="shared" si="16"/>
        <v>Watkins, Leann</v>
      </c>
      <c r="K173">
        <f>VLOOKUP(C173,'Invited Hospitals'!B:J, 7, FALSE)</f>
        <v>547</v>
      </c>
      <c r="L173" s="132">
        <v>30</v>
      </c>
      <c r="M173">
        <f>VLOOKUP($C173,'Invited Hospitals'!$B:$J, 8, FALSE)</f>
        <v>2010</v>
      </c>
      <c r="N173" s="132" t="str">
        <f>VLOOKUP($C173,'Invited Hospitals'!$B:$K, 9, FALSE)</f>
        <v>Nongovt. (not-for-profit) - Other</v>
      </c>
      <c r="O173" s="110" t="s">
        <v>2426</v>
      </c>
      <c r="P173" s="111">
        <v>42645</v>
      </c>
      <c r="Q173" s="110" t="s">
        <v>2422</v>
      </c>
      <c r="R173" s="132" t="str">
        <f>VLOOKUP($C173,'Invited Hospitals'!$B:$K, 10, FALSE)</f>
        <v>Major</v>
      </c>
      <c r="V173" s="1"/>
      <c r="X173" s="1"/>
      <c r="Y173" s="3"/>
      <c r="AF173" s="17"/>
      <c r="AG173" s="20"/>
      <c r="AH173" s="17"/>
    </row>
    <row r="174" spans="1:34">
      <c r="A174" s="84">
        <v>0.45464870850721817</v>
      </c>
      <c r="B174" s="83" t="s">
        <v>252</v>
      </c>
      <c r="C174" s="83" t="s">
        <v>252</v>
      </c>
      <c r="D174" s="84">
        <v>0.91611479193661671</v>
      </c>
      <c r="E174" s="83" t="s">
        <v>253</v>
      </c>
      <c r="F174" s="84">
        <v>0.86510378090424767</v>
      </c>
      <c r="G174" s="83" t="s">
        <v>280</v>
      </c>
      <c r="H174" t="str">
        <f t="shared" si="17"/>
        <v>Sewalk</v>
      </c>
      <c r="I174" t="str">
        <f t="shared" si="18"/>
        <v>Lesley</v>
      </c>
      <c r="J174" t="str">
        <f t="shared" si="16"/>
        <v>Sewalk, Lesley</v>
      </c>
      <c r="K174">
        <f>VLOOKUP(C174,'Invited Hospitals'!B:J, 7, FALSE)</f>
        <v>547</v>
      </c>
      <c r="L174" s="132">
        <v>28</v>
      </c>
      <c r="M174">
        <f>VLOOKUP($C174,'Invited Hospitals'!$B:$J, 8, FALSE)</f>
        <v>2010</v>
      </c>
      <c r="N174" s="132" t="str">
        <f>VLOOKUP($C174,'Invited Hospitals'!$B:$K, 9, FALSE)</f>
        <v>Nongovt. (not-for-profit) - Other</v>
      </c>
      <c r="O174" s="110" t="s">
        <v>2426</v>
      </c>
      <c r="P174" s="111">
        <v>42604</v>
      </c>
      <c r="Q174" s="110" t="s">
        <v>2422</v>
      </c>
      <c r="R174" s="132" t="str">
        <f>VLOOKUP($C174,'Invited Hospitals'!$B:$K, 10, FALSE)</f>
        <v>Major</v>
      </c>
      <c r="V174" s="1"/>
      <c r="X174" s="1"/>
      <c r="Y174" s="3"/>
      <c r="AF174" s="17"/>
      <c r="AG174" s="20"/>
      <c r="AH174" s="17"/>
    </row>
    <row r="175" spans="1:34">
      <c r="A175" s="84">
        <v>0.1300761463256368</v>
      </c>
      <c r="B175" s="83" t="s">
        <v>252</v>
      </c>
      <c r="C175" s="83" t="s">
        <v>252</v>
      </c>
      <c r="D175" s="84">
        <v>0.91611479193661671</v>
      </c>
      <c r="E175" s="83" t="s">
        <v>253</v>
      </c>
      <c r="F175" s="84">
        <v>0.86510378090424767</v>
      </c>
      <c r="G175" s="83" t="s">
        <v>274</v>
      </c>
      <c r="H175" t="str">
        <f t="shared" si="17"/>
        <v>Marino</v>
      </c>
      <c r="I175" t="str">
        <f t="shared" si="18"/>
        <v>Lindsay</v>
      </c>
      <c r="J175" t="str">
        <f t="shared" si="16"/>
        <v>Marino, Lindsay</v>
      </c>
      <c r="K175">
        <f>VLOOKUP(C175,'Invited Hospitals'!B:J, 7, FALSE)</f>
        <v>547</v>
      </c>
      <c r="L175" s="132">
        <v>28</v>
      </c>
      <c r="M175">
        <f>VLOOKUP($C175,'Invited Hospitals'!$B:$J, 8, FALSE)</f>
        <v>2010</v>
      </c>
      <c r="N175" s="132" t="str">
        <f>VLOOKUP($C175,'Invited Hospitals'!$B:$K, 9, FALSE)</f>
        <v>Nongovt. (not-for-profit) - Other</v>
      </c>
      <c r="O175" s="110" t="s">
        <v>2426</v>
      </c>
      <c r="P175" s="111">
        <v>40363</v>
      </c>
      <c r="Q175" s="110" t="s">
        <v>2422</v>
      </c>
      <c r="R175" s="132" t="str">
        <f>VLOOKUP($C175,'Invited Hospitals'!$B:$K, 10, FALSE)</f>
        <v>Major</v>
      </c>
      <c r="V175" s="1"/>
      <c r="X175" s="1"/>
      <c r="Y175" s="3"/>
      <c r="AF175" s="17"/>
      <c r="AG175" s="20"/>
      <c r="AH175" s="17"/>
    </row>
    <row r="176" spans="1:34">
      <c r="A176" s="84">
        <v>0.36078258115580453</v>
      </c>
      <c r="B176" s="83" t="s">
        <v>252</v>
      </c>
      <c r="C176" s="83" t="s">
        <v>252</v>
      </c>
      <c r="D176" s="84">
        <v>0.91611479193661671</v>
      </c>
      <c r="E176" s="83" t="s">
        <v>253</v>
      </c>
      <c r="F176" s="84">
        <v>0.86510378090424767</v>
      </c>
      <c r="G176" s="83" t="s">
        <v>261</v>
      </c>
      <c r="H176" t="str">
        <f t="shared" si="17"/>
        <v>Conrad</v>
      </c>
      <c r="I176" t="str">
        <f t="shared" si="18"/>
        <v>Lizabeth</v>
      </c>
      <c r="J176" t="str">
        <f t="shared" si="16"/>
        <v>Conrad, Lizabeth</v>
      </c>
      <c r="K176">
        <f>VLOOKUP(C176,'Invited Hospitals'!B:J, 7, FALSE)</f>
        <v>547</v>
      </c>
      <c r="L176" s="132">
        <v>28</v>
      </c>
      <c r="M176">
        <f>VLOOKUP($C176,'Invited Hospitals'!$B:$J, 8, FALSE)</f>
        <v>2010</v>
      </c>
      <c r="N176" s="132" t="str">
        <f>VLOOKUP($C176,'Invited Hospitals'!$B:$K, 9, FALSE)</f>
        <v>Nongovt. (not-for-profit) - Other</v>
      </c>
      <c r="O176" s="110" t="s">
        <v>2426</v>
      </c>
      <c r="P176" s="111">
        <v>42911</v>
      </c>
      <c r="Q176" s="110" t="s">
        <v>2428</v>
      </c>
      <c r="R176" s="132" t="str">
        <f>VLOOKUP($C176,'Invited Hospitals'!$B:$K, 10, FALSE)</f>
        <v>Major</v>
      </c>
      <c r="V176" s="1"/>
      <c r="X176" s="1"/>
      <c r="Y176" s="3"/>
      <c r="AF176" s="17"/>
      <c r="AG176" s="20"/>
      <c r="AH176" s="17"/>
    </row>
    <row r="177" spans="1:34">
      <c r="A177" s="84">
        <v>0.13009978791287957</v>
      </c>
      <c r="B177" s="83" t="s">
        <v>252</v>
      </c>
      <c r="C177" s="83" t="s">
        <v>252</v>
      </c>
      <c r="D177" s="84">
        <v>0.91611479193661671</v>
      </c>
      <c r="E177" s="83" t="s">
        <v>253</v>
      </c>
      <c r="F177" s="84">
        <v>0.86510378090424767</v>
      </c>
      <c r="G177" s="83" t="s">
        <v>278</v>
      </c>
      <c r="H177" t="str">
        <f t="shared" si="17"/>
        <v>Sawyer</v>
      </c>
      <c r="I177" t="str">
        <f t="shared" si="18"/>
        <v>Maria</v>
      </c>
      <c r="J177" t="str">
        <f t="shared" si="16"/>
        <v>Sawyer, Maria</v>
      </c>
      <c r="K177">
        <f>VLOOKUP(C177,'Invited Hospitals'!B:J, 7, FALSE)</f>
        <v>547</v>
      </c>
      <c r="L177" s="132">
        <v>28</v>
      </c>
      <c r="M177">
        <f>VLOOKUP($C177,'Invited Hospitals'!$B:$J, 8, FALSE)</f>
        <v>2010</v>
      </c>
      <c r="N177" s="132" t="str">
        <f>VLOOKUP($C177,'Invited Hospitals'!$B:$K, 9, FALSE)</f>
        <v>Nongovt. (not-for-profit) - Other</v>
      </c>
      <c r="O177" s="110" t="s">
        <v>2426</v>
      </c>
      <c r="P177" s="111">
        <v>39246</v>
      </c>
      <c r="Q177" s="110" t="s">
        <v>2428</v>
      </c>
      <c r="R177" s="132" t="str">
        <f>VLOOKUP($C177,'Invited Hospitals'!$B:$K, 10, FALSE)</f>
        <v>Major</v>
      </c>
      <c r="V177" s="1"/>
      <c r="X177" s="1"/>
      <c r="Y177" s="3"/>
      <c r="AF177" s="17"/>
      <c r="AG177" s="20"/>
      <c r="AH177" s="17"/>
    </row>
    <row r="178" spans="1:34">
      <c r="A178" s="84">
        <v>0.39051879316103633</v>
      </c>
      <c r="B178" s="83" t="s">
        <v>252</v>
      </c>
      <c r="C178" s="83" t="s">
        <v>252</v>
      </c>
      <c r="D178" s="84">
        <v>0.91611479193661671</v>
      </c>
      <c r="E178" s="83" t="s">
        <v>253</v>
      </c>
      <c r="F178" s="84">
        <v>0.86510378090424767</v>
      </c>
      <c r="G178" s="83" t="s">
        <v>270</v>
      </c>
      <c r="H178" t="s">
        <v>3719</v>
      </c>
      <c r="I178" t="str">
        <f t="shared" si="18"/>
        <v>Matthew</v>
      </c>
      <c r="J178" t="str">
        <f t="shared" si="16"/>
        <v>Garcia, Matthew</v>
      </c>
      <c r="K178">
        <f>VLOOKUP(C178,'Invited Hospitals'!B:J, 7, FALSE)</f>
        <v>547</v>
      </c>
      <c r="L178" s="132">
        <v>28</v>
      </c>
      <c r="M178">
        <f>VLOOKUP($C178,'Invited Hospitals'!$B:$J, 8, FALSE)</f>
        <v>2010</v>
      </c>
      <c r="N178" s="132" t="str">
        <f>VLOOKUP($C178,'Invited Hospitals'!$B:$K, 9, FALSE)</f>
        <v>Nongovt. (not-for-profit) - Other</v>
      </c>
      <c r="O178" s="110" t="s">
        <v>2426</v>
      </c>
      <c r="P178" s="111">
        <v>42079</v>
      </c>
      <c r="Q178" s="110" t="s">
        <v>2422</v>
      </c>
      <c r="R178" s="132" t="str">
        <f>VLOOKUP($C178,'Invited Hospitals'!$B:$K, 10, FALSE)</f>
        <v>Major</v>
      </c>
      <c r="V178" s="1"/>
      <c r="X178" s="1"/>
      <c r="Y178" s="3"/>
      <c r="AF178" s="17"/>
      <c r="AG178" s="20"/>
      <c r="AH178" s="17"/>
    </row>
    <row r="179" spans="1:34">
      <c r="A179" s="84">
        <v>0.8105145672856382</v>
      </c>
      <c r="B179" s="83" t="s">
        <v>252</v>
      </c>
      <c r="C179" s="83" t="s">
        <v>252</v>
      </c>
      <c r="D179" s="84">
        <v>0.91611479193661671</v>
      </c>
      <c r="E179" s="83" t="s">
        <v>253</v>
      </c>
      <c r="F179" s="84">
        <v>0.86510378090424767</v>
      </c>
      <c r="G179" s="83" t="s">
        <v>264</v>
      </c>
      <c r="H179" t="str">
        <f t="shared" ref="H179:H210" si="19">LEFT(G179,(FIND(" ",G179,1)-1))</f>
        <v>Gerringer</v>
      </c>
      <c r="I179" t="str">
        <f t="shared" si="18"/>
        <v>Melanie</v>
      </c>
      <c r="J179" t="str">
        <f t="shared" si="16"/>
        <v>Gerringer, Melanie</v>
      </c>
      <c r="K179">
        <f>VLOOKUP(C179,'Invited Hospitals'!B:J, 7, FALSE)</f>
        <v>547</v>
      </c>
      <c r="L179" s="132">
        <v>28</v>
      </c>
      <c r="M179">
        <f>VLOOKUP($C179,'Invited Hospitals'!$B:$J, 8, FALSE)</f>
        <v>2010</v>
      </c>
      <c r="N179" s="132" t="str">
        <f>VLOOKUP($C179,'Invited Hospitals'!$B:$K, 9, FALSE)</f>
        <v>Nongovt. (not-for-profit) - Other</v>
      </c>
      <c r="O179" s="110" t="s">
        <v>2426</v>
      </c>
      <c r="P179" s="111">
        <v>40560</v>
      </c>
      <c r="Q179" s="110" t="s">
        <v>2422</v>
      </c>
      <c r="R179" s="132" t="str">
        <f>VLOOKUP($C179,'Invited Hospitals'!$B:$K, 10, FALSE)</f>
        <v>Major</v>
      </c>
      <c r="V179" s="1"/>
      <c r="X179" s="1"/>
      <c r="Y179" s="3"/>
      <c r="AF179" s="17"/>
      <c r="AG179" s="20"/>
      <c r="AH179" s="17"/>
    </row>
    <row r="180" spans="1:34">
      <c r="A180" s="84">
        <v>0.94637053866627885</v>
      </c>
      <c r="B180" s="83" t="s">
        <v>252</v>
      </c>
      <c r="C180" s="83" t="s">
        <v>252</v>
      </c>
      <c r="D180" s="84">
        <v>0.91611479193661671</v>
      </c>
      <c r="E180" s="83" t="s">
        <v>254</v>
      </c>
      <c r="F180" s="84">
        <v>0.15946996297872063</v>
      </c>
      <c r="G180" s="83" t="s">
        <v>295</v>
      </c>
      <c r="H180" t="str">
        <f t="shared" si="19"/>
        <v>hause</v>
      </c>
      <c r="I180" t="str">
        <f t="shared" si="18"/>
        <v>mikael</v>
      </c>
      <c r="J180" t="str">
        <f t="shared" si="16"/>
        <v>Hause, Mikael</v>
      </c>
      <c r="K180">
        <f>VLOOKUP(C180,'Invited Hospitals'!B:J, 7, FALSE)</f>
        <v>547</v>
      </c>
      <c r="L180" s="132">
        <v>30</v>
      </c>
      <c r="M180">
        <f>VLOOKUP($C180,'Invited Hospitals'!$B:$J, 8, FALSE)</f>
        <v>2010</v>
      </c>
      <c r="N180" s="132" t="str">
        <f>VLOOKUP($C180,'Invited Hospitals'!$B:$K, 9, FALSE)</f>
        <v>Nongovt. (not-for-profit) - Other</v>
      </c>
      <c r="O180" s="110" t="s">
        <v>2426</v>
      </c>
      <c r="P180" s="111">
        <v>42758</v>
      </c>
      <c r="Q180" s="110" t="s">
        <v>2422</v>
      </c>
      <c r="R180" s="132" t="str">
        <f>VLOOKUP($C180,'Invited Hospitals'!$B:$K, 10, FALSE)</f>
        <v>Major</v>
      </c>
      <c r="V180" s="1"/>
      <c r="X180" s="1"/>
      <c r="Y180" s="3"/>
      <c r="AF180" s="17"/>
      <c r="AG180" s="20"/>
      <c r="AH180" s="17"/>
    </row>
    <row r="181" spans="1:34">
      <c r="A181" s="84">
        <v>4.7996935946476804E-2</v>
      </c>
      <c r="B181" s="83" t="s">
        <v>252</v>
      </c>
      <c r="C181" s="83" t="s">
        <v>252</v>
      </c>
      <c r="D181" s="84">
        <v>0.91611479193661671</v>
      </c>
      <c r="E181" s="83" t="s">
        <v>253</v>
      </c>
      <c r="F181" s="84">
        <v>0.86510378090424767</v>
      </c>
      <c r="G181" s="83" t="s">
        <v>276</v>
      </c>
      <c r="H181" t="str">
        <f t="shared" si="19"/>
        <v>nogle</v>
      </c>
      <c r="I181" t="str">
        <f t="shared" si="18"/>
        <v>molly</v>
      </c>
      <c r="J181" t="str">
        <f t="shared" si="16"/>
        <v>Nogle, Molly</v>
      </c>
      <c r="K181">
        <f>VLOOKUP(C181,'Invited Hospitals'!B:J, 7, FALSE)</f>
        <v>547</v>
      </c>
      <c r="L181" s="132">
        <v>28</v>
      </c>
      <c r="M181">
        <f>VLOOKUP($C181,'Invited Hospitals'!$B:$J, 8, FALSE)</f>
        <v>2010</v>
      </c>
      <c r="N181" s="132" t="str">
        <f>VLOOKUP($C181,'Invited Hospitals'!$B:$K, 9, FALSE)</f>
        <v>Nongovt. (not-for-profit) - Other</v>
      </c>
      <c r="O181" s="110" t="s">
        <v>2593</v>
      </c>
      <c r="P181" s="111">
        <v>40016</v>
      </c>
      <c r="Q181" s="110" t="s">
        <v>2422</v>
      </c>
      <c r="R181" s="132" t="str">
        <f>VLOOKUP($C181,'Invited Hospitals'!$B:$K, 10, FALSE)</f>
        <v>Major</v>
      </c>
      <c r="V181" s="1"/>
      <c r="X181" s="1"/>
      <c r="Y181" s="3"/>
      <c r="AF181" s="17"/>
      <c r="AG181" s="26"/>
      <c r="AH181" s="17"/>
    </row>
    <row r="182" spans="1:34">
      <c r="A182" s="84">
        <v>0.40117324590705117</v>
      </c>
      <c r="B182" s="83" t="s">
        <v>252</v>
      </c>
      <c r="C182" s="83" t="s">
        <v>252</v>
      </c>
      <c r="D182" s="84">
        <v>0.91611479193661671</v>
      </c>
      <c r="E182" s="83" t="s">
        <v>253</v>
      </c>
      <c r="F182" s="84">
        <v>0.86510378090424767</v>
      </c>
      <c r="G182" s="83" t="s">
        <v>268</v>
      </c>
      <c r="H182" t="str">
        <f t="shared" si="19"/>
        <v>Karnes</v>
      </c>
      <c r="I182" t="str">
        <f t="shared" si="18"/>
        <v>Nancy</v>
      </c>
      <c r="J182" t="str">
        <f t="shared" si="16"/>
        <v>Karnes, Nancy</v>
      </c>
      <c r="K182">
        <f>VLOOKUP(C182,'Invited Hospitals'!B:J, 7, FALSE)</f>
        <v>547</v>
      </c>
      <c r="L182" s="132">
        <v>28</v>
      </c>
      <c r="M182">
        <f>VLOOKUP($C182,'Invited Hospitals'!$B:$J, 8, FALSE)</f>
        <v>2010</v>
      </c>
      <c r="N182" s="132" t="str">
        <f>VLOOKUP($C182,'Invited Hospitals'!$B:$K, 9, FALSE)</f>
        <v>Nongovt. (not-for-profit) - Other</v>
      </c>
      <c r="O182" s="110" t="s">
        <v>2426</v>
      </c>
      <c r="P182" s="111">
        <v>42927</v>
      </c>
      <c r="Q182" s="110" t="s">
        <v>2428</v>
      </c>
      <c r="R182" s="132" t="str">
        <f>VLOOKUP($C182,'Invited Hospitals'!$B:$K, 10, FALSE)</f>
        <v>Major</v>
      </c>
      <c r="V182" s="1"/>
      <c r="X182" s="1"/>
      <c r="Y182" s="3"/>
      <c r="AF182" s="17"/>
      <c r="AG182" s="20"/>
      <c r="AH182" s="17"/>
    </row>
    <row r="183" spans="1:34">
      <c r="A183" s="84">
        <v>0.79516927530960146</v>
      </c>
      <c r="B183" s="83" t="s">
        <v>252</v>
      </c>
      <c r="C183" s="83" t="s">
        <v>252</v>
      </c>
      <c r="D183" s="84">
        <v>0.91611479193661671</v>
      </c>
      <c r="E183" s="83" t="s">
        <v>254</v>
      </c>
      <c r="F183" s="84">
        <v>0.15946996297872063</v>
      </c>
      <c r="G183" s="83" t="s">
        <v>309</v>
      </c>
      <c r="H183" t="str">
        <f t="shared" si="19"/>
        <v>kimble</v>
      </c>
      <c r="I183" t="str">
        <f t="shared" si="18"/>
        <v>nicole</v>
      </c>
      <c r="J183" t="str">
        <f t="shared" si="16"/>
        <v>Kimble, Nicole</v>
      </c>
      <c r="K183">
        <f>VLOOKUP(C183,'Invited Hospitals'!B:J, 7, FALSE)</f>
        <v>547</v>
      </c>
      <c r="L183" s="132">
        <v>30</v>
      </c>
      <c r="M183">
        <f>VLOOKUP($C183,'Invited Hospitals'!$B:$J, 8, FALSE)</f>
        <v>2010</v>
      </c>
      <c r="N183" s="132" t="str">
        <f>VLOOKUP($C183,'Invited Hospitals'!$B:$K, 9, FALSE)</f>
        <v>Nongovt. (not-for-profit) - Other</v>
      </c>
      <c r="O183" s="110" t="s">
        <v>2593</v>
      </c>
      <c r="P183" s="111">
        <v>42527</v>
      </c>
      <c r="Q183" s="110" t="s">
        <v>2422</v>
      </c>
      <c r="R183" s="132" t="str">
        <f>VLOOKUP($C183,'Invited Hospitals'!$B:$K, 10, FALSE)</f>
        <v>Major</v>
      </c>
      <c r="V183" s="1"/>
      <c r="X183" s="1"/>
      <c r="Y183" s="3"/>
      <c r="AF183" s="17"/>
      <c r="AG183" s="20"/>
      <c r="AH183" s="17"/>
    </row>
    <row r="184" spans="1:34">
      <c r="A184" s="84">
        <v>0.58088711883466881</v>
      </c>
      <c r="B184" s="83" t="s">
        <v>252</v>
      </c>
      <c r="C184" s="83" t="s">
        <v>252</v>
      </c>
      <c r="D184" s="84">
        <v>0.91611479193661671</v>
      </c>
      <c r="E184" s="83" t="s">
        <v>253</v>
      </c>
      <c r="F184" s="84">
        <v>0.86510378090424767</v>
      </c>
      <c r="G184" s="83" t="s">
        <v>285</v>
      </c>
      <c r="H184" t="str">
        <f t="shared" si="19"/>
        <v>Stoudt</v>
      </c>
      <c r="I184" t="str">
        <f t="shared" si="18"/>
        <v>Paul</v>
      </c>
      <c r="J184" t="str">
        <f t="shared" si="16"/>
        <v>Stoudt, Paul</v>
      </c>
      <c r="K184">
        <f>VLOOKUP(C184,'Invited Hospitals'!B:J, 7, FALSE)</f>
        <v>547</v>
      </c>
      <c r="L184" s="132">
        <v>28</v>
      </c>
      <c r="M184">
        <f>VLOOKUP($C184,'Invited Hospitals'!$B:$J, 8, FALSE)</f>
        <v>2010</v>
      </c>
      <c r="N184" s="132" t="str">
        <f>VLOOKUP($C184,'Invited Hospitals'!$B:$K, 9, FALSE)</f>
        <v>Nongovt. (not-for-profit) - Other</v>
      </c>
      <c r="O184" s="110" t="s">
        <v>2426</v>
      </c>
      <c r="P184" s="111">
        <v>42100</v>
      </c>
      <c r="Q184" s="110" t="s">
        <v>2428</v>
      </c>
      <c r="R184" s="132" t="str">
        <f>VLOOKUP($C184,'Invited Hospitals'!$B:$K, 10, FALSE)</f>
        <v>Major</v>
      </c>
      <c r="V184" s="1"/>
      <c r="X184" s="1"/>
      <c r="Y184" s="3"/>
      <c r="AF184" s="17"/>
      <c r="AG184" s="20"/>
      <c r="AH184" s="17"/>
    </row>
    <row r="185" spans="1:34">
      <c r="A185" s="84">
        <v>0.42575215645488418</v>
      </c>
      <c r="B185" s="83" t="s">
        <v>252</v>
      </c>
      <c r="C185" s="83" t="s">
        <v>252</v>
      </c>
      <c r="D185" s="84">
        <v>0.91611479193661671</v>
      </c>
      <c r="E185" s="83" t="s">
        <v>254</v>
      </c>
      <c r="F185" s="84">
        <v>0.15946996297872063</v>
      </c>
      <c r="G185" s="83" t="s">
        <v>298</v>
      </c>
      <c r="H185" t="str">
        <f t="shared" si="19"/>
        <v>toter</v>
      </c>
      <c r="I185" t="str">
        <f t="shared" si="18"/>
        <v>rachel</v>
      </c>
      <c r="J185" t="str">
        <f t="shared" si="16"/>
        <v>Toter, Rachel</v>
      </c>
      <c r="K185">
        <f>VLOOKUP(C185,'Invited Hospitals'!B:J, 7, FALSE)</f>
        <v>547</v>
      </c>
      <c r="L185" s="132">
        <v>30</v>
      </c>
      <c r="M185">
        <f>VLOOKUP($C185,'Invited Hospitals'!$B:$J, 8, FALSE)</f>
        <v>2010</v>
      </c>
      <c r="N185" s="132" t="str">
        <f>VLOOKUP($C185,'Invited Hospitals'!$B:$K, 9, FALSE)</f>
        <v>Nongovt. (not-for-profit) - Other</v>
      </c>
      <c r="O185" s="110" t="s">
        <v>2426</v>
      </c>
      <c r="P185" s="111">
        <v>42435</v>
      </c>
      <c r="Q185" s="110" t="s">
        <v>2422</v>
      </c>
      <c r="R185" s="132" t="str">
        <f>VLOOKUP($C185,'Invited Hospitals'!$B:$K, 10, FALSE)</f>
        <v>Major</v>
      </c>
      <c r="V185" s="1"/>
      <c r="X185" s="1"/>
      <c r="Y185" s="3"/>
      <c r="AF185" s="17"/>
      <c r="AG185" s="20"/>
      <c r="AH185" s="17"/>
    </row>
    <row r="186" spans="1:34">
      <c r="A186" s="84">
        <v>0.75719186564206198</v>
      </c>
      <c r="B186" s="83" t="s">
        <v>252</v>
      </c>
      <c r="C186" s="83" t="s">
        <v>252</v>
      </c>
      <c r="D186" s="84">
        <v>0.91611479193661671</v>
      </c>
      <c r="E186" s="83" t="s">
        <v>253</v>
      </c>
      <c r="F186" s="84">
        <v>0.86510378090424767</v>
      </c>
      <c r="G186" s="83" t="s">
        <v>283</v>
      </c>
      <c r="H186" t="str">
        <f t="shared" si="19"/>
        <v>Spallone</v>
      </c>
      <c r="I186" t="str">
        <f t="shared" si="18"/>
        <v>Samantha</v>
      </c>
      <c r="J186" t="str">
        <f t="shared" si="16"/>
        <v>Spallone, Samantha</v>
      </c>
      <c r="K186">
        <f>VLOOKUP(C186,'Invited Hospitals'!B:J, 7, FALSE)</f>
        <v>547</v>
      </c>
      <c r="L186" s="132">
        <v>28</v>
      </c>
      <c r="M186">
        <f>VLOOKUP($C186,'Invited Hospitals'!$B:$J, 8, FALSE)</f>
        <v>2010</v>
      </c>
      <c r="N186" s="132" t="str">
        <f>VLOOKUP($C186,'Invited Hospitals'!$B:$K, 9, FALSE)</f>
        <v>Nongovt. (not-for-profit) - Other</v>
      </c>
      <c r="O186" s="110" t="s">
        <v>2426</v>
      </c>
      <c r="P186" s="111">
        <v>42100</v>
      </c>
      <c r="Q186" s="110" t="s">
        <v>2428</v>
      </c>
      <c r="R186" s="132" t="str">
        <f>VLOOKUP($C186,'Invited Hospitals'!$B:$K, 10, FALSE)</f>
        <v>Major</v>
      </c>
      <c r="V186" s="1"/>
      <c r="X186" s="1"/>
      <c r="Y186" s="3"/>
      <c r="AF186" s="17"/>
      <c r="AG186" s="20"/>
      <c r="AH186" s="17"/>
    </row>
    <row r="187" spans="1:34">
      <c r="A187" s="84">
        <v>0.47567629667631361</v>
      </c>
      <c r="B187" s="83" t="s">
        <v>252</v>
      </c>
      <c r="C187" s="83" t="s">
        <v>252</v>
      </c>
      <c r="D187" s="84">
        <v>0.91611479193661671</v>
      </c>
      <c r="E187" s="83" t="s">
        <v>254</v>
      </c>
      <c r="F187" s="84">
        <v>0.15946996297872063</v>
      </c>
      <c r="G187" s="83" t="s">
        <v>297</v>
      </c>
      <c r="H187" t="str">
        <f t="shared" si="19"/>
        <v>surdi</v>
      </c>
      <c r="I187" t="str">
        <f t="shared" si="18"/>
        <v>samantha</v>
      </c>
      <c r="J187" t="str">
        <f t="shared" si="16"/>
        <v>Surdi, Samantha</v>
      </c>
      <c r="K187">
        <f>VLOOKUP(C187,'Invited Hospitals'!B:J, 7, FALSE)</f>
        <v>547</v>
      </c>
      <c r="L187" s="132">
        <v>30</v>
      </c>
      <c r="M187">
        <f>VLOOKUP($C187,'Invited Hospitals'!$B:$J, 8, FALSE)</f>
        <v>2010</v>
      </c>
      <c r="N187" s="132" t="str">
        <f>VLOOKUP($C187,'Invited Hospitals'!$B:$K, 9, FALSE)</f>
        <v>Nongovt. (not-for-profit) - Other</v>
      </c>
      <c r="O187" s="110" t="s">
        <v>2426</v>
      </c>
      <c r="P187" s="111">
        <v>42926</v>
      </c>
      <c r="Q187" s="110" t="s">
        <v>2422</v>
      </c>
      <c r="R187" s="132" t="str">
        <f>VLOOKUP($C187,'Invited Hospitals'!$B:$K, 10, FALSE)</f>
        <v>Major</v>
      </c>
      <c r="V187" s="1"/>
      <c r="X187" s="1"/>
      <c r="Y187" s="3"/>
      <c r="AF187" s="17"/>
      <c r="AG187" s="20"/>
      <c r="AH187" s="17"/>
    </row>
    <row r="188" spans="1:34">
      <c r="A188" s="84">
        <v>0.33181450843913329</v>
      </c>
      <c r="B188" s="83" t="s">
        <v>252</v>
      </c>
      <c r="C188" s="83" t="s">
        <v>252</v>
      </c>
      <c r="D188" s="84">
        <v>0.91611479193661671</v>
      </c>
      <c r="E188" s="83" t="s">
        <v>253</v>
      </c>
      <c r="F188" s="84">
        <v>0.86510378090424767</v>
      </c>
      <c r="G188" s="83" t="s">
        <v>263</v>
      </c>
      <c r="H188" t="str">
        <f t="shared" si="19"/>
        <v>Felici</v>
      </c>
      <c r="I188" t="str">
        <f t="shared" si="18"/>
        <v>Sara</v>
      </c>
      <c r="J188" t="str">
        <f t="shared" si="16"/>
        <v>Felici, Sara</v>
      </c>
      <c r="K188">
        <f>VLOOKUP(C188,'Invited Hospitals'!B:J, 7, FALSE)</f>
        <v>547</v>
      </c>
      <c r="L188" s="132">
        <v>28</v>
      </c>
      <c r="M188">
        <f>VLOOKUP($C188,'Invited Hospitals'!$B:$J, 8, FALSE)</f>
        <v>2010</v>
      </c>
      <c r="N188" s="132" t="str">
        <f>VLOOKUP($C188,'Invited Hospitals'!$B:$K, 9, FALSE)</f>
        <v>Nongovt. (not-for-profit) - Other</v>
      </c>
      <c r="O188" s="110" t="s">
        <v>2426</v>
      </c>
      <c r="P188" s="111">
        <v>30536</v>
      </c>
      <c r="Q188" s="110" t="s">
        <v>2422</v>
      </c>
      <c r="R188" s="132" t="str">
        <f>VLOOKUP($C188,'Invited Hospitals'!$B:$K, 10, FALSE)</f>
        <v>Major</v>
      </c>
      <c r="V188" s="1"/>
      <c r="X188" s="1"/>
      <c r="Y188" s="3"/>
      <c r="AF188" s="17"/>
      <c r="AG188" s="20"/>
      <c r="AH188" s="17"/>
    </row>
    <row r="189" spans="1:34">
      <c r="A189" s="84">
        <v>0.42605489355144299</v>
      </c>
      <c r="B189" s="83" t="s">
        <v>252</v>
      </c>
      <c r="C189" s="83" t="s">
        <v>252</v>
      </c>
      <c r="D189" s="84">
        <v>0.91611479193661671</v>
      </c>
      <c r="E189" s="83" t="s">
        <v>253</v>
      </c>
      <c r="F189" s="84">
        <v>0.86510378090424767</v>
      </c>
      <c r="G189" s="83" t="s">
        <v>286</v>
      </c>
      <c r="H189" t="str">
        <f t="shared" si="19"/>
        <v>wagner</v>
      </c>
      <c r="I189" t="str">
        <f t="shared" si="18"/>
        <v>sarah</v>
      </c>
      <c r="J189" t="str">
        <f t="shared" si="16"/>
        <v>Wagner, Sarah</v>
      </c>
      <c r="K189">
        <f>VLOOKUP(C189,'Invited Hospitals'!B:J, 7, FALSE)</f>
        <v>547</v>
      </c>
      <c r="L189" s="132">
        <v>28</v>
      </c>
      <c r="M189">
        <f>VLOOKUP($C189,'Invited Hospitals'!$B:$J, 8, FALSE)</f>
        <v>2010</v>
      </c>
      <c r="N189" s="132" t="str">
        <f>VLOOKUP($C189,'Invited Hospitals'!$B:$K, 9, FALSE)</f>
        <v>Nongovt. (not-for-profit) - Other</v>
      </c>
      <c r="O189" s="110" t="s">
        <v>2426</v>
      </c>
      <c r="P189" s="111">
        <v>42106</v>
      </c>
      <c r="Q189" s="110" t="s">
        <v>2422</v>
      </c>
      <c r="R189" s="132" t="str">
        <f>VLOOKUP($C189,'Invited Hospitals'!$B:$K, 10, FALSE)</f>
        <v>Major</v>
      </c>
      <c r="V189" s="1"/>
      <c r="X189" s="1"/>
      <c r="Y189" s="3"/>
      <c r="AF189" s="17"/>
      <c r="AG189" s="20"/>
      <c r="AH189" s="17"/>
    </row>
    <row r="190" spans="1:34">
      <c r="A190" s="84">
        <v>0.75791315331300269</v>
      </c>
      <c r="B190" s="83" t="s">
        <v>252</v>
      </c>
      <c r="C190" s="83" t="s">
        <v>252</v>
      </c>
      <c r="D190" s="84">
        <v>0.91611479193661671</v>
      </c>
      <c r="E190" s="83" t="s">
        <v>254</v>
      </c>
      <c r="F190" s="84">
        <v>0.15946996297872063</v>
      </c>
      <c r="G190" s="83" t="s">
        <v>302</v>
      </c>
      <c r="H190" t="str">
        <f t="shared" si="19"/>
        <v>weir</v>
      </c>
      <c r="I190" t="str">
        <f t="shared" si="18"/>
        <v>sarah</v>
      </c>
      <c r="J190" t="str">
        <f t="shared" si="16"/>
        <v>Weir, Sarah</v>
      </c>
      <c r="K190">
        <f>VLOOKUP(C190,'Invited Hospitals'!B:J, 7, FALSE)</f>
        <v>547</v>
      </c>
      <c r="L190" s="132">
        <v>30</v>
      </c>
      <c r="M190">
        <f>VLOOKUP($C190,'Invited Hospitals'!$B:$J, 8, FALSE)</f>
        <v>2010</v>
      </c>
      <c r="N190" s="132" t="str">
        <f>VLOOKUP($C190,'Invited Hospitals'!$B:$K, 9, FALSE)</f>
        <v>Nongovt. (not-for-profit) - Other</v>
      </c>
      <c r="O190" s="110" t="s">
        <v>2426</v>
      </c>
      <c r="P190" s="111">
        <v>32846</v>
      </c>
      <c r="Q190" s="110" t="s">
        <v>2422</v>
      </c>
      <c r="R190" s="132" t="str">
        <f>VLOOKUP($C190,'Invited Hospitals'!$B:$K, 10, FALSE)</f>
        <v>Major</v>
      </c>
      <c r="V190" s="1"/>
      <c r="X190" s="1"/>
      <c r="Y190" s="3"/>
      <c r="AF190" s="17"/>
      <c r="AG190" s="20"/>
      <c r="AH190" s="17"/>
    </row>
    <row r="191" spans="1:34">
      <c r="A191" s="84">
        <v>0.7253681540136242</v>
      </c>
      <c r="B191" s="83" t="s">
        <v>252</v>
      </c>
      <c r="C191" s="83" t="s">
        <v>252</v>
      </c>
      <c r="D191" s="84">
        <v>0.91611479193661671</v>
      </c>
      <c r="E191" s="83" t="s">
        <v>254</v>
      </c>
      <c r="F191" s="84">
        <v>0.15946996297872063</v>
      </c>
      <c r="G191" s="83" t="s">
        <v>303</v>
      </c>
      <c r="H191" t="str">
        <f t="shared" si="19"/>
        <v>zanella</v>
      </c>
      <c r="I191" t="str">
        <f t="shared" si="18"/>
        <v>sheila</v>
      </c>
      <c r="J191" t="str">
        <f t="shared" si="16"/>
        <v>Zanella, Sheila</v>
      </c>
      <c r="K191">
        <f>VLOOKUP(C191,'Invited Hospitals'!B:J, 7, FALSE)</f>
        <v>547</v>
      </c>
      <c r="L191" s="132">
        <v>30</v>
      </c>
      <c r="M191">
        <f>VLOOKUP($C191,'Invited Hospitals'!$B:$J, 8, FALSE)</f>
        <v>2010</v>
      </c>
      <c r="N191" s="132" t="str">
        <f>VLOOKUP($C191,'Invited Hospitals'!$B:$K, 9, FALSE)</f>
        <v>Nongovt. (not-for-profit) - Other</v>
      </c>
      <c r="O191" s="110" t="s">
        <v>2426</v>
      </c>
      <c r="P191" s="111">
        <v>41414</v>
      </c>
      <c r="Q191" s="110" t="s">
        <v>2428</v>
      </c>
      <c r="R191" s="132" t="str">
        <f>VLOOKUP($C191,'Invited Hospitals'!$B:$K, 10, FALSE)</f>
        <v>Major</v>
      </c>
      <c r="V191" s="1"/>
      <c r="X191" s="1"/>
      <c r="Y191" s="3"/>
      <c r="AF191" s="17"/>
      <c r="AG191" s="20"/>
      <c r="AH191" s="17"/>
    </row>
    <row r="192" spans="1:34">
      <c r="A192" s="84">
        <v>0.9948004783507769</v>
      </c>
      <c r="B192" s="83" t="s">
        <v>252</v>
      </c>
      <c r="C192" s="83" t="s">
        <v>252</v>
      </c>
      <c r="D192" s="84">
        <v>0.91611479193661671</v>
      </c>
      <c r="E192" s="83" t="s">
        <v>253</v>
      </c>
      <c r="F192" s="84">
        <v>0.86510378090424767</v>
      </c>
      <c r="G192" s="83" t="s">
        <v>288</v>
      </c>
      <c r="H192" t="str">
        <f t="shared" si="19"/>
        <v>williamson</v>
      </c>
      <c r="I192" t="str">
        <f t="shared" si="18"/>
        <v>sherri</v>
      </c>
      <c r="J192" t="str">
        <f t="shared" si="16"/>
        <v>Williamson, Sherri</v>
      </c>
      <c r="K192">
        <f>VLOOKUP(C192,'Invited Hospitals'!B:J, 7, FALSE)</f>
        <v>547</v>
      </c>
      <c r="L192" s="132">
        <v>28</v>
      </c>
      <c r="M192">
        <f>VLOOKUP($C192,'Invited Hospitals'!$B:$J, 8, FALSE)</f>
        <v>2010</v>
      </c>
      <c r="N192" s="132" t="str">
        <f>VLOOKUP($C192,'Invited Hospitals'!$B:$K, 9, FALSE)</f>
        <v>Nongovt. (not-for-profit) - Other</v>
      </c>
      <c r="O192" s="110" t="s">
        <v>2426</v>
      </c>
      <c r="P192" s="111">
        <v>42869</v>
      </c>
      <c r="Q192" s="110" t="s">
        <v>2422</v>
      </c>
      <c r="R192" s="132" t="str">
        <f>VLOOKUP($C192,'Invited Hospitals'!$B:$K, 10, FALSE)</f>
        <v>Major</v>
      </c>
      <c r="V192" s="1"/>
      <c r="X192" s="1"/>
      <c r="Y192" s="3"/>
      <c r="AF192" s="17"/>
      <c r="AG192" s="20"/>
      <c r="AH192" s="17"/>
    </row>
    <row r="193" spans="1:34">
      <c r="A193" s="84">
        <v>0.66234612727928233</v>
      </c>
      <c r="B193" s="83" t="s">
        <v>252</v>
      </c>
      <c r="C193" s="83" t="s">
        <v>252</v>
      </c>
      <c r="D193" s="84">
        <v>0.91611479193661671</v>
      </c>
      <c r="E193" s="83" t="s">
        <v>254</v>
      </c>
      <c r="F193" s="84">
        <v>0.15946996297872063</v>
      </c>
      <c r="G193" s="83" t="s">
        <v>308</v>
      </c>
      <c r="H193" t="str">
        <f t="shared" si="19"/>
        <v>jones</v>
      </c>
      <c r="I193" t="str">
        <f t="shared" si="18"/>
        <v>stephanie</v>
      </c>
      <c r="J193" t="str">
        <f t="shared" si="16"/>
        <v>Jones, Stephanie</v>
      </c>
      <c r="K193">
        <f>VLOOKUP(C193,'Invited Hospitals'!B:J, 7, FALSE)</f>
        <v>547</v>
      </c>
      <c r="L193" s="132">
        <v>30</v>
      </c>
      <c r="M193">
        <f>VLOOKUP($C193,'Invited Hospitals'!$B:$J, 8, FALSE)</f>
        <v>2010</v>
      </c>
      <c r="N193" s="132" t="str">
        <f>VLOOKUP($C193,'Invited Hospitals'!$B:$K, 9, FALSE)</f>
        <v>Nongovt. (not-for-profit) - Other</v>
      </c>
      <c r="O193" s="110" t="s">
        <v>2593</v>
      </c>
      <c r="P193" s="111">
        <v>42897</v>
      </c>
      <c r="Q193" s="110" t="s">
        <v>2422</v>
      </c>
      <c r="R193" s="132" t="str">
        <f>VLOOKUP($C193,'Invited Hospitals'!$B:$K, 10, FALSE)</f>
        <v>Major</v>
      </c>
      <c r="V193" s="1"/>
      <c r="X193" s="1"/>
      <c r="Y193" s="3"/>
      <c r="AF193" s="17"/>
      <c r="AG193" s="20"/>
      <c r="AH193" s="17"/>
    </row>
    <row r="194" spans="1:34">
      <c r="A194" s="84">
        <v>0.36056206989020767</v>
      </c>
      <c r="B194" s="83" t="s">
        <v>252</v>
      </c>
      <c r="C194" s="83" t="s">
        <v>252</v>
      </c>
      <c r="D194" s="84">
        <v>0.91611479193661671</v>
      </c>
      <c r="E194" s="83" t="s">
        <v>254</v>
      </c>
      <c r="F194" s="84">
        <v>0.15946996297872063</v>
      </c>
      <c r="G194" s="83" t="s">
        <v>296</v>
      </c>
      <c r="H194" t="str">
        <f t="shared" si="19"/>
        <v>robinette</v>
      </c>
      <c r="I194" t="str">
        <f t="shared" si="18"/>
        <v>steven</v>
      </c>
      <c r="J194" t="str">
        <f t="shared" ref="J194:J245" si="20">PROPER(CLEAN(H194&amp;", "&amp;I194))</f>
        <v>Robinette, Steven</v>
      </c>
      <c r="K194">
        <f>VLOOKUP(C194,'Invited Hospitals'!B:J, 7, FALSE)</f>
        <v>547</v>
      </c>
      <c r="L194" s="132">
        <v>30</v>
      </c>
      <c r="M194">
        <f>VLOOKUP($C194,'Invited Hospitals'!$B:$J, 8, FALSE)</f>
        <v>2010</v>
      </c>
      <c r="N194" s="132" t="str">
        <f>VLOOKUP($C194,'Invited Hospitals'!$B:$K, 9, FALSE)</f>
        <v>Nongovt. (not-for-profit) - Other</v>
      </c>
      <c r="O194" s="110" t="s">
        <v>2426</v>
      </c>
      <c r="P194" s="111">
        <v>42926</v>
      </c>
      <c r="Q194" s="110" t="s">
        <v>2428</v>
      </c>
      <c r="R194" s="132" t="str">
        <f>VLOOKUP($C194,'Invited Hospitals'!$B:$K, 10, FALSE)</f>
        <v>Major</v>
      </c>
      <c r="V194" s="1"/>
      <c r="X194" s="1"/>
      <c r="Y194" s="3"/>
      <c r="AF194" s="17"/>
      <c r="AG194" s="20"/>
      <c r="AH194" s="17"/>
    </row>
    <row r="195" spans="1:34">
      <c r="A195" s="84">
        <v>0.2773550077042487</v>
      </c>
      <c r="B195" s="83" t="s">
        <v>252</v>
      </c>
      <c r="C195" s="83" t="s">
        <v>252</v>
      </c>
      <c r="D195" s="84">
        <v>0.91611479193661671</v>
      </c>
      <c r="E195" s="83" t="s">
        <v>253</v>
      </c>
      <c r="F195" s="84">
        <v>0.86510378090424767</v>
      </c>
      <c r="G195" s="83" t="s">
        <v>255</v>
      </c>
      <c r="H195" t="str">
        <f t="shared" si="19"/>
        <v>Amerman</v>
      </c>
      <c r="I195" t="str">
        <f t="shared" si="18"/>
        <v>Susan</v>
      </c>
      <c r="J195" t="str">
        <f t="shared" si="20"/>
        <v>Amerman, Susan</v>
      </c>
      <c r="K195">
        <f>VLOOKUP(C195,'Invited Hospitals'!B:J, 7, FALSE)</f>
        <v>547</v>
      </c>
      <c r="L195" s="132">
        <v>28</v>
      </c>
      <c r="M195">
        <f>VLOOKUP($C195,'Invited Hospitals'!$B:$J, 8, FALSE)</f>
        <v>2010</v>
      </c>
      <c r="N195" s="132" t="str">
        <f>VLOOKUP($C195,'Invited Hospitals'!$B:$K, 9, FALSE)</f>
        <v>Nongovt. (not-for-profit) - Other</v>
      </c>
      <c r="O195" s="110" t="s">
        <v>2426</v>
      </c>
      <c r="P195" s="111">
        <v>40686</v>
      </c>
      <c r="Q195" s="110" t="s">
        <v>2422</v>
      </c>
      <c r="R195" s="132" t="str">
        <f>VLOOKUP($C195,'Invited Hospitals'!$B:$K, 10, FALSE)</f>
        <v>Major</v>
      </c>
      <c r="V195" s="1"/>
      <c r="X195" s="1"/>
      <c r="Y195" s="3"/>
      <c r="AF195" s="17"/>
      <c r="AG195" s="20"/>
      <c r="AH195" s="17"/>
    </row>
    <row r="196" spans="1:34">
      <c r="A196" s="84">
        <v>0.78833563123377803</v>
      </c>
      <c r="B196" s="83" t="s">
        <v>252</v>
      </c>
      <c r="C196" s="83" t="s">
        <v>252</v>
      </c>
      <c r="D196" s="84">
        <v>0.91611479193661671</v>
      </c>
      <c r="E196" s="83" t="s">
        <v>253</v>
      </c>
      <c r="F196" s="84">
        <v>0.86510378090424767</v>
      </c>
      <c r="G196" s="83" t="s">
        <v>282</v>
      </c>
      <c r="H196" t="str">
        <f t="shared" si="19"/>
        <v>snyder</v>
      </c>
      <c r="I196" t="str">
        <f t="shared" si="18"/>
        <v>william</v>
      </c>
      <c r="J196" t="str">
        <f t="shared" si="20"/>
        <v>Snyder, William</v>
      </c>
      <c r="K196">
        <f>VLOOKUP(C196,'Invited Hospitals'!B:J, 7, FALSE)</f>
        <v>547</v>
      </c>
      <c r="L196" s="132">
        <v>28</v>
      </c>
      <c r="M196">
        <f>VLOOKUP($C196,'Invited Hospitals'!$B:$J, 8, FALSE)</f>
        <v>2010</v>
      </c>
      <c r="N196" s="132" t="str">
        <f>VLOOKUP($C196,'Invited Hospitals'!$B:$K, 9, FALSE)</f>
        <v>Nongovt. (not-for-profit) - Other</v>
      </c>
      <c r="O196" s="110" t="s">
        <v>2593</v>
      </c>
      <c r="P196" s="111">
        <v>41687</v>
      </c>
      <c r="Q196" s="110" t="s">
        <v>2428</v>
      </c>
      <c r="R196" s="132" t="str">
        <f>VLOOKUP($C196,'Invited Hospitals'!$B:$K, 10, FALSE)</f>
        <v>Major</v>
      </c>
      <c r="V196" s="1"/>
      <c r="X196" s="1"/>
      <c r="Y196" s="3"/>
      <c r="AF196" s="17"/>
      <c r="AG196" s="20"/>
      <c r="AH196" s="17"/>
    </row>
    <row r="197" spans="1:34">
      <c r="A197" s="84">
        <v>0.61893458460168982</v>
      </c>
      <c r="B197" s="83" t="s">
        <v>252</v>
      </c>
      <c r="C197" s="83" t="s">
        <v>252</v>
      </c>
      <c r="D197" s="84">
        <v>0.91611479193661671</v>
      </c>
      <c r="E197" s="83" t="s">
        <v>253</v>
      </c>
      <c r="F197" s="84">
        <v>0.86510378090424767</v>
      </c>
      <c r="G197" s="83" t="s">
        <v>260</v>
      </c>
      <c r="H197" t="str">
        <f t="shared" si="19"/>
        <v>cain</v>
      </c>
      <c r="I197" t="str">
        <f t="shared" si="18"/>
        <v>zina</v>
      </c>
      <c r="J197" t="str">
        <f t="shared" si="20"/>
        <v>Cain, Zina</v>
      </c>
      <c r="K197">
        <f>VLOOKUP(C197,'Invited Hospitals'!B:J, 7, FALSE)</f>
        <v>547</v>
      </c>
      <c r="L197" s="132">
        <v>28</v>
      </c>
      <c r="M197">
        <f>VLOOKUP($C197,'Invited Hospitals'!$B:$J, 8, FALSE)</f>
        <v>2010</v>
      </c>
      <c r="N197" s="132" t="str">
        <f>VLOOKUP($C197,'Invited Hospitals'!$B:$K, 9, FALSE)</f>
        <v>Nongovt. (not-for-profit) - Other</v>
      </c>
      <c r="O197" s="110" t="s">
        <v>2593</v>
      </c>
      <c r="P197" s="111">
        <v>42415</v>
      </c>
      <c r="Q197" s="110" t="s">
        <v>2428</v>
      </c>
      <c r="R197" s="132" t="str">
        <f>VLOOKUP($C197,'Invited Hospitals'!$B:$K, 10, FALSE)</f>
        <v>Major</v>
      </c>
      <c r="V197" s="1"/>
      <c r="X197" s="1"/>
      <c r="Y197" s="3"/>
      <c r="AF197" s="17"/>
      <c r="AG197" s="20"/>
      <c r="AH197" s="17"/>
    </row>
    <row r="198" spans="1:34">
      <c r="A198" s="84">
        <v>0.94729343037102631</v>
      </c>
      <c r="B198" s="83" t="s">
        <v>148</v>
      </c>
      <c r="C198" s="83" t="s">
        <v>148</v>
      </c>
      <c r="D198" s="84">
        <v>0.14907095709371709</v>
      </c>
      <c r="E198" s="83" t="s">
        <v>149</v>
      </c>
      <c r="F198" s="84">
        <v>0.67283544320657374</v>
      </c>
      <c r="G198" s="83" t="s">
        <v>150</v>
      </c>
      <c r="H198" t="str">
        <f t="shared" si="19"/>
        <v>Adeleye</v>
      </c>
      <c r="I198" t="str">
        <f t="shared" si="18"/>
        <v>Dele</v>
      </c>
      <c r="J198" t="str">
        <f t="shared" si="20"/>
        <v>Adeleye, Dele</v>
      </c>
      <c r="K198">
        <f>VLOOKUP(C198,'Invited Hospitals'!B:J, 7, FALSE)</f>
        <v>257</v>
      </c>
      <c r="L198" s="132">
        <v>36</v>
      </c>
      <c r="M198">
        <f>VLOOKUP($C198,'Invited Hospitals'!$B:$J, 8, FALSE)</f>
        <v>2011</v>
      </c>
      <c r="N198" s="132" t="str">
        <f>VLOOKUP($C198,'Invited Hospitals'!$B:$K, 9, FALSE)</f>
        <v xml:space="preserve">Govt. (non federal) - City
</v>
      </c>
      <c r="O198" s="119" t="s">
        <v>2490</v>
      </c>
      <c r="P198" s="111">
        <v>38691</v>
      </c>
      <c r="Q198" s="110" t="s">
        <v>2476</v>
      </c>
      <c r="R198" s="132" t="str">
        <f>VLOOKUP($C198,'Invited Hospitals'!$B:$K, 10, FALSE)</f>
        <v>Minor</v>
      </c>
      <c r="V198" s="1"/>
      <c r="X198" s="1"/>
      <c r="Y198" s="3"/>
      <c r="AF198" s="17"/>
      <c r="AG198" s="20"/>
      <c r="AH198" s="17"/>
    </row>
    <row r="199" spans="1:34">
      <c r="A199" s="84">
        <v>2.1563655173362783E-2</v>
      </c>
      <c r="B199" s="83" t="s">
        <v>148</v>
      </c>
      <c r="C199" s="83" t="s">
        <v>148</v>
      </c>
      <c r="D199" s="84">
        <v>0.14907095709371709</v>
      </c>
      <c r="E199" s="83" t="s">
        <v>149</v>
      </c>
      <c r="F199" s="84">
        <v>0.67283544320657374</v>
      </c>
      <c r="G199" s="83" t="s">
        <v>151</v>
      </c>
      <c r="H199" t="str">
        <f t="shared" si="19"/>
        <v>Aderemi</v>
      </c>
      <c r="I199" t="str">
        <f t="shared" si="18"/>
        <v>sadiat</v>
      </c>
      <c r="J199" t="str">
        <f t="shared" si="20"/>
        <v>Aderemi, Sadiat</v>
      </c>
      <c r="K199">
        <f>VLOOKUP(C199,'Invited Hospitals'!B:J, 7, FALSE)</f>
        <v>257</v>
      </c>
      <c r="L199" s="132">
        <v>36</v>
      </c>
      <c r="M199">
        <f>VLOOKUP($C199,'Invited Hospitals'!$B:$J, 8, FALSE)</f>
        <v>2011</v>
      </c>
      <c r="N199" s="132" t="str">
        <f>VLOOKUP($C199,'Invited Hospitals'!$B:$K, 9, FALSE)</f>
        <v xml:space="preserve">Govt. (non federal) - City
</v>
      </c>
      <c r="O199" s="119" t="s">
        <v>2490</v>
      </c>
      <c r="P199" s="111">
        <v>39188</v>
      </c>
      <c r="Q199" s="110" t="s">
        <v>2476</v>
      </c>
      <c r="R199" s="132" t="str">
        <f>VLOOKUP($C199,'Invited Hospitals'!$B:$K, 10, FALSE)</f>
        <v>Minor</v>
      </c>
      <c r="V199" s="1"/>
      <c r="X199" s="1"/>
      <c r="Y199" s="3"/>
      <c r="AF199" s="17"/>
      <c r="AG199" s="20"/>
      <c r="AH199" s="17"/>
    </row>
    <row r="200" spans="1:34">
      <c r="A200" s="84">
        <v>0.41525741535043981</v>
      </c>
      <c r="B200" s="83" t="s">
        <v>148</v>
      </c>
      <c r="C200" s="83" t="s">
        <v>148</v>
      </c>
      <c r="D200" s="84">
        <v>0.14907095709371709</v>
      </c>
      <c r="E200" s="83" t="s">
        <v>149</v>
      </c>
      <c r="F200" s="84">
        <v>0.67283544320657374</v>
      </c>
      <c r="G200" s="83" t="s">
        <v>152</v>
      </c>
      <c r="H200" t="str">
        <f t="shared" si="19"/>
        <v>Akrong</v>
      </c>
      <c r="I200" t="str">
        <f t="shared" si="18"/>
        <v>Susie</v>
      </c>
      <c r="J200" t="str">
        <f t="shared" si="20"/>
        <v>Akrong, Susie</v>
      </c>
      <c r="K200">
        <f>VLOOKUP(C200,'Invited Hospitals'!B:J, 7, FALSE)</f>
        <v>257</v>
      </c>
      <c r="L200" s="132">
        <v>36</v>
      </c>
      <c r="M200">
        <f>VLOOKUP($C200,'Invited Hospitals'!$B:$J, 8, FALSE)</f>
        <v>2011</v>
      </c>
      <c r="N200" s="132" t="str">
        <f>VLOOKUP($C200,'Invited Hospitals'!$B:$K, 9, FALSE)</f>
        <v xml:space="preserve">Govt. (non federal) - City
</v>
      </c>
      <c r="O200" s="119" t="s">
        <v>2433</v>
      </c>
      <c r="P200" s="111">
        <v>42940</v>
      </c>
      <c r="Q200" s="110" t="s">
        <v>2422</v>
      </c>
      <c r="R200" s="132" t="str">
        <f>VLOOKUP($C200,'Invited Hospitals'!$B:$K, 10, FALSE)</f>
        <v>Minor</v>
      </c>
      <c r="V200" s="1"/>
      <c r="X200" s="1"/>
      <c r="Y200" s="3"/>
      <c r="AF200" s="17"/>
      <c r="AG200" s="20"/>
      <c r="AH200" s="17"/>
    </row>
    <row r="201" spans="1:34">
      <c r="A201" s="84">
        <v>0.9129128210381372</v>
      </c>
      <c r="B201" s="83" t="s">
        <v>148</v>
      </c>
      <c r="C201" s="83" t="s">
        <v>148</v>
      </c>
      <c r="D201" s="84">
        <v>0.14907095709371709</v>
      </c>
      <c r="E201" s="83" t="s">
        <v>149</v>
      </c>
      <c r="F201" s="84">
        <v>0.67283544320657374</v>
      </c>
      <c r="G201" s="83" t="s">
        <v>153</v>
      </c>
      <c r="H201" t="str">
        <f t="shared" si="19"/>
        <v>Amazan</v>
      </c>
      <c r="I201" t="str">
        <f t="shared" si="18"/>
        <v>Micheline</v>
      </c>
      <c r="J201" t="str">
        <f t="shared" si="20"/>
        <v>Amazan, Micheline</v>
      </c>
      <c r="K201">
        <f>VLOOKUP(C201,'Invited Hospitals'!B:J, 7, FALSE)</f>
        <v>257</v>
      </c>
      <c r="L201" s="132">
        <v>36</v>
      </c>
      <c r="M201">
        <f>VLOOKUP($C201,'Invited Hospitals'!$B:$J, 8, FALSE)</f>
        <v>2011</v>
      </c>
      <c r="N201" s="132" t="str">
        <f>VLOOKUP($C201,'Invited Hospitals'!$B:$K, 9, FALSE)</f>
        <v xml:space="preserve">Govt. (non federal) - City
</v>
      </c>
      <c r="O201" s="119" t="s">
        <v>2433</v>
      </c>
      <c r="P201" s="111">
        <v>39370</v>
      </c>
      <c r="Q201" s="119" t="s">
        <v>2635</v>
      </c>
      <c r="R201" s="132" t="str">
        <f>VLOOKUP($C201,'Invited Hospitals'!$B:$K, 10, FALSE)</f>
        <v>Minor</v>
      </c>
      <c r="V201" s="1"/>
      <c r="X201" s="1"/>
      <c r="Y201" s="3"/>
      <c r="AF201" s="17"/>
      <c r="AG201" s="20"/>
      <c r="AH201" s="17"/>
    </row>
    <row r="202" spans="1:34">
      <c r="A202" s="84">
        <v>0.98706998132595603</v>
      </c>
      <c r="B202" s="83" t="s">
        <v>148</v>
      </c>
      <c r="C202" s="83" t="s">
        <v>148</v>
      </c>
      <c r="D202" s="84">
        <v>0.14907095709371709</v>
      </c>
      <c r="E202" s="83" t="s">
        <v>149</v>
      </c>
      <c r="F202" s="84">
        <v>0.67283544320657374</v>
      </c>
      <c r="G202" s="83" t="s">
        <v>154</v>
      </c>
      <c r="H202" t="str">
        <f t="shared" si="19"/>
        <v>Babb</v>
      </c>
      <c r="I202" t="str">
        <f t="shared" si="18"/>
        <v>Suzanne</v>
      </c>
      <c r="J202" t="str">
        <f t="shared" si="20"/>
        <v>Babb, Suzanne</v>
      </c>
      <c r="K202">
        <f>VLOOKUP(C202,'Invited Hospitals'!B:J, 7, FALSE)</f>
        <v>257</v>
      </c>
      <c r="L202" s="132">
        <v>36</v>
      </c>
      <c r="M202">
        <f>VLOOKUP($C202,'Invited Hospitals'!$B:$J, 8, FALSE)</f>
        <v>2011</v>
      </c>
      <c r="N202" s="132" t="str">
        <f>VLOOKUP($C202,'Invited Hospitals'!$B:$K, 9, FALSE)</f>
        <v xml:space="preserve">Govt. (non federal) - City
</v>
      </c>
      <c r="O202" s="119" t="s">
        <v>2628</v>
      </c>
      <c r="P202" s="112">
        <v>42345</v>
      </c>
      <c r="Q202" s="110" t="s">
        <v>2422</v>
      </c>
      <c r="R202" s="132" t="str">
        <f>VLOOKUP($C202,'Invited Hospitals'!$B:$K, 10, FALSE)</f>
        <v>Minor</v>
      </c>
      <c r="V202" s="1"/>
      <c r="X202" s="1"/>
      <c r="Y202" s="3"/>
      <c r="AF202" s="17"/>
      <c r="AG202" s="20"/>
      <c r="AH202" s="17"/>
    </row>
    <row r="203" spans="1:34">
      <c r="A203" s="84">
        <v>0.10158237429559014</v>
      </c>
      <c r="B203" s="83" t="s">
        <v>148</v>
      </c>
      <c r="C203" s="83" t="s">
        <v>148</v>
      </c>
      <c r="D203" s="84">
        <v>0.14907095709371709</v>
      </c>
      <c r="E203" s="83" t="s">
        <v>149</v>
      </c>
      <c r="F203" s="84">
        <v>0.67283544320657374</v>
      </c>
      <c r="G203" s="83" t="s">
        <v>155</v>
      </c>
      <c r="H203" t="str">
        <f t="shared" si="19"/>
        <v>Balde</v>
      </c>
      <c r="I203" t="str">
        <f t="shared" si="18"/>
        <v>Hawaou</v>
      </c>
      <c r="J203" t="str">
        <f t="shared" si="20"/>
        <v>Balde, Hawaou</v>
      </c>
      <c r="K203">
        <f>VLOOKUP(C203,'Invited Hospitals'!B:J, 7, FALSE)</f>
        <v>257</v>
      </c>
      <c r="L203" s="132">
        <v>36</v>
      </c>
      <c r="M203">
        <f>VLOOKUP($C203,'Invited Hospitals'!$B:$J, 8, FALSE)</f>
        <v>2011</v>
      </c>
      <c r="N203" s="132" t="str">
        <f>VLOOKUP($C203,'Invited Hospitals'!$B:$K, 9, FALSE)</f>
        <v xml:space="preserve">Govt. (non federal) - City
</v>
      </c>
      <c r="O203" s="119" t="s">
        <v>2433</v>
      </c>
      <c r="P203" s="111">
        <v>39314</v>
      </c>
      <c r="Q203" s="119" t="s">
        <v>2476</v>
      </c>
      <c r="R203" s="132" t="str">
        <f>VLOOKUP($C203,'Invited Hospitals'!$B:$K, 10, FALSE)</f>
        <v>Minor</v>
      </c>
      <c r="V203" s="1"/>
      <c r="X203" s="1"/>
      <c r="Y203" s="3"/>
      <c r="AF203" s="17"/>
      <c r="AG203" s="20"/>
      <c r="AH203" s="17"/>
    </row>
    <row r="204" spans="1:34">
      <c r="A204" s="84">
        <v>0.12577776146387909</v>
      </c>
      <c r="B204" s="83" t="s">
        <v>148</v>
      </c>
      <c r="C204" s="83" t="s">
        <v>148</v>
      </c>
      <c r="D204" s="84">
        <v>0.14907095709371709</v>
      </c>
      <c r="E204" s="83" t="s">
        <v>149</v>
      </c>
      <c r="F204" s="84">
        <v>0.67283544320657374</v>
      </c>
      <c r="G204" s="83" t="s">
        <v>156</v>
      </c>
      <c r="H204" t="str">
        <f t="shared" si="19"/>
        <v>Benoit</v>
      </c>
      <c r="I204" t="str">
        <f t="shared" si="18"/>
        <v>Marie</v>
      </c>
      <c r="J204" t="str">
        <f t="shared" si="20"/>
        <v>Benoit, Marie</v>
      </c>
      <c r="K204">
        <f>VLOOKUP(C204,'Invited Hospitals'!B:J, 7, FALSE)</f>
        <v>257</v>
      </c>
      <c r="L204" s="132">
        <v>36</v>
      </c>
      <c r="M204">
        <f>VLOOKUP($C204,'Invited Hospitals'!$B:$J, 8, FALSE)</f>
        <v>2011</v>
      </c>
      <c r="N204" s="132" t="str">
        <f>VLOOKUP($C204,'Invited Hospitals'!$B:$K, 9, FALSE)</f>
        <v xml:space="preserve">Govt. (non federal) - City
</v>
      </c>
      <c r="O204" s="119" t="s">
        <v>2630</v>
      </c>
      <c r="P204" s="112">
        <v>34358</v>
      </c>
      <c r="Q204" s="110" t="s">
        <v>2422</v>
      </c>
      <c r="R204" s="132" t="str">
        <f>VLOOKUP($C204,'Invited Hospitals'!$B:$K, 10, FALSE)</f>
        <v>Minor</v>
      </c>
      <c r="V204" s="1"/>
      <c r="X204" s="1"/>
      <c r="Y204" s="3"/>
      <c r="AF204" s="17"/>
      <c r="AG204" s="20"/>
      <c r="AH204" s="17"/>
    </row>
    <row r="205" spans="1:34">
      <c r="A205" s="84">
        <v>0.35222964491452236</v>
      </c>
      <c r="B205" s="83" t="s">
        <v>148</v>
      </c>
      <c r="C205" s="83" t="s">
        <v>148</v>
      </c>
      <c r="D205" s="84">
        <v>0.14907095709371709</v>
      </c>
      <c r="E205" s="83" t="s">
        <v>149</v>
      </c>
      <c r="F205" s="84">
        <v>0.67283544320657374</v>
      </c>
      <c r="G205" s="83" t="s">
        <v>157</v>
      </c>
      <c r="H205" t="str">
        <f t="shared" si="19"/>
        <v>Chigewe</v>
      </c>
      <c r="I205" t="str">
        <f t="shared" si="18"/>
        <v>Chinyere</v>
      </c>
      <c r="J205" t="str">
        <f t="shared" si="20"/>
        <v>Chigewe, Chinyere</v>
      </c>
      <c r="K205">
        <f>VLOOKUP(C205,'Invited Hospitals'!B:J, 7, FALSE)</f>
        <v>257</v>
      </c>
      <c r="L205" s="132">
        <v>36</v>
      </c>
      <c r="M205">
        <f>VLOOKUP($C205,'Invited Hospitals'!$B:$J, 8, FALSE)</f>
        <v>2011</v>
      </c>
      <c r="N205" s="132" t="str">
        <f>VLOOKUP($C205,'Invited Hospitals'!$B:$K, 9, FALSE)</f>
        <v xml:space="preserve">Govt. (non federal) - City
</v>
      </c>
      <c r="O205" s="119" t="s">
        <v>2433</v>
      </c>
      <c r="P205" s="111">
        <v>38140</v>
      </c>
      <c r="Q205" s="110" t="s">
        <v>2422</v>
      </c>
      <c r="R205" s="132" t="str">
        <f>VLOOKUP($C205,'Invited Hospitals'!$B:$K, 10, FALSE)</f>
        <v>Minor</v>
      </c>
      <c r="V205" s="1"/>
      <c r="X205" s="1"/>
      <c r="Y205" s="3"/>
      <c r="AF205" s="17"/>
      <c r="AG205" s="20"/>
      <c r="AH205" s="17"/>
    </row>
    <row r="206" spans="1:34">
      <c r="A206" s="84">
        <v>6.6890740641082136E-2</v>
      </c>
      <c r="B206" s="83" t="s">
        <v>148</v>
      </c>
      <c r="C206" s="83" t="s">
        <v>148</v>
      </c>
      <c r="D206" s="84">
        <v>0.14907095709371709</v>
      </c>
      <c r="E206" s="83" t="s">
        <v>149</v>
      </c>
      <c r="F206" s="84">
        <v>0.67283544320657374</v>
      </c>
      <c r="G206" s="83" t="s">
        <v>158</v>
      </c>
      <c r="H206" t="str">
        <f t="shared" si="19"/>
        <v>Chin</v>
      </c>
      <c r="I206" t="str">
        <f t="shared" si="18"/>
        <v>Peter</v>
      </c>
      <c r="J206" t="str">
        <f t="shared" si="20"/>
        <v>Chin, Peter</v>
      </c>
      <c r="K206">
        <f>VLOOKUP(C206,'Invited Hospitals'!B:J, 7, FALSE)</f>
        <v>257</v>
      </c>
      <c r="L206" s="132">
        <v>36</v>
      </c>
      <c r="M206">
        <f>VLOOKUP($C206,'Invited Hospitals'!$B:$J, 8, FALSE)</f>
        <v>2011</v>
      </c>
      <c r="N206" s="132" t="str">
        <f>VLOOKUP($C206,'Invited Hospitals'!$B:$K, 9, FALSE)</f>
        <v xml:space="preserve">Govt. (non federal) - City
</v>
      </c>
      <c r="O206" s="119" t="s">
        <v>2433</v>
      </c>
      <c r="P206" s="111">
        <v>42653</v>
      </c>
      <c r="Q206" s="110" t="s">
        <v>2422</v>
      </c>
      <c r="R206" s="132" t="str">
        <f>VLOOKUP($C206,'Invited Hospitals'!$B:$K, 10, FALSE)</f>
        <v>Minor</v>
      </c>
      <c r="V206" s="1"/>
      <c r="X206" s="1"/>
      <c r="Y206" s="3"/>
      <c r="AF206" s="17"/>
      <c r="AG206" s="20"/>
      <c r="AH206" s="17"/>
    </row>
    <row r="207" spans="1:34">
      <c r="A207" s="84">
        <v>0.15962829728576966</v>
      </c>
      <c r="B207" s="83" t="s">
        <v>148</v>
      </c>
      <c r="C207" s="83" t="s">
        <v>148</v>
      </c>
      <c r="D207" s="84">
        <v>0.14907095709371709</v>
      </c>
      <c r="E207" s="83" t="s">
        <v>149</v>
      </c>
      <c r="F207" s="84">
        <v>0.67283544320657374</v>
      </c>
      <c r="G207" s="83" t="s">
        <v>159</v>
      </c>
      <c r="H207" t="str">
        <f t="shared" si="19"/>
        <v>Deutou</v>
      </c>
      <c r="I207" t="str">
        <f t="shared" si="18"/>
        <v>Duremelle</v>
      </c>
      <c r="J207" t="str">
        <f t="shared" si="20"/>
        <v>Deutou, Duremelle</v>
      </c>
      <c r="K207">
        <f>VLOOKUP(C207,'Invited Hospitals'!B:J, 7, FALSE)</f>
        <v>257</v>
      </c>
      <c r="L207" s="132">
        <v>36</v>
      </c>
      <c r="M207">
        <f>VLOOKUP($C207,'Invited Hospitals'!$B:$J, 8, FALSE)</f>
        <v>2011</v>
      </c>
      <c r="N207" s="132" t="str">
        <f>VLOOKUP($C207,'Invited Hospitals'!$B:$K, 9, FALSE)</f>
        <v xml:space="preserve">Govt. (non federal) - City
</v>
      </c>
      <c r="O207" s="119" t="s">
        <v>2433</v>
      </c>
      <c r="P207" s="111">
        <v>40252</v>
      </c>
      <c r="Q207" s="110" t="s">
        <v>2476</v>
      </c>
      <c r="R207" s="132" t="str">
        <f>VLOOKUP($C207,'Invited Hospitals'!$B:$K, 10, FALSE)</f>
        <v>Minor</v>
      </c>
      <c r="V207" s="1"/>
      <c r="X207" s="1"/>
      <c r="Y207" s="3"/>
      <c r="AF207" s="17"/>
      <c r="AG207" s="20"/>
      <c r="AH207" s="17"/>
    </row>
    <row r="208" spans="1:34">
      <c r="A208" s="84">
        <v>0.62890914240627482</v>
      </c>
      <c r="B208" s="83" t="s">
        <v>148</v>
      </c>
      <c r="C208" s="83" t="s">
        <v>148</v>
      </c>
      <c r="D208" s="84">
        <v>0.14907095709371709</v>
      </c>
      <c r="E208" s="83" t="s">
        <v>149</v>
      </c>
      <c r="F208" s="84">
        <v>0.67283544320657374</v>
      </c>
      <c r="G208" s="83" t="s">
        <v>160</v>
      </c>
      <c r="H208" t="str">
        <f t="shared" si="19"/>
        <v>Dore</v>
      </c>
      <c r="I208" t="str">
        <f t="shared" si="18"/>
        <v>Brenda</v>
      </c>
      <c r="J208" t="str">
        <f t="shared" si="20"/>
        <v>Dore, Brenda</v>
      </c>
      <c r="K208">
        <f>VLOOKUP(C208,'Invited Hospitals'!B:J, 7, FALSE)</f>
        <v>257</v>
      </c>
      <c r="L208" s="132">
        <v>36</v>
      </c>
      <c r="M208">
        <f>VLOOKUP($C208,'Invited Hospitals'!$B:$J, 8, FALSE)</f>
        <v>2011</v>
      </c>
      <c r="N208" s="132" t="str">
        <f>VLOOKUP($C208,'Invited Hospitals'!$B:$K, 9, FALSE)</f>
        <v xml:space="preserve">Govt. (non federal) - City
</v>
      </c>
      <c r="O208" s="119" t="s">
        <v>2433</v>
      </c>
      <c r="P208" s="111">
        <v>28436</v>
      </c>
      <c r="Q208" s="110" t="s">
        <v>2422</v>
      </c>
      <c r="R208" s="132" t="str">
        <f>VLOOKUP($C208,'Invited Hospitals'!$B:$K, 10, FALSE)</f>
        <v>Minor</v>
      </c>
      <c r="V208" s="1"/>
      <c r="X208" s="1"/>
      <c r="Y208" s="3"/>
      <c r="AF208" s="17"/>
      <c r="AG208" s="20"/>
      <c r="AH208" s="17"/>
    </row>
    <row r="209" spans="1:34">
      <c r="A209" s="84">
        <v>0.64820311170458655</v>
      </c>
      <c r="B209" s="83" t="s">
        <v>148</v>
      </c>
      <c r="C209" s="83" t="s">
        <v>148</v>
      </c>
      <c r="D209" s="84">
        <v>0.14907095709371709</v>
      </c>
      <c r="E209" s="83" t="s">
        <v>149</v>
      </c>
      <c r="F209" s="84">
        <v>0.67283544320657374</v>
      </c>
      <c r="G209" s="83" t="s">
        <v>161</v>
      </c>
      <c r="H209" t="str">
        <f t="shared" si="19"/>
        <v>Duke</v>
      </c>
      <c r="I209" t="str">
        <f t="shared" si="18"/>
        <v>Millicient</v>
      </c>
      <c r="J209" t="str">
        <f t="shared" si="20"/>
        <v>Duke, Millicient</v>
      </c>
      <c r="K209">
        <f>VLOOKUP(C209,'Invited Hospitals'!B:J, 7, FALSE)</f>
        <v>257</v>
      </c>
      <c r="L209" s="132">
        <v>36</v>
      </c>
      <c r="M209">
        <f>VLOOKUP($C209,'Invited Hospitals'!$B:$J, 8, FALSE)</f>
        <v>2011</v>
      </c>
      <c r="N209" s="132" t="str">
        <f>VLOOKUP($C209,'Invited Hospitals'!$B:$K, 9, FALSE)</f>
        <v xml:space="preserve">Govt. (non federal) - City
</v>
      </c>
      <c r="O209" s="119" t="s">
        <v>2664</v>
      </c>
      <c r="P209" s="111">
        <v>38565</v>
      </c>
      <c r="Q209" s="110" t="s">
        <v>2654</v>
      </c>
      <c r="R209" s="132" t="str">
        <f>VLOOKUP($C209,'Invited Hospitals'!$B:$K, 10, FALSE)</f>
        <v>Minor</v>
      </c>
      <c r="V209" s="1"/>
      <c r="X209" s="1"/>
      <c r="Y209" s="3"/>
      <c r="AF209" s="17"/>
      <c r="AG209" s="20"/>
      <c r="AH209" s="17"/>
    </row>
    <row r="210" spans="1:34">
      <c r="A210" s="84">
        <v>0.5326105089496459</v>
      </c>
      <c r="B210" s="83" t="s">
        <v>148</v>
      </c>
      <c r="C210" s="83" t="s">
        <v>148</v>
      </c>
      <c r="D210" s="84">
        <v>0.14907095709371709</v>
      </c>
      <c r="E210" s="83" t="s">
        <v>149</v>
      </c>
      <c r="F210" s="84">
        <v>0.67283544320657374</v>
      </c>
      <c r="G210" s="83" t="s">
        <v>162</v>
      </c>
      <c r="H210" t="str">
        <f t="shared" si="19"/>
        <v>Duliepre</v>
      </c>
      <c r="I210" t="str">
        <f t="shared" si="18"/>
        <v>Speranta</v>
      </c>
      <c r="J210" t="str">
        <f t="shared" si="20"/>
        <v>Duliepre, Speranta</v>
      </c>
      <c r="K210">
        <f>VLOOKUP(C210,'Invited Hospitals'!B:J, 7, FALSE)</f>
        <v>257</v>
      </c>
      <c r="L210" s="132">
        <v>36</v>
      </c>
      <c r="M210">
        <f>VLOOKUP($C210,'Invited Hospitals'!$B:$J, 8, FALSE)</f>
        <v>2011</v>
      </c>
      <c r="N210" s="132" t="str">
        <f>VLOOKUP($C210,'Invited Hospitals'!$B:$K, 9, FALSE)</f>
        <v xml:space="preserve">Govt. (non federal) - City
</v>
      </c>
      <c r="O210" s="119" t="s">
        <v>2433</v>
      </c>
      <c r="P210" s="111">
        <v>39202</v>
      </c>
      <c r="Q210" s="110" t="s">
        <v>2422</v>
      </c>
      <c r="R210" s="132" t="str">
        <f>VLOOKUP($C210,'Invited Hospitals'!$B:$K, 10, FALSE)</f>
        <v>Minor</v>
      </c>
      <c r="V210" s="1"/>
      <c r="X210" s="1"/>
      <c r="Y210" s="3"/>
      <c r="AF210" s="17"/>
      <c r="AG210" s="20"/>
      <c r="AH210" s="17"/>
    </row>
    <row r="211" spans="1:34">
      <c r="A211" s="84">
        <v>8.9028962953980106E-2</v>
      </c>
      <c r="B211" s="83" t="s">
        <v>148</v>
      </c>
      <c r="C211" s="83" t="s">
        <v>148</v>
      </c>
      <c r="D211" s="84">
        <v>0.14907095709371709</v>
      </c>
      <c r="E211" s="83" t="s">
        <v>149</v>
      </c>
      <c r="F211" s="84">
        <v>0.67283544320657374</v>
      </c>
      <c r="G211" s="83" t="s">
        <v>163</v>
      </c>
      <c r="H211" t="str">
        <f t="shared" ref="H211:H242" si="21">LEFT(G211,(FIND(" ",G211,1)-1))</f>
        <v>Dupigny</v>
      </c>
      <c r="I211" t="str">
        <f t="shared" si="18"/>
        <v>Elizabeth</v>
      </c>
      <c r="J211" t="str">
        <f t="shared" si="20"/>
        <v>Dupigny, Elizabeth</v>
      </c>
      <c r="K211">
        <f>VLOOKUP(C211,'Invited Hospitals'!B:J, 7, FALSE)</f>
        <v>257</v>
      </c>
      <c r="L211" s="132">
        <v>36</v>
      </c>
      <c r="M211">
        <f>VLOOKUP($C211,'Invited Hospitals'!$B:$J, 8, FALSE)</f>
        <v>2011</v>
      </c>
      <c r="N211" s="132" t="str">
        <f>VLOOKUP($C211,'Invited Hospitals'!$B:$K, 9, FALSE)</f>
        <v xml:space="preserve">Govt. (non federal) - City
</v>
      </c>
      <c r="O211" s="119" t="s">
        <v>2664</v>
      </c>
      <c r="P211" s="111">
        <v>39174</v>
      </c>
      <c r="Q211" s="110" t="s">
        <v>2422</v>
      </c>
      <c r="R211" s="132" t="str">
        <f>VLOOKUP($C211,'Invited Hospitals'!$B:$K, 10, FALSE)</f>
        <v>Minor</v>
      </c>
      <c r="V211" s="1"/>
      <c r="X211" s="1"/>
      <c r="Y211" s="3"/>
      <c r="AF211" s="17"/>
      <c r="AG211" s="20"/>
      <c r="AH211" s="17"/>
    </row>
    <row r="212" spans="1:34">
      <c r="A212" s="84">
        <v>0.87643835279144955</v>
      </c>
      <c r="B212" s="83" t="s">
        <v>148</v>
      </c>
      <c r="C212" s="83" t="s">
        <v>148</v>
      </c>
      <c r="D212" s="84">
        <v>0.14907095709371709</v>
      </c>
      <c r="E212" s="83" t="s">
        <v>149</v>
      </c>
      <c r="F212" s="84">
        <v>0.67283544320657374</v>
      </c>
      <c r="G212" s="83" t="s">
        <v>164</v>
      </c>
      <c r="H212" t="str">
        <f t="shared" si="21"/>
        <v>Dyer</v>
      </c>
      <c r="I212" t="str">
        <f t="shared" si="18"/>
        <v>Icilma</v>
      </c>
      <c r="J212" t="str">
        <f t="shared" si="20"/>
        <v>Dyer, Icilma</v>
      </c>
      <c r="K212">
        <f>VLOOKUP(C212,'Invited Hospitals'!B:J, 7, FALSE)</f>
        <v>257</v>
      </c>
      <c r="L212" s="132">
        <v>36</v>
      </c>
      <c r="M212">
        <f>VLOOKUP($C212,'Invited Hospitals'!$B:$J, 8, FALSE)</f>
        <v>2011</v>
      </c>
      <c r="N212" s="132" t="str">
        <f>VLOOKUP($C212,'Invited Hospitals'!$B:$K, 9, FALSE)</f>
        <v xml:space="preserve">Govt. (non federal) - City
</v>
      </c>
      <c r="O212" s="119" t="s">
        <v>2661</v>
      </c>
      <c r="P212" s="111">
        <v>32279</v>
      </c>
      <c r="Q212" s="110" t="s">
        <v>2654</v>
      </c>
      <c r="R212" s="132" t="str">
        <f>VLOOKUP($C212,'Invited Hospitals'!$B:$K, 10, FALSE)</f>
        <v>Minor</v>
      </c>
      <c r="V212" s="1"/>
      <c r="X212" s="1"/>
      <c r="Y212" s="3"/>
      <c r="AF212" s="17"/>
      <c r="AG212" s="20"/>
      <c r="AH212" s="17"/>
    </row>
    <row r="213" spans="1:34">
      <c r="A213" s="84">
        <v>0.17631658011400453</v>
      </c>
      <c r="B213" s="83" t="s">
        <v>148</v>
      </c>
      <c r="C213" s="83" t="s">
        <v>148</v>
      </c>
      <c r="D213" s="84">
        <v>0.14907095709371709</v>
      </c>
      <c r="E213" s="83" t="s">
        <v>149</v>
      </c>
      <c r="F213" s="84">
        <v>0.67283544320657374</v>
      </c>
      <c r="G213" s="83" t="s">
        <v>165</v>
      </c>
      <c r="H213" t="str">
        <f t="shared" si="21"/>
        <v>Egemole</v>
      </c>
      <c r="I213" t="str">
        <f t="shared" si="18"/>
        <v>Victoria</v>
      </c>
      <c r="J213" t="str">
        <f t="shared" si="20"/>
        <v>Egemole, Victoria</v>
      </c>
      <c r="K213">
        <f>VLOOKUP(C213,'Invited Hospitals'!B:J, 7, FALSE)</f>
        <v>257</v>
      </c>
      <c r="L213" s="132">
        <v>36</v>
      </c>
      <c r="M213">
        <f>VLOOKUP($C213,'Invited Hospitals'!$B:$J, 8, FALSE)</f>
        <v>2011</v>
      </c>
      <c r="N213" s="132" t="str">
        <f>VLOOKUP($C213,'Invited Hospitals'!$B:$K, 9, FALSE)</f>
        <v xml:space="preserve">Govt. (non federal) - City
</v>
      </c>
      <c r="O213" s="119" t="s">
        <v>2632</v>
      </c>
      <c r="P213" s="112">
        <v>38054</v>
      </c>
      <c r="Q213" s="110" t="s">
        <v>2422</v>
      </c>
      <c r="R213" s="132" t="str">
        <f>VLOOKUP($C213,'Invited Hospitals'!$B:$K, 10, FALSE)</f>
        <v>Minor</v>
      </c>
      <c r="V213" s="1"/>
      <c r="X213" s="1"/>
      <c r="Y213" s="3"/>
      <c r="AF213" s="17"/>
      <c r="AG213" s="26"/>
      <c r="AH213" s="17"/>
    </row>
    <row r="214" spans="1:34">
      <c r="A214" s="84">
        <v>0.70366216024856076</v>
      </c>
      <c r="B214" s="83" t="s">
        <v>148</v>
      </c>
      <c r="C214" s="83" t="s">
        <v>148</v>
      </c>
      <c r="D214" s="84">
        <v>0.14907095709371709</v>
      </c>
      <c r="E214" s="83" t="s">
        <v>149</v>
      </c>
      <c r="F214" s="84">
        <v>0.67283544320657374</v>
      </c>
      <c r="G214" s="83" t="s">
        <v>166</v>
      </c>
      <c r="H214" t="str">
        <f t="shared" si="21"/>
        <v>Ezeigbo</v>
      </c>
      <c r="I214" t="str">
        <f t="shared" si="18"/>
        <v>Ndubuisi</v>
      </c>
      <c r="J214" t="str">
        <f t="shared" si="20"/>
        <v>Ezeigbo, Ndubuisi</v>
      </c>
      <c r="K214">
        <f>VLOOKUP(C214,'Invited Hospitals'!B:J, 7, FALSE)</f>
        <v>257</v>
      </c>
      <c r="L214" s="132">
        <v>36</v>
      </c>
      <c r="M214">
        <f>VLOOKUP($C214,'Invited Hospitals'!$B:$J, 8, FALSE)</f>
        <v>2011</v>
      </c>
      <c r="N214" s="132" t="str">
        <f>VLOOKUP($C214,'Invited Hospitals'!$B:$K, 9, FALSE)</f>
        <v xml:space="preserve">Govt. (non federal) - City
</v>
      </c>
      <c r="O214" s="119" t="s">
        <v>2433</v>
      </c>
      <c r="P214" s="111">
        <v>36150</v>
      </c>
      <c r="Q214" s="110" t="s">
        <v>2422</v>
      </c>
      <c r="R214" s="132" t="str">
        <f>VLOOKUP($C214,'Invited Hospitals'!$B:$K, 10, FALSE)</f>
        <v>Minor</v>
      </c>
      <c r="V214" s="1"/>
      <c r="X214" s="1"/>
      <c r="Y214" s="3"/>
      <c r="AF214" s="17"/>
      <c r="AG214" s="20"/>
      <c r="AH214" s="17"/>
    </row>
    <row r="215" spans="1:34">
      <c r="A215" s="84">
        <v>0.57121039628744541</v>
      </c>
      <c r="B215" s="83" t="s">
        <v>148</v>
      </c>
      <c r="C215" s="83" t="s">
        <v>148</v>
      </c>
      <c r="D215" s="84">
        <v>0.14907095709371709</v>
      </c>
      <c r="E215" s="83" t="s">
        <v>149</v>
      </c>
      <c r="F215" s="84">
        <v>0.67283544320657374</v>
      </c>
      <c r="G215" s="83" t="s">
        <v>167</v>
      </c>
      <c r="H215" t="str">
        <f t="shared" si="21"/>
        <v>Fashakin</v>
      </c>
      <c r="I215" t="str">
        <f t="shared" si="18"/>
        <v>Foluke</v>
      </c>
      <c r="J215" t="str">
        <f t="shared" si="20"/>
        <v>Fashakin, Foluke</v>
      </c>
      <c r="K215">
        <f>VLOOKUP(C215,'Invited Hospitals'!B:J, 7, FALSE)</f>
        <v>257</v>
      </c>
      <c r="L215" s="132">
        <v>36</v>
      </c>
      <c r="M215">
        <f>VLOOKUP($C215,'Invited Hospitals'!$B:$J, 8, FALSE)</f>
        <v>2011</v>
      </c>
      <c r="N215" s="132" t="str">
        <f>VLOOKUP($C215,'Invited Hospitals'!$B:$K, 9, FALSE)</f>
        <v xml:space="preserve">Govt. (non federal) - City
</v>
      </c>
      <c r="O215" s="119" t="s">
        <v>2433</v>
      </c>
      <c r="P215" s="111">
        <v>41372</v>
      </c>
      <c r="Q215" s="110" t="s">
        <v>2476</v>
      </c>
      <c r="R215" s="132" t="str">
        <f>VLOOKUP($C215,'Invited Hospitals'!$B:$K, 10, FALSE)</f>
        <v>Minor</v>
      </c>
      <c r="V215" s="1"/>
      <c r="X215" s="1"/>
      <c r="Y215" s="3"/>
      <c r="AF215" s="17"/>
      <c r="AG215" s="20"/>
      <c r="AH215" s="17"/>
    </row>
    <row r="216" spans="1:34">
      <c r="A216" s="84">
        <v>0.38647289147964214</v>
      </c>
      <c r="B216" s="83" t="s">
        <v>148</v>
      </c>
      <c r="C216" s="83" t="s">
        <v>148</v>
      </c>
      <c r="D216" s="84">
        <v>0.14907095709371709</v>
      </c>
      <c r="E216" s="83" t="s">
        <v>149</v>
      </c>
      <c r="F216" s="84">
        <v>0.67283544320657374</v>
      </c>
      <c r="G216" s="83" t="s">
        <v>168</v>
      </c>
      <c r="H216" t="str">
        <f t="shared" si="21"/>
        <v>Felder</v>
      </c>
      <c r="I216" t="str">
        <f t="shared" si="18"/>
        <v>Synthia</v>
      </c>
      <c r="J216" t="str">
        <f t="shared" si="20"/>
        <v>Felder, Synthia</v>
      </c>
      <c r="K216">
        <f>VLOOKUP(C216,'Invited Hospitals'!B:J, 7, FALSE)</f>
        <v>257</v>
      </c>
      <c r="L216" s="132">
        <v>36</v>
      </c>
      <c r="M216">
        <f>VLOOKUP($C216,'Invited Hospitals'!$B:$J, 8, FALSE)</f>
        <v>2011</v>
      </c>
      <c r="N216" s="132" t="str">
        <f>VLOOKUP($C216,'Invited Hospitals'!$B:$K, 9, FALSE)</f>
        <v xml:space="preserve">Govt. (non federal) - City
</v>
      </c>
      <c r="O216" s="119" t="s">
        <v>2661</v>
      </c>
      <c r="P216" s="111">
        <v>32384</v>
      </c>
      <c r="Q216" s="110" t="s">
        <v>2422</v>
      </c>
      <c r="R216" s="132" t="str">
        <f>VLOOKUP($C216,'Invited Hospitals'!$B:$K, 10, FALSE)</f>
        <v>Minor</v>
      </c>
      <c r="V216" s="1"/>
      <c r="X216" s="1"/>
      <c r="Y216" s="3"/>
      <c r="AF216" s="17"/>
      <c r="AG216" s="20"/>
      <c r="AH216" s="17"/>
    </row>
    <row r="217" spans="1:34">
      <c r="A217" s="84">
        <v>0.8332790133947624</v>
      </c>
      <c r="B217" s="83" t="s">
        <v>148</v>
      </c>
      <c r="C217" s="83" t="s">
        <v>148</v>
      </c>
      <c r="D217" s="84">
        <v>0.14907095709371709</v>
      </c>
      <c r="E217" s="83" t="s">
        <v>149</v>
      </c>
      <c r="F217" s="84">
        <v>0.67283544320657374</v>
      </c>
      <c r="G217" s="83" t="s">
        <v>169</v>
      </c>
      <c r="H217" t="str">
        <f t="shared" si="21"/>
        <v>Florescio</v>
      </c>
      <c r="I217" t="str">
        <f t="shared" si="18"/>
        <v>Helen</v>
      </c>
      <c r="J217" t="str">
        <f t="shared" si="20"/>
        <v>Florescio, Helen</v>
      </c>
      <c r="K217">
        <f>VLOOKUP(C217,'Invited Hospitals'!B:J, 7, FALSE)</f>
        <v>257</v>
      </c>
      <c r="L217" s="132">
        <v>36</v>
      </c>
      <c r="M217">
        <f>VLOOKUP($C217,'Invited Hospitals'!$B:$J, 8, FALSE)</f>
        <v>2011</v>
      </c>
      <c r="N217" s="132" t="str">
        <f>VLOOKUP($C217,'Invited Hospitals'!$B:$K, 9, FALSE)</f>
        <v xml:space="preserve">Govt. (non federal) - City
</v>
      </c>
      <c r="O217" s="119" t="s">
        <v>2433</v>
      </c>
      <c r="P217" s="111">
        <v>39191</v>
      </c>
      <c r="Q217" s="110" t="s">
        <v>2476</v>
      </c>
      <c r="R217" s="132" t="str">
        <f>VLOOKUP($C217,'Invited Hospitals'!$B:$K, 10, FALSE)</f>
        <v>Minor</v>
      </c>
      <c r="V217" s="1"/>
      <c r="X217" s="2"/>
      <c r="Y217" s="3"/>
      <c r="AF217" s="17"/>
      <c r="AG217" s="20"/>
      <c r="AH217" s="17"/>
    </row>
    <row r="218" spans="1:34">
      <c r="A218" s="84">
        <v>0.40244258534354604</v>
      </c>
      <c r="B218" s="83" t="s">
        <v>148</v>
      </c>
      <c r="C218" s="83" t="s">
        <v>148</v>
      </c>
      <c r="D218" s="84">
        <v>0.14907095709371709</v>
      </c>
      <c r="E218" s="83" t="s">
        <v>149</v>
      </c>
      <c r="F218" s="84">
        <v>0.67283544320657374</v>
      </c>
      <c r="G218" s="83" t="s">
        <v>170</v>
      </c>
      <c r="H218" t="str">
        <f t="shared" si="21"/>
        <v>Graham</v>
      </c>
      <c r="I218" t="str">
        <f t="shared" si="18"/>
        <v>Verna</v>
      </c>
      <c r="J218" t="str">
        <f t="shared" si="20"/>
        <v>Graham, Verna</v>
      </c>
      <c r="K218">
        <f>VLOOKUP(C218,'Invited Hospitals'!B:J, 7, FALSE)</f>
        <v>257</v>
      </c>
      <c r="L218" s="132">
        <v>36</v>
      </c>
      <c r="M218">
        <f>VLOOKUP($C218,'Invited Hospitals'!$B:$J, 8, FALSE)</f>
        <v>2011</v>
      </c>
      <c r="N218" s="132" t="str">
        <f>VLOOKUP($C218,'Invited Hospitals'!$B:$K, 9, FALSE)</f>
        <v xml:space="preserve">Govt. (non federal) - City
</v>
      </c>
      <c r="O218" s="119" t="s">
        <v>2490</v>
      </c>
      <c r="P218" s="111">
        <v>32003</v>
      </c>
      <c r="Q218" s="110" t="s">
        <v>2422</v>
      </c>
      <c r="R218" s="132" t="str">
        <f>VLOOKUP($C218,'Invited Hospitals'!$B:$K, 10, FALSE)</f>
        <v>Minor</v>
      </c>
      <c r="V218" s="1"/>
      <c r="X218" s="2"/>
      <c r="Y218" s="3"/>
      <c r="AF218" s="17"/>
      <c r="AG218" s="20"/>
      <c r="AH218" s="17"/>
    </row>
    <row r="219" spans="1:34">
      <c r="A219" s="84">
        <v>0.89628050218283217</v>
      </c>
      <c r="B219" s="83" t="s">
        <v>148</v>
      </c>
      <c r="C219" s="83" t="s">
        <v>148</v>
      </c>
      <c r="D219" s="84">
        <v>0.14907095709371709</v>
      </c>
      <c r="E219" s="83" t="s">
        <v>149</v>
      </c>
      <c r="F219" s="84">
        <v>0.67283544320657374</v>
      </c>
      <c r="G219" s="83" t="s">
        <v>171</v>
      </c>
      <c r="H219" t="str">
        <f t="shared" si="21"/>
        <v>Greenaway</v>
      </c>
      <c r="I219" t="str">
        <f t="shared" si="18"/>
        <v>Cynthia</v>
      </c>
      <c r="J219" t="str">
        <f t="shared" si="20"/>
        <v>Greenaway, Cynthia</v>
      </c>
      <c r="K219">
        <f>VLOOKUP(C219,'Invited Hospitals'!B:J, 7, FALSE)</f>
        <v>257</v>
      </c>
      <c r="L219" s="132">
        <v>36</v>
      </c>
      <c r="M219">
        <f>VLOOKUP($C219,'Invited Hospitals'!$B:$J, 8, FALSE)</f>
        <v>2011</v>
      </c>
      <c r="N219" s="132" t="str">
        <f>VLOOKUP($C219,'Invited Hospitals'!$B:$K, 9, FALSE)</f>
        <v xml:space="preserve">Govt. (non federal) - City
</v>
      </c>
      <c r="O219" s="119" t="s">
        <v>2664</v>
      </c>
      <c r="P219" s="111">
        <v>38140</v>
      </c>
      <c r="Q219" s="110" t="s">
        <v>2654</v>
      </c>
      <c r="R219" s="132" t="str">
        <f>VLOOKUP($C219,'Invited Hospitals'!$B:$K, 10, FALSE)</f>
        <v>Minor</v>
      </c>
      <c r="V219" s="1"/>
      <c r="X219" s="2"/>
      <c r="Y219" s="3"/>
      <c r="AF219" s="17"/>
      <c r="AG219" s="20"/>
      <c r="AH219" s="17"/>
    </row>
    <row r="220" spans="1:34">
      <c r="A220" s="84">
        <v>0.92588326828616696</v>
      </c>
      <c r="B220" s="83" t="s">
        <v>148</v>
      </c>
      <c r="C220" s="83" t="s">
        <v>148</v>
      </c>
      <c r="D220" s="84">
        <v>0.14907095709371709</v>
      </c>
      <c r="E220" s="83" t="s">
        <v>149</v>
      </c>
      <c r="F220" s="84">
        <v>0.67283544320657374</v>
      </c>
      <c r="G220" s="83" t="s">
        <v>172</v>
      </c>
      <c r="H220" t="str">
        <f t="shared" si="21"/>
        <v>Guillermo</v>
      </c>
      <c r="I220" t="str">
        <f t="shared" si="18"/>
        <v>Nelly</v>
      </c>
      <c r="J220" t="str">
        <f t="shared" si="20"/>
        <v>Guillermo, Nelly</v>
      </c>
      <c r="K220">
        <f>VLOOKUP(C220,'Invited Hospitals'!B:J, 7, FALSE)</f>
        <v>257</v>
      </c>
      <c r="L220" s="132">
        <v>36</v>
      </c>
      <c r="M220">
        <f>VLOOKUP($C220,'Invited Hospitals'!$B:$J, 8, FALSE)</f>
        <v>2011</v>
      </c>
      <c r="N220" s="132" t="str">
        <f>VLOOKUP($C220,'Invited Hospitals'!$B:$K, 9, FALSE)</f>
        <v xml:space="preserve">Govt. (non federal) - City
</v>
      </c>
      <c r="O220" s="119" t="s">
        <v>2664</v>
      </c>
      <c r="P220" s="111">
        <v>38692</v>
      </c>
      <c r="Q220" s="110" t="s">
        <v>2422</v>
      </c>
      <c r="R220" s="132" t="str">
        <f>VLOOKUP($C220,'Invited Hospitals'!$B:$K, 10, FALSE)</f>
        <v>Minor</v>
      </c>
      <c r="V220" s="1"/>
      <c r="X220" s="2"/>
      <c r="Y220" s="3"/>
      <c r="AF220" s="17"/>
      <c r="AG220" s="20"/>
      <c r="AH220" s="17"/>
    </row>
    <row r="221" spans="1:34">
      <c r="A221" s="84">
        <v>0.56948731502236472</v>
      </c>
      <c r="B221" s="83" t="s">
        <v>148</v>
      </c>
      <c r="C221" s="83" t="s">
        <v>148</v>
      </c>
      <c r="D221" s="84">
        <v>0.14907095709371709</v>
      </c>
      <c r="E221" s="83" t="s">
        <v>149</v>
      </c>
      <c r="F221" s="84">
        <v>0.67283544320657374</v>
      </c>
      <c r="G221" s="83" t="s">
        <v>173</v>
      </c>
      <c r="H221" t="str">
        <f t="shared" si="21"/>
        <v>Hugie</v>
      </c>
      <c r="I221" t="str">
        <f t="shared" si="18"/>
        <v>Dionne</v>
      </c>
      <c r="J221" t="str">
        <f t="shared" si="20"/>
        <v>Hugie, Dionne</v>
      </c>
      <c r="K221">
        <f>VLOOKUP(C221,'Invited Hospitals'!B:J, 7, FALSE)</f>
        <v>257</v>
      </c>
      <c r="L221" s="132">
        <v>36</v>
      </c>
      <c r="M221">
        <f>VLOOKUP($C221,'Invited Hospitals'!$B:$J, 8, FALSE)</f>
        <v>2011</v>
      </c>
      <c r="N221" s="132" t="str">
        <f>VLOOKUP($C221,'Invited Hospitals'!$B:$K, 9, FALSE)</f>
        <v xml:space="preserve">Govt. (non federal) - City
</v>
      </c>
      <c r="O221" s="119" t="s">
        <v>2433</v>
      </c>
      <c r="P221" s="111">
        <v>40561</v>
      </c>
      <c r="Q221" s="110" t="s">
        <v>2476</v>
      </c>
      <c r="R221" s="132" t="str">
        <f>VLOOKUP($C221,'Invited Hospitals'!$B:$K, 10, FALSE)</f>
        <v>Minor</v>
      </c>
      <c r="V221" s="1"/>
      <c r="X221" s="2"/>
      <c r="Y221" s="3"/>
      <c r="AF221" s="17"/>
      <c r="AG221" s="20"/>
      <c r="AH221" s="17"/>
    </row>
    <row r="222" spans="1:34">
      <c r="A222" s="84">
        <v>0.20711313505488138</v>
      </c>
      <c r="B222" s="83" t="s">
        <v>148</v>
      </c>
      <c r="C222" s="83" t="s">
        <v>148</v>
      </c>
      <c r="D222" s="84">
        <v>0.14907095709371709</v>
      </c>
      <c r="E222" s="83" t="s">
        <v>149</v>
      </c>
      <c r="F222" s="84">
        <v>0.67283544320657374</v>
      </c>
      <c r="G222" s="83" t="s">
        <v>174</v>
      </c>
      <c r="H222" t="str">
        <f t="shared" si="21"/>
        <v>Jean-Pierre</v>
      </c>
      <c r="I222" t="str">
        <f t="shared" si="18"/>
        <v>Wouidlynes</v>
      </c>
      <c r="J222" t="str">
        <f t="shared" si="20"/>
        <v>Jean-Pierre, Wouidlynes</v>
      </c>
      <c r="K222">
        <f>VLOOKUP(C222,'Invited Hospitals'!B:J, 7, FALSE)</f>
        <v>257</v>
      </c>
      <c r="L222" s="132">
        <v>36</v>
      </c>
      <c r="M222">
        <f>VLOOKUP($C222,'Invited Hospitals'!$B:$J, 8, FALSE)</f>
        <v>2011</v>
      </c>
      <c r="N222" s="132" t="str">
        <f>VLOOKUP($C222,'Invited Hospitals'!$B:$K, 9, FALSE)</f>
        <v xml:space="preserve">Govt. (non federal) - City
</v>
      </c>
      <c r="O222" s="119" t="s">
        <v>2509</v>
      </c>
      <c r="P222" s="111">
        <v>38649</v>
      </c>
      <c r="Q222" s="110" t="s">
        <v>2422</v>
      </c>
      <c r="R222" s="132" t="str">
        <f>VLOOKUP($C222,'Invited Hospitals'!$B:$K, 10, FALSE)</f>
        <v>Minor</v>
      </c>
      <c r="V222" s="1"/>
      <c r="X222" s="2"/>
      <c r="Y222" s="3"/>
      <c r="AF222" s="17"/>
      <c r="AG222" s="20"/>
      <c r="AH222" s="17"/>
    </row>
    <row r="223" spans="1:34">
      <c r="A223" s="84">
        <v>6.3884774052931581E-2</v>
      </c>
      <c r="B223" s="83" t="s">
        <v>148</v>
      </c>
      <c r="C223" s="83" t="s">
        <v>148</v>
      </c>
      <c r="D223" s="84">
        <v>0.14907095709371709</v>
      </c>
      <c r="E223" s="83" t="s">
        <v>149</v>
      </c>
      <c r="F223" s="84">
        <v>0.67283544320657374</v>
      </c>
      <c r="G223" s="83" t="s">
        <v>175</v>
      </c>
      <c r="H223" t="str">
        <f t="shared" si="21"/>
        <v>John-Wilkerson</v>
      </c>
      <c r="I223" t="str">
        <f t="shared" si="18"/>
        <v>Ruth</v>
      </c>
      <c r="J223" t="str">
        <f t="shared" si="20"/>
        <v>John-Wilkerson, Ruth</v>
      </c>
      <c r="K223">
        <f>VLOOKUP(C223,'Invited Hospitals'!B:J, 7, FALSE)</f>
        <v>257</v>
      </c>
      <c r="L223" s="132">
        <v>36</v>
      </c>
      <c r="M223">
        <f>VLOOKUP($C223,'Invited Hospitals'!$B:$J, 8, FALSE)</f>
        <v>2011</v>
      </c>
      <c r="N223" s="132" t="str">
        <f>VLOOKUP($C223,'Invited Hospitals'!$B:$K, 9, FALSE)</f>
        <v xml:space="preserve">Govt. (non federal) - City
</v>
      </c>
      <c r="O223" s="119" t="s">
        <v>2674</v>
      </c>
      <c r="P223" s="111">
        <v>37746</v>
      </c>
      <c r="Q223" s="110" t="s">
        <v>2422</v>
      </c>
      <c r="R223" s="132" t="str">
        <f>VLOOKUP($C223,'Invited Hospitals'!$B:$K, 10, FALSE)</f>
        <v>Minor</v>
      </c>
      <c r="V223" s="1"/>
      <c r="X223" s="2"/>
      <c r="Y223" s="3"/>
      <c r="AF223" s="17"/>
      <c r="AG223" s="20"/>
      <c r="AH223" s="17"/>
    </row>
    <row r="224" spans="1:34">
      <c r="A224" s="84">
        <v>0.40877645217386049</v>
      </c>
      <c r="B224" s="83" t="s">
        <v>148</v>
      </c>
      <c r="C224" s="83" t="s">
        <v>148</v>
      </c>
      <c r="D224" s="84">
        <v>0.14907095709371709</v>
      </c>
      <c r="E224" s="83" t="s">
        <v>149</v>
      </c>
      <c r="F224" s="84">
        <v>0.67283544320657374</v>
      </c>
      <c r="G224" s="83" t="s">
        <v>176</v>
      </c>
      <c r="H224" t="str">
        <f t="shared" si="21"/>
        <v>Konde</v>
      </c>
      <c r="I224" t="str">
        <f t="shared" si="18"/>
        <v>Demba</v>
      </c>
      <c r="J224" t="str">
        <f t="shared" si="20"/>
        <v>Konde, Demba</v>
      </c>
      <c r="K224">
        <f>VLOOKUP(C224,'Invited Hospitals'!B:J, 7, FALSE)</f>
        <v>257</v>
      </c>
      <c r="L224" s="132">
        <v>36</v>
      </c>
      <c r="M224">
        <f>VLOOKUP($C224,'Invited Hospitals'!$B:$J, 8, FALSE)</f>
        <v>2011</v>
      </c>
      <c r="N224" s="132" t="str">
        <f>VLOOKUP($C224,'Invited Hospitals'!$B:$K, 9, FALSE)</f>
        <v xml:space="preserve">Govt. (non federal) - City
</v>
      </c>
      <c r="O224" s="119" t="s">
        <v>2490</v>
      </c>
      <c r="P224" s="111"/>
      <c r="Q224" s="110" t="s">
        <v>2654</v>
      </c>
      <c r="R224" s="132" t="str">
        <f>VLOOKUP($C224,'Invited Hospitals'!$B:$K, 10, FALSE)</f>
        <v>Minor</v>
      </c>
      <c r="V224" s="1"/>
      <c r="X224" s="2"/>
      <c r="Y224" s="3"/>
      <c r="AF224" s="17"/>
      <c r="AG224" s="20"/>
      <c r="AH224" s="17"/>
    </row>
    <row r="225" spans="1:34">
      <c r="A225" s="84">
        <v>0.39195876045313682</v>
      </c>
      <c r="B225" s="83" t="s">
        <v>148</v>
      </c>
      <c r="C225" s="83" t="s">
        <v>148</v>
      </c>
      <c r="D225" s="84">
        <v>0.14907095709371709</v>
      </c>
      <c r="E225" s="83" t="s">
        <v>149</v>
      </c>
      <c r="F225" s="84">
        <v>0.67283544320657374</v>
      </c>
      <c r="G225" s="83" t="s">
        <v>177</v>
      </c>
      <c r="H225" t="str">
        <f t="shared" si="21"/>
        <v>Latour</v>
      </c>
      <c r="I225" t="str">
        <f t="shared" si="18"/>
        <v>Jean</v>
      </c>
      <c r="J225" t="str">
        <f t="shared" si="20"/>
        <v>Latour, Jean</v>
      </c>
      <c r="K225">
        <f>VLOOKUP(C225,'Invited Hospitals'!B:J, 7, FALSE)</f>
        <v>257</v>
      </c>
      <c r="L225" s="132">
        <v>36</v>
      </c>
      <c r="M225">
        <f>VLOOKUP($C225,'Invited Hospitals'!$B:$J, 8, FALSE)</f>
        <v>2011</v>
      </c>
      <c r="N225" s="132" t="str">
        <f>VLOOKUP($C225,'Invited Hospitals'!$B:$K, 9, FALSE)</f>
        <v xml:space="preserve">Govt. (non federal) - City
</v>
      </c>
      <c r="O225" s="119" t="s">
        <v>2664</v>
      </c>
      <c r="P225" s="111">
        <v>39188</v>
      </c>
      <c r="Q225" s="110" t="s">
        <v>2422</v>
      </c>
      <c r="R225" s="132" t="str">
        <f>VLOOKUP($C225,'Invited Hospitals'!$B:$K, 10, FALSE)</f>
        <v>Minor</v>
      </c>
      <c r="V225" s="1"/>
      <c r="X225" s="2"/>
      <c r="Y225" s="3"/>
      <c r="AF225" s="17"/>
      <c r="AG225" s="20"/>
      <c r="AH225" s="17"/>
    </row>
    <row r="226" spans="1:34">
      <c r="A226" s="84">
        <v>0.48898608431862767</v>
      </c>
      <c r="B226" s="83" t="s">
        <v>148</v>
      </c>
      <c r="C226" s="83" t="s">
        <v>148</v>
      </c>
      <c r="D226" s="84">
        <v>0.14907095709371709</v>
      </c>
      <c r="E226" s="83" t="s">
        <v>149</v>
      </c>
      <c r="F226" s="84">
        <v>0.67283544320657374</v>
      </c>
      <c r="G226" s="83" t="s">
        <v>178</v>
      </c>
      <c r="H226" t="str">
        <f t="shared" si="21"/>
        <v>Lemon</v>
      </c>
      <c r="I226" t="str">
        <f t="shared" si="18"/>
        <v>Sandra</v>
      </c>
      <c r="J226" t="str">
        <f t="shared" si="20"/>
        <v>Lemon, Sandra</v>
      </c>
      <c r="K226">
        <f>VLOOKUP(C226,'Invited Hospitals'!B:J, 7, FALSE)</f>
        <v>257</v>
      </c>
      <c r="L226" s="132">
        <v>36</v>
      </c>
      <c r="M226">
        <f>VLOOKUP($C226,'Invited Hospitals'!$B:$J, 8, FALSE)</f>
        <v>2011</v>
      </c>
      <c r="N226" s="132" t="str">
        <f>VLOOKUP($C226,'Invited Hospitals'!$B:$K, 9, FALSE)</f>
        <v xml:space="preserve">Govt. (non federal) - City
</v>
      </c>
      <c r="O226" s="119" t="s">
        <v>2677</v>
      </c>
      <c r="P226" s="111">
        <v>32727</v>
      </c>
      <c r="Q226" s="110" t="s">
        <v>2422</v>
      </c>
      <c r="R226" s="132" t="str">
        <f>VLOOKUP($C226,'Invited Hospitals'!$B:$K, 10, FALSE)</f>
        <v>Minor</v>
      </c>
      <c r="V226" s="1"/>
      <c r="X226" s="2"/>
      <c r="Y226" s="3"/>
      <c r="AF226" s="17"/>
      <c r="AG226" s="20"/>
      <c r="AH226" s="17"/>
    </row>
    <row r="227" spans="1:34">
      <c r="A227" s="84">
        <v>0.74295315505328474</v>
      </c>
      <c r="B227" s="83" t="s">
        <v>148</v>
      </c>
      <c r="C227" s="83" t="s">
        <v>148</v>
      </c>
      <c r="D227" s="84">
        <v>0.14907095709371709</v>
      </c>
      <c r="E227" s="83" t="s">
        <v>149</v>
      </c>
      <c r="F227" s="84">
        <v>0.67283544320657374</v>
      </c>
      <c r="G227" s="83" t="s">
        <v>179</v>
      </c>
      <c r="H227" t="str">
        <f t="shared" si="21"/>
        <v>Longe</v>
      </c>
      <c r="I227" t="str">
        <f t="shared" si="18"/>
        <v>Olukemi</v>
      </c>
      <c r="J227" t="str">
        <f t="shared" si="20"/>
        <v>Longe, Olukemi</v>
      </c>
      <c r="K227">
        <f>VLOOKUP(C227,'Invited Hospitals'!B:J, 7, FALSE)</f>
        <v>257</v>
      </c>
      <c r="L227" s="132">
        <v>36</v>
      </c>
      <c r="M227">
        <f>VLOOKUP($C227,'Invited Hospitals'!$B:$J, 8, FALSE)</f>
        <v>2011</v>
      </c>
      <c r="N227" s="132" t="str">
        <f>VLOOKUP($C227,'Invited Hospitals'!$B:$K, 9, FALSE)</f>
        <v xml:space="preserve">Govt. (non federal) - City
</v>
      </c>
      <c r="O227" s="119" t="s">
        <v>2433</v>
      </c>
      <c r="P227" s="111">
        <v>39384</v>
      </c>
      <c r="Q227" s="110" t="s">
        <v>2476</v>
      </c>
      <c r="R227" s="132" t="str">
        <f>VLOOKUP($C227,'Invited Hospitals'!$B:$K, 10, FALSE)</f>
        <v>Minor</v>
      </c>
      <c r="V227" s="1"/>
      <c r="X227" s="2"/>
      <c r="Y227" s="3"/>
      <c r="AF227" s="17"/>
      <c r="AG227" s="20"/>
      <c r="AH227" s="17"/>
    </row>
    <row r="228" spans="1:34">
      <c r="A228" s="84">
        <v>0.64106297544339541</v>
      </c>
      <c r="B228" s="83" t="s">
        <v>148</v>
      </c>
      <c r="C228" s="83" t="s">
        <v>148</v>
      </c>
      <c r="D228" s="84">
        <v>0.14907095709371709</v>
      </c>
      <c r="E228" s="83" t="s">
        <v>149</v>
      </c>
      <c r="F228" s="84">
        <v>0.67283544320657374</v>
      </c>
      <c r="G228" s="83" t="s">
        <v>180</v>
      </c>
      <c r="H228" t="str">
        <f t="shared" si="21"/>
        <v>Macharie</v>
      </c>
      <c r="I228" t="str">
        <f t="shared" si="18"/>
        <v>Ginette</v>
      </c>
      <c r="J228" t="str">
        <f t="shared" si="20"/>
        <v>Macharie, Ginette</v>
      </c>
      <c r="K228">
        <f>VLOOKUP(C228,'Invited Hospitals'!B:J, 7, FALSE)</f>
        <v>257</v>
      </c>
      <c r="L228" s="132">
        <v>36</v>
      </c>
      <c r="M228">
        <f>VLOOKUP($C228,'Invited Hospitals'!$B:$J, 8, FALSE)</f>
        <v>2011</v>
      </c>
      <c r="N228" s="132" t="str">
        <f>VLOOKUP($C228,'Invited Hospitals'!$B:$K, 9, FALSE)</f>
        <v xml:space="preserve">Govt. (non federal) - City
</v>
      </c>
      <c r="O228" s="119" t="s">
        <v>2675</v>
      </c>
      <c r="P228" s="111">
        <v>39258</v>
      </c>
      <c r="Q228" s="110" t="s">
        <v>2422</v>
      </c>
      <c r="R228" s="132" t="str">
        <f>VLOOKUP($C228,'Invited Hospitals'!$B:$K, 10, FALSE)</f>
        <v>Minor</v>
      </c>
      <c r="V228" s="1"/>
      <c r="X228" s="2"/>
      <c r="Y228" s="3"/>
      <c r="AF228" s="17"/>
      <c r="AG228" s="20"/>
      <c r="AH228" s="17"/>
    </row>
    <row r="229" spans="1:34">
      <c r="A229" s="84">
        <v>0.64109878766916517</v>
      </c>
      <c r="B229" s="83" t="s">
        <v>148</v>
      </c>
      <c r="C229" s="83" t="s">
        <v>148</v>
      </c>
      <c r="D229" s="84">
        <v>0.14907095709371709</v>
      </c>
      <c r="E229" s="83" t="s">
        <v>149</v>
      </c>
      <c r="F229" s="84">
        <v>0.67283544320657374</v>
      </c>
      <c r="G229" s="83" t="s">
        <v>181</v>
      </c>
      <c r="H229" t="str">
        <f t="shared" si="21"/>
        <v>Manyo-Senajor</v>
      </c>
      <c r="I229" t="str">
        <f t="shared" si="18"/>
        <v>Gladys</v>
      </c>
      <c r="J229" t="str">
        <f t="shared" si="20"/>
        <v>Manyo-Senajor, Gladys</v>
      </c>
      <c r="K229">
        <f>VLOOKUP(C229,'Invited Hospitals'!B:J, 7, FALSE)</f>
        <v>257</v>
      </c>
      <c r="L229" s="132">
        <v>36</v>
      </c>
      <c r="M229">
        <f>VLOOKUP($C229,'Invited Hospitals'!$B:$J, 8, FALSE)</f>
        <v>2011</v>
      </c>
      <c r="N229" s="132" t="str">
        <f>VLOOKUP($C229,'Invited Hospitals'!$B:$K, 9, FALSE)</f>
        <v xml:space="preserve">Govt. (non federal) - City
</v>
      </c>
      <c r="O229" s="119" t="s">
        <v>2490</v>
      </c>
      <c r="P229" s="111">
        <v>38565</v>
      </c>
      <c r="Q229" s="110" t="s">
        <v>2654</v>
      </c>
      <c r="R229" s="132" t="str">
        <f>VLOOKUP($C229,'Invited Hospitals'!$B:$K, 10, FALSE)</f>
        <v>Minor</v>
      </c>
      <c r="V229" s="1"/>
      <c r="X229" s="2"/>
      <c r="Y229" s="3"/>
      <c r="AF229" s="17"/>
      <c r="AG229" s="20"/>
      <c r="AH229" s="17"/>
    </row>
    <row r="230" spans="1:34">
      <c r="A230" s="84">
        <v>0.60820020711256118</v>
      </c>
      <c r="B230" s="83" t="s">
        <v>148</v>
      </c>
      <c r="C230" s="83" t="s">
        <v>148</v>
      </c>
      <c r="D230" s="84">
        <v>0.14907095709371709</v>
      </c>
      <c r="E230" s="83" t="s">
        <v>149</v>
      </c>
      <c r="F230" s="84">
        <v>0.67283544320657374</v>
      </c>
      <c r="G230" s="83" t="s">
        <v>182</v>
      </c>
      <c r="H230" t="str">
        <f t="shared" si="21"/>
        <v>Min</v>
      </c>
      <c r="I230" t="str">
        <f t="shared" si="18"/>
        <v>Dahong</v>
      </c>
      <c r="J230" t="str">
        <f t="shared" si="20"/>
        <v>Min, Dahong</v>
      </c>
      <c r="K230">
        <f>VLOOKUP(C230,'Invited Hospitals'!B:J, 7, FALSE)</f>
        <v>257</v>
      </c>
      <c r="L230" s="132">
        <v>36</v>
      </c>
      <c r="M230">
        <f>VLOOKUP($C230,'Invited Hospitals'!$B:$J, 8, FALSE)</f>
        <v>2011</v>
      </c>
      <c r="N230" s="132" t="str">
        <f>VLOOKUP($C230,'Invited Hospitals'!$B:$K, 9, FALSE)</f>
        <v xml:space="preserve">Govt. (non federal) - City
</v>
      </c>
      <c r="O230" s="119" t="s">
        <v>2433</v>
      </c>
      <c r="P230" s="111">
        <v>42968</v>
      </c>
      <c r="Q230" s="110" t="s">
        <v>2422</v>
      </c>
      <c r="R230" s="132" t="str">
        <f>VLOOKUP($C230,'Invited Hospitals'!$B:$K, 10, FALSE)</f>
        <v>Minor</v>
      </c>
      <c r="V230" s="1"/>
      <c r="X230" s="2"/>
      <c r="Y230" s="3"/>
      <c r="AF230" s="17"/>
      <c r="AG230" s="20"/>
      <c r="AH230" s="17"/>
    </row>
    <row r="231" spans="1:34">
      <c r="A231" s="84">
        <v>9.5903228340336821E-2</v>
      </c>
      <c r="B231" s="83" t="s">
        <v>148</v>
      </c>
      <c r="C231" s="83" t="s">
        <v>148</v>
      </c>
      <c r="D231" s="84">
        <v>0.14907095709371709</v>
      </c>
      <c r="E231" s="83" t="s">
        <v>149</v>
      </c>
      <c r="F231" s="84">
        <v>0.67283544320657374</v>
      </c>
      <c r="G231" s="83" t="s">
        <v>183</v>
      </c>
      <c r="H231" t="str">
        <f t="shared" si="21"/>
        <v>Murray</v>
      </c>
      <c r="I231" t="str">
        <f t="shared" si="18"/>
        <v>Cislyn</v>
      </c>
      <c r="J231" t="str">
        <f t="shared" si="20"/>
        <v>Murray, Cislyn</v>
      </c>
      <c r="K231">
        <f>VLOOKUP(C231,'Invited Hospitals'!B:J, 7, FALSE)</f>
        <v>257</v>
      </c>
      <c r="L231" s="132">
        <v>36</v>
      </c>
      <c r="M231">
        <f>VLOOKUP($C231,'Invited Hospitals'!$B:$J, 8, FALSE)</f>
        <v>2011</v>
      </c>
      <c r="N231" s="132" t="str">
        <f>VLOOKUP($C231,'Invited Hospitals'!$B:$K, 9, FALSE)</f>
        <v xml:space="preserve">Govt. (non federal) - City
</v>
      </c>
      <c r="O231" s="119" t="s">
        <v>2664</v>
      </c>
      <c r="P231" s="110"/>
      <c r="Q231" s="110" t="s">
        <v>2476</v>
      </c>
      <c r="R231" s="132" t="str">
        <f>VLOOKUP($C231,'Invited Hospitals'!$B:$K, 10, FALSE)</f>
        <v>Minor</v>
      </c>
      <c r="V231" s="1"/>
      <c r="X231" s="2"/>
      <c r="Y231" s="3"/>
      <c r="AF231" s="17"/>
      <c r="AG231" s="26"/>
      <c r="AH231" s="17"/>
    </row>
    <row r="232" spans="1:34">
      <c r="A232" s="84">
        <v>0.73943606723239608</v>
      </c>
      <c r="B232" s="83" t="s">
        <v>148</v>
      </c>
      <c r="C232" s="83" t="s">
        <v>148</v>
      </c>
      <c r="D232" s="84">
        <v>0.14907095709371709</v>
      </c>
      <c r="E232" s="83" t="s">
        <v>149</v>
      </c>
      <c r="F232" s="84">
        <v>0.67283544320657374</v>
      </c>
      <c r="G232" s="83" t="s">
        <v>184</v>
      </c>
      <c r="H232" t="str">
        <f t="shared" si="21"/>
        <v>Nasrin</v>
      </c>
      <c r="I232" t="str">
        <f t="shared" si="18"/>
        <v>MST</v>
      </c>
      <c r="J232" t="str">
        <f t="shared" si="20"/>
        <v>Nasrin, Mst</v>
      </c>
      <c r="K232">
        <f>VLOOKUP(C232,'Invited Hospitals'!B:J, 7, FALSE)</f>
        <v>257</v>
      </c>
      <c r="L232" s="132">
        <v>36</v>
      </c>
      <c r="M232">
        <f>VLOOKUP($C232,'Invited Hospitals'!$B:$J, 8, FALSE)</f>
        <v>2011</v>
      </c>
      <c r="N232" s="132" t="str">
        <f>VLOOKUP($C232,'Invited Hospitals'!$B:$K, 9, FALSE)</f>
        <v xml:space="preserve">Govt. (non federal) - City
</v>
      </c>
      <c r="O232" s="119" t="s">
        <v>2490</v>
      </c>
      <c r="P232" s="111">
        <v>42212</v>
      </c>
      <c r="Q232" s="110" t="s">
        <v>2656</v>
      </c>
      <c r="R232" s="132" t="str">
        <f>VLOOKUP($C232,'Invited Hospitals'!$B:$K, 10, FALSE)</f>
        <v>Minor</v>
      </c>
      <c r="V232" s="1"/>
      <c r="X232" s="2"/>
      <c r="Y232" s="3"/>
      <c r="AF232" s="17"/>
      <c r="AG232" s="20"/>
      <c r="AH232" s="17"/>
    </row>
    <row r="233" spans="1:34">
      <c r="A233" s="84">
        <v>0.55024596705522855</v>
      </c>
      <c r="B233" s="83" t="s">
        <v>148</v>
      </c>
      <c r="C233" s="83" t="s">
        <v>148</v>
      </c>
      <c r="D233" s="84">
        <v>0.14907095709371709</v>
      </c>
      <c r="E233" s="83" t="s">
        <v>149</v>
      </c>
      <c r="F233" s="84">
        <v>0.67283544320657374</v>
      </c>
      <c r="G233" s="83" t="s">
        <v>185</v>
      </c>
      <c r="H233" t="str">
        <f t="shared" si="21"/>
        <v>Noel</v>
      </c>
      <c r="I233" t="str">
        <f t="shared" si="18"/>
        <v>Camille</v>
      </c>
      <c r="J233" t="str">
        <f t="shared" si="20"/>
        <v>Noel, Camille</v>
      </c>
      <c r="K233">
        <f>VLOOKUP(C233,'Invited Hospitals'!B:J, 7, FALSE)</f>
        <v>257</v>
      </c>
      <c r="L233" s="132">
        <v>36</v>
      </c>
      <c r="M233">
        <f>VLOOKUP($C233,'Invited Hospitals'!$B:$J, 8, FALSE)</f>
        <v>2011</v>
      </c>
      <c r="N233" s="132" t="str">
        <f>VLOOKUP($C233,'Invited Hospitals'!$B:$K, 9, FALSE)</f>
        <v xml:space="preserve">Govt. (non federal) - City
</v>
      </c>
      <c r="O233" s="119" t="s">
        <v>2664</v>
      </c>
      <c r="P233" s="111">
        <v>38691</v>
      </c>
      <c r="Q233" s="110" t="s">
        <v>2654</v>
      </c>
      <c r="R233" s="132" t="str">
        <f>VLOOKUP($C233,'Invited Hospitals'!$B:$K, 10, FALSE)</f>
        <v>Minor</v>
      </c>
      <c r="V233" s="1"/>
      <c r="X233" s="2"/>
      <c r="Y233" s="3"/>
      <c r="AF233" s="17"/>
      <c r="AG233" s="20"/>
      <c r="AH233" s="17"/>
    </row>
    <row r="234" spans="1:34">
      <c r="A234" s="84">
        <v>5.7761482098098726E-2</v>
      </c>
      <c r="B234" s="83" t="s">
        <v>148</v>
      </c>
      <c r="C234" s="83" t="s">
        <v>148</v>
      </c>
      <c r="D234" s="84">
        <v>0.14907095709371709</v>
      </c>
      <c r="E234" s="83" t="s">
        <v>149</v>
      </c>
      <c r="F234" s="84">
        <v>0.67283544320657374</v>
      </c>
      <c r="G234" s="83" t="s">
        <v>186</v>
      </c>
      <c r="H234" t="str">
        <f t="shared" si="21"/>
        <v>Obeng</v>
      </c>
      <c r="I234" t="str">
        <f t="shared" si="18"/>
        <v>David</v>
      </c>
      <c r="J234" t="str">
        <f t="shared" si="20"/>
        <v>Obeng, David</v>
      </c>
      <c r="K234">
        <f>VLOOKUP(C234,'Invited Hospitals'!B:J, 7, FALSE)</f>
        <v>257</v>
      </c>
      <c r="L234" s="132">
        <v>36</v>
      </c>
      <c r="M234">
        <f>VLOOKUP($C234,'Invited Hospitals'!$B:$J, 8, FALSE)</f>
        <v>2011</v>
      </c>
      <c r="N234" s="132" t="str">
        <f>VLOOKUP($C234,'Invited Hospitals'!$B:$K, 9, FALSE)</f>
        <v xml:space="preserve">Govt. (non federal) - City
</v>
      </c>
      <c r="O234" s="119" t="s">
        <v>2433</v>
      </c>
      <c r="P234" s="111">
        <v>42107</v>
      </c>
      <c r="Q234" s="110" t="s">
        <v>2422</v>
      </c>
      <c r="R234" s="132" t="str">
        <f>VLOOKUP($C234,'Invited Hospitals'!$B:$K, 10, FALSE)</f>
        <v>Minor</v>
      </c>
      <c r="V234" s="1"/>
      <c r="X234" s="2"/>
      <c r="Y234" s="3"/>
      <c r="AF234" s="17"/>
      <c r="AG234" s="20"/>
      <c r="AH234" s="17"/>
    </row>
    <row r="235" spans="1:34">
      <c r="A235" s="84">
        <v>0.87723158984302818</v>
      </c>
      <c r="B235" s="83" t="s">
        <v>148</v>
      </c>
      <c r="C235" s="83" t="s">
        <v>148</v>
      </c>
      <c r="D235" s="84">
        <v>0.14907095709371709</v>
      </c>
      <c r="E235" s="83" t="s">
        <v>149</v>
      </c>
      <c r="F235" s="84">
        <v>0.67283544320657374</v>
      </c>
      <c r="G235" s="83" t="s">
        <v>187</v>
      </c>
      <c r="H235" t="str">
        <f t="shared" si="21"/>
        <v>Odai-Lamptey</v>
      </c>
      <c r="I235" t="str">
        <f t="shared" si="18"/>
        <v>Evelyn</v>
      </c>
      <c r="J235" t="str">
        <f t="shared" si="20"/>
        <v>Odai-Lamptey, Evelyn</v>
      </c>
      <c r="K235">
        <f>VLOOKUP(C235,'Invited Hospitals'!B:J, 7, FALSE)</f>
        <v>257</v>
      </c>
      <c r="L235" s="132">
        <v>36</v>
      </c>
      <c r="M235">
        <f>VLOOKUP($C235,'Invited Hospitals'!$B:$J, 8, FALSE)</f>
        <v>2011</v>
      </c>
      <c r="N235" s="132" t="str">
        <f>VLOOKUP($C235,'Invited Hospitals'!$B:$K, 9, FALSE)</f>
        <v xml:space="preserve">Govt. (non federal) - City
</v>
      </c>
      <c r="O235" s="119" t="s">
        <v>2490</v>
      </c>
      <c r="P235" s="111">
        <v>41813</v>
      </c>
      <c r="Q235" s="110" t="s">
        <v>2654</v>
      </c>
      <c r="R235" s="132" t="str">
        <f>VLOOKUP($C235,'Invited Hospitals'!$B:$K, 10, FALSE)</f>
        <v>Minor</v>
      </c>
      <c r="V235" s="1"/>
      <c r="X235" s="2"/>
      <c r="Y235" s="3"/>
      <c r="AF235" s="17"/>
      <c r="AG235" s="26"/>
      <c r="AH235" s="17"/>
    </row>
    <row r="236" spans="1:34">
      <c r="A236" s="84">
        <v>0.37832747944142175</v>
      </c>
      <c r="B236" s="83" t="s">
        <v>148</v>
      </c>
      <c r="C236" s="83" t="s">
        <v>148</v>
      </c>
      <c r="D236" s="84">
        <v>0.14907095709371709</v>
      </c>
      <c r="E236" s="83" t="s">
        <v>149</v>
      </c>
      <c r="F236" s="84">
        <v>0.67283544320657374</v>
      </c>
      <c r="G236" s="83" t="s">
        <v>188</v>
      </c>
      <c r="H236" t="str">
        <f t="shared" si="21"/>
        <v>Paz</v>
      </c>
      <c r="I236" t="str">
        <f t="shared" ref="I236:I245" si="22">TRIM(MID(G236,FIND(" ",G236)+1,256))</f>
        <v>Jezca Louise Angeles</v>
      </c>
      <c r="J236" t="str">
        <f t="shared" si="20"/>
        <v>Paz, Jezca Louise Angeles</v>
      </c>
      <c r="K236">
        <f>VLOOKUP(C236,'Invited Hospitals'!B:J, 7, FALSE)</f>
        <v>257</v>
      </c>
      <c r="L236" s="132">
        <v>36</v>
      </c>
      <c r="M236">
        <f>VLOOKUP($C236,'Invited Hospitals'!$B:$J, 8, FALSE)</f>
        <v>2011</v>
      </c>
      <c r="N236" s="132" t="str">
        <f>VLOOKUP($C236,'Invited Hospitals'!$B:$K, 9, FALSE)</f>
        <v xml:space="preserve">Govt. (non federal) - City
</v>
      </c>
      <c r="O236" s="119" t="s">
        <v>2433</v>
      </c>
      <c r="P236" s="111">
        <v>42653</v>
      </c>
      <c r="Q236" s="110" t="s">
        <v>2476</v>
      </c>
      <c r="R236" s="132" t="str">
        <f>VLOOKUP($C236,'Invited Hospitals'!$B:$K, 10, FALSE)</f>
        <v>Minor</v>
      </c>
      <c r="V236" s="1"/>
      <c r="X236" s="2"/>
      <c r="Y236" s="3"/>
      <c r="AF236" s="17"/>
      <c r="AG236" s="20"/>
      <c r="AH236" s="17"/>
    </row>
    <row r="237" spans="1:34">
      <c r="A237" s="84">
        <v>0.99411327346729161</v>
      </c>
      <c r="B237" s="83" t="s">
        <v>148</v>
      </c>
      <c r="C237" s="83" t="s">
        <v>148</v>
      </c>
      <c r="D237" s="84">
        <v>0.14907095709371709</v>
      </c>
      <c r="E237" s="83" t="s">
        <v>149</v>
      </c>
      <c r="F237" s="84">
        <v>0.67283544320657374</v>
      </c>
      <c r="G237" s="83" t="s">
        <v>189</v>
      </c>
      <c r="H237" t="str">
        <f t="shared" si="21"/>
        <v>Powell</v>
      </c>
      <c r="I237" t="str">
        <f t="shared" si="22"/>
        <v>Donna</v>
      </c>
      <c r="J237" t="str">
        <f t="shared" si="20"/>
        <v>Powell, Donna</v>
      </c>
      <c r="K237">
        <f>VLOOKUP(C237,'Invited Hospitals'!B:J, 7, FALSE)</f>
        <v>257</v>
      </c>
      <c r="L237" s="132">
        <v>36</v>
      </c>
      <c r="M237">
        <f>VLOOKUP($C237,'Invited Hospitals'!$B:$J, 8, FALSE)</f>
        <v>2011</v>
      </c>
      <c r="N237" s="132" t="str">
        <f>VLOOKUP($C237,'Invited Hospitals'!$B:$K, 9, FALSE)</f>
        <v xml:space="preserve">Govt. (non federal) - City
</v>
      </c>
      <c r="O237" s="119" t="s">
        <v>2664</v>
      </c>
      <c r="P237" s="111">
        <v>37445</v>
      </c>
      <c r="Q237" s="110" t="s">
        <v>2422</v>
      </c>
      <c r="R237" s="132" t="str">
        <f>VLOOKUP($C237,'Invited Hospitals'!$B:$K, 10, FALSE)</f>
        <v>Minor</v>
      </c>
      <c r="V237" s="1"/>
      <c r="X237" s="2"/>
      <c r="Y237" s="3"/>
      <c r="AF237" s="17"/>
      <c r="AG237" s="20"/>
      <c r="AH237" s="17"/>
    </row>
    <row r="238" spans="1:34">
      <c r="A238" s="84">
        <v>0.5254906785314406</v>
      </c>
      <c r="B238" s="83" t="s">
        <v>148</v>
      </c>
      <c r="C238" s="83" t="s">
        <v>148</v>
      </c>
      <c r="D238" s="84">
        <v>0.14907095709371709</v>
      </c>
      <c r="E238" s="83" t="s">
        <v>149</v>
      </c>
      <c r="F238" s="84">
        <v>0.67283544320657374</v>
      </c>
      <c r="G238" s="83" t="s">
        <v>190</v>
      </c>
      <c r="H238" t="str">
        <f t="shared" si="21"/>
        <v>Robinson</v>
      </c>
      <c r="I238" t="str">
        <f t="shared" si="22"/>
        <v>Latania</v>
      </c>
      <c r="J238" t="str">
        <f t="shared" si="20"/>
        <v>Robinson, Latania</v>
      </c>
      <c r="K238">
        <f>VLOOKUP(C238,'Invited Hospitals'!B:J, 7, FALSE)</f>
        <v>257</v>
      </c>
      <c r="L238" s="132">
        <v>36</v>
      </c>
      <c r="M238">
        <f>VLOOKUP($C238,'Invited Hospitals'!$B:$J, 8, FALSE)</f>
        <v>2011</v>
      </c>
      <c r="N238" s="132" t="str">
        <f>VLOOKUP($C238,'Invited Hospitals'!$B:$K, 9, FALSE)</f>
        <v xml:space="preserve">Govt. (non federal) - City
</v>
      </c>
      <c r="O238" s="119" t="s">
        <v>2433</v>
      </c>
      <c r="P238" s="111">
        <v>42779</v>
      </c>
      <c r="Q238" s="110" t="s">
        <v>2647</v>
      </c>
      <c r="R238" s="132" t="str">
        <f>VLOOKUP($C238,'Invited Hospitals'!$B:$K, 10, FALSE)</f>
        <v>Minor</v>
      </c>
      <c r="V238" s="1"/>
      <c r="X238" s="2"/>
      <c r="Y238" s="3"/>
      <c r="AF238" s="17"/>
      <c r="AG238" s="26"/>
      <c r="AH238" s="17"/>
    </row>
    <row r="239" spans="1:34">
      <c r="A239" s="84">
        <v>0.49004383473207158</v>
      </c>
      <c r="B239" s="83" t="s">
        <v>148</v>
      </c>
      <c r="C239" s="83" t="s">
        <v>148</v>
      </c>
      <c r="D239" s="84">
        <v>0.14907095709371709</v>
      </c>
      <c r="E239" s="83" t="s">
        <v>149</v>
      </c>
      <c r="F239" s="84">
        <v>0.67283544320657374</v>
      </c>
      <c r="G239" s="83" t="s">
        <v>191</v>
      </c>
      <c r="H239" t="str">
        <f t="shared" si="21"/>
        <v>Roger</v>
      </c>
      <c r="I239" t="str">
        <f t="shared" si="22"/>
        <v>Maude</v>
      </c>
      <c r="J239" t="str">
        <f t="shared" si="20"/>
        <v>Roger, Maude</v>
      </c>
      <c r="K239">
        <f>VLOOKUP(C239,'Invited Hospitals'!B:J, 7, FALSE)</f>
        <v>257</v>
      </c>
      <c r="L239" s="132">
        <v>36</v>
      </c>
      <c r="M239">
        <f>VLOOKUP($C239,'Invited Hospitals'!$B:$J, 8, FALSE)</f>
        <v>2011</v>
      </c>
      <c r="N239" s="132" t="str">
        <f>VLOOKUP($C239,'Invited Hospitals'!$B:$K, 9, FALSE)</f>
        <v xml:space="preserve">Govt. (non federal) - City
</v>
      </c>
      <c r="O239" s="119" t="s">
        <v>2490</v>
      </c>
      <c r="P239" s="111">
        <v>32132</v>
      </c>
      <c r="Q239" s="110" t="s">
        <v>2422</v>
      </c>
      <c r="R239" s="132" t="str">
        <f>VLOOKUP($C239,'Invited Hospitals'!$B:$K, 10, FALSE)</f>
        <v>Minor</v>
      </c>
      <c r="V239" s="1"/>
      <c r="X239" s="2"/>
      <c r="Y239" s="3"/>
      <c r="AF239" s="17"/>
      <c r="AG239" s="20"/>
      <c r="AH239" s="17"/>
    </row>
    <row r="240" spans="1:34">
      <c r="A240" s="84">
        <v>0.33581483934241851</v>
      </c>
      <c r="B240" s="83" t="s">
        <v>148</v>
      </c>
      <c r="C240" s="83" t="s">
        <v>148</v>
      </c>
      <c r="D240" s="84">
        <v>0.14907095709371709</v>
      </c>
      <c r="E240" s="83" t="s">
        <v>149</v>
      </c>
      <c r="F240" s="84">
        <v>0.67283544320657374</v>
      </c>
      <c r="G240" s="83" t="s">
        <v>192</v>
      </c>
      <c r="H240" t="str">
        <f t="shared" si="21"/>
        <v>Sarpong</v>
      </c>
      <c r="I240" t="str">
        <f t="shared" si="22"/>
        <v>Rebecca</v>
      </c>
      <c r="J240" t="str">
        <f t="shared" si="20"/>
        <v>Sarpong, Rebecca</v>
      </c>
      <c r="K240">
        <f>VLOOKUP(C240,'Invited Hospitals'!B:J, 7, FALSE)</f>
        <v>257</v>
      </c>
      <c r="L240" s="132">
        <v>36</v>
      </c>
      <c r="M240">
        <f>VLOOKUP($C240,'Invited Hospitals'!$B:$J, 8, FALSE)</f>
        <v>2011</v>
      </c>
      <c r="N240" s="132" t="str">
        <f>VLOOKUP($C240,'Invited Hospitals'!$B:$K, 9, FALSE)</f>
        <v xml:space="preserve">Govt. (non federal) - City
</v>
      </c>
      <c r="O240" s="119" t="s">
        <v>2433</v>
      </c>
      <c r="P240" s="111">
        <v>37907</v>
      </c>
      <c r="Q240" s="110" t="s">
        <v>2476</v>
      </c>
      <c r="R240" s="132" t="str">
        <f>VLOOKUP($C240,'Invited Hospitals'!$B:$K, 10, FALSE)</f>
        <v>Minor</v>
      </c>
      <c r="V240" s="1"/>
      <c r="X240" s="2"/>
      <c r="Y240" s="3"/>
      <c r="AF240" s="17"/>
      <c r="AG240" s="26"/>
      <c r="AH240" s="17"/>
    </row>
    <row r="241" spans="1:34">
      <c r="A241" s="84">
        <v>0.34476447657224107</v>
      </c>
      <c r="B241" s="83" t="s">
        <v>148</v>
      </c>
      <c r="C241" s="83" t="s">
        <v>148</v>
      </c>
      <c r="D241" s="84">
        <v>0.14907095709371709</v>
      </c>
      <c r="E241" s="83" t="s">
        <v>149</v>
      </c>
      <c r="F241" s="84">
        <v>0.67283544320657374</v>
      </c>
      <c r="G241" s="83" t="s">
        <v>193</v>
      </c>
      <c r="H241" t="str">
        <f t="shared" si="21"/>
        <v>Sidney</v>
      </c>
      <c r="I241" t="str">
        <f t="shared" si="22"/>
        <v>Leslie</v>
      </c>
      <c r="J241" t="str">
        <f t="shared" si="20"/>
        <v>Sidney, Leslie</v>
      </c>
      <c r="K241">
        <f>VLOOKUP(C241,'Invited Hospitals'!B:J, 7, FALSE)</f>
        <v>257</v>
      </c>
      <c r="L241" s="132">
        <v>36</v>
      </c>
      <c r="M241">
        <f>VLOOKUP($C241,'Invited Hospitals'!$B:$J, 8, FALSE)</f>
        <v>2011</v>
      </c>
      <c r="N241" s="132" t="str">
        <f>VLOOKUP($C241,'Invited Hospitals'!$B:$K, 9, FALSE)</f>
        <v xml:space="preserve">Govt. (non federal) - City
</v>
      </c>
      <c r="O241" s="119" t="s">
        <v>2664</v>
      </c>
      <c r="P241" s="111">
        <v>39231</v>
      </c>
      <c r="Q241" s="110" t="s">
        <v>2422</v>
      </c>
      <c r="R241" s="132" t="str">
        <f>VLOOKUP($C241,'Invited Hospitals'!$B:$K, 10, FALSE)</f>
        <v>Minor</v>
      </c>
      <c r="V241" s="1"/>
      <c r="X241" s="2"/>
      <c r="Y241" s="3"/>
      <c r="AF241" s="17"/>
      <c r="AG241" s="20"/>
      <c r="AH241" s="17"/>
    </row>
    <row r="242" spans="1:34">
      <c r="A242" s="84">
        <v>0.31318927512290085</v>
      </c>
      <c r="B242" s="83" t="s">
        <v>148</v>
      </c>
      <c r="C242" s="83" t="s">
        <v>148</v>
      </c>
      <c r="D242" s="84">
        <v>0.14907095709371709</v>
      </c>
      <c r="E242" s="83" t="s">
        <v>149</v>
      </c>
      <c r="F242" s="84">
        <v>0.67283544320657374</v>
      </c>
      <c r="G242" s="83" t="s">
        <v>194</v>
      </c>
      <c r="H242" t="str">
        <f t="shared" si="21"/>
        <v>Thomas</v>
      </c>
      <c r="I242" t="str">
        <f t="shared" si="22"/>
        <v>Binu</v>
      </c>
      <c r="J242" t="str">
        <f t="shared" si="20"/>
        <v>Thomas, Binu</v>
      </c>
      <c r="K242">
        <f>VLOOKUP(C242,'Invited Hospitals'!B:J, 7, FALSE)</f>
        <v>257</v>
      </c>
      <c r="L242" s="132">
        <v>36</v>
      </c>
      <c r="M242">
        <f>VLOOKUP($C242,'Invited Hospitals'!$B:$J, 8, FALSE)</f>
        <v>2011</v>
      </c>
      <c r="N242" s="132" t="str">
        <f>VLOOKUP($C242,'Invited Hospitals'!$B:$K, 9, FALSE)</f>
        <v xml:space="preserve">Govt. (non federal) - City
</v>
      </c>
      <c r="O242" s="119" t="s">
        <v>2433</v>
      </c>
      <c r="P242" s="111">
        <v>39359</v>
      </c>
      <c r="Q242" s="110" t="s">
        <v>2422</v>
      </c>
      <c r="R242" s="132" t="str">
        <f>VLOOKUP($C242,'Invited Hospitals'!$B:$K, 10, FALSE)</f>
        <v>Minor</v>
      </c>
      <c r="V242" s="1"/>
      <c r="X242" s="2"/>
      <c r="Y242" s="3"/>
      <c r="AF242" s="17"/>
      <c r="AG242" s="20"/>
      <c r="AH242" s="17"/>
    </row>
    <row r="243" spans="1:34">
      <c r="A243" s="84">
        <v>0.60592681354490507</v>
      </c>
      <c r="B243" s="83" t="s">
        <v>148</v>
      </c>
      <c r="C243" s="83" t="s">
        <v>148</v>
      </c>
      <c r="D243" s="84">
        <v>0.14907095709371709</v>
      </c>
      <c r="E243" s="83" t="s">
        <v>149</v>
      </c>
      <c r="F243" s="84">
        <v>0.67283544320657374</v>
      </c>
      <c r="G243" s="83" t="s">
        <v>195</v>
      </c>
      <c r="H243" t="str">
        <f t="shared" ref="H243:H245" si="23">LEFT(G243,(FIND(" ",G243,1)-1))</f>
        <v>Trowers</v>
      </c>
      <c r="I243" t="str">
        <f t="shared" si="22"/>
        <v>Mican</v>
      </c>
      <c r="J243" t="str">
        <f t="shared" si="20"/>
        <v>Trowers, Mican</v>
      </c>
      <c r="K243">
        <f>VLOOKUP(C243,'Invited Hospitals'!B:J, 7, FALSE)</f>
        <v>257</v>
      </c>
      <c r="L243" s="132">
        <v>36</v>
      </c>
      <c r="M243">
        <f>VLOOKUP($C243,'Invited Hospitals'!$B:$J, 8, FALSE)</f>
        <v>2011</v>
      </c>
      <c r="N243" s="132" t="str">
        <f>VLOOKUP($C243,'Invited Hospitals'!$B:$K, 9, FALSE)</f>
        <v xml:space="preserve">Govt. (non federal) - City
</v>
      </c>
      <c r="O243" s="119" t="s">
        <v>2433</v>
      </c>
      <c r="P243" s="111">
        <v>42872</v>
      </c>
      <c r="Q243" s="110" t="s">
        <v>2476</v>
      </c>
      <c r="R243" s="132" t="str">
        <f>VLOOKUP($C243,'Invited Hospitals'!$B:$K, 10, FALSE)</f>
        <v>Minor</v>
      </c>
      <c r="V243" s="1"/>
      <c r="X243" s="2"/>
      <c r="Y243" s="3"/>
      <c r="AF243" s="17"/>
      <c r="AG243" s="20"/>
      <c r="AH243" s="17"/>
    </row>
    <row r="244" spans="1:34">
      <c r="A244" s="84">
        <v>0.43064102253720049</v>
      </c>
      <c r="B244" s="83" t="s">
        <v>148</v>
      </c>
      <c r="C244" s="83" t="s">
        <v>148</v>
      </c>
      <c r="D244" s="84">
        <v>0.14907095709371709</v>
      </c>
      <c r="E244" s="83" t="s">
        <v>149</v>
      </c>
      <c r="F244" s="84">
        <v>0.67283544320657374</v>
      </c>
      <c r="G244" s="83" t="s">
        <v>196</v>
      </c>
      <c r="H244" t="str">
        <f t="shared" si="23"/>
        <v>Valentin</v>
      </c>
      <c r="I244" t="str">
        <f t="shared" si="22"/>
        <v>Chantal</v>
      </c>
      <c r="J244" t="str">
        <f t="shared" si="20"/>
        <v>Valentin, Chantal</v>
      </c>
      <c r="K244">
        <f>VLOOKUP(C244,'Invited Hospitals'!B:J, 7, FALSE)</f>
        <v>257</v>
      </c>
      <c r="L244" s="132">
        <v>36</v>
      </c>
      <c r="M244">
        <f>VLOOKUP($C244,'Invited Hospitals'!$B:$J, 8, FALSE)</f>
        <v>2011</v>
      </c>
      <c r="N244" s="132" t="str">
        <f>VLOOKUP($C244,'Invited Hospitals'!$B:$K, 9, FALSE)</f>
        <v xml:space="preserve">Govt. (non federal) - City
</v>
      </c>
      <c r="O244" s="119" t="s">
        <v>2433</v>
      </c>
      <c r="P244" s="111">
        <v>39188</v>
      </c>
      <c r="Q244" s="110" t="s">
        <v>2422</v>
      </c>
      <c r="R244" s="132" t="str">
        <f>VLOOKUP($C244,'Invited Hospitals'!$B:$K, 10, FALSE)</f>
        <v>Minor</v>
      </c>
      <c r="V244" s="1"/>
      <c r="X244" s="2"/>
      <c r="Y244" s="3"/>
      <c r="AF244" s="17"/>
      <c r="AG244" s="20"/>
      <c r="AH244" s="17"/>
    </row>
    <row r="245" spans="1:34">
      <c r="A245" s="84">
        <v>0.51536252098312807</v>
      </c>
      <c r="B245" s="83" t="s">
        <v>148</v>
      </c>
      <c r="C245" s="83" t="s">
        <v>148</v>
      </c>
      <c r="D245" s="84">
        <v>0.14907095709371709</v>
      </c>
      <c r="E245" s="83" t="s">
        <v>149</v>
      </c>
      <c r="F245" s="84">
        <v>0.67283544320657374</v>
      </c>
      <c r="G245" s="83" t="s">
        <v>197</v>
      </c>
      <c r="H245" t="str">
        <f t="shared" si="23"/>
        <v>Viossim</v>
      </c>
      <c r="I245" t="str">
        <f t="shared" si="22"/>
        <v>Evrard</v>
      </c>
      <c r="J245" t="str">
        <f t="shared" si="20"/>
        <v>Viossim, Evrard</v>
      </c>
      <c r="K245">
        <f>VLOOKUP(C245,'Invited Hospitals'!B:J, 7, FALSE)</f>
        <v>257</v>
      </c>
      <c r="L245" s="132">
        <v>36</v>
      </c>
      <c r="M245">
        <f>VLOOKUP($C245,'Invited Hospitals'!$B:$J, 8, FALSE)</f>
        <v>2011</v>
      </c>
      <c r="N245" s="132" t="str">
        <f>VLOOKUP($C245,'Invited Hospitals'!$B:$K, 9, FALSE)</f>
        <v xml:space="preserve">Govt. (non federal) - City
</v>
      </c>
      <c r="O245" s="119" t="s">
        <v>2490</v>
      </c>
      <c r="P245" s="111">
        <v>41876</v>
      </c>
      <c r="Q245" s="110" t="s">
        <v>2476</v>
      </c>
      <c r="R245" s="132" t="str">
        <f>VLOOKUP($C245,'Invited Hospitals'!$B:$K, 10, FALSE)</f>
        <v>Minor</v>
      </c>
      <c r="V245" s="1"/>
      <c r="X245" s="2"/>
      <c r="Y245" s="3"/>
      <c r="AF245" s="17"/>
      <c r="AG245" s="20"/>
      <c r="AH245" s="17"/>
    </row>
    <row r="246" spans="1:34">
      <c r="A246" s="84">
        <v>0.64907646382173656</v>
      </c>
      <c r="B246" s="83" t="s">
        <v>313</v>
      </c>
      <c r="C246" s="83" t="s">
        <v>313</v>
      </c>
      <c r="D246" s="84">
        <v>0.21700524054157877</v>
      </c>
      <c r="E246" s="83" t="s">
        <v>714</v>
      </c>
      <c r="F246" s="151">
        <v>0.62267359343562168</v>
      </c>
      <c r="G246" s="86" t="s">
        <v>417</v>
      </c>
      <c r="H246" t="s">
        <v>3733</v>
      </c>
      <c r="I246" t="s">
        <v>3734</v>
      </c>
      <c r="J246" t="str">
        <f t="shared" ref="J246:J309" si="24">PROPER(CLEAN(H246&amp;", "&amp;I246))</f>
        <v>Garcia De Guia, Concepcion</v>
      </c>
      <c r="K246">
        <f>VLOOKUP(C246,'Invited Hospitals'!B:J, 7, FALSE)</f>
        <v>302</v>
      </c>
      <c r="L246" s="132">
        <v>19</v>
      </c>
      <c r="M246">
        <f>VLOOKUP($C246,'Invited Hospitals'!$B:$J, 8, FALSE)</f>
        <v>2016</v>
      </c>
      <c r="N246" s="132" t="str">
        <f>VLOOKUP($C246,'Invited Hospitals'!$B:$K, 9, FALSE)</f>
        <v>Nongovt. (not-for-profit) - Other</v>
      </c>
      <c r="O246" s="110" t="s">
        <v>2426</v>
      </c>
      <c r="P246" s="113">
        <v>41956</v>
      </c>
      <c r="Q246" s="110" t="s">
        <v>2678</v>
      </c>
      <c r="R246" s="132" t="str">
        <f>VLOOKUP($C246,'Invited Hospitals'!$B:$K, 10, FALSE)</f>
        <v>Minor</v>
      </c>
      <c r="V246" s="1"/>
      <c r="X246" s="2"/>
      <c r="Y246" s="3"/>
      <c r="AF246" s="17"/>
      <c r="AG246" s="20"/>
      <c r="AH246" s="17"/>
    </row>
    <row r="247" spans="1:34">
      <c r="A247" s="84">
        <v>0.46578348102324285</v>
      </c>
      <c r="B247" s="83" t="s">
        <v>313</v>
      </c>
      <c r="C247" s="83" t="s">
        <v>313</v>
      </c>
      <c r="D247" s="84">
        <v>0.21700524054157877</v>
      </c>
      <c r="E247" s="83" t="s">
        <v>714</v>
      </c>
      <c r="F247" s="84">
        <v>0.62267359343562168</v>
      </c>
      <c r="G247" s="86" t="s">
        <v>407</v>
      </c>
      <c r="H247" t="str">
        <f t="shared" ref="H247:H269" si="25">LEFT(G247,(FIND(" ",G247,1)-1))</f>
        <v>Barnuevo</v>
      </c>
      <c r="I247" t="str">
        <f t="shared" ref="I247:I269" si="26">TRIM(MID(G247,FIND(" ",G247)+1,256))</f>
        <v>Arlene</v>
      </c>
      <c r="J247" t="str">
        <f t="shared" si="24"/>
        <v>Barnuevo, Arlene</v>
      </c>
      <c r="K247">
        <f>VLOOKUP(C247,'Invited Hospitals'!B:J, 7, FALSE)</f>
        <v>302</v>
      </c>
      <c r="L247" s="132">
        <v>19</v>
      </c>
      <c r="M247">
        <f>VLOOKUP($C247,'Invited Hospitals'!$B:$J, 8, FALSE)</f>
        <v>2016</v>
      </c>
      <c r="N247" s="132" t="str">
        <f>VLOOKUP($C247,'Invited Hospitals'!$B:$K, 9, FALSE)</f>
        <v>Nongovt. (not-for-profit) - Other</v>
      </c>
      <c r="O247" s="110" t="s">
        <v>2426</v>
      </c>
      <c r="P247" s="113">
        <v>40245</v>
      </c>
      <c r="Q247" s="110" t="s">
        <v>2678</v>
      </c>
      <c r="R247" s="132" t="str">
        <f>VLOOKUP($C247,'Invited Hospitals'!$B:$K, 10, FALSE)</f>
        <v>Minor</v>
      </c>
      <c r="V247" s="1"/>
      <c r="X247" s="2"/>
      <c r="Y247" s="3"/>
      <c r="AF247" s="17"/>
      <c r="AG247" s="20"/>
      <c r="AH247" s="17"/>
    </row>
    <row r="248" spans="1:34">
      <c r="A248" s="84">
        <v>0.85759551334716699</v>
      </c>
      <c r="B248" s="83" t="s">
        <v>313</v>
      </c>
      <c r="C248" s="83" t="s">
        <v>313</v>
      </c>
      <c r="D248" s="84">
        <v>0.21700524054157877</v>
      </c>
      <c r="E248" s="83" t="s">
        <v>714</v>
      </c>
      <c r="F248" s="84">
        <v>0.62267359343562168</v>
      </c>
      <c r="G248" s="86" t="s">
        <v>403</v>
      </c>
      <c r="H248" t="str">
        <f t="shared" si="25"/>
        <v>Akpan</v>
      </c>
      <c r="I248" t="str">
        <f t="shared" si="26"/>
        <v>Caroline</v>
      </c>
      <c r="J248" t="str">
        <f t="shared" si="24"/>
        <v>Akpan, Caroline</v>
      </c>
      <c r="K248">
        <f>VLOOKUP(C248,'Invited Hospitals'!B:J, 7, FALSE)</f>
        <v>302</v>
      </c>
      <c r="L248" s="132">
        <v>19</v>
      </c>
      <c r="M248">
        <f>VLOOKUP($C248,'Invited Hospitals'!$B:$J, 8, FALSE)</f>
        <v>2016</v>
      </c>
      <c r="N248" s="132" t="str">
        <f>VLOOKUP($C248,'Invited Hospitals'!$B:$K, 9, FALSE)</f>
        <v>Nongovt. (not-for-profit) - Other</v>
      </c>
      <c r="O248" s="110" t="s">
        <v>2679</v>
      </c>
      <c r="P248" s="113">
        <v>38789</v>
      </c>
      <c r="Q248" s="110" t="s">
        <v>2681</v>
      </c>
      <c r="R248" s="132" t="str">
        <f>VLOOKUP($C248,'Invited Hospitals'!$B:$K, 10, FALSE)</f>
        <v>Minor</v>
      </c>
      <c r="V248" s="1"/>
      <c r="X248" s="2"/>
      <c r="Y248" s="3"/>
      <c r="AF248" s="17"/>
      <c r="AG248" s="20"/>
      <c r="AH248" s="17"/>
    </row>
    <row r="249" spans="1:34">
      <c r="A249" s="84">
        <v>7.0256129128112299E-2</v>
      </c>
      <c r="B249" s="83" t="s">
        <v>313</v>
      </c>
      <c r="C249" s="83" t="s">
        <v>313</v>
      </c>
      <c r="D249" s="84">
        <v>0.21700524054157877</v>
      </c>
      <c r="E249" s="83" t="s">
        <v>714</v>
      </c>
      <c r="F249" s="84">
        <v>0.62267359343562168</v>
      </c>
      <c r="G249" s="86" t="s">
        <v>412</v>
      </c>
      <c r="H249" t="str">
        <f t="shared" si="25"/>
        <v>Craven</v>
      </c>
      <c r="I249" t="str">
        <f t="shared" si="26"/>
        <v>Chelsea</v>
      </c>
      <c r="J249" t="str">
        <f t="shared" si="24"/>
        <v>Craven, Chelsea</v>
      </c>
      <c r="K249">
        <f>VLOOKUP(C249,'Invited Hospitals'!B:J, 7, FALSE)</f>
        <v>302</v>
      </c>
      <c r="L249" s="132">
        <v>19</v>
      </c>
      <c r="M249">
        <f>VLOOKUP($C249,'Invited Hospitals'!$B:$J, 8, FALSE)</f>
        <v>2016</v>
      </c>
      <c r="N249" s="132" t="str">
        <f>VLOOKUP($C249,'Invited Hospitals'!$B:$K, 9, FALSE)</f>
        <v>Nongovt. (not-for-profit) - Other</v>
      </c>
      <c r="O249" s="110" t="s">
        <v>2426</v>
      </c>
      <c r="P249" s="113">
        <v>42758</v>
      </c>
      <c r="Q249" s="110" t="s">
        <v>2678</v>
      </c>
      <c r="R249" s="132" t="str">
        <f>VLOOKUP($C249,'Invited Hospitals'!$B:$K, 10, FALSE)</f>
        <v>Minor</v>
      </c>
      <c r="V249" s="1"/>
      <c r="X249" s="2"/>
      <c r="Y249" s="3"/>
      <c r="AF249" s="17"/>
      <c r="AG249" s="20"/>
      <c r="AH249" s="17"/>
    </row>
    <row r="250" spans="1:34">
      <c r="A250" s="84">
        <v>0.46121536292666965</v>
      </c>
      <c r="B250" s="83" t="s">
        <v>313</v>
      </c>
      <c r="C250" s="83" t="s">
        <v>313</v>
      </c>
      <c r="D250" s="84">
        <v>0.21700524054157877</v>
      </c>
      <c r="E250" s="83" t="s">
        <v>714</v>
      </c>
      <c r="F250" s="84">
        <v>0.62267359343562168</v>
      </c>
      <c r="G250" s="86" t="s">
        <v>423</v>
      </c>
      <c r="H250" t="str">
        <f t="shared" si="25"/>
        <v>Nicolas</v>
      </c>
      <c r="I250" t="str">
        <f t="shared" si="26"/>
        <v>Elmira</v>
      </c>
      <c r="J250" t="str">
        <f t="shared" si="24"/>
        <v>Nicolas, Elmira</v>
      </c>
      <c r="K250">
        <f>VLOOKUP(C250,'Invited Hospitals'!B:J, 7, FALSE)</f>
        <v>302</v>
      </c>
      <c r="L250" s="132">
        <v>19</v>
      </c>
      <c r="M250">
        <f>VLOOKUP($C250,'Invited Hospitals'!$B:$J, 8, FALSE)</f>
        <v>2016</v>
      </c>
      <c r="N250" s="132" t="str">
        <f>VLOOKUP($C250,'Invited Hospitals'!$B:$K, 9, FALSE)</f>
        <v>Nongovt. (not-for-profit) - Other</v>
      </c>
      <c r="O250" s="110" t="s">
        <v>2426</v>
      </c>
      <c r="P250" s="113">
        <v>42779</v>
      </c>
      <c r="Q250" s="110" t="s">
        <v>2681</v>
      </c>
      <c r="R250" s="132" t="str">
        <f>VLOOKUP($C250,'Invited Hospitals'!$B:$K, 10, FALSE)</f>
        <v>Minor</v>
      </c>
      <c r="V250" s="1"/>
      <c r="X250" s="2"/>
      <c r="Y250" s="3"/>
      <c r="AF250" s="17"/>
      <c r="AG250" s="20"/>
      <c r="AH250" s="17"/>
    </row>
    <row r="251" spans="1:34">
      <c r="A251" s="84">
        <v>0.18058487757213881</v>
      </c>
      <c r="B251" s="83" t="s">
        <v>313</v>
      </c>
      <c r="C251" s="83" t="s">
        <v>313</v>
      </c>
      <c r="D251" s="84">
        <v>0.21700524054157877</v>
      </c>
      <c r="E251" s="83" t="s">
        <v>714</v>
      </c>
      <c r="F251" s="84">
        <v>0.62267359343562168</v>
      </c>
      <c r="G251" s="86" t="s">
        <v>406</v>
      </c>
      <c r="H251" t="str">
        <f t="shared" si="25"/>
        <v>Avila-Nunez</v>
      </c>
      <c r="I251" t="str">
        <f t="shared" si="26"/>
        <v>Elsa</v>
      </c>
      <c r="J251" t="str">
        <f t="shared" si="24"/>
        <v>Avila-Nunez, Elsa</v>
      </c>
      <c r="K251">
        <f>VLOOKUP(C251,'Invited Hospitals'!B:J, 7, FALSE)</f>
        <v>302</v>
      </c>
      <c r="L251" s="132">
        <v>19</v>
      </c>
      <c r="M251">
        <f>VLOOKUP($C251,'Invited Hospitals'!$B:$J, 8, FALSE)</f>
        <v>2016</v>
      </c>
      <c r="N251" s="132" t="str">
        <f>VLOOKUP($C251,'Invited Hospitals'!$B:$K, 9, FALSE)</f>
        <v>Nongovt. (not-for-profit) - Other</v>
      </c>
      <c r="O251" s="110" t="s">
        <v>2426</v>
      </c>
      <c r="P251" s="113">
        <v>42776</v>
      </c>
      <c r="Q251" s="110" t="s">
        <v>2681</v>
      </c>
      <c r="R251" s="132" t="str">
        <f>VLOOKUP($C251,'Invited Hospitals'!$B:$K, 10, FALSE)</f>
        <v>Minor</v>
      </c>
      <c r="V251" s="1"/>
      <c r="X251" s="2"/>
      <c r="Y251" s="3"/>
      <c r="AF251" s="17"/>
      <c r="AG251" s="20"/>
      <c r="AH251" s="17"/>
    </row>
    <row r="252" spans="1:34">
      <c r="A252" s="84">
        <v>0.25954293981451604</v>
      </c>
      <c r="B252" s="83" t="s">
        <v>313</v>
      </c>
      <c r="C252" s="83" t="s">
        <v>313</v>
      </c>
      <c r="D252" s="84">
        <v>0.21700524054157877</v>
      </c>
      <c r="E252" s="83" t="s">
        <v>714</v>
      </c>
      <c r="F252" s="84">
        <v>0.62267359343562168</v>
      </c>
      <c r="G252" s="86" t="s">
        <v>431</v>
      </c>
      <c r="H252" t="str">
        <f t="shared" si="25"/>
        <v>Tsuruta</v>
      </c>
      <c r="I252" t="str">
        <f t="shared" si="26"/>
        <v>Eri</v>
      </c>
      <c r="J252" t="str">
        <f t="shared" si="24"/>
        <v>Tsuruta, Eri</v>
      </c>
      <c r="K252">
        <f>VLOOKUP(C252,'Invited Hospitals'!B:J, 7, FALSE)</f>
        <v>302</v>
      </c>
      <c r="L252" s="132">
        <v>19</v>
      </c>
      <c r="M252">
        <f>VLOOKUP($C252,'Invited Hospitals'!$B:$J, 8, FALSE)</f>
        <v>2016</v>
      </c>
      <c r="N252" s="132" t="str">
        <f>VLOOKUP($C252,'Invited Hospitals'!$B:$K, 9, FALSE)</f>
        <v>Nongovt. (not-for-profit) - Other</v>
      </c>
      <c r="O252" s="110" t="s">
        <v>2684</v>
      </c>
      <c r="P252" s="121">
        <v>42433</v>
      </c>
      <c r="Q252" s="110"/>
      <c r="R252" s="132" t="str">
        <f>VLOOKUP($C252,'Invited Hospitals'!$B:$K, 10, FALSE)</f>
        <v>Minor</v>
      </c>
      <c r="V252" s="1"/>
      <c r="X252" s="2"/>
      <c r="Y252" s="3"/>
      <c r="AF252" s="17"/>
      <c r="AG252" s="20"/>
      <c r="AH252" s="17"/>
    </row>
    <row r="253" spans="1:34">
      <c r="A253" s="84">
        <v>0.42266704941543343</v>
      </c>
      <c r="B253" s="83" t="s">
        <v>313</v>
      </c>
      <c r="C253" s="83" t="s">
        <v>313</v>
      </c>
      <c r="D253" s="84">
        <v>0.21700524054157877</v>
      </c>
      <c r="E253" s="83" t="s">
        <v>714</v>
      </c>
      <c r="F253" s="84">
        <v>0.62267359343562168</v>
      </c>
      <c r="G253" s="86" t="s">
        <v>427</v>
      </c>
      <c r="H253" t="str">
        <f t="shared" si="25"/>
        <v>Salagan</v>
      </c>
      <c r="I253" t="str">
        <f t="shared" si="26"/>
        <v>Glacel Anne</v>
      </c>
      <c r="J253" t="str">
        <f t="shared" si="24"/>
        <v>Salagan, Glacel Anne</v>
      </c>
      <c r="K253">
        <f>VLOOKUP(C253,'Invited Hospitals'!B:J, 7, FALSE)</f>
        <v>302</v>
      </c>
      <c r="L253" s="132">
        <v>19</v>
      </c>
      <c r="M253">
        <f>VLOOKUP($C253,'Invited Hospitals'!$B:$J, 8, FALSE)</f>
        <v>2016</v>
      </c>
      <c r="N253" s="132" t="str">
        <f>VLOOKUP($C253,'Invited Hospitals'!$B:$K, 9, FALSE)</f>
        <v>Nongovt. (not-for-profit) - Other</v>
      </c>
      <c r="O253" s="110" t="s">
        <v>2426</v>
      </c>
      <c r="P253" s="113">
        <v>36943</v>
      </c>
      <c r="Q253" s="110" t="s">
        <v>2428</v>
      </c>
      <c r="R253" s="132" t="str">
        <f>VLOOKUP($C253,'Invited Hospitals'!$B:$K, 10, FALSE)</f>
        <v>Minor</v>
      </c>
      <c r="V253" s="1"/>
      <c r="X253" s="2"/>
      <c r="Y253" s="3"/>
      <c r="AF253" s="17"/>
      <c r="AG253" s="20"/>
      <c r="AH253" s="17"/>
    </row>
    <row r="254" spans="1:34">
      <c r="A254" s="84">
        <v>0.57564462866723354</v>
      </c>
      <c r="B254" s="83" t="s">
        <v>313</v>
      </c>
      <c r="C254" s="83" t="s">
        <v>313</v>
      </c>
      <c r="D254" s="84">
        <v>0.21700524054157877</v>
      </c>
      <c r="E254" s="83" t="s">
        <v>714</v>
      </c>
      <c r="F254" s="84">
        <v>0.62267359343562168</v>
      </c>
      <c r="G254" s="86" t="s">
        <v>429</v>
      </c>
      <c r="H254" t="str">
        <f t="shared" si="25"/>
        <v>Smith</v>
      </c>
      <c r="I254" t="str">
        <f t="shared" si="26"/>
        <v>Grant</v>
      </c>
      <c r="J254" t="str">
        <f t="shared" si="24"/>
        <v>Smith, Grant</v>
      </c>
      <c r="K254">
        <f>VLOOKUP(C254,'Invited Hospitals'!B:J, 7, FALSE)</f>
        <v>302</v>
      </c>
      <c r="L254" s="132">
        <v>19</v>
      </c>
      <c r="M254">
        <f>VLOOKUP($C254,'Invited Hospitals'!$B:$J, 8, FALSE)</f>
        <v>2016</v>
      </c>
      <c r="N254" s="132" t="str">
        <f>VLOOKUP($C254,'Invited Hospitals'!$B:$K, 9, FALSE)</f>
        <v>Nongovt. (not-for-profit) - Other</v>
      </c>
      <c r="O254" s="110" t="s">
        <v>2679</v>
      </c>
      <c r="P254" s="113">
        <v>39601</v>
      </c>
      <c r="Q254" s="110" t="s">
        <v>2678</v>
      </c>
      <c r="R254" s="132" t="str">
        <f>VLOOKUP($C254,'Invited Hospitals'!$B:$K, 10, FALSE)</f>
        <v>Minor</v>
      </c>
      <c r="V254" s="1"/>
      <c r="X254" s="2"/>
      <c r="Y254" s="3"/>
      <c r="AF254" s="17"/>
      <c r="AG254" s="20"/>
      <c r="AH254" s="17"/>
    </row>
    <row r="255" spans="1:34">
      <c r="A255" s="84">
        <v>0.28356995650562256</v>
      </c>
      <c r="B255" s="83" t="s">
        <v>313</v>
      </c>
      <c r="C255" s="83" t="s">
        <v>313</v>
      </c>
      <c r="D255" s="84">
        <v>0.21700524054157877</v>
      </c>
      <c r="E255" s="83" t="s">
        <v>714</v>
      </c>
      <c r="F255" s="84">
        <v>0.62267359343562168</v>
      </c>
      <c r="G255" s="86" t="s">
        <v>424</v>
      </c>
      <c r="H255" t="str">
        <f t="shared" si="25"/>
        <v>Pabona</v>
      </c>
      <c r="I255" t="str">
        <f t="shared" si="26"/>
        <v>Ivy</v>
      </c>
      <c r="J255" t="str">
        <f t="shared" si="24"/>
        <v>Pabona, Ivy</v>
      </c>
      <c r="K255">
        <f>VLOOKUP(C255,'Invited Hospitals'!B:J, 7, FALSE)</f>
        <v>302</v>
      </c>
      <c r="L255" s="132">
        <v>19</v>
      </c>
      <c r="M255">
        <f>VLOOKUP($C255,'Invited Hospitals'!$B:$J, 8, FALSE)</f>
        <v>2016</v>
      </c>
      <c r="N255" s="132" t="str">
        <f>VLOOKUP($C255,'Invited Hospitals'!$B:$K, 9, FALSE)</f>
        <v>Nongovt. (not-for-profit) - Other</v>
      </c>
      <c r="O255" s="110" t="s">
        <v>2426</v>
      </c>
      <c r="P255" s="113">
        <v>42531</v>
      </c>
      <c r="Q255" s="110" t="s">
        <v>2678</v>
      </c>
      <c r="R255" s="132" t="str">
        <f>VLOOKUP($C255,'Invited Hospitals'!$B:$K, 10, FALSE)</f>
        <v>Minor</v>
      </c>
      <c r="V255" s="1"/>
      <c r="X255" s="2"/>
      <c r="Y255" s="3"/>
      <c r="AF255" s="17"/>
      <c r="AG255" s="20"/>
      <c r="AH255" s="17"/>
    </row>
    <row r="256" spans="1:34">
      <c r="A256" s="84">
        <v>0.61858650991409914</v>
      </c>
      <c r="B256" s="83" t="s">
        <v>313</v>
      </c>
      <c r="C256" s="83" t="s">
        <v>313</v>
      </c>
      <c r="D256" s="84">
        <v>0.21700524054157877</v>
      </c>
      <c r="E256" s="83" t="s">
        <v>714</v>
      </c>
      <c r="F256" s="84">
        <v>0.62267359343562168</v>
      </c>
      <c r="G256" s="86" t="s">
        <v>426</v>
      </c>
      <c r="H256" t="str">
        <f t="shared" si="25"/>
        <v>Prunean</v>
      </c>
      <c r="I256" t="str">
        <f t="shared" si="26"/>
        <v>Jenny</v>
      </c>
      <c r="J256" t="str">
        <f t="shared" si="24"/>
        <v>Prunean, Jenny</v>
      </c>
      <c r="K256">
        <f>VLOOKUP(C256,'Invited Hospitals'!B:J, 7, FALSE)</f>
        <v>302</v>
      </c>
      <c r="L256" s="132">
        <v>19</v>
      </c>
      <c r="M256">
        <f>VLOOKUP($C256,'Invited Hospitals'!$B:$J, 8, FALSE)</f>
        <v>2016</v>
      </c>
      <c r="N256" s="132" t="str">
        <f>VLOOKUP($C256,'Invited Hospitals'!$B:$K, 9, FALSE)</f>
        <v>Nongovt. (not-for-profit) - Other</v>
      </c>
      <c r="O256" s="110" t="s">
        <v>2426</v>
      </c>
      <c r="P256" s="113">
        <v>40196</v>
      </c>
      <c r="Q256" s="110" t="s">
        <v>2681</v>
      </c>
      <c r="R256" s="132" t="str">
        <f>VLOOKUP($C256,'Invited Hospitals'!$B:$K, 10, FALSE)</f>
        <v>Minor</v>
      </c>
      <c r="V256" s="1"/>
      <c r="X256" s="2"/>
      <c r="Y256" s="3"/>
      <c r="AF256" s="17"/>
      <c r="AG256" s="20"/>
      <c r="AH256" s="17"/>
    </row>
    <row r="257" spans="1:34">
      <c r="A257" s="84">
        <v>0.19662916690993637</v>
      </c>
      <c r="B257" s="83" t="s">
        <v>313</v>
      </c>
      <c r="C257" s="83" t="s">
        <v>313</v>
      </c>
      <c r="D257" s="84">
        <v>0.21700524054157877</v>
      </c>
      <c r="E257" s="83" t="s">
        <v>714</v>
      </c>
      <c r="F257" s="84">
        <v>0.62267359343562168</v>
      </c>
      <c r="G257" s="86" t="s">
        <v>430</v>
      </c>
      <c r="H257" t="str">
        <f t="shared" si="25"/>
        <v>Sotaridona</v>
      </c>
      <c r="I257" t="str">
        <f t="shared" si="26"/>
        <v>Jo Anne</v>
      </c>
      <c r="J257" t="str">
        <f t="shared" si="24"/>
        <v>Sotaridona, Jo Anne</v>
      </c>
      <c r="K257">
        <f>VLOOKUP(C257,'Invited Hospitals'!B:J, 7, FALSE)</f>
        <v>302</v>
      </c>
      <c r="L257" s="132">
        <v>19</v>
      </c>
      <c r="M257">
        <f>VLOOKUP($C257,'Invited Hospitals'!$B:$J, 8, FALSE)</f>
        <v>2016</v>
      </c>
      <c r="N257" s="132" t="str">
        <f>VLOOKUP($C257,'Invited Hospitals'!$B:$K, 9, FALSE)</f>
        <v>Nongovt. (not-for-profit) - Other</v>
      </c>
      <c r="O257" s="110" t="s">
        <v>2426</v>
      </c>
      <c r="P257" s="113">
        <v>42090</v>
      </c>
      <c r="Q257" s="110" t="s">
        <v>2678</v>
      </c>
      <c r="R257" s="132" t="str">
        <f>VLOOKUP($C257,'Invited Hospitals'!$B:$K, 10, FALSE)</f>
        <v>Minor</v>
      </c>
      <c r="V257" s="1"/>
      <c r="X257" s="2"/>
      <c r="Y257" s="3"/>
      <c r="AF257" s="17"/>
      <c r="AG257" s="20"/>
      <c r="AH257" s="17"/>
    </row>
    <row r="258" spans="1:34">
      <c r="A258" s="84">
        <v>0.68886812577294287</v>
      </c>
      <c r="B258" s="83" t="s">
        <v>313</v>
      </c>
      <c r="C258" s="83" t="s">
        <v>313</v>
      </c>
      <c r="D258" s="84">
        <v>0.21700524054157877</v>
      </c>
      <c r="E258" s="83" t="s">
        <v>714</v>
      </c>
      <c r="F258" s="84">
        <v>0.62267359343562168</v>
      </c>
      <c r="G258" s="86" t="s">
        <v>414</v>
      </c>
      <c r="H258" t="str">
        <f t="shared" si="25"/>
        <v>David</v>
      </c>
      <c r="I258" t="str">
        <f t="shared" si="26"/>
        <v>Jorel</v>
      </c>
      <c r="J258" t="str">
        <f t="shared" si="24"/>
        <v>David, Jorel</v>
      </c>
      <c r="K258">
        <f>VLOOKUP(C258,'Invited Hospitals'!B:J, 7, FALSE)</f>
        <v>302</v>
      </c>
      <c r="L258" s="132">
        <v>19</v>
      </c>
      <c r="M258">
        <f>VLOOKUP($C258,'Invited Hospitals'!$B:$J, 8, FALSE)</f>
        <v>2016</v>
      </c>
      <c r="N258" s="132" t="str">
        <f>VLOOKUP($C258,'Invited Hospitals'!$B:$K, 9, FALSE)</f>
        <v>Nongovt. (not-for-profit) - Other</v>
      </c>
      <c r="O258" s="110" t="s">
        <v>2426</v>
      </c>
      <c r="P258" s="113">
        <v>42377</v>
      </c>
      <c r="Q258" s="110" t="s">
        <v>2681</v>
      </c>
      <c r="R258" s="132" t="str">
        <f>VLOOKUP($C258,'Invited Hospitals'!$B:$K, 10, FALSE)</f>
        <v>Minor</v>
      </c>
      <c r="V258" s="1"/>
      <c r="X258" s="2"/>
      <c r="Y258" s="3"/>
      <c r="AF258" s="17"/>
      <c r="AG258" s="20"/>
      <c r="AH258" s="17"/>
    </row>
    <row r="259" spans="1:34">
      <c r="A259" s="84">
        <v>0.25212837342989369</v>
      </c>
      <c r="B259" s="83" t="s">
        <v>313</v>
      </c>
      <c r="C259" s="83" t="s">
        <v>313</v>
      </c>
      <c r="D259" s="84">
        <v>0.21700524054157877</v>
      </c>
      <c r="E259" s="83" t="s">
        <v>714</v>
      </c>
      <c r="F259" s="84">
        <v>0.62267359343562168</v>
      </c>
      <c r="G259" s="86" t="s">
        <v>410</v>
      </c>
      <c r="H259" t="str">
        <f t="shared" si="25"/>
        <v>Chambers</v>
      </c>
      <c r="I259" t="str">
        <f t="shared" si="26"/>
        <v>Jovelyne</v>
      </c>
      <c r="J259" t="str">
        <f t="shared" si="24"/>
        <v>Chambers, Jovelyne</v>
      </c>
      <c r="K259">
        <f>VLOOKUP(C259,'Invited Hospitals'!B:J, 7, FALSE)</f>
        <v>302</v>
      </c>
      <c r="L259" s="132">
        <v>19</v>
      </c>
      <c r="M259">
        <f>VLOOKUP($C259,'Invited Hospitals'!$B:$J, 8, FALSE)</f>
        <v>2016</v>
      </c>
      <c r="N259" s="132" t="str">
        <f>VLOOKUP($C259,'Invited Hospitals'!$B:$K, 9, FALSE)</f>
        <v>Nongovt. (not-for-profit) - Other</v>
      </c>
      <c r="O259" s="110" t="s">
        <v>2679</v>
      </c>
      <c r="P259" s="113">
        <v>40189</v>
      </c>
      <c r="Q259" s="110" t="s">
        <v>2680</v>
      </c>
      <c r="R259" s="132" t="str">
        <f>VLOOKUP($C259,'Invited Hospitals'!$B:$K, 10, FALSE)</f>
        <v>Minor</v>
      </c>
      <c r="V259" s="1"/>
      <c r="X259" s="2"/>
      <c r="Y259" s="3"/>
      <c r="AF259" s="17"/>
      <c r="AG259" s="20"/>
      <c r="AH259" s="17"/>
    </row>
    <row r="260" spans="1:34">
      <c r="A260" s="84">
        <v>0.66409280730167874</v>
      </c>
      <c r="B260" s="83" t="s">
        <v>313</v>
      </c>
      <c r="C260" s="83" t="s">
        <v>313</v>
      </c>
      <c r="D260" s="84">
        <v>0.21700524054157877</v>
      </c>
      <c r="E260" s="83" t="s">
        <v>714</v>
      </c>
      <c r="F260" s="84">
        <v>0.62267359343562168</v>
      </c>
      <c r="G260" s="86" t="s">
        <v>402</v>
      </c>
      <c r="H260" t="str">
        <f t="shared" si="25"/>
        <v>Abendante</v>
      </c>
      <c r="I260" t="str">
        <f t="shared" si="26"/>
        <v>Karen</v>
      </c>
      <c r="J260" t="str">
        <f t="shared" si="24"/>
        <v>Abendante, Karen</v>
      </c>
      <c r="K260">
        <f>VLOOKUP(C260,'Invited Hospitals'!B:J, 7, FALSE)</f>
        <v>302</v>
      </c>
      <c r="L260" s="132">
        <v>19</v>
      </c>
      <c r="M260">
        <f>VLOOKUP($C260,'Invited Hospitals'!$B:$J, 8, FALSE)</f>
        <v>2016</v>
      </c>
      <c r="N260" s="132" t="str">
        <f>VLOOKUP($C260,'Invited Hospitals'!$B:$K, 9, FALSE)</f>
        <v>Nongovt. (not-for-profit) - Other</v>
      </c>
      <c r="O260" s="110" t="s">
        <v>2426</v>
      </c>
      <c r="P260" s="113">
        <v>39289</v>
      </c>
      <c r="Q260" s="110" t="s">
        <v>2681</v>
      </c>
      <c r="R260" s="132" t="str">
        <f>VLOOKUP($C260,'Invited Hospitals'!$B:$K, 10, FALSE)</f>
        <v>Minor</v>
      </c>
      <c r="V260" s="1"/>
      <c r="X260" s="1"/>
      <c r="AF260" s="17"/>
      <c r="AG260" s="18"/>
      <c r="AH260" s="17"/>
    </row>
    <row r="261" spans="1:34">
      <c r="A261" s="84">
        <v>0.65207686513273444</v>
      </c>
      <c r="B261" s="83" t="s">
        <v>313</v>
      </c>
      <c r="C261" s="83" t="s">
        <v>313</v>
      </c>
      <c r="D261" s="84">
        <v>0.21700524054157877</v>
      </c>
      <c r="E261" s="83" t="s">
        <v>714</v>
      </c>
      <c r="F261" s="84">
        <v>0.62267359343562168</v>
      </c>
      <c r="G261" s="86" t="s">
        <v>425</v>
      </c>
      <c r="H261" t="str">
        <f t="shared" si="25"/>
        <v>Pena</v>
      </c>
      <c r="I261" t="str">
        <f t="shared" si="26"/>
        <v>Karen</v>
      </c>
      <c r="J261" t="str">
        <f t="shared" si="24"/>
        <v>Pena, Karen</v>
      </c>
      <c r="K261">
        <f>VLOOKUP(C261,'Invited Hospitals'!B:J, 7, FALSE)</f>
        <v>302</v>
      </c>
      <c r="L261" s="132">
        <v>19</v>
      </c>
      <c r="M261">
        <f>VLOOKUP($C261,'Invited Hospitals'!$B:$J, 8, FALSE)</f>
        <v>2016</v>
      </c>
      <c r="N261" s="132" t="str">
        <f>VLOOKUP($C261,'Invited Hospitals'!$B:$K, 9, FALSE)</f>
        <v>Nongovt. (not-for-profit) - Other</v>
      </c>
      <c r="O261" s="110" t="s">
        <v>2426</v>
      </c>
      <c r="P261" s="113">
        <v>42779</v>
      </c>
      <c r="Q261" s="110" t="s">
        <v>2678</v>
      </c>
      <c r="R261" s="132" t="str">
        <f>VLOOKUP($C261,'Invited Hospitals'!$B:$K, 10, FALSE)</f>
        <v>Minor</v>
      </c>
      <c r="V261" s="1"/>
      <c r="X261" s="1"/>
      <c r="AF261" s="17"/>
      <c r="AG261" s="18"/>
      <c r="AH261" s="17"/>
    </row>
    <row r="262" spans="1:34">
      <c r="A262" s="84">
        <v>0.59353147360782421</v>
      </c>
      <c r="B262" s="83" t="s">
        <v>313</v>
      </c>
      <c r="C262" s="83" t="s">
        <v>313</v>
      </c>
      <c r="D262" s="84">
        <v>0.21700524054157877</v>
      </c>
      <c r="E262" s="83" t="s">
        <v>714</v>
      </c>
      <c r="F262" s="84">
        <v>0.62267359343562168</v>
      </c>
      <c r="G262" s="86" t="s">
        <v>404</v>
      </c>
      <c r="H262" t="str">
        <f t="shared" si="25"/>
        <v>Allery</v>
      </c>
      <c r="I262" t="str">
        <f t="shared" si="26"/>
        <v>Kirstie</v>
      </c>
      <c r="J262" t="str">
        <f t="shared" si="24"/>
        <v>Allery, Kirstie</v>
      </c>
      <c r="K262">
        <f>VLOOKUP(C262,'Invited Hospitals'!B:J, 7, FALSE)</f>
        <v>302</v>
      </c>
      <c r="L262" s="132">
        <v>19</v>
      </c>
      <c r="M262">
        <f>VLOOKUP($C262,'Invited Hospitals'!$B:$J, 8, FALSE)</f>
        <v>2016</v>
      </c>
      <c r="N262" s="132" t="str">
        <f>VLOOKUP($C262,'Invited Hospitals'!$B:$K, 9, FALSE)</f>
        <v>Nongovt. (not-for-profit) - Other</v>
      </c>
      <c r="O262" s="110" t="s">
        <v>2426</v>
      </c>
      <c r="P262" s="113">
        <v>42720</v>
      </c>
      <c r="Q262" s="110" t="s">
        <v>2678</v>
      </c>
      <c r="R262" s="132" t="str">
        <f>VLOOKUP($C262,'Invited Hospitals'!$B:$K, 10, FALSE)</f>
        <v>Minor</v>
      </c>
      <c r="V262" s="1"/>
      <c r="X262" s="1"/>
      <c r="AF262" s="17"/>
      <c r="AG262" s="18"/>
      <c r="AH262" s="17"/>
    </row>
    <row r="263" spans="1:34">
      <c r="A263" s="84">
        <v>0.3649576101061891</v>
      </c>
      <c r="B263" s="83" t="s">
        <v>313</v>
      </c>
      <c r="C263" s="83" t="s">
        <v>313</v>
      </c>
      <c r="D263" s="84">
        <v>0.21700524054157877</v>
      </c>
      <c r="E263" s="83" t="s">
        <v>714</v>
      </c>
      <c r="F263" s="84">
        <v>0.62267359343562168</v>
      </c>
      <c r="G263" s="86" t="s">
        <v>405</v>
      </c>
      <c r="H263" t="str">
        <f t="shared" si="25"/>
        <v>Antonio</v>
      </c>
      <c r="I263" t="str">
        <f t="shared" si="26"/>
        <v>Liberty</v>
      </c>
      <c r="J263" t="str">
        <f t="shared" si="24"/>
        <v>Antonio, Liberty</v>
      </c>
      <c r="K263">
        <f>VLOOKUP(C263,'Invited Hospitals'!B:J, 7, FALSE)</f>
        <v>302</v>
      </c>
      <c r="L263" s="132">
        <v>19</v>
      </c>
      <c r="M263">
        <f>VLOOKUP($C263,'Invited Hospitals'!$B:$J, 8, FALSE)</f>
        <v>2016</v>
      </c>
      <c r="N263" s="132" t="str">
        <f>VLOOKUP($C263,'Invited Hospitals'!$B:$K, 9, FALSE)</f>
        <v>Nongovt. (not-for-profit) - Other</v>
      </c>
      <c r="O263" s="110" t="s">
        <v>2433</v>
      </c>
      <c r="P263" s="121">
        <v>39755</v>
      </c>
      <c r="Q263" s="110" t="s">
        <v>2678</v>
      </c>
      <c r="R263" s="132" t="str">
        <f>VLOOKUP($C263,'Invited Hospitals'!$B:$K, 10, FALSE)</f>
        <v>Minor</v>
      </c>
      <c r="V263" s="1"/>
      <c r="X263" s="1"/>
      <c r="AF263" s="17"/>
      <c r="AG263" s="18"/>
      <c r="AH263" s="17"/>
    </row>
    <row r="264" spans="1:34">
      <c r="A264" s="84">
        <v>1.9057116892150394E-2</v>
      </c>
      <c r="B264" s="83" t="s">
        <v>313</v>
      </c>
      <c r="C264" s="83" t="s">
        <v>313</v>
      </c>
      <c r="D264" s="84">
        <v>0.21700524054157877</v>
      </c>
      <c r="E264" s="83" t="s">
        <v>714</v>
      </c>
      <c r="F264" s="84">
        <v>0.62267359343562168</v>
      </c>
      <c r="G264" s="86" t="s">
        <v>428</v>
      </c>
      <c r="H264" t="str">
        <f t="shared" si="25"/>
        <v>Singeorzan</v>
      </c>
      <c r="I264" t="str">
        <f t="shared" si="26"/>
        <v>Lisa</v>
      </c>
      <c r="J264" t="str">
        <f t="shared" si="24"/>
        <v>Singeorzan, Lisa</v>
      </c>
      <c r="K264">
        <f>VLOOKUP(C264,'Invited Hospitals'!B:J, 7, FALSE)</f>
        <v>302</v>
      </c>
      <c r="L264" s="132">
        <v>19</v>
      </c>
      <c r="M264">
        <f>VLOOKUP($C264,'Invited Hospitals'!$B:$J, 8, FALSE)</f>
        <v>2016</v>
      </c>
      <c r="N264" s="132" t="str">
        <f>VLOOKUP($C264,'Invited Hospitals'!$B:$K, 9, FALSE)</f>
        <v>Nongovt. (not-for-profit) - Other</v>
      </c>
      <c r="O264" s="110" t="s">
        <v>2426</v>
      </c>
      <c r="P264" s="121">
        <v>37816</v>
      </c>
      <c r="Q264" s="110" t="s">
        <v>2678</v>
      </c>
      <c r="R264" s="132" t="str">
        <f>VLOOKUP($C264,'Invited Hospitals'!$B:$K, 10, FALSE)</f>
        <v>Minor</v>
      </c>
      <c r="V264" s="1"/>
      <c r="X264" s="1"/>
      <c r="AF264" s="17"/>
      <c r="AG264" s="18"/>
      <c r="AH264" s="17"/>
    </row>
    <row r="265" spans="1:34">
      <c r="A265" s="84">
        <v>0.52664650723599604</v>
      </c>
      <c r="B265" s="83" t="s">
        <v>313</v>
      </c>
      <c r="C265" s="83" t="s">
        <v>313</v>
      </c>
      <c r="D265" s="84">
        <v>0.21700524054157877</v>
      </c>
      <c r="E265" s="83" t="s">
        <v>714</v>
      </c>
      <c r="F265" s="84">
        <v>0.62267359343562168</v>
      </c>
      <c r="G265" s="86" t="s">
        <v>411</v>
      </c>
      <c r="H265" t="str">
        <f t="shared" si="25"/>
        <v>Cooper</v>
      </c>
      <c r="I265" t="str">
        <f t="shared" si="26"/>
        <v>Marcia</v>
      </c>
      <c r="J265" t="str">
        <f t="shared" si="24"/>
        <v>Cooper, Marcia</v>
      </c>
      <c r="K265">
        <f>VLOOKUP(C265,'Invited Hospitals'!B:J, 7, FALSE)</f>
        <v>302</v>
      </c>
      <c r="L265" s="132">
        <v>19</v>
      </c>
      <c r="M265">
        <f>VLOOKUP($C265,'Invited Hospitals'!$B:$J, 8, FALSE)</f>
        <v>2016</v>
      </c>
      <c r="N265" s="132" t="str">
        <f>VLOOKUP($C265,'Invited Hospitals'!$B:$K, 9, FALSE)</f>
        <v>Nongovt. (not-for-profit) - Other</v>
      </c>
      <c r="O265" s="110" t="s">
        <v>2679</v>
      </c>
      <c r="P265" s="113">
        <v>40322</v>
      </c>
      <c r="Q265" s="110" t="s">
        <v>2678</v>
      </c>
      <c r="R265" s="132" t="str">
        <f>VLOOKUP($C265,'Invited Hospitals'!$B:$K, 10, FALSE)</f>
        <v>Minor</v>
      </c>
      <c r="V265" s="1"/>
      <c r="X265" s="1"/>
      <c r="AF265" s="17"/>
      <c r="AG265" s="18"/>
      <c r="AH265" s="17"/>
    </row>
    <row r="266" spans="1:34">
      <c r="A266" s="84">
        <v>0.31424873492367789</v>
      </c>
      <c r="B266" s="83" t="s">
        <v>313</v>
      </c>
      <c r="C266" s="83" t="s">
        <v>313</v>
      </c>
      <c r="D266" s="84">
        <v>0.21700524054157877</v>
      </c>
      <c r="E266" s="83" t="s">
        <v>714</v>
      </c>
      <c r="F266" s="84">
        <v>0.62267359343562168</v>
      </c>
      <c r="G266" s="86" t="s">
        <v>418</v>
      </c>
      <c r="H266" t="str">
        <f t="shared" si="25"/>
        <v>Johnson</v>
      </c>
      <c r="I266" t="str">
        <f t="shared" si="26"/>
        <v>Maria C.</v>
      </c>
      <c r="J266" t="str">
        <f t="shared" si="24"/>
        <v>Johnson, Maria C.</v>
      </c>
      <c r="K266">
        <f>VLOOKUP(C266,'Invited Hospitals'!B:J, 7, FALSE)</f>
        <v>302</v>
      </c>
      <c r="L266" s="132">
        <v>19</v>
      </c>
      <c r="M266">
        <f>VLOOKUP($C266,'Invited Hospitals'!$B:$J, 8, FALSE)</f>
        <v>2016</v>
      </c>
      <c r="N266" s="132" t="str">
        <f>VLOOKUP($C266,'Invited Hospitals'!$B:$K, 9, FALSE)</f>
        <v>Nongovt. (not-for-profit) - Other</v>
      </c>
      <c r="O266" s="110" t="s">
        <v>2679</v>
      </c>
      <c r="P266" s="113">
        <v>35899</v>
      </c>
      <c r="Q266" s="110" t="s">
        <v>2678</v>
      </c>
      <c r="R266" s="132" t="str">
        <f>VLOOKUP($C266,'Invited Hospitals'!$B:$K, 10, FALSE)</f>
        <v>Minor</v>
      </c>
      <c r="V266" s="1"/>
      <c r="X266" s="1"/>
      <c r="AF266" s="17"/>
      <c r="AG266" s="18"/>
      <c r="AH266" s="17"/>
    </row>
    <row r="267" spans="1:34">
      <c r="A267" s="84">
        <v>0.67156193088724425</v>
      </c>
      <c r="B267" s="83" t="s">
        <v>313</v>
      </c>
      <c r="C267" s="83" t="s">
        <v>313</v>
      </c>
      <c r="D267" s="84">
        <v>0.21700524054157877</v>
      </c>
      <c r="E267" s="83" t="s">
        <v>714</v>
      </c>
      <c r="F267" s="84">
        <v>0.62267359343562168</v>
      </c>
      <c r="G267" s="86" t="s">
        <v>408</v>
      </c>
      <c r="H267" t="str">
        <f t="shared" si="25"/>
        <v>Buchanan</v>
      </c>
      <c r="I267" t="str">
        <f t="shared" si="26"/>
        <v>Maxine</v>
      </c>
      <c r="J267" t="str">
        <f t="shared" si="24"/>
        <v>Buchanan, Maxine</v>
      </c>
      <c r="K267">
        <f>VLOOKUP(C267,'Invited Hospitals'!B:J, 7, FALSE)</f>
        <v>302</v>
      </c>
      <c r="L267" s="132">
        <v>19</v>
      </c>
      <c r="M267">
        <f>VLOOKUP($C267,'Invited Hospitals'!$B:$J, 8, FALSE)</f>
        <v>2016</v>
      </c>
      <c r="N267" s="132" t="str">
        <f>VLOOKUP($C267,'Invited Hospitals'!$B:$K, 9, FALSE)</f>
        <v>Nongovt. (not-for-profit) - Other</v>
      </c>
      <c r="O267" s="110" t="s">
        <v>2426</v>
      </c>
      <c r="P267" s="113">
        <v>39398</v>
      </c>
      <c r="Q267" s="110" t="s">
        <v>2681</v>
      </c>
      <c r="R267" s="132" t="str">
        <f>VLOOKUP($C267,'Invited Hospitals'!$B:$K, 10, FALSE)</f>
        <v>Minor</v>
      </c>
      <c r="V267" s="1"/>
      <c r="X267" s="1"/>
      <c r="AF267" s="17"/>
      <c r="AG267" s="18"/>
      <c r="AH267" s="17"/>
    </row>
    <row r="268" spans="1:34">
      <c r="A268" s="84">
        <v>0.84446162935807501</v>
      </c>
      <c r="B268" s="83" t="s">
        <v>313</v>
      </c>
      <c r="C268" s="83" t="s">
        <v>313</v>
      </c>
      <c r="D268" s="84">
        <v>0.21700524054157877</v>
      </c>
      <c r="E268" s="83" t="s">
        <v>714</v>
      </c>
      <c r="F268" s="151">
        <v>0.62267359343562201</v>
      </c>
      <c r="G268" s="86" t="s">
        <v>433</v>
      </c>
      <c r="H268" t="str">
        <f t="shared" si="25"/>
        <v>Zapanta</v>
      </c>
      <c r="I268" t="str">
        <f t="shared" si="26"/>
        <v>Melvi</v>
      </c>
      <c r="J268" t="str">
        <f t="shared" si="24"/>
        <v>Zapanta, Melvi</v>
      </c>
      <c r="K268">
        <f>VLOOKUP(C268,'Invited Hospitals'!B:J, 7, FALSE)</f>
        <v>302</v>
      </c>
      <c r="L268" s="132">
        <v>19</v>
      </c>
      <c r="M268">
        <f>VLOOKUP($C268,'Invited Hospitals'!$B:$J, 8, FALSE)</f>
        <v>2016</v>
      </c>
      <c r="N268" s="132" t="str">
        <f>VLOOKUP($C268,'Invited Hospitals'!$B:$K, 9, FALSE)</f>
        <v>Nongovt. (not-for-profit) - Other</v>
      </c>
      <c r="O268" s="110" t="s">
        <v>2426</v>
      </c>
      <c r="P268" s="113">
        <v>42152</v>
      </c>
      <c r="Q268" s="110" t="s">
        <v>2678</v>
      </c>
      <c r="R268" s="132" t="str">
        <f>VLOOKUP($C268,'Invited Hospitals'!$B:$K, 10, FALSE)</f>
        <v>Minor</v>
      </c>
      <c r="V268" s="1"/>
      <c r="X268" s="1"/>
      <c r="AF268" s="17"/>
      <c r="AG268" s="18"/>
      <c r="AH268" s="17"/>
    </row>
    <row r="269" spans="1:34">
      <c r="A269" s="84">
        <v>0.33146096834032523</v>
      </c>
      <c r="B269" s="83" t="s">
        <v>313</v>
      </c>
      <c r="C269" s="83" t="s">
        <v>313</v>
      </c>
      <c r="D269" s="84">
        <v>0.21700524054157877</v>
      </c>
      <c r="E269" s="83" t="s">
        <v>714</v>
      </c>
      <c r="F269" s="84">
        <v>0.62267359343562168</v>
      </c>
      <c r="G269" s="86" t="s">
        <v>413</v>
      </c>
      <c r="H269" t="str">
        <f t="shared" si="25"/>
        <v>Cuan</v>
      </c>
      <c r="I269" t="str">
        <f t="shared" si="26"/>
        <v>Percival</v>
      </c>
      <c r="J269" t="str">
        <f t="shared" si="24"/>
        <v>Cuan, Percival</v>
      </c>
      <c r="K269">
        <f>VLOOKUP(C269,'Invited Hospitals'!B:J, 7, FALSE)</f>
        <v>302</v>
      </c>
      <c r="L269" s="132">
        <v>19</v>
      </c>
      <c r="M269">
        <f>VLOOKUP($C269,'Invited Hospitals'!$B:$J, 8, FALSE)</f>
        <v>2016</v>
      </c>
      <c r="N269" s="132" t="str">
        <f>VLOOKUP($C269,'Invited Hospitals'!$B:$K, 9, FALSE)</f>
        <v>Nongovt. (not-for-profit) - Other</v>
      </c>
      <c r="O269" s="110" t="s">
        <v>2679</v>
      </c>
      <c r="P269" s="113">
        <v>40896</v>
      </c>
      <c r="Q269" s="110" t="s">
        <v>2681</v>
      </c>
      <c r="R269" s="132" t="str">
        <f>VLOOKUP($C269,'Invited Hospitals'!$B:$K, 10, FALSE)</f>
        <v>Minor</v>
      </c>
      <c r="V269" s="1"/>
      <c r="X269" s="1"/>
      <c r="AF269" s="17"/>
      <c r="AG269" s="18"/>
      <c r="AH269" s="17"/>
    </row>
    <row r="270" spans="1:34">
      <c r="A270" s="84">
        <v>0.18432284865701076</v>
      </c>
      <c r="B270" s="83" t="s">
        <v>313</v>
      </c>
      <c r="C270" s="83" t="s">
        <v>313</v>
      </c>
      <c r="D270" s="84">
        <v>0.21700524054157877</v>
      </c>
      <c r="E270" s="83" t="s">
        <v>714</v>
      </c>
      <c r="F270" s="84">
        <v>0.62267359343562168</v>
      </c>
      <c r="G270" s="86" t="s">
        <v>421</v>
      </c>
      <c r="H270" t="s">
        <v>3735</v>
      </c>
      <c r="I270" t="s">
        <v>3736</v>
      </c>
      <c r="J270" t="str">
        <f t="shared" si="24"/>
        <v>Lo Grande, Andria</v>
      </c>
      <c r="K270">
        <f>VLOOKUP(C270,'Invited Hospitals'!B:J, 7, FALSE)</f>
        <v>302</v>
      </c>
      <c r="L270" s="132">
        <v>19</v>
      </c>
      <c r="M270">
        <f>VLOOKUP($C270,'Invited Hospitals'!$B:$J, 8, FALSE)</f>
        <v>2016</v>
      </c>
      <c r="N270" s="132" t="str">
        <f>VLOOKUP($C270,'Invited Hospitals'!$B:$K, 9, FALSE)</f>
        <v>Nongovt. (not-for-profit) - Other</v>
      </c>
      <c r="O270" s="110" t="s">
        <v>2426</v>
      </c>
      <c r="P270" s="113">
        <v>40175</v>
      </c>
      <c r="Q270" s="110" t="s">
        <v>2681</v>
      </c>
      <c r="R270" s="132" t="str">
        <f>VLOOKUP($C270,'Invited Hospitals'!$B:$K, 10, FALSE)</f>
        <v>Minor</v>
      </c>
      <c r="V270" s="1"/>
      <c r="X270" s="1"/>
      <c r="AF270" s="17"/>
      <c r="AG270" s="18"/>
      <c r="AH270" s="17"/>
    </row>
    <row r="271" spans="1:34">
      <c r="A271" s="84">
        <v>0.24397856746531321</v>
      </c>
      <c r="B271" s="83" t="s">
        <v>313</v>
      </c>
      <c r="C271" s="83" t="s">
        <v>313</v>
      </c>
      <c r="D271" s="84">
        <v>0.21700524054157877</v>
      </c>
      <c r="E271" s="83" t="s">
        <v>714</v>
      </c>
      <c r="F271" s="84">
        <v>0.62267359343562168</v>
      </c>
      <c r="G271" s="86" t="s">
        <v>415</v>
      </c>
      <c r="H271" t="str">
        <f t="shared" ref="H271:H305" si="27">LEFT(G271,(FIND(" ",G271,1)-1))</f>
        <v>Fortier</v>
      </c>
      <c r="I271" t="str">
        <f t="shared" ref="I271:I305" si="28">TRIM(MID(G271,FIND(" ",G271)+1,256))</f>
        <v>Roger</v>
      </c>
      <c r="J271" t="str">
        <f t="shared" si="24"/>
        <v>Fortier, Roger</v>
      </c>
      <c r="K271">
        <f>VLOOKUP(C271,'Invited Hospitals'!B:J, 7, FALSE)</f>
        <v>302</v>
      </c>
      <c r="L271" s="132">
        <v>19</v>
      </c>
      <c r="M271">
        <f>VLOOKUP($C271,'Invited Hospitals'!$B:$J, 8, FALSE)</f>
        <v>2016</v>
      </c>
      <c r="N271" s="132" t="str">
        <f>VLOOKUP($C271,'Invited Hospitals'!$B:$K, 9, FALSE)</f>
        <v>Nongovt. (not-for-profit) - Other</v>
      </c>
      <c r="O271" s="110" t="s">
        <v>2426</v>
      </c>
      <c r="P271" s="113">
        <v>39314</v>
      </c>
      <c r="Q271" s="110" t="s">
        <v>2681</v>
      </c>
      <c r="R271" s="132" t="str">
        <f>VLOOKUP($C271,'Invited Hospitals'!$B:$K, 10, FALSE)</f>
        <v>Minor</v>
      </c>
      <c r="V271" s="1"/>
      <c r="X271" s="1"/>
      <c r="AF271" s="17"/>
      <c r="AG271" s="18"/>
      <c r="AH271" s="17"/>
    </row>
    <row r="272" spans="1:34">
      <c r="A272" s="84">
        <v>0.1409436352647363</v>
      </c>
      <c r="B272" s="83" t="s">
        <v>313</v>
      </c>
      <c r="C272" s="83" t="s">
        <v>313</v>
      </c>
      <c r="D272" s="84">
        <v>0.21700524054157877</v>
      </c>
      <c r="E272" s="83" t="s">
        <v>714</v>
      </c>
      <c r="F272" s="84">
        <v>0.62267359343562168</v>
      </c>
      <c r="G272" s="86" t="s">
        <v>432</v>
      </c>
      <c r="H272" t="str">
        <f t="shared" si="27"/>
        <v>Wilson</v>
      </c>
      <c r="I272" t="str">
        <f t="shared" si="28"/>
        <v>Saada</v>
      </c>
      <c r="J272" t="str">
        <f t="shared" si="24"/>
        <v>Wilson, Saada</v>
      </c>
      <c r="K272">
        <f>VLOOKUP(C272,'Invited Hospitals'!B:J, 7, FALSE)</f>
        <v>302</v>
      </c>
      <c r="L272" s="132">
        <v>19</v>
      </c>
      <c r="M272">
        <f>VLOOKUP($C272,'Invited Hospitals'!$B:$J, 8, FALSE)</f>
        <v>2016</v>
      </c>
      <c r="N272" s="132" t="str">
        <f>VLOOKUP($C272,'Invited Hospitals'!$B:$K, 9, FALSE)</f>
        <v>Nongovt. (not-for-profit) - Other</v>
      </c>
      <c r="O272" s="110" t="s">
        <v>2679</v>
      </c>
      <c r="P272" s="113">
        <v>42763</v>
      </c>
      <c r="Q272" s="110" t="s">
        <v>2678</v>
      </c>
      <c r="R272" s="132" t="str">
        <f>VLOOKUP($C272,'Invited Hospitals'!$B:$K, 10, FALSE)</f>
        <v>Minor</v>
      </c>
      <c r="V272" s="1"/>
      <c r="X272" s="1"/>
      <c r="AF272" s="17"/>
      <c r="AG272" s="18"/>
      <c r="AH272" s="17"/>
    </row>
    <row r="273" spans="1:34">
      <c r="A273" s="84">
        <v>0.12446652313430551</v>
      </c>
      <c r="B273" s="83" t="s">
        <v>313</v>
      </c>
      <c r="C273" s="83" t="s">
        <v>313</v>
      </c>
      <c r="D273" s="84">
        <v>0.21700524054157877</v>
      </c>
      <c r="E273" s="83" t="s">
        <v>714</v>
      </c>
      <c r="F273" s="84">
        <v>0.62267359343562168</v>
      </c>
      <c r="G273" s="86" t="s">
        <v>416</v>
      </c>
      <c r="H273" t="str">
        <f t="shared" si="27"/>
        <v>Frederickson</v>
      </c>
      <c r="I273" t="str">
        <f t="shared" si="28"/>
        <v>Shayda</v>
      </c>
      <c r="J273" t="str">
        <f t="shared" si="24"/>
        <v>Frederickson, Shayda</v>
      </c>
      <c r="K273">
        <f>VLOOKUP(C273,'Invited Hospitals'!B:J, 7, FALSE)</f>
        <v>302</v>
      </c>
      <c r="L273" s="132">
        <v>19</v>
      </c>
      <c r="M273">
        <f>VLOOKUP($C273,'Invited Hospitals'!$B:$J, 8, FALSE)</f>
        <v>2016</v>
      </c>
      <c r="N273" s="132" t="str">
        <f>VLOOKUP($C273,'Invited Hospitals'!$B:$K, 9, FALSE)</f>
        <v>Nongovt. (not-for-profit) - Other</v>
      </c>
      <c r="O273" s="110" t="s">
        <v>2426</v>
      </c>
      <c r="P273" s="113">
        <v>42699</v>
      </c>
      <c r="Q273" s="110" t="s">
        <v>2681</v>
      </c>
      <c r="R273" s="132" t="str">
        <f>VLOOKUP($C273,'Invited Hospitals'!$B:$K, 10, FALSE)</f>
        <v>Minor</v>
      </c>
      <c r="V273" s="1"/>
      <c r="X273" s="1"/>
      <c r="AF273" s="17"/>
      <c r="AG273" s="18"/>
      <c r="AH273" s="17"/>
    </row>
    <row r="274" spans="1:34">
      <c r="A274" s="84">
        <v>0.59777185317699366</v>
      </c>
      <c r="B274" s="83" t="s">
        <v>313</v>
      </c>
      <c r="C274" s="83" t="s">
        <v>313</v>
      </c>
      <c r="D274" s="84">
        <v>0.21700524054157877</v>
      </c>
      <c r="E274" s="83" t="s">
        <v>714</v>
      </c>
      <c r="F274" s="151">
        <v>0.62267359343562168</v>
      </c>
      <c r="G274" s="86" t="s">
        <v>419</v>
      </c>
      <c r="H274" t="str">
        <f t="shared" si="27"/>
        <v>Kondratsky</v>
      </c>
      <c r="I274" t="str">
        <f t="shared" si="28"/>
        <v>Svetlana</v>
      </c>
      <c r="J274" t="str">
        <f t="shared" si="24"/>
        <v>Kondratsky, Svetlana</v>
      </c>
      <c r="K274">
        <f>VLOOKUP(C274,'Invited Hospitals'!B:J, 7, FALSE)</f>
        <v>302</v>
      </c>
      <c r="L274" s="132">
        <v>19</v>
      </c>
      <c r="M274">
        <f>VLOOKUP($C274,'Invited Hospitals'!$B:$J, 8, FALSE)</f>
        <v>2016</v>
      </c>
      <c r="N274" s="132" t="str">
        <f>VLOOKUP($C274,'Invited Hospitals'!$B:$K, 9, FALSE)</f>
        <v>Nongovt. (not-for-profit) - Other</v>
      </c>
      <c r="O274" s="110" t="s">
        <v>2426</v>
      </c>
      <c r="P274" s="113">
        <v>40896</v>
      </c>
      <c r="Q274" s="110" t="s">
        <v>2678</v>
      </c>
      <c r="R274" s="132" t="str">
        <f>VLOOKUP($C274,'Invited Hospitals'!$B:$K, 10, FALSE)</f>
        <v>Minor</v>
      </c>
      <c r="V274" s="1"/>
      <c r="X274" s="1"/>
      <c r="AF274" s="17"/>
      <c r="AG274" s="18"/>
      <c r="AH274" s="17"/>
    </row>
    <row r="275" spans="1:34">
      <c r="A275" s="84">
        <v>0.18035717551550012</v>
      </c>
      <c r="B275" s="83" t="s">
        <v>313</v>
      </c>
      <c r="C275" s="83" t="s">
        <v>313</v>
      </c>
      <c r="D275" s="84">
        <v>0.21700524054157877</v>
      </c>
      <c r="E275" s="83" t="s">
        <v>714</v>
      </c>
      <c r="F275" s="84">
        <v>0.62267359343562168</v>
      </c>
      <c r="G275" s="86" t="s">
        <v>409</v>
      </c>
      <c r="H275" t="str">
        <f t="shared" si="27"/>
        <v>Burlaka</v>
      </c>
      <c r="I275" t="str">
        <f t="shared" si="28"/>
        <v>Tatyana</v>
      </c>
      <c r="J275" t="str">
        <f t="shared" si="24"/>
        <v>Burlaka, Tatyana</v>
      </c>
      <c r="K275">
        <f>VLOOKUP(C275,'Invited Hospitals'!B:J, 7, FALSE)</f>
        <v>302</v>
      </c>
      <c r="L275" s="132">
        <v>19</v>
      </c>
      <c r="M275">
        <f>VLOOKUP($C275,'Invited Hospitals'!$B:$J, 8, FALSE)</f>
        <v>2016</v>
      </c>
      <c r="N275" s="132" t="str">
        <f>VLOOKUP($C275,'Invited Hospitals'!$B:$K, 9, FALSE)</f>
        <v>Nongovt. (not-for-profit) - Other</v>
      </c>
      <c r="O275" s="110" t="s">
        <v>2679</v>
      </c>
      <c r="P275" s="113">
        <v>40987</v>
      </c>
      <c r="Q275" s="110" t="s">
        <v>2678</v>
      </c>
      <c r="R275" s="132" t="str">
        <f>VLOOKUP($C275,'Invited Hospitals'!$B:$K, 10, FALSE)</f>
        <v>Minor</v>
      </c>
      <c r="V275" s="1"/>
      <c r="X275" s="1"/>
      <c r="AF275" s="17"/>
      <c r="AG275" s="18"/>
      <c r="AH275" s="17"/>
    </row>
    <row r="276" spans="1:34">
      <c r="A276" s="84">
        <v>0.82453504084989926</v>
      </c>
      <c r="B276" s="83" t="s">
        <v>313</v>
      </c>
      <c r="C276" s="83" t="s">
        <v>313</v>
      </c>
      <c r="D276" s="84">
        <v>0.21700524054157877</v>
      </c>
      <c r="E276" s="83" t="s">
        <v>714</v>
      </c>
      <c r="F276" s="151">
        <v>0.62267359343562168</v>
      </c>
      <c r="G276" s="86" t="s">
        <v>420</v>
      </c>
      <c r="H276" t="str">
        <f t="shared" si="27"/>
        <v>Kurfessa</v>
      </c>
      <c r="I276" t="str">
        <f t="shared" si="28"/>
        <v>Urgessa</v>
      </c>
      <c r="J276" t="str">
        <f t="shared" si="24"/>
        <v>Kurfessa, Urgessa</v>
      </c>
      <c r="K276">
        <f>VLOOKUP(C276,'Invited Hospitals'!B:J, 7, FALSE)</f>
        <v>302</v>
      </c>
      <c r="L276" s="132">
        <v>19</v>
      </c>
      <c r="M276">
        <f>VLOOKUP($C276,'Invited Hospitals'!$B:$J, 8, FALSE)</f>
        <v>2016</v>
      </c>
      <c r="N276" s="132" t="str">
        <f>VLOOKUP($C276,'Invited Hospitals'!$B:$K, 9, FALSE)</f>
        <v>Nongovt. (not-for-profit) - Other</v>
      </c>
      <c r="O276" s="110" t="s">
        <v>2679</v>
      </c>
      <c r="P276" s="113">
        <v>40231</v>
      </c>
      <c r="Q276" s="110" t="s">
        <v>2680</v>
      </c>
      <c r="R276" s="132" t="str">
        <f>VLOOKUP($C276,'Invited Hospitals'!$B:$K, 10, FALSE)</f>
        <v>Minor</v>
      </c>
      <c r="V276" s="1"/>
      <c r="X276" s="1"/>
      <c r="AF276" s="17"/>
      <c r="AG276" s="18"/>
      <c r="AH276" s="17"/>
    </row>
    <row r="277" spans="1:34">
      <c r="A277" s="84">
        <v>0.55401899995473014</v>
      </c>
      <c r="B277" s="83" t="s">
        <v>313</v>
      </c>
      <c r="C277" s="83" t="s">
        <v>313</v>
      </c>
      <c r="D277" s="84">
        <v>0.21700524054157877</v>
      </c>
      <c r="E277" s="83" t="s">
        <v>714</v>
      </c>
      <c r="F277" s="84">
        <v>0.62267359343562168</v>
      </c>
      <c r="G277" s="86" t="s">
        <v>422</v>
      </c>
      <c r="H277" t="str">
        <f t="shared" si="27"/>
        <v>Nguyen</v>
      </c>
      <c r="I277" t="str">
        <f t="shared" si="28"/>
        <v>Zuan-Thu</v>
      </c>
      <c r="J277" t="str">
        <f t="shared" si="24"/>
        <v>Nguyen, Zuan-Thu</v>
      </c>
      <c r="K277">
        <f>VLOOKUP(C277,'Invited Hospitals'!B:J, 7, FALSE)</f>
        <v>302</v>
      </c>
      <c r="L277" s="132">
        <v>19</v>
      </c>
      <c r="M277">
        <f>VLOOKUP($C277,'Invited Hospitals'!$B:$J, 8, FALSE)</f>
        <v>2016</v>
      </c>
      <c r="N277" s="132" t="str">
        <f>VLOOKUP($C277,'Invited Hospitals'!$B:$K, 9, FALSE)</f>
        <v>Nongovt. (not-for-profit) - Other</v>
      </c>
      <c r="O277" s="110" t="s">
        <v>2426</v>
      </c>
      <c r="P277" s="113">
        <v>41414</v>
      </c>
      <c r="Q277" s="110" t="s">
        <v>2678</v>
      </c>
      <c r="R277" s="132" t="str">
        <f>VLOOKUP($C277,'Invited Hospitals'!$B:$K, 10, FALSE)</f>
        <v>Minor</v>
      </c>
      <c r="V277" s="1"/>
      <c r="X277" s="1"/>
      <c r="AF277" s="17"/>
      <c r="AG277" s="18"/>
      <c r="AH277" s="17"/>
    </row>
    <row r="278" spans="1:34">
      <c r="A278" s="84">
        <v>0.8903507276614866</v>
      </c>
      <c r="B278" s="83" t="s">
        <v>313</v>
      </c>
      <c r="C278" s="83" t="s">
        <v>313</v>
      </c>
      <c r="D278" s="84">
        <v>0.21700524054157877</v>
      </c>
      <c r="E278" s="83" t="s">
        <v>719</v>
      </c>
      <c r="F278" s="84">
        <v>0.84297455888567396</v>
      </c>
      <c r="G278" s="86" t="s">
        <v>659</v>
      </c>
      <c r="H278" t="str">
        <f t="shared" si="27"/>
        <v>Wilson</v>
      </c>
      <c r="I278" t="str">
        <f t="shared" si="28"/>
        <v>Asha</v>
      </c>
      <c r="J278" t="str">
        <f t="shared" si="24"/>
        <v>Wilson, Asha</v>
      </c>
      <c r="K278">
        <f>VLOOKUP(C278,'Invited Hospitals'!B:J, 7, FALSE)</f>
        <v>302</v>
      </c>
      <c r="L278" s="132">
        <v>19</v>
      </c>
      <c r="M278">
        <f>VLOOKUP($C278,'Invited Hospitals'!$B:$J, 8, FALSE)</f>
        <v>2016</v>
      </c>
      <c r="N278" s="132" t="str">
        <f>VLOOKUP($C278,'Invited Hospitals'!$B:$K, 9, FALSE)</f>
        <v>Nongovt. (not-for-profit) - Other</v>
      </c>
      <c r="O278" s="110" t="s">
        <v>2426</v>
      </c>
      <c r="P278" s="121">
        <v>41393</v>
      </c>
      <c r="Q278" s="110" t="s">
        <v>2678</v>
      </c>
      <c r="R278" s="132" t="str">
        <f>VLOOKUP($C278,'Invited Hospitals'!$B:$K, 10, FALSE)</f>
        <v>Minor</v>
      </c>
      <c r="V278" s="1"/>
      <c r="X278" s="1"/>
      <c r="AF278" s="17"/>
      <c r="AG278" s="18"/>
      <c r="AH278" s="17"/>
    </row>
    <row r="279" spans="1:34">
      <c r="A279" s="84">
        <v>0.81490772575798798</v>
      </c>
      <c r="B279" s="83" t="s">
        <v>313</v>
      </c>
      <c r="C279" s="83" t="s">
        <v>313</v>
      </c>
      <c r="D279" s="84">
        <v>0.21700524054157877</v>
      </c>
      <c r="E279" s="83" t="s">
        <v>719</v>
      </c>
      <c r="F279" s="84">
        <v>0.84297455888567407</v>
      </c>
      <c r="G279" s="86" t="s">
        <v>636</v>
      </c>
      <c r="H279" t="str">
        <f t="shared" si="27"/>
        <v>Curt</v>
      </c>
      <c r="I279" t="str">
        <f t="shared" si="28"/>
        <v>Ashley</v>
      </c>
      <c r="J279" t="str">
        <f t="shared" si="24"/>
        <v>Curt, Ashley</v>
      </c>
      <c r="K279">
        <f>VLOOKUP(C279,'Invited Hospitals'!B:J, 7, FALSE)</f>
        <v>302</v>
      </c>
      <c r="L279" s="132">
        <v>19</v>
      </c>
      <c r="M279">
        <f>VLOOKUP($C279,'Invited Hospitals'!$B:$J, 8, FALSE)</f>
        <v>2016</v>
      </c>
      <c r="N279" s="132" t="str">
        <f>VLOOKUP($C279,'Invited Hospitals'!$B:$K, 9, FALSE)</f>
        <v>Nongovt. (not-for-profit) - Other</v>
      </c>
      <c r="O279" s="110" t="s">
        <v>2679</v>
      </c>
      <c r="P279" s="113">
        <v>42961</v>
      </c>
      <c r="Q279" s="110" t="s">
        <v>2681</v>
      </c>
      <c r="R279" s="132" t="str">
        <f>VLOOKUP($C279,'Invited Hospitals'!$B:$K, 10, FALSE)</f>
        <v>Minor</v>
      </c>
      <c r="V279" s="1"/>
      <c r="X279" s="1"/>
      <c r="AF279" s="17"/>
      <c r="AG279" s="18"/>
      <c r="AH279" s="17"/>
    </row>
    <row r="280" spans="1:34">
      <c r="A280" s="84">
        <v>0.18059961387831369</v>
      </c>
      <c r="B280" s="83" t="s">
        <v>313</v>
      </c>
      <c r="C280" s="83" t="s">
        <v>313</v>
      </c>
      <c r="D280" s="84">
        <v>0.21700524054157877</v>
      </c>
      <c r="E280" s="83" t="s">
        <v>719</v>
      </c>
      <c r="F280" s="84">
        <v>0.84297455888567407</v>
      </c>
      <c r="G280" s="86" t="s">
        <v>642</v>
      </c>
      <c r="H280" t="str">
        <f t="shared" si="27"/>
        <v>Jordan</v>
      </c>
      <c r="I280" t="str">
        <f t="shared" si="28"/>
        <v>Ashley</v>
      </c>
      <c r="J280" t="str">
        <f t="shared" si="24"/>
        <v>Jordan, Ashley</v>
      </c>
      <c r="K280">
        <f>VLOOKUP(C280,'Invited Hospitals'!B:J, 7, FALSE)</f>
        <v>302</v>
      </c>
      <c r="L280" s="132">
        <v>19</v>
      </c>
      <c r="M280">
        <f>VLOOKUP($C280,'Invited Hospitals'!$B:$J, 8, FALSE)</f>
        <v>2016</v>
      </c>
      <c r="N280" s="132" t="str">
        <f>VLOOKUP($C280,'Invited Hospitals'!$B:$K, 9, FALSE)</f>
        <v>Nongovt. (not-for-profit) - Other</v>
      </c>
      <c r="O280" s="110" t="s">
        <v>2426</v>
      </c>
      <c r="P280" s="121">
        <v>41141</v>
      </c>
      <c r="Q280" s="110" t="s">
        <v>2678</v>
      </c>
      <c r="R280" s="132" t="str">
        <f>VLOOKUP($C280,'Invited Hospitals'!$B:$K, 10, FALSE)</f>
        <v>Minor</v>
      </c>
      <c r="V280" s="1"/>
      <c r="X280" s="1"/>
      <c r="AF280" s="17"/>
      <c r="AG280" s="18"/>
      <c r="AH280" s="17"/>
    </row>
    <row r="281" spans="1:34">
      <c r="A281" s="84">
        <v>0.56908189885219429</v>
      </c>
      <c r="B281" s="83" t="s">
        <v>313</v>
      </c>
      <c r="C281" s="83" t="s">
        <v>313</v>
      </c>
      <c r="D281" s="84">
        <v>0.21700524054157877</v>
      </c>
      <c r="E281" s="83" t="s">
        <v>719</v>
      </c>
      <c r="F281" s="84">
        <v>0.84297455888567407</v>
      </c>
      <c r="G281" s="86" t="s">
        <v>643</v>
      </c>
      <c r="H281" t="str">
        <f t="shared" si="27"/>
        <v>Karaman</v>
      </c>
      <c r="I281" t="str">
        <f t="shared" si="28"/>
        <v>Boris</v>
      </c>
      <c r="J281" t="str">
        <f t="shared" si="24"/>
        <v>Karaman, Boris</v>
      </c>
      <c r="K281">
        <f>VLOOKUP(C281,'Invited Hospitals'!B:J, 7, FALSE)</f>
        <v>302</v>
      </c>
      <c r="L281" s="132">
        <v>19</v>
      </c>
      <c r="M281">
        <f>VLOOKUP($C281,'Invited Hospitals'!$B:$J, 8, FALSE)</f>
        <v>2016</v>
      </c>
      <c r="N281" s="132" t="str">
        <f>VLOOKUP($C281,'Invited Hospitals'!$B:$K, 9, FALSE)</f>
        <v>Nongovt. (not-for-profit) - Other</v>
      </c>
      <c r="O281" s="110" t="s">
        <v>2684</v>
      </c>
      <c r="P281" s="121">
        <v>42025</v>
      </c>
      <c r="Q281" s="110" t="s">
        <v>2680</v>
      </c>
      <c r="R281" s="132" t="str">
        <f>VLOOKUP($C281,'Invited Hospitals'!$B:$K, 10, FALSE)</f>
        <v>Minor</v>
      </c>
      <c r="V281" s="1"/>
      <c r="X281" s="1"/>
      <c r="AF281" s="17"/>
      <c r="AG281" s="18"/>
      <c r="AH281" s="17"/>
    </row>
    <row r="282" spans="1:34">
      <c r="A282" s="84">
        <v>0.79520173465642829</v>
      </c>
      <c r="B282" s="83" t="s">
        <v>313</v>
      </c>
      <c r="C282" s="83" t="s">
        <v>313</v>
      </c>
      <c r="D282" s="84">
        <v>0.21700524054157877</v>
      </c>
      <c r="E282" s="83" t="s">
        <v>719</v>
      </c>
      <c r="F282" s="84">
        <v>0.84297455888567407</v>
      </c>
      <c r="G282" s="86" t="s">
        <v>654</v>
      </c>
      <c r="H282" t="str">
        <f t="shared" si="27"/>
        <v>Schultz</v>
      </c>
      <c r="I282" t="str">
        <f t="shared" si="28"/>
        <v>Carrie</v>
      </c>
      <c r="J282" t="str">
        <f t="shared" si="24"/>
        <v>Schultz, Carrie</v>
      </c>
      <c r="K282">
        <f>VLOOKUP(C282,'Invited Hospitals'!B:J, 7, FALSE)</f>
        <v>302</v>
      </c>
      <c r="L282" s="132">
        <v>19</v>
      </c>
      <c r="M282">
        <f>VLOOKUP($C282,'Invited Hospitals'!$B:$J, 8, FALSE)</f>
        <v>2016</v>
      </c>
      <c r="N282" s="132" t="str">
        <f>VLOOKUP($C282,'Invited Hospitals'!$B:$K, 9, FALSE)</f>
        <v>Nongovt. (not-for-profit) - Other</v>
      </c>
      <c r="O282" s="110" t="s">
        <v>2426</v>
      </c>
      <c r="P282" s="121">
        <v>40959</v>
      </c>
      <c r="Q282" s="110" t="s">
        <v>2678</v>
      </c>
      <c r="R282" s="132" t="str">
        <f>VLOOKUP($C282,'Invited Hospitals'!$B:$K, 10, FALSE)</f>
        <v>Minor</v>
      </c>
      <c r="V282" s="1"/>
      <c r="X282" s="1"/>
      <c r="AF282" s="17"/>
      <c r="AG282" s="18"/>
      <c r="AH282" s="17"/>
    </row>
    <row r="283" spans="1:34">
      <c r="A283" s="84">
        <v>0.85939449125967204</v>
      </c>
      <c r="B283" s="83" t="s">
        <v>313</v>
      </c>
      <c r="C283" s="83" t="s">
        <v>313</v>
      </c>
      <c r="D283" s="84">
        <v>0.21700524054157877</v>
      </c>
      <c r="E283" s="83" t="s">
        <v>719</v>
      </c>
      <c r="F283" s="84">
        <v>0.84297455888567407</v>
      </c>
      <c r="G283" s="86" t="s">
        <v>635</v>
      </c>
      <c r="H283" t="str">
        <f t="shared" si="27"/>
        <v>Chou</v>
      </c>
      <c r="I283" t="str">
        <f t="shared" si="28"/>
        <v>Celeste</v>
      </c>
      <c r="J283" t="str">
        <f t="shared" si="24"/>
        <v>Chou, Celeste</v>
      </c>
      <c r="K283">
        <f>VLOOKUP(C283,'Invited Hospitals'!B:J, 7, FALSE)</f>
        <v>302</v>
      </c>
      <c r="L283" s="132">
        <v>19</v>
      </c>
      <c r="M283">
        <f>VLOOKUP($C283,'Invited Hospitals'!$B:$J, 8, FALSE)</f>
        <v>2016</v>
      </c>
      <c r="N283" s="132" t="str">
        <f>VLOOKUP($C283,'Invited Hospitals'!$B:$K, 9, FALSE)</f>
        <v>Nongovt. (not-for-profit) - Other</v>
      </c>
      <c r="O283" s="110" t="s">
        <v>2426</v>
      </c>
      <c r="P283" s="121">
        <v>41029</v>
      </c>
      <c r="Q283" s="110" t="s">
        <v>2678</v>
      </c>
      <c r="R283" s="132" t="str">
        <f>VLOOKUP($C283,'Invited Hospitals'!$B:$K, 10, FALSE)</f>
        <v>Minor</v>
      </c>
      <c r="V283" s="1"/>
      <c r="X283" s="1"/>
      <c r="AF283" s="17"/>
      <c r="AG283" s="18"/>
      <c r="AH283" s="17"/>
    </row>
    <row r="284" spans="1:34">
      <c r="A284" s="84">
        <v>0.16627806730399941</v>
      </c>
      <c r="B284" s="83" t="s">
        <v>313</v>
      </c>
      <c r="C284" s="83" t="s">
        <v>313</v>
      </c>
      <c r="D284" s="84">
        <v>0.21700524054157877</v>
      </c>
      <c r="E284" s="83" t="s">
        <v>719</v>
      </c>
      <c r="F284" s="84">
        <v>0.84297455888567407</v>
      </c>
      <c r="G284" s="86" t="s">
        <v>648</v>
      </c>
      <c r="H284" t="str">
        <f t="shared" si="27"/>
        <v>Milton</v>
      </c>
      <c r="I284" t="str">
        <f t="shared" si="28"/>
        <v>Cheryl</v>
      </c>
      <c r="J284" t="str">
        <f t="shared" si="24"/>
        <v>Milton, Cheryl</v>
      </c>
      <c r="K284">
        <f>VLOOKUP(C284,'Invited Hospitals'!B:J, 7, FALSE)</f>
        <v>302</v>
      </c>
      <c r="L284" s="132">
        <v>19</v>
      </c>
      <c r="M284">
        <f>VLOOKUP($C284,'Invited Hospitals'!$B:$J, 8, FALSE)</f>
        <v>2016</v>
      </c>
      <c r="N284" s="132" t="str">
        <f>VLOOKUP($C284,'Invited Hospitals'!$B:$K, 9, FALSE)</f>
        <v>Nongovt. (not-for-profit) - Other</v>
      </c>
      <c r="O284" s="110" t="s">
        <v>2679</v>
      </c>
      <c r="P284" s="113">
        <v>40476</v>
      </c>
      <c r="Q284" s="110" t="s">
        <v>2681</v>
      </c>
      <c r="R284" s="132" t="str">
        <f>VLOOKUP($C284,'Invited Hospitals'!$B:$K, 10, FALSE)</f>
        <v>Minor</v>
      </c>
      <c r="V284" s="1"/>
      <c r="X284" s="1"/>
      <c r="AF284" s="17"/>
      <c r="AG284" s="18"/>
      <c r="AH284" s="17"/>
    </row>
    <row r="285" spans="1:34">
      <c r="A285" s="84">
        <v>0.47110679371133368</v>
      </c>
      <c r="B285" s="83" t="s">
        <v>313</v>
      </c>
      <c r="C285" s="83" t="s">
        <v>313</v>
      </c>
      <c r="D285" s="84">
        <v>0.21700524054157877</v>
      </c>
      <c r="E285" s="83" t="s">
        <v>719</v>
      </c>
      <c r="F285" s="84">
        <v>0.84297455888567407</v>
      </c>
      <c r="G285" s="86" t="s">
        <v>655</v>
      </c>
      <c r="H285" t="str">
        <f t="shared" si="27"/>
        <v>Trost</v>
      </c>
      <c r="I285" t="str">
        <f t="shared" si="28"/>
        <v>Christine</v>
      </c>
      <c r="J285" t="str">
        <f t="shared" si="24"/>
        <v>Trost, Christine</v>
      </c>
      <c r="K285">
        <f>VLOOKUP(C285,'Invited Hospitals'!B:J, 7, FALSE)</f>
        <v>302</v>
      </c>
      <c r="L285" s="132">
        <v>19</v>
      </c>
      <c r="M285">
        <f>VLOOKUP($C285,'Invited Hospitals'!$B:$J, 8, FALSE)</f>
        <v>2016</v>
      </c>
      <c r="N285" s="132" t="str">
        <f>VLOOKUP($C285,'Invited Hospitals'!$B:$K, 9, FALSE)</f>
        <v>Nongovt. (not-for-profit) - Other</v>
      </c>
      <c r="O285" s="110" t="s">
        <v>2426</v>
      </c>
      <c r="P285" s="121">
        <v>42877</v>
      </c>
      <c r="Q285" s="110" t="s">
        <v>2681</v>
      </c>
      <c r="R285" s="132" t="str">
        <f>VLOOKUP($C285,'Invited Hospitals'!$B:$K, 10, FALSE)</f>
        <v>Minor</v>
      </c>
      <c r="V285" s="1"/>
      <c r="X285" s="1"/>
      <c r="AF285" s="17"/>
      <c r="AG285" s="18"/>
      <c r="AH285" s="17"/>
    </row>
    <row r="286" spans="1:34">
      <c r="A286" s="84">
        <v>0.78549565019303824</v>
      </c>
      <c r="B286" s="83" t="s">
        <v>313</v>
      </c>
      <c r="C286" s="83" t="s">
        <v>313</v>
      </c>
      <c r="D286" s="84">
        <v>0.21700524054157877</v>
      </c>
      <c r="E286" s="83" t="s">
        <v>719</v>
      </c>
      <c r="F286" s="84">
        <v>0.84297455888567407</v>
      </c>
      <c r="G286" s="86" t="s">
        <v>644</v>
      </c>
      <c r="H286" t="str">
        <f t="shared" si="27"/>
        <v>Kenaston</v>
      </c>
      <c r="I286" t="str">
        <f t="shared" si="28"/>
        <v>Ciara</v>
      </c>
      <c r="J286" t="str">
        <f t="shared" si="24"/>
        <v>Kenaston, Ciara</v>
      </c>
      <c r="K286">
        <f>VLOOKUP(C286,'Invited Hospitals'!B:J, 7, FALSE)</f>
        <v>302</v>
      </c>
      <c r="L286" s="132">
        <v>19</v>
      </c>
      <c r="M286">
        <f>VLOOKUP($C286,'Invited Hospitals'!$B:$J, 8, FALSE)</f>
        <v>2016</v>
      </c>
      <c r="N286" s="132" t="str">
        <f>VLOOKUP($C286,'Invited Hospitals'!$B:$K, 9, FALSE)</f>
        <v>Nongovt. (not-for-profit) - Other</v>
      </c>
      <c r="O286" s="110" t="s">
        <v>2426</v>
      </c>
      <c r="P286" s="121">
        <v>41372</v>
      </c>
      <c r="Q286" s="110" t="s">
        <v>2678</v>
      </c>
      <c r="R286" s="132" t="str">
        <f>VLOOKUP($C286,'Invited Hospitals'!$B:$K, 10, FALSE)</f>
        <v>Minor</v>
      </c>
      <c r="V286" s="1"/>
      <c r="X286" s="1"/>
      <c r="AF286" s="17"/>
      <c r="AG286" s="18"/>
      <c r="AH286" s="17"/>
    </row>
    <row r="287" spans="1:34">
      <c r="A287" s="84">
        <v>6.3258378049673936E-2</v>
      </c>
      <c r="B287" s="83" t="s">
        <v>313</v>
      </c>
      <c r="C287" s="83" t="s">
        <v>313</v>
      </c>
      <c r="D287" s="84">
        <v>0.21700524054157877</v>
      </c>
      <c r="E287" s="83" t="s">
        <v>719</v>
      </c>
      <c r="F287" s="84">
        <v>0.84297455888567407</v>
      </c>
      <c r="G287" s="86" t="s">
        <v>656</v>
      </c>
      <c r="H287" t="str">
        <f t="shared" si="27"/>
        <v>Valdovinos</v>
      </c>
      <c r="I287" t="str">
        <f t="shared" si="28"/>
        <v>Godinez Eriberta</v>
      </c>
      <c r="J287" t="str">
        <f t="shared" si="24"/>
        <v>Valdovinos, Godinez Eriberta</v>
      </c>
      <c r="K287">
        <f>VLOOKUP(C287,'Invited Hospitals'!B:J, 7, FALSE)</f>
        <v>302</v>
      </c>
      <c r="L287" s="132">
        <v>19</v>
      </c>
      <c r="M287">
        <f>VLOOKUP($C287,'Invited Hospitals'!$B:$J, 8, FALSE)</f>
        <v>2016</v>
      </c>
      <c r="N287" s="132" t="str">
        <f>VLOOKUP($C287,'Invited Hospitals'!$B:$K, 9, FALSE)</f>
        <v>Nongovt. (not-for-profit) - Other</v>
      </c>
      <c r="O287" s="110" t="s">
        <v>2426</v>
      </c>
      <c r="P287" s="113">
        <v>37466</v>
      </c>
      <c r="Q287" s="110" t="s">
        <v>2678</v>
      </c>
      <c r="R287" s="132" t="str">
        <f>VLOOKUP($C287,'Invited Hospitals'!$B:$K, 10, FALSE)</f>
        <v>Minor</v>
      </c>
      <c r="V287" s="1"/>
      <c r="X287" s="1"/>
      <c r="AF287" s="17"/>
      <c r="AG287" s="18"/>
      <c r="AH287" s="17"/>
    </row>
    <row r="288" spans="1:34">
      <c r="A288" s="84">
        <v>0.39451655544652442</v>
      </c>
      <c r="B288" s="83" t="s">
        <v>313</v>
      </c>
      <c r="C288" s="83" t="s">
        <v>313</v>
      </c>
      <c r="D288" s="84">
        <v>0.21700524054157877</v>
      </c>
      <c r="E288" s="83" t="s">
        <v>719</v>
      </c>
      <c r="F288" s="84">
        <v>0.84297455888567407</v>
      </c>
      <c r="G288" s="86" t="s">
        <v>645</v>
      </c>
      <c r="H288" t="str">
        <f t="shared" si="27"/>
        <v>Kooiman</v>
      </c>
      <c r="I288" t="str">
        <f t="shared" si="28"/>
        <v>Helen</v>
      </c>
      <c r="J288" t="str">
        <f t="shared" si="24"/>
        <v>Kooiman, Helen</v>
      </c>
      <c r="K288">
        <f>VLOOKUP(C288,'Invited Hospitals'!B:J, 7, FALSE)</f>
        <v>302</v>
      </c>
      <c r="L288" s="132">
        <v>19</v>
      </c>
      <c r="M288">
        <f>VLOOKUP($C288,'Invited Hospitals'!$B:$J, 8, FALSE)</f>
        <v>2016</v>
      </c>
      <c r="N288" s="132" t="str">
        <f>VLOOKUP($C288,'Invited Hospitals'!$B:$K, 9, FALSE)</f>
        <v>Nongovt. (not-for-profit) - Other</v>
      </c>
      <c r="O288" s="110" t="s">
        <v>2426</v>
      </c>
      <c r="P288" s="113">
        <v>42522</v>
      </c>
      <c r="Q288" s="110" t="s">
        <v>2681</v>
      </c>
      <c r="R288" s="132" t="str">
        <f>VLOOKUP($C288,'Invited Hospitals'!$B:$K, 10, FALSE)</f>
        <v>Minor</v>
      </c>
      <c r="V288" s="1"/>
      <c r="X288" s="1"/>
      <c r="AF288" s="17"/>
      <c r="AG288" s="18"/>
      <c r="AH288" s="17"/>
    </row>
    <row r="289" spans="1:34">
      <c r="A289" s="84">
        <v>0.29176729496138498</v>
      </c>
      <c r="B289" s="83" t="s">
        <v>313</v>
      </c>
      <c r="C289" s="83" t="s">
        <v>313</v>
      </c>
      <c r="D289" s="84">
        <v>0.21700524054157877</v>
      </c>
      <c r="E289" s="83" t="s">
        <v>719</v>
      </c>
      <c r="F289" s="84">
        <v>0.84297455888567407</v>
      </c>
      <c r="G289" s="86" t="s">
        <v>638</v>
      </c>
      <c r="H289" t="str">
        <f t="shared" si="27"/>
        <v>Dukeshier</v>
      </c>
      <c r="I289" t="str">
        <f t="shared" si="28"/>
        <v>Holly</v>
      </c>
      <c r="J289" t="str">
        <f t="shared" si="24"/>
        <v>Dukeshier, Holly</v>
      </c>
      <c r="K289">
        <f>VLOOKUP(C289,'Invited Hospitals'!B:J, 7, FALSE)</f>
        <v>302</v>
      </c>
      <c r="L289" s="132">
        <v>19</v>
      </c>
      <c r="M289">
        <f>VLOOKUP($C289,'Invited Hospitals'!$B:$J, 8, FALSE)</f>
        <v>2016</v>
      </c>
      <c r="N289" s="132" t="str">
        <f>VLOOKUP($C289,'Invited Hospitals'!$B:$K, 9, FALSE)</f>
        <v>Nongovt. (not-for-profit) - Other</v>
      </c>
      <c r="O289" s="110" t="s">
        <v>2426</v>
      </c>
      <c r="P289" s="113">
        <v>42870</v>
      </c>
      <c r="Q289" s="110" t="s">
        <v>2681</v>
      </c>
      <c r="R289" s="132" t="str">
        <f>VLOOKUP($C289,'Invited Hospitals'!$B:$K, 10, FALSE)</f>
        <v>Minor</v>
      </c>
      <c r="V289" s="1"/>
      <c r="X289" s="1"/>
      <c r="AF289" s="17"/>
      <c r="AG289" s="18"/>
      <c r="AH289" s="17"/>
    </row>
    <row r="290" spans="1:34">
      <c r="A290" s="84">
        <v>0.61680021584611966</v>
      </c>
      <c r="B290" s="83" t="s">
        <v>313</v>
      </c>
      <c r="C290" s="83" t="s">
        <v>313</v>
      </c>
      <c r="D290" s="84">
        <v>0.21700524054157877</v>
      </c>
      <c r="E290" s="83" t="s">
        <v>719</v>
      </c>
      <c r="F290" s="84">
        <v>0.84297455888567396</v>
      </c>
      <c r="G290" s="86" t="s">
        <v>660</v>
      </c>
      <c r="H290" t="str">
        <f t="shared" si="27"/>
        <v>Wullschleger</v>
      </c>
      <c r="I290" t="str">
        <f t="shared" si="28"/>
        <v>Jessica</v>
      </c>
      <c r="J290" t="str">
        <f t="shared" si="24"/>
        <v>Wullschleger, Jessica</v>
      </c>
      <c r="K290">
        <f>VLOOKUP(C290,'Invited Hospitals'!B:J, 7, FALSE)</f>
        <v>302</v>
      </c>
      <c r="L290" s="132">
        <v>19</v>
      </c>
      <c r="M290">
        <f>VLOOKUP($C290,'Invited Hospitals'!$B:$J, 8, FALSE)</f>
        <v>2016</v>
      </c>
      <c r="N290" s="132" t="str">
        <f>VLOOKUP($C290,'Invited Hospitals'!$B:$K, 9, FALSE)</f>
        <v>Nongovt. (not-for-profit) - Other</v>
      </c>
      <c r="O290" s="110" t="s">
        <v>2684</v>
      </c>
      <c r="P290" s="121">
        <v>40266</v>
      </c>
      <c r="Q290" s="110" t="s">
        <v>2678</v>
      </c>
      <c r="R290" s="132" t="str">
        <f>VLOOKUP($C290,'Invited Hospitals'!$B:$K, 10, FALSE)</f>
        <v>Minor</v>
      </c>
      <c r="V290" s="1"/>
      <c r="X290" s="1"/>
      <c r="AF290" s="17"/>
      <c r="AG290" s="18"/>
      <c r="AH290" s="17"/>
    </row>
    <row r="291" spans="1:34">
      <c r="A291" s="84">
        <v>0.83362807745848289</v>
      </c>
      <c r="B291" s="83" t="s">
        <v>313</v>
      </c>
      <c r="C291" s="83" t="s">
        <v>313</v>
      </c>
      <c r="D291" s="84">
        <v>0.21700524054157877</v>
      </c>
      <c r="E291" s="83" t="s">
        <v>719</v>
      </c>
      <c r="F291" s="84">
        <v>0.84297455888567407</v>
      </c>
      <c r="G291" s="86" t="s">
        <v>641</v>
      </c>
      <c r="H291" t="str">
        <f t="shared" si="27"/>
        <v>Gulickson</v>
      </c>
      <c r="I291" t="str">
        <f t="shared" si="28"/>
        <v>Kellie</v>
      </c>
      <c r="J291" t="str">
        <f t="shared" si="24"/>
        <v>Gulickson, Kellie</v>
      </c>
      <c r="K291">
        <f>VLOOKUP(C291,'Invited Hospitals'!B:J, 7, FALSE)</f>
        <v>302</v>
      </c>
      <c r="L291" s="132">
        <v>19</v>
      </c>
      <c r="M291">
        <f>VLOOKUP($C291,'Invited Hospitals'!$B:$J, 8, FALSE)</f>
        <v>2016</v>
      </c>
      <c r="N291" s="132" t="str">
        <f>VLOOKUP($C291,'Invited Hospitals'!$B:$K, 9, FALSE)</f>
        <v>Nongovt. (not-for-profit) - Other</v>
      </c>
      <c r="O291" s="110" t="s">
        <v>2421</v>
      </c>
      <c r="P291" s="121">
        <v>42695</v>
      </c>
      <c r="Q291" s="110" t="s">
        <v>2678</v>
      </c>
      <c r="R291" s="132" t="str">
        <f>VLOOKUP($C291,'Invited Hospitals'!$B:$K, 10, FALSE)</f>
        <v>Minor</v>
      </c>
      <c r="V291" s="1"/>
      <c r="X291" s="1"/>
      <c r="AF291" s="17"/>
      <c r="AG291" s="18"/>
      <c r="AH291" s="17"/>
    </row>
    <row r="292" spans="1:34">
      <c r="A292" s="84">
        <v>0.35682091485442957</v>
      </c>
      <c r="B292" s="83" t="s">
        <v>313</v>
      </c>
      <c r="C292" s="83" t="s">
        <v>313</v>
      </c>
      <c r="D292" s="84">
        <v>0.21700524054157877</v>
      </c>
      <c r="E292" s="83" t="s">
        <v>719</v>
      </c>
      <c r="F292" s="84">
        <v>0.84297455888567396</v>
      </c>
      <c r="G292" s="86" t="s">
        <v>657</v>
      </c>
      <c r="H292" t="str">
        <f t="shared" si="27"/>
        <v>Veng-Pedersen</v>
      </c>
      <c r="I292" t="str">
        <f t="shared" si="28"/>
        <v>Kirsten</v>
      </c>
      <c r="J292" t="str">
        <f t="shared" si="24"/>
        <v>Veng-Pedersen, Kirsten</v>
      </c>
      <c r="K292">
        <f>VLOOKUP(C292,'Invited Hospitals'!B:J, 7, FALSE)</f>
        <v>302</v>
      </c>
      <c r="L292" s="132">
        <v>19</v>
      </c>
      <c r="M292">
        <f>VLOOKUP($C292,'Invited Hospitals'!$B:$J, 8, FALSE)</f>
        <v>2016</v>
      </c>
      <c r="N292" s="132" t="str">
        <f>VLOOKUP($C292,'Invited Hospitals'!$B:$K, 9, FALSE)</f>
        <v>Nongovt. (not-for-profit) - Other</v>
      </c>
      <c r="O292" s="110" t="s">
        <v>2426</v>
      </c>
      <c r="P292" s="113">
        <v>41309</v>
      </c>
      <c r="Q292" s="110" t="s">
        <v>2681</v>
      </c>
      <c r="R292" s="132" t="str">
        <f>VLOOKUP($C292,'Invited Hospitals'!$B:$K, 10, FALSE)</f>
        <v>Minor</v>
      </c>
      <c r="V292" s="1"/>
      <c r="X292" s="1"/>
      <c r="AF292" s="17"/>
      <c r="AG292" s="18"/>
      <c r="AH292" s="17"/>
    </row>
    <row r="293" spans="1:34">
      <c r="A293" s="84">
        <v>0.89366625303563008</v>
      </c>
      <c r="B293" s="83" t="s">
        <v>313</v>
      </c>
      <c r="C293" s="83" t="s">
        <v>313</v>
      </c>
      <c r="D293" s="84">
        <v>0.21700524054157877</v>
      </c>
      <c r="E293" s="83" t="s">
        <v>719</v>
      </c>
      <c r="F293" s="84">
        <v>0.84297455888567396</v>
      </c>
      <c r="G293" s="86" t="s">
        <v>662</v>
      </c>
      <c r="H293" t="str">
        <f t="shared" si="27"/>
        <v>Zaragoza</v>
      </c>
      <c r="I293" t="str">
        <f t="shared" si="28"/>
        <v>Krystel</v>
      </c>
      <c r="J293" t="str">
        <f t="shared" si="24"/>
        <v>Zaragoza, Krystel</v>
      </c>
      <c r="K293">
        <f>VLOOKUP(C293,'Invited Hospitals'!B:J, 7, FALSE)</f>
        <v>302</v>
      </c>
      <c r="L293" s="132">
        <v>19</v>
      </c>
      <c r="M293">
        <f>VLOOKUP($C293,'Invited Hospitals'!$B:$J, 8, FALSE)</f>
        <v>2016</v>
      </c>
      <c r="N293" s="132" t="str">
        <f>VLOOKUP($C293,'Invited Hospitals'!$B:$K, 9, FALSE)</f>
        <v>Nongovt. (not-for-profit) - Other</v>
      </c>
      <c r="O293" s="110" t="s">
        <v>2679</v>
      </c>
      <c r="P293" s="113">
        <v>42139</v>
      </c>
      <c r="Q293" s="110" t="s">
        <v>2680</v>
      </c>
      <c r="R293" s="132" t="str">
        <f>VLOOKUP($C293,'Invited Hospitals'!$B:$K, 10, FALSE)</f>
        <v>Minor</v>
      </c>
      <c r="V293" s="1"/>
      <c r="X293" s="1"/>
      <c r="AF293" s="17"/>
      <c r="AG293" s="18"/>
      <c r="AH293" s="17"/>
    </row>
    <row r="294" spans="1:34">
      <c r="A294" s="84">
        <v>0.41640921132502118</v>
      </c>
      <c r="B294" s="83" t="s">
        <v>313</v>
      </c>
      <c r="C294" s="83" t="s">
        <v>313</v>
      </c>
      <c r="D294" s="84">
        <v>0.21700524054157877</v>
      </c>
      <c r="E294" s="83" t="s">
        <v>719</v>
      </c>
      <c r="F294" s="84">
        <v>0.84297455888567407</v>
      </c>
      <c r="G294" s="86" t="s">
        <v>639</v>
      </c>
      <c r="H294" t="str">
        <f t="shared" si="27"/>
        <v>Fachiol</v>
      </c>
      <c r="I294" t="str">
        <f t="shared" si="28"/>
        <v>Livia</v>
      </c>
      <c r="J294" t="str">
        <f t="shared" si="24"/>
        <v>Fachiol, Livia</v>
      </c>
      <c r="K294">
        <f>VLOOKUP(C294,'Invited Hospitals'!B:J, 7, FALSE)</f>
        <v>302</v>
      </c>
      <c r="L294" s="132">
        <v>19</v>
      </c>
      <c r="M294">
        <f>VLOOKUP($C294,'Invited Hospitals'!$B:$J, 8, FALSE)</f>
        <v>2016</v>
      </c>
      <c r="N294" s="132" t="str">
        <f>VLOOKUP($C294,'Invited Hospitals'!$B:$K, 9, FALSE)</f>
        <v>Nongovt. (not-for-profit) - Other</v>
      </c>
      <c r="O294" s="110" t="s">
        <v>2426</v>
      </c>
      <c r="P294" s="121">
        <v>38887</v>
      </c>
      <c r="Q294" s="110" t="s">
        <v>2678</v>
      </c>
      <c r="R294" s="132" t="str">
        <f>VLOOKUP($C294,'Invited Hospitals'!$B:$K, 10, FALSE)</f>
        <v>Minor</v>
      </c>
      <c r="V294" s="1"/>
      <c r="X294" s="1"/>
      <c r="AF294" s="17"/>
      <c r="AG294" s="18"/>
      <c r="AH294" s="17"/>
    </row>
    <row r="295" spans="1:34">
      <c r="A295" s="84">
        <v>8.3085900575739169E-2</v>
      </c>
      <c r="B295" s="83" t="s">
        <v>313</v>
      </c>
      <c r="C295" s="83" t="s">
        <v>313</v>
      </c>
      <c r="D295" s="84">
        <v>0.21700524054157877</v>
      </c>
      <c r="E295" s="83" t="s">
        <v>719</v>
      </c>
      <c r="F295" s="84">
        <v>0.84297455888567407</v>
      </c>
      <c r="G295" s="86" t="s">
        <v>637</v>
      </c>
      <c r="H295" t="str">
        <f t="shared" si="27"/>
        <v>Denia</v>
      </c>
      <c r="I295" t="str">
        <f t="shared" si="28"/>
        <v>Llerh</v>
      </c>
      <c r="J295" t="str">
        <f t="shared" si="24"/>
        <v>Denia, Llerh</v>
      </c>
      <c r="K295">
        <f>VLOOKUP(C295,'Invited Hospitals'!B:J, 7, FALSE)</f>
        <v>302</v>
      </c>
      <c r="L295" s="132">
        <v>19</v>
      </c>
      <c r="M295">
        <f>VLOOKUP($C295,'Invited Hospitals'!$B:$J, 8, FALSE)</f>
        <v>2016</v>
      </c>
      <c r="N295" s="132" t="str">
        <f>VLOOKUP($C295,'Invited Hospitals'!$B:$K, 9, FALSE)</f>
        <v>Nongovt. (not-for-profit) - Other</v>
      </c>
      <c r="O295" s="110" t="s">
        <v>2679</v>
      </c>
      <c r="P295" s="113">
        <v>42835</v>
      </c>
      <c r="Q295" s="110" t="s">
        <v>2681</v>
      </c>
      <c r="R295" s="132" t="str">
        <f>VLOOKUP($C295,'Invited Hospitals'!$B:$K, 10, FALSE)</f>
        <v>Minor</v>
      </c>
      <c r="V295" s="1"/>
      <c r="X295" s="1"/>
      <c r="AF295" s="17"/>
      <c r="AG295" s="18"/>
      <c r="AH295" s="17"/>
    </row>
    <row r="296" spans="1:34">
      <c r="A296" s="84">
        <v>0.49776780975120016</v>
      </c>
      <c r="B296" s="83" t="s">
        <v>313</v>
      </c>
      <c r="C296" s="83" t="s">
        <v>313</v>
      </c>
      <c r="D296" s="84">
        <v>0.21700524054157877</v>
      </c>
      <c r="E296" s="83" t="s">
        <v>719</v>
      </c>
      <c r="F296" s="84">
        <v>0.84297455888567407</v>
      </c>
      <c r="G296" s="86" t="s">
        <v>646</v>
      </c>
      <c r="H296" t="str">
        <f t="shared" si="27"/>
        <v>Luzefa</v>
      </c>
      <c r="I296" t="str">
        <f t="shared" si="28"/>
        <v>Florina Ma</v>
      </c>
      <c r="J296" t="str">
        <f t="shared" si="24"/>
        <v>Luzefa, Florina Ma</v>
      </c>
      <c r="K296">
        <f>VLOOKUP(C296,'Invited Hospitals'!B:J, 7, FALSE)</f>
        <v>302</v>
      </c>
      <c r="L296" s="132">
        <v>19</v>
      </c>
      <c r="M296">
        <f>VLOOKUP($C296,'Invited Hospitals'!$B:$J, 8, FALSE)</f>
        <v>2016</v>
      </c>
      <c r="N296" s="132" t="str">
        <f>VLOOKUP($C296,'Invited Hospitals'!$B:$K, 9, FALSE)</f>
        <v>Nongovt. (not-for-profit) - Other</v>
      </c>
      <c r="O296" s="110" t="s">
        <v>2426</v>
      </c>
      <c r="P296" s="121">
        <v>41771</v>
      </c>
      <c r="Q296" s="110" t="s">
        <v>2681</v>
      </c>
      <c r="R296" s="132" t="str">
        <f>VLOOKUP($C296,'Invited Hospitals'!$B:$K, 10, FALSE)</f>
        <v>Minor</v>
      </c>
      <c r="V296" s="1"/>
      <c r="X296" s="1"/>
      <c r="AF296" s="17"/>
      <c r="AG296" s="18"/>
      <c r="AH296" s="17"/>
    </row>
    <row r="297" spans="1:34">
      <c r="A297" s="84">
        <v>0.70449817564228856</v>
      </c>
      <c r="B297" s="83" t="s">
        <v>313</v>
      </c>
      <c r="C297" s="83" t="s">
        <v>313</v>
      </c>
      <c r="D297" s="84">
        <v>0.21700524054157877</v>
      </c>
      <c r="E297" s="83" t="s">
        <v>719</v>
      </c>
      <c r="F297" s="84">
        <v>0.84297455888567407</v>
      </c>
      <c r="G297" s="86" t="s">
        <v>653</v>
      </c>
      <c r="H297" t="str">
        <f t="shared" si="27"/>
        <v>Santos</v>
      </c>
      <c r="I297" t="str">
        <f t="shared" si="28"/>
        <v>Meaghann</v>
      </c>
      <c r="J297" t="str">
        <f t="shared" si="24"/>
        <v>Santos, Meaghann</v>
      </c>
      <c r="K297">
        <f>VLOOKUP(C297,'Invited Hospitals'!B:J, 7, FALSE)</f>
        <v>302</v>
      </c>
      <c r="L297" s="132">
        <v>19</v>
      </c>
      <c r="M297">
        <f>VLOOKUP($C297,'Invited Hospitals'!$B:$J, 8, FALSE)</f>
        <v>2016</v>
      </c>
      <c r="N297" s="132" t="str">
        <f>VLOOKUP($C297,'Invited Hospitals'!$B:$K, 9, FALSE)</f>
        <v>Nongovt. (not-for-profit) - Other</v>
      </c>
      <c r="O297" s="110" t="s">
        <v>2426</v>
      </c>
      <c r="P297" s="121">
        <v>41821</v>
      </c>
      <c r="Q297" s="110" t="s">
        <v>2681</v>
      </c>
      <c r="R297" s="132" t="str">
        <f>VLOOKUP($C297,'Invited Hospitals'!$B:$K, 10, FALSE)</f>
        <v>Minor</v>
      </c>
      <c r="V297" s="1"/>
      <c r="X297" s="1"/>
      <c r="AF297" s="17"/>
      <c r="AG297" s="18"/>
      <c r="AH297" s="17"/>
    </row>
    <row r="298" spans="1:34">
      <c r="A298" s="84">
        <v>0.36302214660010779</v>
      </c>
      <c r="B298" s="83" t="s">
        <v>313</v>
      </c>
      <c r="C298" s="83" t="s">
        <v>313</v>
      </c>
      <c r="D298" s="84">
        <v>0.21700524054157877</v>
      </c>
      <c r="E298" s="83" t="s">
        <v>719</v>
      </c>
      <c r="F298" s="84">
        <v>0.84297455888567407</v>
      </c>
      <c r="G298" s="86" t="s">
        <v>652</v>
      </c>
      <c r="H298" t="str">
        <f t="shared" si="27"/>
        <v>Saechao</v>
      </c>
      <c r="I298" t="str">
        <f t="shared" si="28"/>
        <v>Mey</v>
      </c>
      <c r="J298" t="str">
        <f t="shared" si="24"/>
        <v>Saechao, Mey</v>
      </c>
      <c r="K298">
        <f>VLOOKUP(C298,'Invited Hospitals'!B:J, 7, FALSE)</f>
        <v>302</v>
      </c>
      <c r="L298" s="132">
        <v>19</v>
      </c>
      <c r="M298">
        <f>VLOOKUP($C298,'Invited Hospitals'!$B:$J, 8, FALSE)</f>
        <v>2016</v>
      </c>
      <c r="N298" s="132" t="str">
        <f>VLOOKUP($C298,'Invited Hospitals'!$B:$K, 9, FALSE)</f>
        <v>Nongovt. (not-for-profit) - Other</v>
      </c>
      <c r="O298" s="110" t="s">
        <v>2426</v>
      </c>
      <c r="P298" s="121">
        <v>41526</v>
      </c>
      <c r="Q298" s="110" t="s">
        <v>2678</v>
      </c>
      <c r="R298" s="132" t="str">
        <f>VLOOKUP($C298,'Invited Hospitals'!$B:$K, 10, FALSE)</f>
        <v>Minor</v>
      </c>
      <c r="V298" s="1"/>
      <c r="X298" s="1"/>
      <c r="AF298" s="17"/>
      <c r="AG298" s="18"/>
      <c r="AH298" s="17"/>
    </row>
    <row r="299" spans="1:34">
      <c r="A299" s="84">
        <v>0.27425816248676027</v>
      </c>
      <c r="B299" s="83" t="s">
        <v>313</v>
      </c>
      <c r="C299" s="83" t="s">
        <v>313</v>
      </c>
      <c r="D299" s="84">
        <v>0.21700524054157877</v>
      </c>
      <c r="E299" s="83" t="s">
        <v>719</v>
      </c>
      <c r="F299" s="84">
        <v>0.84297455888567396</v>
      </c>
      <c r="G299" s="86" t="s">
        <v>661</v>
      </c>
      <c r="H299" t="str">
        <f t="shared" si="27"/>
        <v>Zapanta</v>
      </c>
      <c r="I299" t="str">
        <f t="shared" si="28"/>
        <v>Romuald</v>
      </c>
      <c r="J299" t="str">
        <f t="shared" si="24"/>
        <v>Zapanta, Romuald</v>
      </c>
      <c r="K299">
        <f>VLOOKUP(C299,'Invited Hospitals'!B:J, 7, FALSE)</f>
        <v>302</v>
      </c>
      <c r="L299" s="132">
        <v>19</v>
      </c>
      <c r="M299">
        <f>VLOOKUP($C299,'Invited Hospitals'!$B:$J, 8, FALSE)</f>
        <v>2016</v>
      </c>
      <c r="N299" s="132" t="str">
        <f>VLOOKUP($C299,'Invited Hospitals'!$B:$K, 9, FALSE)</f>
        <v>Nongovt. (not-for-profit) - Other</v>
      </c>
      <c r="O299" s="110" t="s">
        <v>2679</v>
      </c>
      <c r="P299" s="113">
        <v>39321</v>
      </c>
      <c r="Q299" s="110" t="s">
        <v>2678</v>
      </c>
      <c r="R299" s="132" t="str">
        <f>VLOOKUP($C299,'Invited Hospitals'!$B:$K, 10, FALSE)</f>
        <v>Minor</v>
      </c>
      <c r="V299" s="1"/>
      <c r="X299" s="1"/>
      <c r="AF299" s="17"/>
      <c r="AG299" s="18"/>
      <c r="AH299" s="17"/>
    </row>
    <row r="300" spans="1:34">
      <c r="A300" s="84">
        <v>6.9290675168090843E-2</v>
      </c>
      <c r="B300" s="83" t="s">
        <v>313</v>
      </c>
      <c r="C300" s="83" t="s">
        <v>313</v>
      </c>
      <c r="D300" s="84">
        <v>0.21700524054157877</v>
      </c>
      <c r="E300" s="83" t="s">
        <v>719</v>
      </c>
      <c r="F300" s="84">
        <v>0.84297455888567407</v>
      </c>
      <c r="G300" s="86" t="s">
        <v>651</v>
      </c>
      <c r="H300" t="str">
        <f t="shared" si="27"/>
        <v>Saad</v>
      </c>
      <c r="I300" t="str">
        <f t="shared" si="28"/>
        <v>Samer</v>
      </c>
      <c r="J300" t="str">
        <f t="shared" si="24"/>
        <v>Saad, Samer</v>
      </c>
      <c r="K300">
        <f>VLOOKUP(C300,'Invited Hospitals'!B:J, 7, FALSE)</f>
        <v>302</v>
      </c>
      <c r="L300" s="132">
        <v>19</v>
      </c>
      <c r="M300">
        <f>VLOOKUP($C300,'Invited Hospitals'!$B:$J, 8, FALSE)</f>
        <v>2016</v>
      </c>
      <c r="N300" s="132" t="str">
        <f>VLOOKUP($C300,'Invited Hospitals'!$B:$K, 9, FALSE)</f>
        <v>Nongovt. (not-for-profit) - Other</v>
      </c>
      <c r="O300" s="110" t="s">
        <v>2684</v>
      </c>
      <c r="P300" s="121">
        <v>42781</v>
      </c>
      <c r="Q300" s="110" t="s">
        <v>2680</v>
      </c>
      <c r="R300" s="132" t="str">
        <f>VLOOKUP($C300,'Invited Hospitals'!$B:$K, 10, FALSE)</f>
        <v>Minor</v>
      </c>
      <c r="V300" s="1"/>
      <c r="X300" s="1"/>
      <c r="Y300" s="3"/>
      <c r="AF300" s="17"/>
      <c r="AG300" s="20"/>
      <c r="AH300" s="17"/>
    </row>
    <row r="301" spans="1:34">
      <c r="A301" s="84">
        <v>8.6625876760255349E-2</v>
      </c>
      <c r="B301" s="83" t="s">
        <v>313</v>
      </c>
      <c r="C301" s="83" t="s">
        <v>313</v>
      </c>
      <c r="D301" s="84">
        <v>0.21700524054157877</v>
      </c>
      <c r="E301" s="83" t="s">
        <v>719</v>
      </c>
      <c r="F301" s="84">
        <v>0.84297455888567396</v>
      </c>
      <c r="G301" s="86" t="s">
        <v>658</v>
      </c>
      <c r="H301" t="str">
        <f t="shared" si="27"/>
        <v>Wilks</v>
      </c>
      <c r="I301" t="str">
        <f t="shared" si="28"/>
        <v>Stephen</v>
      </c>
      <c r="J301" t="str">
        <f t="shared" si="24"/>
        <v>Wilks, Stephen</v>
      </c>
      <c r="K301">
        <f>VLOOKUP(C301,'Invited Hospitals'!B:J, 7, FALSE)</f>
        <v>302</v>
      </c>
      <c r="L301" s="132">
        <v>19</v>
      </c>
      <c r="M301">
        <f>VLOOKUP($C301,'Invited Hospitals'!$B:$J, 8, FALSE)</f>
        <v>2016</v>
      </c>
      <c r="N301" s="132" t="str">
        <f>VLOOKUP($C301,'Invited Hospitals'!$B:$K, 9, FALSE)</f>
        <v>Nongovt. (not-for-profit) - Other</v>
      </c>
      <c r="O301" s="110" t="s">
        <v>2426</v>
      </c>
      <c r="P301" s="121">
        <v>42192</v>
      </c>
      <c r="Q301" s="110" t="s">
        <v>2678</v>
      </c>
      <c r="R301" s="132" t="str">
        <f>VLOOKUP($C301,'Invited Hospitals'!$B:$K, 10, FALSE)</f>
        <v>Minor</v>
      </c>
      <c r="V301" s="1"/>
      <c r="X301" s="1"/>
      <c r="Y301" s="3"/>
      <c r="AF301" s="17"/>
      <c r="AG301" s="20"/>
      <c r="AH301" s="17"/>
    </row>
    <row r="302" spans="1:34">
      <c r="A302" s="84">
        <v>8.5642790620201747E-3</v>
      </c>
      <c r="B302" s="83" t="s">
        <v>313</v>
      </c>
      <c r="C302" s="83" t="s">
        <v>313</v>
      </c>
      <c r="D302" s="84">
        <v>0.21700524054157877</v>
      </c>
      <c r="E302" s="83" t="s">
        <v>719</v>
      </c>
      <c r="F302" s="84">
        <v>0.84297455888567407</v>
      </c>
      <c r="G302" s="86" t="s">
        <v>640</v>
      </c>
      <c r="H302" t="str">
        <f t="shared" si="27"/>
        <v>Fray</v>
      </c>
      <c r="I302" t="str">
        <f t="shared" si="28"/>
        <v>Tessa</v>
      </c>
      <c r="J302" t="str">
        <f t="shared" si="24"/>
        <v>Fray, Tessa</v>
      </c>
      <c r="K302">
        <f>VLOOKUP(C302,'Invited Hospitals'!B:J, 7, FALSE)</f>
        <v>302</v>
      </c>
      <c r="L302" s="132">
        <v>19</v>
      </c>
      <c r="M302">
        <f>VLOOKUP($C302,'Invited Hospitals'!$B:$J, 8, FALSE)</f>
        <v>2016</v>
      </c>
      <c r="N302" s="132" t="str">
        <f>VLOOKUP($C302,'Invited Hospitals'!$B:$K, 9, FALSE)</f>
        <v>Nongovt. (not-for-profit) - Other</v>
      </c>
      <c r="O302" s="110" t="s">
        <v>2426</v>
      </c>
      <c r="P302" s="121">
        <v>41925</v>
      </c>
      <c r="Q302" s="110" t="s">
        <v>2678</v>
      </c>
      <c r="R302" s="132" t="str">
        <f>VLOOKUP($C302,'Invited Hospitals'!$B:$K, 10, FALSE)</f>
        <v>Minor</v>
      </c>
      <c r="V302" s="1"/>
      <c r="X302" s="1"/>
      <c r="Y302" s="3"/>
      <c r="AF302" s="17"/>
      <c r="AG302" s="20"/>
      <c r="AH302" s="17"/>
    </row>
    <row r="303" spans="1:34">
      <c r="A303" s="84">
        <v>0.80269989759812665</v>
      </c>
      <c r="B303" s="83" t="s">
        <v>313</v>
      </c>
      <c r="C303" s="83" t="s">
        <v>313</v>
      </c>
      <c r="D303" s="84">
        <v>0.21700524054157877</v>
      </c>
      <c r="E303" s="83" t="s">
        <v>719</v>
      </c>
      <c r="F303" s="84">
        <v>0.84297455888567407</v>
      </c>
      <c r="G303" s="86" t="s">
        <v>650</v>
      </c>
      <c r="H303" t="str">
        <f t="shared" si="27"/>
        <v>Riser</v>
      </c>
      <c r="I303" t="str">
        <f t="shared" si="28"/>
        <v>Thomas</v>
      </c>
      <c r="J303" t="str">
        <f t="shared" si="24"/>
        <v>Riser, Thomas</v>
      </c>
      <c r="K303">
        <f>VLOOKUP(C303,'Invited Hospitals'!B:J, 7, FALSE)</f>
        <v>302</v>
      </c>
      <c r="L303" s="132">
        <v>19</v>
      </c>
      <c r="M303">
        <f>VLOOKUP($C303,'Invited Hospitals'!$B:$J, 8, FALSE)</f>
        <v>2016</v>
      </c>
      <c r="N303" s="132" t="str">
        <f>VLOOKUP($C303,'Invited Hospitals'!$B:$K, 9, FALSE)</f>
        <v>Nongovt. (not-for-profit) - Other</v>
      </c>
      <c r="O303" s="110" t="s">
        <v>2426</v>
      </c>
      <c r="P303" s="121">
        <v>41323</v>
      </c>
      <c r="Q303" s="110" t="s">
        <v>2681</v>
      </c>
      <c r="R303" s="132" t="str">
        <f>VLOOKUP($C303,'Invited Hospitals'!$B:$K, 10, FALSE)</f>
        <v>Minor</v>
      </c>
      <c r="V303" s="1"/>
      <c r="X303" s="1"/>
      <c r="Y303" s="3"/>
      <c r="AF303" s="17"/>
      <c r="AG303" s="20"/>
      <c r="AH303" s="17"/>
    </row>
    <row r="304" spans="1:34">
      <c r="A304" s="84">
        <v>0.78359110396289633</v>
      </c>
      <c r="B304" s="83" t="s">
        <v>313</v>
      </c>
      <c r="C304" s="83" t="s">
        <v>313</v>
      </c>
      <c r="D304" s="84">
        <v>0.21700524054157877</v>
      </c>
      <c r="E304" s="83" t="s">
        <v>719</v>
      </c>
      <c r="F304" s="84">
        <v>0.84297455888567407</v>
      </c>
      <c r="G304" s="86" t="s">
        <v>647</v>
      </c>
      <c r="H304" t="str">
        <f t="shared" si="27"/>
        <v>Mazurin</v>
      </c>
      <c r="I304" t="str">
        <f t="shared" si="28"/>
        <v>Viktoriya</v>
      </c>
      <c r="J304" t="str">
        <f t="shared" si="24"/>
        <v>Mazurin, Viktoriya</v>
      </c>
      <c r="K304">
        <f>VLOOKUP(C304,'Invited Hospitals'!B:J, 7, FALSE)</f>
        <v>302</v>
      </c>
      <c r="L304" s="132">
        <v>19</v>
      </c>
      <c r="M304">
        <f>VLOOKUP($C304,'Invited Hospitals'!$B:$J, 8, FALSE)</f>
        <v>2016</v>
      </c>
      <c r="N304" s="132" t="str">
        <f>VLOOKUP($C304,'Invited Hospitals'!$B:$K, 9, FALSE)</f>
        <v>Nongovt. (not-for-profit) - Other</v>
      </c>
      <c r="O304" s="110" t="s">
        <v>2426</v>
      </c>
      <c r="P304" s="121">
        <v>42671</v>
      </c>
      <c r="Q304" s="110" t="s">
        <v>2681</v>
      </c>
      <c r="R304" s="132" t="str">
        <f>VLOOKUP($C304,'Invited Hospitals'!$B:$K, 10, FALSE)</f>
        <v>Minor</v>
      </c>
      <c r="V304" s="1"/>
      <c r="X304" s="1"/>
      <c r="Y304" s="3"/>
      <c r="AF304" s="17"/>
      <c r="AG304" s="20"/>
      <c r="AH304" s="17"/>
    </row>
    <row r="305" spans="1:34">
      <c r="A305" s="84">
        <v>0.93688330560158439</v>
      </c>
      <c r="B305" s="83" t="s">
        <v>313</v>
      </c>
      <c r="C305" s="83" t="s">
        <v>313</v>
      </c>
      <c r="D305" s="84">
        <v>0.21700524054157877</v>
      </c>
      <c r="E305" s="83" t="s">
        <v>719</v>
      </c>
      <c r="F305" s="84">
        <v>0.84297455888567407</v>
      </c>
      <c r="G305" s="86" t="s">
        <v>649</v>
      </c>
      <c r="H305" t="str">
        <f t="shared" si="27"/>
        <v>Nguyen</v>
      </c>
      <c r="I305" t="str">
        <f t="shared" si="28"/>
        <v>Vina</v>
      </c>
      <c r="J305" t="str">
        <f t="shared" si="24"/>
        <v>Nguyen, Vina</v>
      </c>
      <c r="K305">
        <f>VLOOKUP(C305,'Invited Hospitals'!B:J, 7, FALSE)</f>
        <v>302</v>
      </c>
      <c r="L305" s="132">
        <v>19</v>
      </c>
      <c r="M305">
        <f>VLOOKUP($C305,'Invited Hospitals'!$B:$J, 8, FALSE)</f>
        <v>2016</v>
      </c>
      <c r="N305" s="132" t="str">
        <f>VLOOKUP($C305,'Invited Hospitals'!$B:$K, 9, FALSE)</f>
        <v>Nongovt. (not-for-profit) - Other</v>
      </c>
      <c r="O305" s="110" t="s">
        <v>2426</v>
      </c>
      <c r="P305" s="121">
        <v>41925</v>
      </c>
      <c r="Q305" s="110" t="s">
        <v>2681</v>
      </c>
      <c r="R305" s="132" t="str">
        <f>VLOOKUP($C305,'Invited Hospitals'!$B:$K, 10, FALSE)</f>
        <v>Minor</v>
      </c>
      <c r="V305" s="1"/>
      <c r="X305" s="1"/>
      <c r="Y305" s="3"/>
      <c r="AF305" s="17"/>
      <c r="AG305" s="20"/>
      <c r="AH305" s="17"/>
    </row>
    <row r="306" spans="1:34">
      <c r="A306" s="84">
        <v>0.68514563483615631</v>
      </c>
      <c r="B306" s="83" t="s">
        <v>313</v>
      </c>
      <c r="C306" s="83" t="s">
        <v>313</v>
      </c>
      <c r="D306" s="84">
        <v>0.21700524054157877</v>
      </c>
      <c r="E306" s="83" t="s">
        <v>716</v>
      </c>
      <c r="F306" s="151">
        <v>0.16097999137792862</v>
      </c>
      <c r="G306" s="86" t="s">
        <v>496</v>
      </c>
      <c r="H306" t="s">
        <v>3714</v>
      </c>
      <c r="I306" t="s">
        <v>6332</v>
      </c>
      <c r="J306" t="str">
        <f t="shared" si="24"/>
        <v>Moranchel, Verenice</v>
      </c>
      <c r="K306">
        <f>VLOOKUP(C306,'Invited Hospitals'!B:J, 7, FALSE)</f>
        <v>302</v>
      </c>
      <c r="L306" s="132">
        <v>35</v>
      </c>
      <c r="M306">
        <f>VLOOKUP($C306,'Invited Hospitals'!$B:$J, 8, FALSE)</f>
        <v>2016</v>
      </c>
      <c r="N306" s="132" t="str">
        <f>VLOOKUP($C306,'Invited Hospitals'!$B:$K, 9, FALSE)</f>
        <v>Nongovt. (not-for-profit) - Other</v>
      </c>
      <c r="O306" s="110" t="s">
        <v>2426</v>
      </c>
      <c r="P306" s="113">
        <v>42678</v>
      </c>
      <c r="Q306" s="110" t="s">
        <v>2681</v>
      </c>
      <c r="R306" s="132" t="str">
        <f>VLOOKUP($C306,'Invited Hospitals'!$B:$K, 10, FALSE)</f>
        <v>Minor</v>
      </c>
      <c r="V306" s="1"/>
      <c r="X306" s="1"/>
      <c r="Y306" s="3"/>
      <c r="AF306" s="17"/>
      <c r="AG306" s="20"/>
      <c r="AH306" s="17"/>
    </row>
    <row r="307" spans="1:34">
      <c r="A307" s="84">
        <v>0.44575452019850059</v>
      </c>
      <c r="B307" s="83" t="s">
        <v>313</v>
      </c>
      <c r="C307" s="83" t="s">
        <v>313</v>
      </c>
      <c r="D307" s="84">
        <v>0.21700524054157877</v>
      </c>
      <c r="E307" s="83" t="s">
        <v>716</v>
      </c>
      <c r="F307" s="84">
        <v>0.16097999137792862</v>
      </c>
      <c r="G307" s="86" t="s">
        <v>524</v>
      </c>
      <c r="H307" t="str">
        <f t="shared" ref="H307:H317" si="29">LEFT(G307,(FIND(" ",G307,1)-1))</f>
        <v>Stevens</v>
      </c>
      <c r="I307" t="str">
        <f t="shared" ref="I307:I338" si="30">TRIM(MID(G307,FIND(" ",G307)+1,256))</f>
        <v>Amelia</v>
      </c>
      <c r="J307" t="str">
        <f t="shared" si="24"/>
        <v>Stevens, Amelia</v>
      </c>
      <c r="K307">
        <f>VLOOKUP(C307,'Invited Hospitals'!B:J, 7, FALSE)</f>
        <v>302</v>
      </c>
      <c r="L307" s="132">
        <v>35</v>
      </c>
      <c r="M307">
        <f>VLOOKUP($C307,'Invited Hospitals'!$B:$J, 8, FALSE)</f>
        <v>2016</v>
      </c>
      <c r="N307" s="132" t="str">
        <f>VLOOKUP($C307,'Invited Hospitals'!$B:$K, 9, FALSE)</f>
        <v>Nongovt. (not-for-profit) - Other</v>
      </c>
      <c r="O307" s="110" t="s">
        <v>2426</v>
      </c>
      <c r="P307" s="113">
        <v>42898</v>
      </c>
      <c r="Q307" s="110" t="s">
        <v>2678</v>
      </c>
      <c r="R307" s="132" t="str">
        <f>VLOOKUP($C307,'Invited Hospitals'!$B:$K, 10, FALSE)</f>
        <v>Minor</v>
      </c>
      <c r="V307" s="1"/>
      <c r="X307" s="1"/>
      <c r="Y307" s="3"/>
      <c r="AF307" s="17"/>
      <c r="AG307" s="20"/>
      <c r="AH307" s="17"/>
    </row>
    <row r="308" spans="1:34">
      <c r="A308" s="84">
        <v>0.45283158904187215</v>
      </c>
      <c r="B308" s="83" t="s">
        <v>313</v>
      </c>
      <c r="C308" s="83" t="s">
        <v>313</v>
      </c>
      <c r="D308" s="84">
        <v>0.21700524054157877</v>
      </c>
      <c r="E308" s="83" t="s">
        <v>716</v>
      </c>
      <c r="F308" s="84">
        <v>0.16097999137792862</v>
      </c>
      <c r="G308" s="86" t="s">
        <v>512</v>
      </c>
      <c r="H308" t="str">
        <f t="shared" si="29"/>
        <v>Madamombe-McCoy</v>
      </c>
      <c r="I308" t="str">
        <f t="shared" si="30"/>
        <v>Angela</v>
      </c>
      <c r="J308" t="str">
        <f t="shared" si="24"/>
        <v>Madamombe-Mccoy, Angela</v>
      </c>
      <c r="K308">
        <f>VLOOKUP(C308,'Invited Hospitals'!B:J, 7, FALSE)</f>
        <v>302</v>
      </c>
      <c r="L308" s="132">
        <v>35</v>
      </c>
      <c r="M308">
        <f>VLOOKUP($C308,'Invited Hospitals'!$B:$J, 8, FALSE)</f>
        <v>2016</v>
      </c>
      <c r="N308" s="132" t="str">
        <f>VLOOKUP($C308,'Invited Hospitals'!$B:$K, 9, FALSE)</f>
        <v>Nongovt. (not-for-profit) - Other</v>
      </c>
      <c r="O308" s="110" t="s">
        <v>2426</v>
      </c>
      <c r="P308" s="113">
        <v>42160</v>
      </c>
      <c r="Q308" s="110" t="s">
        <v>2681</v>
      </c>
      <c r="R308" s="132" t="str">
        <f>VLOOKUP($C308,'Invited Hospitals'!$B:$K, 10, FALSE)</f>
        <v>Minor</v>
      </c>
      <c r="V308" s="1"/>
      <c r="X308" s="1"/>
      <c r="Y308" s="3"/>
      <c r="AF308" s="17"/>
      <c r="AG308" s="20"/>
      <c r="AH308" s="17"/>
    </row>
    <row r="309" spans="1:34">
      <c r="A309" s="84">
        <v>0.27522422281008463</v>
      </c>
      <c r="B309" s="83" t="s">
        <v>313</v>
      </c>
      <c r="C309" s="83" t="s">
        <v>313</v>
      </c>
      <c r="D309" s="84">
        <v>0.21700524054157877</v>
      </c>
      <c r="E309" s="83" t="s">
        <v>716</v>
      </c>
      <c r="F309" s="84">
        <v>0.16097999137792862</v>
      </c>
      <c r="G309" s="86" t="s">
        <v>518</v>
      </c>
      <c r="H309" t="str">
        <f t="shared" si="29"/>
        <v>Poliashova</v>
      </c>
      <c r="I309" t="str">
        <f t="shared" si="30"/>
        <v>Avelina</v>
      </c>
      <c r="J309" t="str">
        <f t="shared" si="24"/>
        <v>Poliashova, Avelina</v>
      </c>
      <c r="K309">
        <f>VLOOKUP(C309,'Invited Hospitals'!B:J, 7, FALSE)</f>
        <v>302</v>
      </c>
      <c r="L309" s="132">
        <v>35</v>
      </c>
      <c r="M309">
        <f>VLOOKUP($C309,'Invited Hospitals'!$B:$J, 8, FALSE)</f>
        <v>2016</v>
      </c>
      <c r="N309" s="132" t="str">
        <f>VLOOKUP($C309,'Invited Hospitals'!$B:$K, 9, FALSE)</f>
        <v>Nongovt. (not-for-profit) - Other</v>
      </c>
      <c r="O309" s="110" t="s">
        <v>2679</v>
      </c>
      <c r="P309" s="113">
        <v>42601</v>
      </c>
      <c r="Q309" s="110" t="s">
        <v>2681</v>
      </c>
      <c r="R309" s="132" t="str">
        <f>VLOOKUP($C309,'Invited Hospitals'!$B:$K, 10, FALSE)</f>
        <v>Minor</v>
      </c>
      <c r="V309" s="1"/>
      <c r="X309" s="1"/>
      <c r="Y309" s="3"/>
      <c r="AF309" s="17"/>
      <c r="AG309" s="20"/>
      <c r="AH309" s="17"/>
    </row>
    <row r="310" spans="1:34">
      <c r="A310" s="84">
        <v>0.2580562702607565</v>
      </c>
      <c r="B310" s="83" t="s">
        <v>313</v>
      </c>
      <c r="C310" s="83" t="s">
        <v>313</v>
      </c>
      <c r="D310" s="84">
        <v>0.21700524054157877</v>
      </c>
      <c r="E310" s="83" t="s">
        <v>716</v>
      </c>
      <c r="F310" s="84">
        <v>0.16097999137792862</v>
      </c>
      <c r="G310" s="86" t="s">
        <v>486</v>
      </c>
      <c r="H310" t="str">
        <f t="shared" si="29"/>
        <v>Augsburger</v>
      </c>
      <c r="I310" t="str">
        <f t="shared" si="30"/>
        <v>Ben</v>
      </c>
      <c r="J310" t="str">
        <f t="shared" ref="J310:J373" si="31">PROPER(CLEAN(H310&amp;", "&amp;I310))</f>
        <v>Augsburger, Ben</v>
      </c>
      <c r="K310">
        <f>VLOOKUP(C310,'Invited Hospitals'!B:J, 7, FALSE)</f>
        <v>302</v>
      </c>
      <c r="L310" s="132">
        <v>35</v>
      </c>
      <c r="M310">
        <f>VLOOKUP($C310,'Invited Hospitals'!$B:$J, 8, FALSE)</f>
        <v>2016</v>
      </c>
      <c r="N310" s="132" t="str">
        <f>VLOOKUP($C310,'Invited Hospitals'!$B:$K, 9, FALSE)</f>
        <v>Nongovt. (not-for-profit) - Other</v>
      </c>
      <c r="O310" s="110" t="s">
        <v>2426</v>
      </c>
      <c r="P310" s="113">
        <v>41064</v>
      </c>
      <c r="Q310" s="110" t="s">
        <v>2681</v>
      </c>
      <c r="R310" s="132" t="str">
        <f>VLOOKUP($C310,'Invited Hospitals'!$B:$K, 10, FALSE)</f>
        <v>Minor</v>
      </c>
      <c r="V310" s="1"/>
      <c r="X310" s="1"/>
      <c r="Y310" s="3"/>
      <c r="AF310" s="17"/>
      <c r="AG310" s="20"/>
      <c r="AH310" s="17"/>
    </row>
    <row r="311" spans="1:34">
      <c r="A311" s="84">
        <v>0.98558882758184851</v>
      </c>
      <c r="B311" s="83" t="s">
        <v>313</v>
      </c>
      <c r="C311" s="83" t="s">
        <v>313</v>
      </c>
      <c r="D311" s="84">
        <v>0.21700524054157877</v>
      </c>
      <c r="E311" s="83" t="s">
        <v>716</v>
      </c>
      <c r="F311" s="84">
        <v>0.16097999137792862</v>
      </c>
      <c r="G311" s="86" t="s">
        <v>508</v>
      </c>
      <c r="H311" t="str">
        <f t="shared" si="29"/>
        <v>Leonard</v>
      </c>
      <c r="I311" t="str">
        <f t="shared" si="30"/>
        <v>Brenda</v>
      </c>
      <c r="J311" t="str">
        <f t="shared" si="31"/>
        <v>Leonard, Brenda</v>
      </c>
      <c r="K311">
        <f>VLOOKUP(C311,'Invited Hospitals'!B:J, 7, FALSE)</f>
        <v>302</v>
      </c>
      <c r="L311" s="132">
        <v>35</v>
      </c>
      <c r="M311">
        <f>VLOOKUP($C311,'Invited Hospitals'!$B:$J, 8, FALSE)</f>
        <v>2016</v>
      </c>
      <c r="N311" s="132" t="str">
        <f>VLOOKUP($C311,'Invited Hospitals'!$B:$K, 9, FALSE)</f>
        <v>Nongovt. (not-for-profit) - Other</v>
      </c>
      <c r="O311" s="110" t="s">
        <v>2426</v>
      </c>
      <c r="P311" s="113">
        <v>42068</v>
      </c>
      <c r="Q311" s="110" t="s">
        <v>2678</v>
      </c>
      <c r="R311" s="132" t="str">
        <f>VLOOKUP($C311,'Invited Hospitals'!$B:$K, 10, FALSE)</f>
        <v>Minor</v>
      </c>
      <c r="V311" s="1"/>
      <c r="X311" s="1"/>
      <c r="Y311" s="3"/>
      <c r="AF311" s="17"/>
      <c r="AG311" s="26"/>
      <c r="AH311" s="17"/>
    </row>
    <row r="312" spans="1:34">
      <c r="A312" s="84">
        <v>0.31897477802714436</v>
      </c>
      <c r="B312" s="83" t="s">
        <v>313</v>
      </c>
      <c r="C312" s="83" t="s">
        <v>313</v>
      </c>
      <c r="D312" s="84">
        <v>0.21700524054157877</v>
      </c>
      <c r="E312" s="83" t="s">
        <v>716</v>
      </c>
      <c r="F312" s="84">
        <v>0.16097999137792862</v>
      </c>
      <c r="G312" s="86" t="s">
        <v>520</v>
      </c>
      <c r="H312" t="str">
        <f t="shared" si="29"/>
        <v>Rilling</v>
      </c>
      <c r="I312" t="str">
        <f t="shared" si="30"/>
        <v>Brenden</v>
      </c>
      <c r="J312" t="str">
        <f t="shared" si="31"/>
        <v>Rilling, Brenden</v>
      </c>
      <c r="K312">
        <f>VLOOKUP(C312,'Invited Hospitals'!B:J, 7, FALSE)</f>
        <v>302</v>
      </c>
      <c r="L312" s="132">
        <v>35</v>
      </c>
      <c r="M312">
        <f>VLOOKUP($C312,'Invited Hospitals'!$B:$J, 8, FALSE)</f>
        <v>2016</v>
      </c>
      <c r="N312" s="132" t="str">
        <f>VLOOKUP($C312,'Invited Hospitals'!$B:$K, 9, FALSE)</f>
        <v>Nongovt. (not-for-profit) - Other</v>
      </c>
      <c r="O312" s="110" t="s">
        <v>2426</v>
      </c>
      <c r="P312" s="113">
        <v>42776</v>
      </c>
      <c r="Q312" s="110" t="s">
        <v>2681</v>
      </c>
      <c r="R312" s="132" t="str">
        <f>VLOOKUP($C312,'Invited Hospitals'!$B:$K, 10, FALSE)</f>
        <v>Minor</v>
      </c>
      <c r="V312" s="1"/>
      <c r="X312" s="1"/>
      <c r="Y312" s="3"/>
      <c r="AF312" s="17"/>
      <c r="AG312" s="20"/>
      <c r="AH312" s="17"/>
    </row>
    <row r="313" spans="1:34">
      <c r="A313" s="84">
        <v>0.51339215886669576</v>
      </c>
      <c r="B313" s="83" t="s">
        <v>313</v>
      </c>
      <c r="C313" s="83" t="s">
        <v>313</v>
      </c>
      <c r="D313" s="84">
        <v>0.21700524054157877</v>
      </c>
      <c r="E313" s="83" t="s">
        <v>716</v>
      </c>
      <c r="F313" s="84">
        <v>0.16097999137792862</v>
      </c>
      <c r="G313" s="86" t="s">
        <v>509</v>
      </c>
      <c r="H313" t="str">
        <f t="shared" si="29"/>
        <v>Levin</v>
      </c>
      <c r="I313" t="str">
        <f t="shared" si="30"/>
        <v>Chelsea</v>
      </c>
      <c r="J313" t="str">
        <f t="shared" si="31"/>
        <v>Levin, Chelsea</v>
      </c>
      <c r="K313">
        <f>VLOOKUP(C313,'Invited Hospitals'!B:J, 7, FALSE)</f>
        <v>302</v>
      </c>
      <c r="L313" s="132">
        <v>35</v>
      </c>
      <c r="M313">
        <f>VLOOKUP($C313,'Invited Hospitals'!$B:$J, 8, FALSE)</f>
        <v>2016</v>
      </c>
      <c r="N313" s="132" t="str">
        <f>VLOOKUP($C313,'Invited Hospitals'!$B:$K, 9, FALSE)</f>
        <v>Nongovt. (not-for-profit) - Other</v>
      </c>
      <c r="O313" s="110" t="s">
        <v>2426</v>
      </c>
      <c r="P313" s="113">
        <v>42152</v>
      </c>
      <c r="Q313" s="110" t="s">
        <v>2678</v>
      </c>
      <c r="R313" s="132" t="str">
        <f>VLOOKUP($C313,'Invited Hospitals'!$B:$K, 10, FALSE)</f>
        <v>Minor</v>
      </c>
      <c r="V313" s="1"/>
      <c r="X313" s="1"/>
      <c r="Y313" s="3"/>
      <c r="AF313" s="17"/>
      <c r="AG313" s="20"/>
      <c r="AH313" s="17"/>
    </row>
    <row r="314" spans="1:34">
      <c r="A314" s="84">
        <v>0.97470032819303853</v>
      </c>
      <c r="B314" s="83" t="s">
        <v>313</v>
      </c>
      <c r="C314" s="83" t="s">
        <v>313</v>
      </c>
      <c r="D314" s="84">
        <v>0.21700524054157877</v>
      </c>
      <c r="E314" s="83" t="s">
        <v>716</v>
      </c>
      <c r="F314" s="151">
        <v>0.16097999137792862</v>
      </c>
      <c r="G314" s="86" t="s">
        <v>522</v>
      </c>
      <c r="H314" t="str">
        <f t="shared" si="29"/>
        <v>Ross</v>
      </c>
      <c r="I314" t="str">
        <f t="shared" si="30"/>
        <v>Chris</v>
      </c>
      <c r="J314" t="str">
        <f t="shared" si="31"/>
        <v>Ross, Chris</v>
      </c>
      <c r="K314">
        <f>VLOOKUP(C314,'Invited Hospitals'!B:J, 7, FALSE)</f>
        <v>302</v>
      </c>
      <c r="L314" s="132">
        <v>35</v>
      </c>
      <c r="M314">
        <f>VLOOKUP($C314,'Invited Hospitals'!$B:$J, 8, FALSE)</f>
        <v>2016</v>
      </c>
      <c r="N314" s="132" t="str">
        <f>VLOOKUP($C314,'Invited Hospitals'!$B:$K, 9, FALSE)</f>
        <v>Nongovt. (not-for-profit) - Other</v>
      </c>
      <c r="O314" s="110" t="s">
        <v>2426</v>
      </c>
      <c r="P314" s="113">
        <v>42272</v>
      </c>
      <c r="Q314" s="110" t="s">
        <v>2678</v>
      </c>
      <c r="R314" s="132" t="str">
        <f>VLOOKUP($C314,'Invited Hospitals'!$B:$K, 10, FALSE)</f>
        <v>Minor</v>
      </c>
      <c r="V314" s="1"/>
      <c r="X314" s="1"/>
      <c r="Y314" s="3"/>
      <c r="AF314" s="17"/>
      <c r="AG314" s="20"/>
      <c r="AH314" s="17"/>
    </row>
    <row r="315" spans="1:34">
      <c r="A315" s="84">
        <v>8.5398454067029395E-3</v>
      </c>
      <c r="B315" s="83" t="s">
        <v>313</v>
      </c>
      <c r="C315" s="83" t="s">
        <v>313</v>
      </c>
      <c r="D315" s="84">
        <v>0.21700524054157877</v>
      </c>
      <c r="E315" s="83" t="s">
        <v>716</v>
      </c>
      <c r="F315" s="84">
        <v>0.16097999137792862</v>
      </c>
      <c r="G315" s="86" t="s">
        <v>492</v>
      </c>
      <c r="H315" t="str">
        <f t="shared" si="29"/>
        <v>Chamberlain</v>
      </c>
      <c r="I315" t="str">
        <f t="shared" si="30"/>
        <v>Christina</v>
      </c>
      <c r="J315" t="str">
        <f t="shared" si="31"/>
        <v>Chamberlain, Christina</v>
      </c>
      <c r="K315">
        <f>VLOOKUP(C315,'Invited Hospitals'!B:J, 7, FALSE)</f>
        <v>302</v>
      </c>
      <c r="L315" s="132">
        <v>35</v>
      </c>
      <c r="M315">
        <f>VLOOKUP($C315,'Invited Hospitals'!$B:$J, 8, FALSE)</f>
        <v>2016</v>
      </c>
      <c r="N315" s="132" t="str">
        <f>VLOOKUP($C315,'Invited Hospitals'!$B:$K, 9, FALSE)</f>
        <v>Nongovt. (not-for-profit) - Other</v>
      </c>
      <c r="O315" s="110" t="s">
        <v>2679</v>
      </c>
      <c r="P315" s="113">
        <v>42678</v>
      </c>
      <c r="Q315" s="110" t="s">
        <v>2678</v>
      </c>
      <c r="R315" s="132" t="str">
        <f>VLOOKUP($C315,'Invited Hospitals'!$B:$K, 10, FALSE)</f>
        <v>Minor</v>
      </c>
      <c r="V315" s="1"/>
      <c r="X315" s="1"/>
      <c r="Y315" s="3"/>
      <c r="AF315" s="17"/>
      <c r="AG315" s="26"/>
      <c r="AH315" s="17"/>
    </row>
    <row r="316" spans="1:34">
      <c r="A316" s="84">
        <v>0.6714004189272077</v>
      </c>
      <c r="B316" s="83" t="s">
        <v>313</v>
      </c>
      <c r="C316" s="83" t="s">
        <v>313</v>
      </c>
      <c r="D316" s="84">
        <v>0.21700524054157877</v>
      </c>
      <c r="E316" s="83" t="s">
        <v>716</v>
      </c>
      <c r="F316" s="84">
        <v>0.16097999137792862</v>
      </c>
      <c r="G316" s="86" t="s">
        <v>521</v>
      </c>
      <c r="H316" t="str">
        <f t="shared" si="29"/>
        <v>Roseborough</v>
      </c>
      <c r="I316" t="str">
        <f t="shared" si="30"/>
        <v>Deborah</v>
      </c>
      <c r="J316" t="str">
        <f t="shared" si="31"/>
        <v>Roseborough, Deborah</v>
      </c>
      <c r="K316">
        <f>VLOOKUP(C316,'Invited Hospitals'!B:J, 7, FALSE)</f>
        <v>302</v>
      </c>
      <c r="L316" s="132">
        <v>35</v>
      </c>
      <c r="M316">
        <f>VLOOKUP($C316,'Invited Hospitals'!$B:$J, 8, FALSE)</f>
        <v>2016</v>
      </c>
      <c r="N316" s="132" t="str">
        <f>VLOOKUP($C316,'Invited Hospitals'!$B:$K, 9, FALSE)</f>
        <v>Nongovt. (not-for-profit) - Other</v>
      </c>
      <c r="O316" s="110" t="s">
        <v>2426</v>
      </c>
      <c r="P316" s="113">
        <v>39097</v>
      </c>
      <c r="Q316" s="110" t="s">
        <v>2678</v>
      </c>
      <c r="R316" s="132" t="str">
        <f>VLOOKUP($C316,'Invited Hospitals'!$B:$K, 10, FALSE)</f>
        <v>Minor</v>
      </c>
      <c r="V316" s="1"/>
      <c r="X316" s="1"/>
      <c r="Y316" s="3"/>
      <c r="AF316" s="17"/>
      <c r="AG316" s="26"/>
      <c r="AH316" s="17"/>
    </row>
    <row r="317" spans="1:34">
      <c r="A317" s="84">
        <v>0.16959232009987402</v>
      </c>
      <c r="B317" s="83" t="s">
        <v>313</v>
      </c>
      <c r="C317" s="83" t="s">
        <v>313</v>
      </c>
      <c r="D317" s="84">
        <v>0.21700524054157877</v>
      </c>
      <c r="E317" s="83" t="s">
        <v>716</v>
      </c>
      <c r="F317" s="151">
        <v>0.16097999137792862</v>
      </c>
      <c r="G317" s="86" t="s">
        <v>493</v>
      </c>
      <c r="H317" t="str">
        <f t="shared" si="29"/>
        <v>Chan</v>
      </c>
      <c r="I317" t="str">
        <f t="shared" si="30"/>
        <v>Elaine</v>
      </c>
      <c r="J317" t="str">
        <f t="shared" si="31"/>
        <v>Chan, Elaine</v>
      </c>
      <c r="K317">
        <f>VLOOKUP(C317,'Invited Hospitals'!B:J, 7, FALSE)</f>
        <v>302</v>
      </c>
      <c r="L317" s="132">
        <v>35</v>
      </c>
      <c r="M317">
        <f>VLOOKUP($C317,'Invited Hospitals'!$B:$J, 8, FALSE)</f>
        <v>2016</v>
      </c>
      <c r="N317" s="132" t="str">
        <f>VLOOKUP($C317,'Invited Hospitals'!$B:$K, 9, FALSE)</f>
        <v>Nongovt. (not-for-profit) - Other</v>
      </c>
      <c r="O317" s="110" t="s">
        <v>2679</v>
      </c>
      <c r="P317" s="113">
        <v>42163</v>
      </c>
      <c r="Q317" s="110" t="s">
        <v>2678</v>
      </c>
      <c r="R317" s="132" t="str">
        <f>VLOOKUP($C317,'Invited Hospitals'!$B:$K, 10, FALSE)</f>
        <v>Minor</v>
      </c>
      <c r="V317" s="1"/>
      <c r="X317" s="1"/>
      <c r="Y317" s="3"/>
      <c r="AF317" s="17"/>
      <c r="AG317" s="20"/>
      <c r="AH317" s="17"/>
    </row>
    <row r="318" spans="1:34">
      <c r="A318" s="84">
        <v>0.10848659225830481</v>
      </c>
      <c r="B318" s="83" t="s">
        <v>313</v>
      </c>
      <c r="C318" s="83" t="s">
        <v>313</v>
      </c>
      <c r="D318" s="84">
        <v>0.21700524054157877</v>
      </c>
      <c r="E318" s="83" t="s">
        <v>716</v>
      </c>
      <c r="F318" s="84">
        <v>0.16097999137792862</v>
      </c>
      <c r="G318" s="86" t="s">
        <v>528</v>
      </c>
      <c r="H318" t="s">
        <v>3708</v>
      </c>
      <c r="I318" t="str">
        <f t="shared" si="30"/>
        <v>Garcia Elisa</v>
      </c>
      <c r="J318" t="str">
        <f t="shared" si="31"/>
        <v>Ononiwu, Garcia Elisa</v>
      </c>
      <c r="K318">
        <f>VLOOKUP(C318,'Invited Hospitals'!B:J, 7, FALSE)</f>
        <v>302</v>
      </c>
      <c r="L318" s="132">
        <v>35</v>
      </c>
      <c r="M318">
        <f>VLOOKUP($C318,'Invited Hospitals'!$B:$J, 8, FALSE)</f>
        <v>2016</v>
      </c>
      <c r="N318" s="132" t="str">
        <f>VLOOKUP($C318,'Invited Hospitals'!$B:$K, 9, FALSE)</f>
        <v>Nongovt. (not-for-profit) - Other</v>
      </c>
      <c r="O318" s="110" t="s">
        <v>2679</v>
      </c>
      <c r="P318" s="113">
        <v>42877</v>
      </c>
      <c r="Q318" s="110" t="s">
        <v>2680</v>
      </c>
      <c r="R318" s="132" t="str">
        <f>VLOOKUP($C318,'Invited Hospitals'!$B:$K, 10, FALSE)</f>
        <v>Minor</v>
      </c>
      <c r="V318" s="1"/>
      <c r="X318" s="1"/>
      <c r="Y318" s="3"/>
      <c r="AF318" s="17"/>
      <c r="AG318" s="20"/>
      <c r="AH318" s="17"/>
    </row>
    <row r="319" spans="1:34">
      <c r="A319" s="84">
        <v>0.50934596366156082</v>
      </c>
      <c r="B319" s="83" t="s">
        <v>313</v>
      </c>
      <c r="C319" s="83" t="s">
        <v>313</v>
      </c>
      <c r="D319" s="84">
        <v>0.21700524054157877</v>
      </c>
      <c r="E319" s="83" t="s">
        <v>716</v>
      </c>
      <c r="F319" s="151">
        <v>0.16097999137792862</v>
      </c>
      <c r="G319" s="86" t="s">
        <v>490</v>
      </c>
      <c r="H319" t="s">
        <v>3713</v>
      </c>
      <c r="I319" t="str">
        <f t="shared" si="30"/>
        <v>Elise</v>
      </c>
      <c r="J319" t="str">
        <f t="shared" si="31"/>
        <v>Lewis, Elise</v>
      </c>
      <c r="K319">
        <f>VLOOKUP(C319,'Invited Hospitals'!B:J, 7, FALSE)</f>
        <v>302</v>
      </c>
      <c r="L319" s="132">
        <v>35</v>
      </c>
      <c r="M319">
        <f>VLOOKUP($C319,'Invited Hospitals'!$B:$J, 8, FALSE)</f>
        <v>2016</v>
      </c>
      <c r="N319" s="132" t="str">
        <f>VLOOKUP($C319,'Invited Hospitals'!$B:$K, 9, FALSE)</f>
        <v>Nongovt. (not-for-profit) - Other</v>
      </c>
      <c r="O319" s="110" t="s">
        <v>2426</v>
      </c>
      <c r="P319" s="113">
        <v>41890</v>
      </c>
      <c r="Q319" s="110" t="s">
        <v>2678</v>
      </c>
      <c r="R319" s="132" t="str">
        <f>VLOOKUP($C319,'Invited Hospitals'!$B:$K, 10, FALSE)</f>
        <v>Minor</v>
      </c>
      <c r="V319" s="1"/>
      <c r="X319" s="1"/>
      <c r="Y319" s="3"/>
      <c r="AF319" s="17"/>
      <c r="AG319" s="20"/>
      <c r="AH319" s="17"/>
    </row>
    <row r="320" spans="1:34">
      <c r="A320" s="84">
        <v>0.46151636639196125</v>
      </c>
      <c r="B320" s="83" t="s">
        <v>313</v>
      </c>
      <c r="C320" s="83" t="s">
        <v>313</v>
      </c>
      <c r="D320" s="84">
        <v>0.21700524054157877</v>
      </c>
      <c r="E320" s="83" t="s">
        <v>716</v>
      </c>
      <c r="F320" s="84">
        <v>0.16097999137792862</v>
      </c>
      <c r="G320" s="86" t="s">
        <v>516</v>
      </c>
      <c r="H320" t="str">
        <f t="shared" ref="H320:H367" si="32">LEFT(G320,(FIND(" ",G320,1)-1))</f>
        <v>Moore</v>
      </c>
      <c r="I320" t="str">
        <f t="shared" si="30"/>
        <v>Eric</v>
      </c>
      <c r="J320" t="str">
        <f t="shared" si="31"/>
        <v>Moore, Eric</v>
      </c>
      <c r="K320">
        <f>VLOOKUP(C320,'Invited Hospitals'!B:J, 7, FALSE)</f>
        <v>302</v>
      </c>
      <c r="L320" s="132">
        <v>35</v>
      </c>
      <c r="M320">
        <f>VLOOKUP($C320,'Invited Hospitals'!$B:$J, 8, FALSE)</f>
        <v>2016</v>
      </c>
      <c r="N320" s="132" t="str">
        <f>VLOOKUP($C320,'Invited Hospitals'!$B:$K, 9, FALSE)</f>
        <v>Nongovt. (not-for-profit) - Other</v>
      </c>
      <c r="O320" s="110" t="s">
        <v>2426</v>
      </c>
      <c r="P320" s="113">
        <v>42146</v>
      </c>
      <c r="Q320" s="110" t="s">
        <v>2678</v>
      </c>
      <c r="R320" s="132" t="str">
        <f>VLOOKUP($C320,'Invited Hospitals'!$B:$K, 10, FALSE)</f>
        <v>Minor</v>
      </c>
      <c r="V320" s="1"/>
      <c r="X320" s="1"/>
      <c r="Y320" s="3"/>
      <c r="AF320" s="17"/>
      <c r="AG320" s="20"/>
      <c r="AH320" s="17"/>
    </row>
    <row r="321" spans="1:34">
      <c r="A321" s="84">
        <v>0.25362636260569549</v>
      </c>
      <c r="B321" s="83" t="s">
        <v>313</v>
      </c>
      <c r="C321" s="83" t="s">
        <v>313</v>
      </c>
      <c r="D321" s="84">
        <v>0.21700524054157877</v>
      </c>
      <c r="E321" s="83" t="s">
        <v>716</v>
      </c>
      <c r="F321" s="84">
        <v>0.16097999137792862</v>
      </c>
      <c r="G321" s="86" t="s">
        <v>532</v>
      </c>
      <c r="H321" t="str">
        <f t="shared" si="32"/>
        <v>Zacharkiw</v>
      </c>
      <c r="I321" t="str">
        <f t="shared" si="30"/>
        <v>Erin</v>
      </c>
      <c r="J321" t="str">
        <f t="shared" si="31"/>
        <v>Zacharkiw, Erin</v>
      </c>
      <c r="K321">
        <f>VLOOKUP(C321,'Invited Hospitals'!B:J, 7, FALSE)</f>
        <v>302</v>
      </c>
      <c r="L321" s="132">
        <v>35</v>
      </c>
      <c r="M321">
        <f>VLOOKUP($C321,'Invited Hospitals'!$B:$J, 8, FALSE)</f>
        <v>2016</v>
      </c>
      <c r="N321" s="132" t="str">
        <f>VLOOKUP($C321,'Invited Hospitals'!$B:$K, 9, FALSE)</f>
        <v>Nongovt. (not-for-profit) - Other</v>
      </c>
      <c r="O321" s="110" t="s">
        <v>2684</v>
      </c>
      <c r="P321" s="121">
        <v>42237</v>
      </c>
      <c r="Q321" s="110" t="s">
        <v>2678</v>
      </c>
      <c r="R321" s="132" t="str">
        <f>VLOOKUP($C321,'Invited Hospitals'!$B:$K, 10, FALSE)</f>
        <v>Minor</v>
      </c>
      <c r="V321" s="1"/>
      <c r="X321" s="1"/>
      <c r="Y321" s="3"/>
      <c r="AF321" s="17"/>
      <c r="AG321" s="20"/>
      <c r="AH321" s="17"/>
    </row>
    <row r="322" spans="1:34">
      <c r="A322" s="84">
        <v>3.9447216046174294E-2</v>
      </c>
      <c r="B322" s="83" t="s">
        <v>313</v>
      </c>
      <c r="C322" s="83" t="s">
        <v>313</v>
      </c>
      <c r="D322" s="84">
        <v>0.21700524054157877</v>
      </c>
      <c r="E322" s="83" t="s">
        <v>716</v>
      </c>
      <c r="F322" s="84">
        <v>0.16097999137792862</v>
      </c>
      <c r="G322" s="86" t="s">
        <v>495</v>
      </c>
      <c r="H322" t="str">
        <f t="shared" si="32"/>
        <v>Dunn</v>
      </c>
      <c r="I322" t="str">
        <f t="shared" si="30"/>
        <v>Jamie</v>
      </c>
      <c r="J322" t="str">
        <f t="shared" si="31"/>
        <v>Dunn, Jamie</v>
      </c>
      <c r="K322">
        <f>VLOOKUP(C322,'Invited Hospitals'!B:J, 7, FALSE)</f>
        <v>302</v>
      </c>
      <c r="L322" s="132">
        <v>35</v>
      </c>
      <c r="M322">
        <f>VLOOKUP($C322,'Invited Hospitals'!$B:$J, 8, FALSE)</f>
        <v>2016</v>
      </c>
      <c r="N322" s="132" t="str">
        <f>VLOOKUP($C322,'Invited Hospitals'!$B:$K, 9, FALSE)</f>
        <v>Nongovt. (not-for-profit) - Other</v>
      </c>
      <c r="O322" s="110" t="s">
        <v>2426</v>
      </c>
      <c r="P322" s="113">
        <v>42150</v>
      </c>
      <c r="Q322" s="110" t="s">
        <v>2681</v>
      </c>
      <c r="R322" s="132" t="str">
        <f>VLOOKUP($C322,'Invited Hospitals'!$B:$K, 10, FALSE)</f>
        <v>Minor</v>
      </c>
      <c r="V322" s="1"/>
      <c r="X322" s="1"/>
      <c r="Y322" s="3"/>
      <c r="AF322" s="17"/>
      <c r="AG322" s="20"/>
      <c r="AH322" s="17"/>
    </row>
    <row r="323" spans="1:34">
      <c r="A323" s="84">
        <v>0.57891827650489025</v>
      </c>
      <c r="B323" s="83" t="s">
        <v>313</v>
      </c>
      <c r="C323" s="83" t="s">
        <v>313</v>
      </c>
      <c r="D323" s="84">
        <v>0.21700524054157877</v>
      </c>
      <c r="E323" s="83" t="s">
        <v>716</v>
      </c>
      <c r="F323" s="84">
        <v>0.16097999137792862</v>
      </c>
      <c r="G323" s="86" t="s">
        <v>504</v>
      </c>
      <c r="H323" t="str">
        <f t="shared" si="32"/>
        <v>Johnson</v>
      </c>
      <c r="I323" t="str">
        <f t="shared" si="30"/>
        <v>Jennie</v>
      </c>
      <c r="J323" t="str">
        <f t="shared" si="31"/>
        <v>Johnson, Jennie</v>
      </c>
      <c r="K323">
        <f>VLOOKUP(C323,'Invited Hospitals'!B:J, 7, FALSE)</f>
        <v>302</v>
      </c>
      <c r="L323" s="132">
        <v>35</v>
      </c>
      <c r="M323">
        <f>VLOOKUP($C323,'Invited Hospitals'!$B:$J, 8, FALSE)</f>
        <v>2016</v>
      </c>
      <c r="N323" s="132" t="str">
        <f>VLOOKUP($C323,'Invited Hospitals'!$B:$K, 9, FALSE)</f>
        <v>Nongovt. (not-for-profit) - Other</v>
      </c>
      <c r="O323" s="110" t="s">
        <v>2426</v>
      </c>
      <c r="P323" s="113">
        <v>41953</v>
      </c>
      <c r="Q323" s="110" t="s">
        <v>2678</v>
      </c>
      <c r="R323" s="132" t="str">
        <f>VLOOKUP($C323,'Invited Hospitals'!$B:$K, 10, FALSE)</f>
        <v>Minor</v>
      </c>
      <c r="V323" s="1"/>
      <c r="X323" s="1"/>
      <c r="Y323" s="3"/>
      <c r="AF323" s="17"/>
      <c r="AG323" s="20"/>
      <c r="AH323" s="17"/>
    </row>
    <row r="324" spans="1:34">
      <c r="A324" s="84">
        <v>0.72255260812594935</v>
      </c>
      <c r="B324" s="83" t="s">
        <v>313</v>
      </c>
      <c r="C324" s="83" t="s">
        <v>313</v>
      </c>
      <c r="D324" s="84">
        <v>0.21700524054157877</v>
      </c>
      <c r="E324" s="83" t="s">
        <v>716</v>
      </c>
      <c r="F324" s="84">
        <v>0.16097999137792862</v>
      </c>
      <c r="G324" s="86" t="s">
        <v>533</v>
      </c>
      <c r="H324" t="str">
        <f t="shared" si="32"/>
        <v>Zetter</v>
      </c>
      <c r="I324" t="str">
        <f t="shared" si="30"/>
        <v>Jennifer</v>
      </c>
      <c r="J324" t="str">
        <f t="shared" si="31"/>
        <v>Zetter, Jennifer</v>
      </c>
      <c r="K324">
        <f>VLOOKUP(C324,'Invited Hospitals'!B:J, 7, FALSE)</f>
        <v>302</v>
      </c>
      <c r="L324" s="132">
        <v>35</v>
      </c>
      <c r="M324">
        <f>VLOOKUP($C324,'Invited Hospitals'!$B:$J, 8, FALSE)</f>
        <v>2016</v>
      </c>
      <c r="N324" s="132" t="str">
        <f>VLOOKUP($C324,'Invited Hospitals'!$B:$K, 9, FALSE)</f>
        <v>Nongovt. (not-for-profit) - Other</v>
      </c>
      <c r="O324" s="110" t="s">
        <v>2679</v>
      </c>
      <c r="P324" s="113">
        <v>42807</v>
      </c>
      <c r="Q324" s="110" t="s">
        <v>2678</v>
      </c>
      <c r="R324" s="132" t="str">
        <f>VLOOKUP($C324,'Invited Hospitals'!$B:$K, 10, FALSE)</f>
        <v>Minor</v>
      </c>
      <c r="V324" s="1"/>
      <c r="X324" s="1"/>
      <c r="Y324" s="3"/>
      <c r="AF324" s="17"/>
      <c r="AG324" s="20"/>
      <c r="AH324" s="17"/>
    </row>
    <row r="325" spans="1:34">
      <c r="A325" s="84">
        <v>0.2649013058105627</v>
      </c>
      <c r="B325" s="83" t="s">
        <v>313</v>
      </c>
      <c r="C325" s="83" t="s">
        <v>313</v>
      </c>
      <c r="D325" s="84">
        <v>0.21700524054157877</v>
      </c>
      <c r="E325" s="83" t="s">
        <v>716</v>
      </c>
      <c r="F325" s="84">
        <v>0.16097999137792862</v>
      </c>
      <c r="G325" s="86" t="s">
        <v>500</v>
      </c>
      <c r="H325" t="str">
        <f t="shared" si="32"/>
        <v>Gilbert</v>
      </c>
      <c r="I325" t="str">
        <f t="shared" si="30"/>
        <v>Jenny</v>
      </c>
      <c r="J325" t="str">
        <f t="shared" si="31"/>
        <v>Gilbert, Jenny</v>
      </c>
      <c r="K325">
        <f>VLOOKUP(C325,'Invited Hospitals'!B:J, 7, FALSE)</f>
        <v>302</v>
      </c>
      <c r="L325" s="132">
        <v>35</v>
      </c>
      <c r="M325">
        <f>VLOOKUP($C325,'Invited Hospitals'!$B:$J, 8, FALSE)</f>
        <v>2016</v>
      </c>
      <c r="N325" s="132" t="str">
        <f>VLOOKUP($C325,'Invited Hospitals'!$B:$K, 9, FALSE)</f>
        <v>Nongovt. (not-for-profit) - Other</v>
      </c>
      <c r="O325" s="110" t="s">
        <v>2426</v>
      </c>
      <c r="P325" s="113">
        <v>42146</v>
      </c>
      <c r="Q325" s="110" t="s">
        <v>2681</v>
      </c>
      <c r="R325" s="132" t="str">
        <f>VLOOKUP($C325,'Invited Hospitals'!$B:$K, 10, FALSE)</f>
        <v>Minor</v>
      </c>
      <c r="V325" s="1"/>
      <c r="X325" s="1"/>
      <c r="Y325" s="3"/>
      <c r="AF325" s="17"/>
      <c r="AG325" s="20"/>
      <c r="AH325" s="17"/>
    </row>
    <row r="326" spans="1:34">
      <c r="A326" s="84">
        <v>0.81275752819996405</v>
      </c>
      <c r="B326" s="83" t="s">
        <v>313</v>
      </c>
      <c r="C326" s="83" t="s">
        <v>313</v>
      </c>
      <c r="D326" s="84">
        <v>0.21700524054157877</v>
      </c>
      <c r="E326" s="83" t="s">
        <v>716</v>
      </c>
      <c r="F326" s="84">
        <v>0.16097999137792862</v>
      </c>
      <c r="G326" s="86" t="s">
        <v>525</v>
      </c>
      <c r="H326" t="str">
        <f t="shared" si="32"/>
        <v>Torrez</v>
      </c>
      <c r="I326" t="str">
        <f t="shared" si="30"/>
        <v>Jeremiah</v>
      </c>
      <c r="J326" t="str">
        <f t="shared" si="31"/>
        <v>Torrez, Jeremiah</v>
      </c>
      <c r="K326">
        <f>VLOOKUP(C326,'Invited Hospitals'!B:J, 7, FALSE)</f>
        <v>302</v>
      </c>
      <c r="L326" s="132">
        <v>35</v>
      </c>
      <c r="M326">
        <f>VLOOKUP($C326,'Invited Hospitals'!$B:$J, 8, FALSE)</f>
        <v>2016</v>
      </c>
      <c r="N326" s="132" t="str">
        <f>VLOOKUP($C326,'Invited Hospitals'!$B:$K, 9, FALSE)</f>
        <v>Nongovt. (not-for-profit) - Other</v>
      </c>
      <c r="O326" s="110" t="s">
        <v>2426</v>
      </c>
      <c r="P326" s="113">
        <v>42650</v>
      </c>
      <c r="Q326" s="110" t="s">
        <v>2428</v>
      </c>
      <c r="R326" s="132" t="str">
        <f>VLOOKUP($C326,'Invited Hospitals'!$B:$K, 10, FALSE)</f>
        <v>Minor</v>
      </c>
      <c r="V326" s="1"/>
      <c r="X326" s="1"/>
      <c r="Y326" s="3"/>
      <c r="AF326" s="17"/>
      <c r="AG326" s="20"/>
      <c r="AH326" s="17"/>
    </row>
    <row r="327" spans="1:34">
      <c r="A327" s="84">
        <v>0.84578069024500602</v>
      </c>
      <c r="B327" s="83" t="s">
        <v>313</v>
      </c>
      <c r="C327" s="83" t="s">
        <v>313</v>
      </c>
      <c r="D327" s="84">
        <v>0.21700524054157877</v>
      </c>
      <c r="E327" s="83" t="s">
        <v>716</v>
      </c>
      <c r="F327" s="84">
        <v>0.16097999137792862</v>
      </c>
      <c r="G327" s="86" t="s">
        <v>505</v>
      </c>
      <c r="H327" t="str">
        <f t="shared" si="32"/>
        <v>Johnson</v>
      </c>
      <c r="I327" t="str">
        <f t="shared" si="30"/>
        <v>Jessica</v>
      </c>
      <c r="J327" t="str">
        <f t="shared" si="31"/>
        <v>Johnson, Jessica</v>
      </c>
      <c r="K327">
        <f>VLOOKUP(C327,'Invited Hospitals'!B:J, 7, FALSE)</f>
        <v>302</v>
      </c>
      <c r="L327" s="132">
        <v>35</v>
      </c>
      <c r="M327">
        <f>VLOOKUP($C327,'Invited Hospitals'!$B:$J, 8, FALSE)</f>
        <v>2016</v>
      </c>
      <c r="N327" s="132" t="str">
        <f>VLOOKUP($C327,'Invited Hospitals'!$B:$K, 9, FALSE)</f>
        <v>Nongovt. (not-for-profit) - Other</v>
      </c>
      <c r="O327" s="110" t="s">
        <v>2679</v>
      </c>
      <c r="P327" s="113">
        <v>42685</v>
      </c>
      <c r="Q327" s="110" t="s">
        <v>2680</v>
      </c>
      <c r="R327" s="132" t="str">
        <f>VLOOKUP($C327,'Invited Hospitals'!$B:$K, 10, FALSE)</f>
        <v>Minor</v>
      </c>
      <c r="V327" s="1"/>
      <c r="X327" s="1"/>
      <c r="Y327" s="3"/>
      <c r="AF327" s="17"/>
      <c r="AG327" s="20"/>
      <c r="AH327" s="17"/>
    </row>
    <row r="328" spans="1:34">
      <c r="A328" s="84">
        <v>0.23296483915897759</v>
      </c>
      <c r="B328" s="83" t="s">
        <v>313</v>
      </c>
      <c r="C328" s="83" t="s">
        <v>313</v>
      </c>
      <c r="D328" s="84">
        <v>0.21700524054157877</v>
      </c>
      <c r="E328" s="83" t="s">
        <v>716</v>
      </c>
      <c r="F328" s="84">
        <v>0.16097999137792862</v>
      </c>
      <c r="G328" s="86" t="s">
        <v>514</v>
      </c>
      <c r="H328" t="str">
        <f t="shared" si="32"/>
        <v>McLean</v>
      </c>
      <c r="I328" t="str">
        <f t="shared" si="30"/>
        <v>Jessica</v>
      </c>
      <c r="J328" t="str">
        <f t="shared" si="31"/>
        <v>Mclean, Jessica</v>
      </c>
      <c r="K328">
        <f>VLOOKUP(C328,'Invited Hospitals'!B:J, 7, FALSE)</f>
        <v>302</v>
      </c>
      <c r="L328" s="132">
        <v>35</v>
      </c>
      <c r="M328">
        <f>VLOOKUP($C328,'Invited Hospitals'!$B:$J, 8, FALSE)</f>
        <v>2016</v>
      </c>
      <c r="N328" s="132" t="str">
        <f>VLOOKUP($C328,'Invited Hospitals'!$B:$K, 9, FALSE)</f>
        <v>Nongovt. (not-for-profit) - Other</v>
      </c>
      <c r="O328" s="110" t="s">
        <v>2679</v>
      </c>
      <c r="P328" s="113">
        <v>42835</v>
      </c>
      <c r="Q328" s="110" t="s">
        <v>2680</v>
      </c>
      <c r="R328" s="132" t="str">
        <f>VLOOKUP($C328,'Invited Hospitals'!$B:$K, 10, FALSE)</f>
        <v>Minor</v>
      </c>
      <c r="V328" s="1"/>
      <c r="X328" s="1"/>
      <c r="Y328" s="3"/>
      <c r="AF328" s="17"/>
      <c r="AG328" s="20"/>
      <c r="AH328" s="17"/>
    </row>
    <row r="329" spans="1:34">
      <c r="A329" s="84">
        <v>0.26721541954265227</v>
      </c>
      <c r="B329" s="83" t="s">
        <v>313</v>
      </c>
      <c r="C329" s="83" t="s">
        <v>313</v>
      </c>
      <c r="D329" s="84">
        <v>0.21700524054157877</v>
      </c>
      <c r="E329" s="83" t="s">
        <v>716</v>
      </c>
      <c r="F329" s="84">
        <v>0.16097999137792862</v>
      </c>
      <c r="G329" s="86" t="s">
        <v>501</v>
      </c>
      <c r="H329" t="str">
        <f t="shared" si="32"/>
        <v>Gongora</v>
      </c>
      <c r="I329" t="str">
        <f t="shared" si="30"/>
        <v>Joanna</v>
      </c>
      <c r="J329" t="str">
        <f t="shared" si="31"/>
        <v>Gongora, Joanna</v>
      </c>
      <c r="K329">
        <f>VLOOKUP(C329,'Invited Hospitals'!B:J, 7, FALSE)</f>
        <v>302</v>
      </c>
      <c r="L329" s="132">
        <v>35</v>
      </c>
      <c r="M329">
        <f>VLOOKUP($C329,'Invited Hospitals'!$B:$J, 8, FALSE)</f>
        <v>2016</v>
      </c>
      <c r="N329" s="132" t="str">
        <f>VLOOKUP($C329,'Invited Hospitals'!$B:$K, 9, FALSE)</f>
        <v>Nongovt. (not-for-profit) - Other</v>
      </c>
      <c r="O329" s="110" t="s">
        <v>2426</v>
      </c>
      <c r="P329" s="113">
        <v>42671</v>
      </c>
      <c r="Q329" s="110" t="s">
        <v>2681</v>
      </c>
      <c r="R329" s="132" t="str">
        <f>VLOOKUP($C329,'Invited Hospitals'!$B:$K, 10, FALSE)</f>
        <v>Minor</v>
      </c>
      <c r="V329" s="1"/>
      <c r="X329" s="1"/>
      <c r="Y329" s="3"/>
      <c r="AF329" s="17"/>
      <c r="AG329" s="20"/>
      <c r="AH329" s="17"/>
    </row>
    <row r="330" spans="1:34">
      <c r="A330" s="84">
        <v>0.51674964526460643</v>
      </c>
      <c r="B330" s="83" t="s">
        <v>313</v>
      </c>
      <c r="C330" s="83" t="s">
        <v>313</v>
      </c>
      <c r="D330" s="84">
        <v>0.21700524054157877</v>
      </c>
      <c r="E330" s="83" t="s">
        <v>716</v>
      </c>
      <c r="F330" s="84">
        <v>0.16097999137792862</v>
      </c>
      <c r="G330" s="86" t="s">
        <v>491</v>
      </c>
      <c r="H330" t="str">
        <f t="shared" si="32"/>
        <v>Brich</v>
      </c>
      <c r="I330" t="str">
        <f t="shared" si="30"/>
        <v>Jovy</v>
      </c>
      <c r="J330" t="str">
        <f t="shared" si="31"/>
        <v>Brich, Jovy</v>
      </c>
      <c r="K330">
        <f>VLOOKUP(C330,'Invited Hospitals'!B:J, 7, FALSE)</f>
        <v>302</v>
      </c>
      <c r="L330" s="132">
        <v>35</v>
      </c>
      <c r="M330">
        <f>VLOOKUP($C330,'Invited Hospitals'!$B:$J, 8, FALSE)</f>
        <v>2016</v>
      </c>
      <c r="N330" s="132" t="str">
        <f>VLOOKUP($C330,'Invited Hospitals'!$B:$K, 9, FALSE)</f>
        <v>Nongovt. (not-for-profit) - Other</v>
      </c>
      <c r="O330" s="110" t="s">
        <v>2426</v>
      </c>
      <c r="P330" s="113">
        <v>36668</v>
      </c>
      <c r="Q330" s="110" t="s">
        <v>2678</v>
      </c>
      <c r="R330" s="132" t="str">
        <f>VLOOKUP($C330,'Invited Hospitals'!$B:$K, 10, FALSE)</f>
        <v>Minor</v>
      </c>
      <c r="V330" s="1"/>
      <c r="X330" s="1"/>
      <c r="Y330" s="3"/>
      <c r="AF330" s="17"/>
      <c r="AG330" s="26"/>
      <c r="AH330" s="17"/>
    </row>
    <row r="331" spans="1:34">
      <c r="A331" s="84">
        <v>0.15602851286365682</v>
      </c>
      <c r="B331" s="83" t="s">
        <v>313</v>
      </c>
      <c r="C331" s="83" t="s">
        <v>313</v>
      </c>
      <c r="D331" s="84">
        <v>0.21700524054157877</v>
      </c>
      <c r="E331" s="83" t="s">
        <v>716</v>
      </c>
      <c r="F331" s="84">
        <v>0.16097999137792862</v>
      </c>
      <c r="G331" s="86" t="s">
        <v>517</v>
      </c>
      <c r="H331" t="str">
        <f t="shared" si="32"/>
        <v>Moore</v>
      </c>
      <c r="I331" t="str">
        <f t="shared" si="30"/>
        <v>Juliann</v>
      </c>
      <c r="J331" t="str">
        <f t="shared" si="31"/>
        <v>Moore, Juliann</v>
      </c>
      <c r="K331">
        <f>VLOOKUP(C331,'Invited Hospitals'!B:J, 7, FALSE)</f>
        <v>302</v>
      </c>
      <c r="L331" s="132">
        <v>35</v>
      </c>
      <c r="M331">
        <f>VLOOKUP($C331,'Invited Hospitals'!$B:$J, 8, FALSE)</f>
        <v>2016</v>
      </c>
      <c r="N331" s="132" t="str">
        <f>VLOOKUP($C331,'Invited Hospitals'!$B:$K, 9, FALSE)</f>
        <v>Nongovt. (not-for-profit) - Other</v>
      </c>
      <c r="O331" s="110" t="s">
        <v>2426</v>
      </c>
      <c r="P331" s="113">
        <v>42671</v>
      </c>
      <c r="Q331" s="110" t="s">
        <v>2681</v>
      </c>
      <c r="R331" s="132" t="str">
        <f>VLOOKUP($C331,'Invited Hospitals'!$B:$K, 10, FALSE)</f>
        <v>Minor</v>
      </c>
      <c r="V331" s="1"/>
      <c r="X331" s="1"/>
      <c r="Y331" s="3"/>
      <c r="AF331" s="17"/>
      <c r="AG331" s="20"/>
      <c r="AH331" s="17"/>
    </row>
    <row r="332" spans="1:34">
      <c r="A332" s="84">
        <v>0.1023980644254362</v>
      </c>
      <c r="B332" s="83" t="s">
        <v>313</v>
      </c>
      <c r="C332" s="83" t="s">
        <v>313</v>
      </c>
      <c r="D332" s="84">
        <v>0.21700524054157877</v>
      </c>
      <c r="E332" s="83" t="s">
        <v>716</v>
      </c>
      <c r="F332" s="84">
        <v>0.16097999137792862</v>
      </c>
      <c r="G332" s="86" t="s">
        <v>499</v>
      </c>
      <c r="H332" t="str">
        <f t="shared" si="32"/>
        <v>Ganchenpa</v>
      </c>
      <c r="I332" t="str">
        <f t="shared" si="30"/>
        <v>Kalsang</v>
      </c>
      <c r="J332" t="str">
        <f t="shared" si="31"/>
        <v>Ganchenpa, Kalsang</v>
      </c>
      <c r="K332">
        <f>VLOOKUP(C332,'Invited Hospitals'!B:J, 7, FALSE)</f>
        <v>302</v>
      </c>
      <c r="L332" s="132">
        <v>35</v>
      </c>
      <c r="M332">
        <f>VLOOKUP($C332,'Invited Hospitals'!$B:$J, 8, FALSE)</f>
        <v>2016</v>
      </c>
      <c r="N332" s="132" t="str">
        <f>VLOOKUP($C332,'Invited Hospitals'!$B:$K, 9, FALSE)</f>
        <v>Nongovt. (not-for-profit) - Other</v>
      </c>
      <c r="O332" s="110" t="s">
        <v>2426</v>
      </c>
      <c r="P332" s="113">
        <v>42632</v>
      </c>
      <c r="Q332" s="110" t="s">
        <v>2681</v>
      </c>
      <c r="R332" s="132" t="str">
        <f>VLOOKUP($C332,'Invited Hospitals'!$B:$K, 10, FALSE)</f>
        <v>Minor</v>
      </c>
      <c r="V332" s="1"/>
      <c r="X332" s="1"/>
      <c r="Y332" s="3"/>
      <c r="AF332" s="17"/>
      <c r="AG332" s="25"/>
      <c r="AH332" s="17"/>
    </row>
    <row r="333" spans="1:34">
      <c r="A333" s="84">
        <v>0.52950673727857323</v>
      </c>
      <c r="B333" s="83" t="s">
        <v>313</v>
      </c>
      <c r="C333" s="83" t="s">
        <v>313</v>
      </c>
      <c r="D333" s="84">
        <v>0.21700524054157877</v>
      </c>
      <c r="E333" s="83" t="s">
        <v>716</v>
      </c>
      <c r="F333" s="151">
        <v>0.16097999137792862</v>
      </c>
      <c r="G333" s="86" t="s">
        <v>497</v>
      </c>
      <c r="H333" t="str">
        <f t="shared" si="32"/>
        <v>Fields</v>
      </c>
      <c r="I333" t="str">
        <f t="shared" si="30"/>
        <v>Katherine</v>
      </c>
      <c r="J333" t="str">
        <f t="shared" si="31"/>
        <v>Fields, Katherine</v>
      </c>
      <c r="K333">
        <f>VLOOKUP(C333,'Invited Hospitals'!B:J, 7, FALSE)</f>
        <v>302</v>
      </c>
      <c r="L333" s="132">
        <v>35</v>
      </c>
      <c r="M333">
        <f>VLOOKUP($C333,'Invited Hospitals'!$B:$J, 8, FALSE)</f>
        <v>2016</v>
      </c>
      <c r="N333" s="132" t="str">
        <f>VLOOKUP($C333,'Invited Hospitals'!$B:$K, 9, FALSE)</f>
        <v>Nongovt. (not-for-profit) - Other</v>
      </c>
      <c r="O333" s="110" t="s">
        <v>2679</v>
      </c>
      <c r="P333" s="113">
        <v>39333</v>
      </c>
      <c r="Q333" s="110" t="s">
        <v>2678</v>
      </c>
      <c r="R333" s="132" t="str">
        <f>VLOOKUP($C333,'Invited Hospitals'!$B:$K, 10, FALSE)</f>
        <v>Minor</v>
      </c>
      <c r="V333" s="1"/>
      <c r="X333" s="1"/>
      <c r="Y333" s="3"/>
      <c r="AF333" s="17"/>
      <c r="AG333" s="20"/>
      <c r="AH333" s="17"/>
    </row>
    <row r="334" spans="1:34">
      <c r="A334" s="84">
        <v>0.31707920946662704</v>
      </c>
      <c r="B334" s="83" t="s">
        <v>313</v>
      </c>
      <c r="C334" s="83" t="s">
        <v>313</v>
      </c>
      <c r="D334" s="84">
        <v>0.21700524054157877</v>
      </c>
      <c r="E334" s="83" t="s">
        <v>716</v>
      </c>
      <c r="F334" s="151">
        <v>0.16097999137792862</v>
      </c>
      <c r="G334" s="86" t="s">
        <v>484</v>
      </c>
      <c r="H334" t="str">
        <f t="shared" si="32"/>
        <v>Agee</v>
      </c>
      <c r="I334" t="str">
        <f t="shared" si="30"/>
        <v>Kathleen</v>
      </c>
      <c r="J334" t="str">
        <f t="shared" si="31"/>
        <v>Agee, Kathleen</v>
      </c>
      <c r="K334">
        <f>VLOOKUP(C334,'Invited Hospitals'!B:J, 7, FALSE)</f>
        <v>302</v>
      </c>
      <c r="L334" s="132">
        <v>35</v>
      </c>
      <c r="M334">
        <f>VLOOKUP($C334,'Invited Hospitals'!$B:$J, 8, FALSE)</f>
        <v>2016</v>
      </c>
      <c r="N334" s="132" t="str">
        <f>VLOOKUP($C334,'Invited Hospitals'!$B:$K, 9, FALSE)</f>
        <v>Nongovt. (not-for-profit) - Other</v>
      </c>
      <c r="O334" s="110" t="s">
        <v>2426</v>
      </c>
      <c r="P334" s="113">
        <v>37118</v>
      </c>
      <c r="Q334" s="110" t="s">
        <v>2678</v>
      </c>
      <c r="R334" s="132" t="str">
        <f>VLOOKUP($C334,'Invited Hospitals'!$B:$K, 10, FALSE)</f>
        <v>Minor</v>
      </c>
      <c r="V334" s="1"/>
      <c r="X334" s="1"/>
      <c r="Y334" s="3"/>
      <c r="AF334" s="17"/>
      <c r="AG334" s="20"/>
      <c r="AH334" s="17"/>
    </row>
    <row r="335" spans="1:34">
      <c r="A335" s="84">
        <v>0.65201005515763277</v>
      </c>
      <c r="B335" s="83" t="s">
        <v>313</v>
      </c>
      <c r="C335" s="83" t="s">
        <v>313</v>
      </c>
      <c r="D335" s="84">
        <v>0.21700524054157877</v>
      </c>
      <c r="E335" s="83" t="s">
        <v>716</v>
      </c>
      <c r="F335" s="84">
        <v>0.16097999137792862</v>
      </c>
      <c r="G335" s="86" t="s">
        <v>503</v>
      </c>
      <c r="H335" t="str">
        <f t="shared" si="32"/>
        <v>Jansma</v>
      </c>
      <c r="I335" t="str">
        <f t="shared" si="30"/>
        <v>Lora</v>
      </c>
      <c r="J335" t="str">
        <f t="shared" si="31"/>
        <v>Jansma, Lora</v>
      </c>
      <c r="K335">
        <f>VLOOKUP(C335,'Invited Hospitals'!B:J, 7, FALSE)</f>
        <v>302</v>
      </c>
      <c r="L335" s="132">
        <v>35</v>
      </c>
      <c r="M335">
        <f>VLOOKUP($C335,'Invited Hospitals'!$B:$J, 8, FALSE)</f>
        <v>2016</v>
      </c>
      <c r="N335" s="132" t="str">
        <f>VLOOKUP($C335,'Invited Hospitals'!$B:$K, 9, FALSE)</f>
        <v>Nongovt. (not-for-profit) - Other</v>
      </c>
      <c r="O335" s="110" t="s">
        <v>2426</v>
      </c>
      <c r="P335" s="113">
        <v>39329</v>
      </c>
      <c r="Q335" s="110" t="s">
        <v>2681</v>
      </c>
      <c r="R335" s="132" t="str">
        <f>VLOOKUP($C335,'Invited Hospitals'!$B:$K, 10, FALSE)</f>
        <v>Minor</v>
      </c>
      <c r="V335" s="1"/>
      <c r="X335" s="1"/>
      <c r="Y335" s="3"/>
      <c r="AF335" s="17"/>
      <c r="AG335" s="20"/>
      <c r="AH335" s="17"/>
    </row>
    <row r="336" spans="1:34">
      <c r="A336" s="84">
        <v>0.47482407072186283</v>
      </c>
      <c r="B336" s="83" t="s">
        <v>313</v>
      </c>
      <c r="C336" s="83" t="s">
        <v>313</v>
      </c>
      <c r="D336" s="84">
        <v>0.21700524054157877</v>
      </c>
      <c r="E336" s="83" t="s">
        <v>716</v>
      </c>
      <c r="F336" s="84">
        <v>0.16097999137792862</v>
      </c>
      <c r="G336" s="86" t="s">
        <v>502</v>
      </c>
      <c r="H336" t="str">
        <f t="shared" si="32"/>
        <v>Hunt</v>
      </c>
      <c r="I336" t="str">
        <f t="shared" si="30"/>
        <v>Louise</v>
      </c>
      <c r="J336" t="str">
        <f t="shared" si="31"/>
        <v>Hunt, Louise</v>
      </c>
      <c r="K336">
        <f>VLOOKUP(C336,'Invited Hospitals'!B:J, 7, FALSE)</f>
        <v>302</v>
      </c>
      <c r="L336" s="132">
        <v>35</v>
      </c>
      <c r="M336">
        <f>VLOOKUP($C336,'Invited Hospitals'!$B:$J, 8, FALSE)</f>
        <v>2016</v>
      </c>
      <c r="N336" s="132" t="str">
        <f>VLOOKUP($C336,'Invited Hospitals'!$B:$K, 9, FALSE)</f>
        <v>Nongovt. (not-for-profit) - Other</v>
      </c>
      <c r="O336" s="110" t="s">
        <v>2426</v>
      </c>
      <c r="P336" s="113">
        <v>39314</v>
      </c>
      <c r="Q336" s="110" t="s">
        <v>2678</v>
      </c>
      <c r="R336" s="132" t="str">
        <f>VLOOKUP($C336,'Invited Hospitals'!$B:$K, 10, FALSE)</f>
        <v>Minor</v>
      </c>
      <c r="V336" s="1"/>
      <c r="X336" s="1"/>
      <c r="Y336" s="3"/>
      <c r="AF336" s="17"/>
      <c r="AG336" s="20"/>
      <c r="AH336" s="17"/>
    </row>
    <row r="337" spans="1:34">
      <c r="A337" s="84">
        <v>0.32849203544905625</v>
      </c>
      <c r="B337" s="83" t="s">
        <v>313</v>
      </c>
      <c r="C337" s="83" t="s">
        <v>313</v>
      </c>
      <c r="D337" s="84">
        <v>0.21700524054157877</v>
      </c>
      <c r="E337" s="83" t="s">
        <v>716</v>
      </c>
      <c r="F337" s="84">
        <v>0.16097999137792862</v>
      </c>
      <c r="G337" s="86" t="s">
        <v>511</v>
      </c>
      <c r="H337" t="str">
        <f t="shared" si="32"/>
        <v>Loghry</v>
      </c>
      <c r="I337" t="str">
        <f t="shared" si="30"/>
        <v>Maggie</v>
      </c>
      <c r="J337" t="str">
        <f t="shared" si="31"/>
        <v>Loghry, Maggie</v>
      </c>
      <c r="K337">
        <f>VLOOKUP(C337,'Invited Hospitals'!B:J, 7, FALSE)</f>
        <v>302</v>
      </c>
      <c r="L337" s="132">
        <v>35</v>
      </c>
      <c r="M337">
        <f>VLOOKUP($C337,'Invited Hospitals'!$B:$J, 8, FALSE)</f>
        <v>2016</v>
      </c>
      <c r="N337" s="132" t="str">
        <f>VLOOKUP($C337,'Invited Hospitals'!$B:$K, 9, FALSE)</f>
        <v>Nongovt. (not-for-profit) - Other</v>
      </c>
      <c r="O337" s="110" t="s">
        <v>2426</v>
      </c>
      <c r="P337" s="113">
        <v>42776</v>
      </c>
      <c r="Q337" s="110" t="s">
        <v>2681</v>
      </c>
      <c r="R337" s="132" t="str">
        <f>VLOOKUP($C337,'Invited Hospitals'!$B:$K, 10, FALSE)</f>
        <v>Minor</v>
      </c>
      <c r="V337" s="1"/>
      <c r="X337" s="1"/>
      <c r="Y337" s="3"/>
      <c r="AF337" s="17"/>
      <c r="AG337" s="20"/>
      <c r="AH337" s="17"/>
    </row>
    <row r="338" spans="1:34">
      <c r="A338" s="84">
        <v>0.22087775430003487</v>
      </c>
      <c r="B338" s="83" t="s">
        <v>313</v>
      </c>
      <c r="C338" s="83" t="s">
        <v>313</v>
      </c>
      <c r="D338" s="84">
        <v>0.21700524054157877</v>
      </c>
      <c r="E338" s="83" t="s">
        <v>716</v>
      </c>
      <c r="F338" s="151">
        <v>0.16097999137792862</v>
      </c>
      <c r="G338" s="86" t="s">
        <v>507</v>
      </c>
      <c r="H338" t="str">
        <f t="shared" si="32"/>
        <v>Kaur</v>
      </c>
      <c r="I338" t="str">
        <f t="shared" si="30"/>
        <v>Manjit</v>
      </c>
      <c r="J338" t="str">
        <f t="shared" si="31"/>
        <v>Kaur, Manjit</v>
      </c>
      <c r="K338">
        <f>VLOOKUP(C338,'Invited Hospitals'!B:J, 7, FALSE)</f>
        <v>302</v>
      </c>
      <c r="L338" s="132">
        <v>35</v>
      </c>
      <c r="M338">
        <f>VLOOKUP($C338,'Invited Hospitals'!$B:$J, 8, FALSE)</f>
        <v>2016</v>
      </c>
      <c r="N338" s="132" t="str">
        <f>VLOOKUP($C338,'Invited Hospitals'!$B:$K, 9, FALSE)</f>
        <v>Nongovt. (not-for-profit) - Other</v>
      </c>
      <c r="O338" s="110" t="s">
        <v>2679</v>
      </c>
      <c r="P338" s="113">
        <v>38033</v>
      </c>
      <c r="Q338" s="110" t="s">
        <v>2678</v>
      </c>
      <c r="R338" s="132" t="str">
        <f>VLOOKUP($C338,'Invited Hospitals'!$B:$K, 10, FALSE)</f>
        <v>Minor</v>
      </c>
      <c r="V338" s="1"/>
      <c r="X338" s="1"/>
      <c r="Y338" s="3"/>
      <c r="AF338" s="17"/>
      <c r="AG338" s="20"/>
      <c r="AH338" s="17"/>
    </row>
    <row r="339" spans="1:34">
      <c r="A339" s="84">
        <v>0.37922201458796667</v>
      </c>
      <c r="B339" s="83" t="s">
        <v>313</v>
      </c>
      <c r="C339" s="83" t="s">
        <v>313</v>
      </c>
      <c r="D339" s="84">
        <v>0.21700524054157877</v>
      </c>
      <c r="E339" s="83" t="s">
        <v>716</v>
      </c>
      <c r="F339" s="84">
        <v>0.16097999137792862</v>
      </c>
      <c r="G339" s="86" t="s">
        <v>523</v>
      </c>
      <c r="H339" t="str">
        <f t="shared" si="32"/>
        <v>Stencil</v>
      </c>
      <c r="I339" t="str">
        <f t="shared" ref="I339:I370" si="33">TRIM(MID(G339,FIND(" ",G339)+1,256))</f>
        <v>Melinda</v>
      </c>
      <c r="J339" t="str">
        <f t="shared" si="31"/>
        <v>Stencil, Melinda</v>
      </c>
      <c r="K339">
        <f>VLOOKUP(C339,'Invited Hospitals'!B:J, 7, FALSE)</f>
        <v>302</v>
      </c>
      <c r="L339" s="132">
        <v>35</v>
      </c>
      <c r="M339">
        <f>VLOOKUP($C339,'Invited Hospitals'!$B:$J, 8, FALSE)</f>
        <v>2016</v>
      </c>
      <c r="N339" s="132" t="str">
        <f>VLOOKUP($C339,'Invited Hospitals'!$B:$K, 9, FALSE)</f>
        <v>Nongovt. (not-for-profit) - Other</v>
      </c>
      <c r="O339" s="110" t="s">
        <v>2426</v>
      </c>
      <c r="P339" s="113">
        <v>42650</v>
      </c>
      <c r="Q339" s="110" t="s">
        <v>2681</v>
      </c>
      <c r="R339" s="132" t="str">
        <f>VLOOKUP($C339,'Invited Hospitals'!$B:$K, 10, FALSE)</f>
        <v>Minor</v>
      </c>
      <c r="V339" s="1"/>
      <c r="X339" s="1"/>
      <c r="Y339" s="3"/>
      <c r="AF339" s="17"/>
      <c r="AG339" s="20"/>
      <c r="AH339" s="17"/>
    </row>
    <row r="340" spans="1:34">
      <c r="A340" s="84">
        <v>0.61852995504197938</v>
      </c>
      <c r="B340" s="83" t="s">
        <v>313</v>
      </c>
      <c r="C340" s="83" t="s">
        <v>313</v>
      </c>
      <c r="D340" s="84">
        <v>0.21700524054157877</v>
      </c>
      <c r="E340" s="83" t="s">
        <v>716</v>
      </c>
      <c r="F340" s="84">
        <v>0.16097999137792862</v>
      </c>
      <c r="G340" s="86" t="s">
        <v>526</v>
      </c>
      <c r="H340" t="str">
        <f t="shared" si="32"/>
        <v>Tracy</v>
      </c>
      <c r="I340" t="str">
        <f t="shared" si="33"/>
        <v>Melinda</v>
      </c>
      <c r="J340" t="str">
        <f t="shared" si="31"/>
        <v>Tracy, Melinda</v>
      </c>
      <c r="K340">
        <f>VLOOKUP(C340,'Invited Hospitals'!B:J, 7, FALSE)</f>
        <v>302</v>
      </c>
      <c r="L340" s="132">
        <v>35</v>
      </c>
      <c r="M340">
        <f>VLOOKUP($C340,'Invited Hospitals'!$B:$J, 8, FALSE)</f>
        <v>2016</v>
      </c>
      <c r="N340" s="132" t="str">
        <f>VLOOKUP($C340,'Invited Hospitals'!$B:$K, 9, FALSE)</f>
        <v>Nongovt. (not-for-profit) - Other</v>
      </c>
      <c r="O340" s="110" t="s">
        <v>2426</v>
      </c>
      <c r="P340" s="113">
        <v>41925</v>
      </c>
      <c r="Q340" s="110" t="s">
        <v>2678</v>
      </c>
      <c r="R340" s="132" t="str">
        <f>VLOOKUP($C340,'Invited Hospitals'!$B:$K, 10, FALSE)</f>
        <v>Minor</v>
      </c>
      <c r="V340" s="1"/>
      <c r="X340" s="1"/>
      <c r="Y340" s="3"/>
      <c r="AF340" s="17"/>
      <c r="AG340" s="20"/>
      <c r="AH340" s="17"/>
    </row>
    <row r="341" spans="1:34">
      <c r="A341" s="84">
        <v>0.24280290986855524</v>
      </c>
      <c r="B341" s="83" t="s">
        <v>313</v>
      </c>
      <c r="C341" s="83" t="s">
        <v>313</v>
      </c>
      <c r="D341" s="84">
        <v>0.21700524054157877</v>
      </c>
      <c r="E341" s="83" t="s">
        <v>716</v>
      </c>
      <c r="F341" s="84">
        <v>0.16097999137792862</v>
      </c>
      <c r="G341" s="86" t="s">
        <v>515</v>
      </c>
      <c r="H341" t="str">
        <f t="shared" si="32"/>
        <v>Miettinen</v>
      </c>
      <c r="I341" t="str">
        <f t="shared" si="33"/>
        <v>Michael</v>
      </c>
      <c r="J341" t="str">
        <f t="shared" si="31"/>
        <v>Miettinen, Michael</v>
      </c>
      <c r="K341">
        <f>VLOOKUP(C341,'Invited Hospitals'!B:J, 7, FALSE)</f>
        <v>302</v>
      </c>
      <c r="L341" s="132">
        <v>35</v>
      </c>
      <c r="M341">
        <f>VLOOKUP($C341,'Invited Hospitals'!$B:$J, 8, FALSE)</f>
        <v>2016</v>
      </c>
      <c r="N341" s="132" t="str">
        <f>VLOOKUP($C341,'Invited Hospitals'!$B:$K, 9, FALSE)</f>
        <v>Nongovt. (not-for-profit) - Other</v>
      </c>
      <c r="O341" s="110" t="s">
        <v>2426</v>
      </c>
      <c r="P341" s="113">
        <v>42863</v>
      </c>
      <c r="Q341" s="110" t="s">
        <v>2678</v>
      </c>
      <c r="R341" s="132" t="str">
        <f>VLOOKUP($C341,'Invited Hospitals'!$B:$K, 10, FALSE)</f>
        <v>Minor</v>
      </c>
      <c r="V341" s="1"/>
      <c r="X341" s="1"/>
      <c r="Y341" s="3"/>
      <c r="AF341" s="17"/>
      <c r="AG341" s="20"/>
      <c r="AH341" s="17"/>
    </row>
    <row r="342" spans="1:34">
      <c r="A342" s="84">
        <v>0.22872514349001727</v>
      </c>
      <c r="B342" s="83" t="s">
        <v>313</v>
      </c>
      <c r="C342" s="83" t="s">
        <v>313</v>
      </c>
      <c r="D342" s="84">
        <v>0.21700524054157877</v>
      </c>
      <c r="E342" s="83" t="s">
        <v>716</v>
      </c>
      <c r="F342" s="84">
        <v>0.16097999137792862</v>
      </c>
      <c r="G342" s="86" t="s">
        <v>498</v>
      </c>
      <c r="H342" t="str">
        <f t="shared" si="32"/>
        <v>Fray</v>
      </c>
      <c r="I342" t="str">
        <f t="shared" si="33"/>
        <v>Michelle</v>
      </c>
      <c r="J342" t="str">
        <f t="shared" si="31"/>
        <v>Fray, Michelle</v>
      </c>
      <c r="K342">
        <f>VLOOKUP(C342,'Invited Hospitals'!B:J, 7, FALSE)</f>
        <v>302</v>
      </c>
      <c r="L342" s="132">
        <v>35</v>
      </c>
      <c r="M342">
        <f>VLOOKUP($C342,'Invited Hospitals'!$B:$J, 8, FALSE)</f>
        <v>2016</v>
      </c>
      <c r="N342" s="132" t="str">
        <f>VLOOKUP($C342,'Invited Hospitals'!$B:$K, 9, FALSE)</f>
        <v>Nongovt. (not-for-profit) - Other</v>
      </c>
      <c r="O342" s="110" t="s">
        <v>2426</v>
      </c>
      <c r="P342" s="113">
        <v>41953</v>
      </c>
      <c r="Q342" s="110" t="s">
        <v>2678</v>
      </c>
      <c r="R342" s="132" t="str">
        <f>VLOOKUP($C342,'Invited Hospitals'!$B:$K, 10, FALSE)</f>
        <v>Minor</v>
      </c>
      <c r="V342" s="1"/>
      <c r="X342" s="1"/>
      <c r="Y342" s="3"/>
      <c r="AF342" s="17"/>
      <c r="AG342" s="20"/>
      <c r="AH342" s="17"/>
    </row>
    <row r="343" spans="1:34">
      <c r="A343" s="84">
        <v>0.46348726783136573</v>
      </c>
      <c r="B343" s="83" t="s">
        <v>313</v>
      </c>
      <c r="C343" s="83" t="s">
        <v>313</v>
      </c>
      <c r="D343" s="84">
        <v>0.21700524054157877</v>
      </c>
      <c r="E343" s="83" t="s">
        <v>716</v>
      </c>
      <c r="F343" s="84">
        <v>0.16097999137792862</v>
      </c>
      <c r="G343" s="86" t="s">
        <v>506</v>
      </c>
      <c r="H343" t="str">
        <f t="shared" si="32"/>
        <v>Karic</v>
      </c>
      <c r="I343" t="str">
        <f t="shared" si="33"/>
        <v>Mirela</v>
      </c>
      <c r="J343" t="str">
        <f t="shared" si="31"/>
        <v>Karic, Mirela</v>
      </c>
      <c r="K343">
        <f>VLOOKUP(C343,'Invited Hospitals'!B:J, 7, FALSE)</f>
        <v>302</v>
      </c>
      <c r="L343" s="132">
        <v>35</v>
      </c>
      <c r="M343">
        <f>VLOOKUP($C343,'Invited Hospitals'!$B:$J, 8, FALSE)</f>
        <v>2016</v>
      </c>
      <c r="N343" s="132" t="str">
        <f>VLOOKUP($C343,'Invited Hospitals'!$B:$K, 9, FALSE)</f>
        <v>Nongovt. (not-for-profit) - Other</v>
      </c>
      <c r="O343" s="110" t="s">
        <v>2426</v>
      </c>
      <c r="P343" s="113">
        <v>42447</v>
      </c>
      <c r="Q343" s="110" t="s">
        <v>2678</v>
      </c>
      <c r="R343" s="132" t="str">
        <f>VLOOKUP($C343,'Invited Hospitals'!$B:$K, 10, FALSE)</f>
        <v>Minor</v>
      </c>
      <c r="V343" s="1"/>
      <c r="X343" s="1"/>
      <c r="Y343" s="3"/>
      <c r="AF343" s="17"/>
      <c r="AG343" s="20"/>
      <c r="AH343" s="17"/>
    </row>
    <row r="344" spans="1:34">
      <c r="A344" s="84">
        <v>0.51003232920660568</v>
      </c>
      <c r="B344" s="83" t="s">
        <v>313</v>
      </c>
      <c r="C344" s="83" t="s">
        <v>313</v>
      </c>
      <c r="D344" s="84">
        <v>0.21700524054157877</v>
      </c>
      <c r="E344" s="83" t="s">
        <v>716</v>
      </c>
      <c r="F344" s="84">
        <v>0.16097999137792862</v>
      </c>
      <c r="G344" s="86" t="s">
        <v>534</v>
      </c>
      <c r="H344" t="str">
        <f t="shared" si="32"/>
        <v>Zhyhalo</v>
      </c>
      <c r="I344" t="str">
        <f t="shared" si="33"/>
        <v>Nadiya</v>
      </c>
      <c r="J344" t="str">
        <f t="shared" si="31"/>
        <v>Zhyhalo, Nadiya</v>
      </c>
      <c r="K344">
        <f>VLOOKUP(C344,'Invited Hospitals'!B:J, 7, FALSE)</f>
        <v>302</v>
      </c>
      <c r="L344" s="132">
        <v>35</v>
      </c>
      <c r="M344">
        <f>VLOOKUP($C344,'Invited Hospitals'!$B:$J, 8, FALSE)</f>
        <v>2016</v>
      </c>
      <c r="N344" s="132" t="str">
        <f>VLOOKUP($C344,'Invited Hospitals'!$B:$K, 9, FALSE)</f>
        <v>Nongovt. (not-for-profit) - Other</v>
      </c>
      <c r="O344" s="110" t="s">
        <v>2679</v>
      </c>
      <c r="P344" s="113">
        <v>42926</v>
      </c>
      <c r="Q344" s="110" t="s">
        <v>2681</v>
      </c>
      <c r="R344" s="132" t="str">
        <f>VLOOKUP($C344,'Invited Hospitals'!$B:$K, 10, FALSE)</f>
        <v>Minor</v>
      </c>
      <c r="V344" s="1"/>
      <c r="X344" s="1"/>
      <c r="Y344" s="3"/>
      <c r="AF344" s="17"/>
      <c r="AG344" s="20"/>
      <c r="AH344" s="17"/>
    </row>
    <row r="345" spans="1:34">
      <c r="A345" s="84">
        <v>0.5541836085509394</v>
      </c>
      <c r="B345" s="83" t="s">
        <v>313</v>
      </c>
      <c r="C345" s="83" t="s">
        <v>313</v>
      </c>
      <c r="D345" s="84">
        <v>0.21700524054157877</v>
      </c>
      <c r="E345" s="83" t="s">
        <v>716</v>
      </c>
      <c r="F345" s="84">
        <v>0.16097999137792862</v>
      </c>
      <c r="G345" s="86" t="s">
        <v>485</v>
      </c>
      <c r="H345" t="str">
        <f t="shared" si="32"/>
        <v>Atsusaka</v>
      </c>
      <c r="I345" t="str">
        <f t="shared" si="33"/>
        <v>Naoko</v>
      </c>
      <c r="J345" t="str">
        <f t="shared" si="31"/>
        <v>Atsusaka, Naoko</v>
      </c>
      <c r="K345">
        <f>VLOOKUP(C345,'Invited Hospitals'!B:J, 7, FALSE)</f>
        <v>302</v>
      </c>
      <c r="L345" s="132">
        <v>35</v>
      </c>
      <c r="M345">
        <f>VLOOKUP($C345,'Invited Hospitals'!$B:$J, 8, FALSE)</f>
        <v>2016</v>
      </c>
      <c r="N345" s="132" t="str">
        <f>VLOOKUP($C345,'Invited Hospitals'!$B:$K, 9, FALSE)</f>
        <v>Nongovt. (not-for-profit) - Other</v>
      </c>
      <c r="O345" s="110" t="s">
        <v>2426</v>
      </c>
      <c r="P345" s="113">
        <v>42619</v>
      </c>
      <c r="Q345" s="110" t="s">
        <v>2681</v>
      </c>
      <c r="R345" s="132" t="str">
        <f>VLOOKUP($C345,'Invited Hospitals'!$B:$K, 10, FALSE)</f>
        <v>Minor</v>
      </c>
      <c r="V345" s="1"/>
      <c r="X345" s="1"/>
      <c r="Y345" s="3"/>
      <c r="AF345" s="17"/>
      <c r="AG345" s="20"/>
      <c r="AH345" s="17"/>
    </row>
    <row r="346" spans="1:34">
      <c r="A346" s="84">
        <v>0.24141511828797357</v>
      </c>
      <c r="B346" s="83" t="s">
        <v>313</v>
      </c>
      <c r="C346" s="83" t="s">
        <v>313</v>
      </c>
      <c r="D346" s="84">
        <v>0.21700524054157877</v>
      </c>
      <c r="E346" s="83" t="s">
        <v>716</v>
      </c>
      <c r="F346" s="84">
        <v>0.16097999137792862</v>
      </c>
      <c r="G346" s="86" t="s">
        <v>489</v>
      </c>
      <c r="H346" t="str">
        <f t="shared" si="32"/>
        <v>Boles</v>
      </c>
      <c r="I346" t="str">
        <f t="shared" si="33"/>
        <v>Patricia</v>
      </c>
      <c r="J346" t="str">
        <f t="shared" si="31"/>
        <v>Boles, Patricia</v>
      </c>
      <c r="K346">
        <f>VLOOKUP(C346,'Invited Hospitals'!B:J, 7, FALSE)</f>
        <v>302</v>
      </c>
      <c r="L346" s="132">
        <v>35</v>
      </c>
      <c r="M346">
        <f>VLOOKUP($C346,'Invited Hospitals'!$B:$J, 8, FALSE)</f>
        <v>2016</v>
      </c>
      <c r="N346" s="132" t="str">
        <f>VLOOKUP($C346,'Invited Hospitals'!$B:$K, 9, FALSE)</f>
        <v>Nongovt. (not-for-profit) - Other</v>
      </c>
      <c r="O346" s="110" t="s">
        <v>2426</v>
      </c>
      <c r="P346" s="113">
        <v>30488</v>
      </c>
      <c r="Q346" s="110" t="s">
        <v>2678</v>
      </c>
      <c r="R346" s="132" t="str">
        <f>VLOOKUP($C346,'Invited Hospitals'!$B:$K, 10, FALSE)</f>
        <v>Minor</v>
      </c>
      <c r="V346" s="1"/>
      <c r="X346" s="1"/>
      <c r="Y346" s="3"/>
      <c r="AF346" s="17"/>
      <c r="AG346" s="20"/>
      <c r="AH346" s="17"/>
    </row>
    <row r="347" spans="1:34">
      <c r="A347" s="84">
        <v>0.3797214813104095</v>
      </c>
      <c r="B347" s="83" t="s">
        <v>313</v>
      </c>
      <c r="C347" s="83" t="s">
        <v>313</v>
      </c>
      <c r="D347" s="84">
        <v>0.21700524054157877</v>
      </c>
      <c r="E347" s="83" t="s">
        <v>716</v>
      </c>
      <c r="F347" s="84">
        <v>0.16097999137792862</v>
      </c>
      <c r="G347" s="86" t="s">
        <v>488</v>
      </c>
      <c r="H347" t="str">
        <f t="shared" si="32"/>
        <v>Blackman</v>
      </c>
      <c r="I347" t="str">
        <f t="shared" si="33"/>
        <v>Scott</v>
      </c>
      <c r="J347" t="str">
        <f t="shared" si="31"/>
        <v>Blackman, Scott</v>
      </c>
      <c r="K347">
        <f>VLOOKUP(C347,'Invited Hospitals'!B:J, 7, FALSE)</f>
        <v>302</v>
      </c>
      <c r="L347" s="132">
        <v>35</v>
      </c>
      <c r="M347">
        <f>VLOOKUP($C347,'Invited Hospitals'!$B:$J, 8, FALSE)</f>
        <v>2016</v>
      </c>
      <c r="N347" s="132" t="str">
        <f>VLOOKUP($C347,'Invited Hospitals'!$B:$K, 9, FALSE)</f>
        <v>Nongovt. (not-for-profit) - Other</v>
      </c>
      <c r="O347" s="110" t="s">
        <v>2426</v>
      </c>
      <c r="P347" s="113">
        <v>39329</v>
      </c>
      <c r="Q347" s="110" t="s">
        <v>2678</v>
      </c>
      <c r="R347" s="132" t="str">
        <f>VLOOKUP($C347,'Invited Hospitals'!$B:$K, 10, FALSE)</f>
        <v>Minor</v>
      </c>
      <c r="V347" s="1"/>
      <c r="X347" s="1"/>
      <c r="Y347" s="3"/>
      <c r="AF347" s="17"/>
      <c r="AG347" s="20"/>
      <c r="AH347" s="17"/>
    </row>
    <row r="348" spans="1:34">
      <c r="A348" s="84">
        <v>0.82419652345377326</v>
      </c>
      <c r="B348" s="83" t="s">
        <v>313</v>
      </c>
      <c r="C348" s="83" t="s">
        <v>313</v>
      </c>
      <c r="D348" s="84">
        <v>0.21700524054157877</v>
      </c>
      <c r="E348" s="83" t="s">
        <v>716</v>
      </c>
      <c r="F348" s="84">
        <v>0.16097999137792862</v>
      </c>
      <c r="G348" s="86" t="s">
        <v>513</v>
      </c>
      <c r="H348" t="str">
        <f t="shared" si="32"/>
        <v>Mauke-Wiswall</v>
      </c>
      <c r="I348" t="str">
        <f t="shared" si="33"/>
        <v>Seeseei</v>
      </c>
      <c r="J348" t="str">
        <f t="shared" si="31"/>
        <v>Mauke-Wiswall, Seeseei</v>
      </c>
      <c r="K348">
        <f>VLOOKUP(C348,'Invited Hospitals'!B:J, 7, FALSE)</f>
        <v>302</v>
      </c>
      <c r="L348" s="132">
        <v>35</v>
      </c>
      <c r="M348">
        <f>VLOOKUP($C348,'Invited Hospitals'!$B:$J, 8, FALSE)</f>
        <v>2016</v>
      </c>
      <c r="N348" s="132" t="str">
        <f>VLOOKUP($C348,'Invited Hospitals'!$B:$K, 9, FALSE)</f>
        <v>Nongovt. (not-for-profit) - Other</v>
      </c>
      <c r="O348" s="110" t="s">
        <v>2426</v>
      </c>
      <c r="P348" s="113">
        <v>29521</v>
      </c>
      <c r="Q348" s="110" t="s">
        <v>2681</v>
      </c>
      <c r="R348" s="132" t="str">
        <f>VLOOKUP($C348,'Invited Hospitals'!$B:$K, 10, FALSE)</f>
        <v>Minor</v>
      </c>
      <c r="V348" s="1"/>
      <c r="X348" s="1"/>
      <c r="Y348" s="3"/>
      <c r="AF348" s="17"/>
      <c r="AG348" s="20"/>
      <c r="AH348" s="17"/>
    </row>
    <row r="349" spans="1:34">
      <c r="A349" s="84">
        <v>6.4457754353632102E-2</v>
      </c>
      <c r="B349" s="83" t="s">
        <v>313</v>
      </c>
      <c r="C349" s="83" t="s">
        <v>313</v>
      </c>
      <c r="D349" s="84">
        <v>0.21700524054157877</v>
      </c>
      <c r="E349" s="83" t="s">
        <v>716</v>
      </c>
      <c r="F349" s="84">
        <v>0.16097999137792862</v>
      </c>
      <c r="G349" s="86" t="s">
        <v>487</v>
      </c>
      <c r="H349" t="str">
        <f t="shared" si="32"/>
        <v>Bedaso</v>
      </c>
      <c r="I349" t="str">
        <f t="shared" si="33"/>
        <v>Shegitu</v>
      </c>
      <c r="J349" t="str">
        <f t="shared" si="31"/>
        <v>Bedaso, Shegitu</v>
      </c>
      <c r="K349">
        <f>VLOOKUP(C349,'Invited Hospitals'!B:J, 7, FALSE)</f>
        <v>302</v>
      </c>
      <c r="L349" s="132">
        <v>35</v>
      </c>
      <c r="M349">
        <f>VLOOKUP($C349,'Invited Hospitals'!$B:$J, 8, FALSE)</f>
        <v>2016</v>
      </c>
      <c r="N349" s="132" t="str">
        <f>VLOOKUP($C349,'Invited Hospitals'!$B:$K, 9, FALSE)</f>
        <v>Nongovt. (not-for-profit) - Other</v>
      </c>
      <c r="O349" s="110" t="s">
        <v>2679</v>
      </c>
      <c r="P349" s="113">
        <v>41190</v>
      </c>
      <c r="Q349" s="110" t="s">
        <v>2680</v>
      </c>
      <c r="R349" s="132" t="str">
        <f>VLOOKUP($C349,'Invited Hospitals'!$B:$K, 10, FALSE)</f>
        <v>Minor</v>
      </c>
      <c r="V349" s="1"/>
      <c r="X349" s="1"/>
      <c r="Y349" s="3"/>
      <c r="AF349" s="17"/>
      <c r="AG349" s="20"/>
      <c r="AH349" s="17"/>
    </row>
    <row r="350" spans="1:34">
      <c r="A350" s="84">
        <v>0.81254116691541733</v>
      </c>
      <c r="B350" s="83" t="s">
        <v>313</v>
      </c>
      <c r="C350" s="83" t="s">
        <v>313</v>
      </c>
      <c r="D350" s="84">
        <v>0.21700524054157877</v>
      </c>
      <c r="E350" s="83" t="s">
        <v>716</v>
      </c>
      <c r="F350" s="84">
        <v>0.16097999137792862</v>
      </c>
      <c r="G350" s="86" t="s">
        <v>519</v>
      </c>
      <c r="H350" t="str">
        <f t="shared" si="32"/>
        <v>Reust</v>
      </c>
      <c r="I350" t="str">
        <f t="shared" si="33"/>
        <v>Stephanie</v>
      </c>
      <c r="J350" t="str">
        <f t="shared" si="31"/>
        <v>Reust, Stephanie</v>
      </c>
      <c r="K350">
        <f>VLOOKUP(C350,'Invited Hospitals'!B:J, 7, FALSE)</f>
        <v>302</v>
      </c>
      <c r="L350" s="132">
        <v>35</v>
      </c>
      <c r="M350">
        <f>VLOOKUP($C350,'Invited Hospitals'!$B:$J, 8, FALSE)</f>
        <v>2016</v>
      </c>
      <c r="N350" s="132" t="str">
        <f>VLOOKUP($C350,'Invited Hospitals'!$B:$K, 9, FALSE)</f>
        <v>Nongovt. (not-for-profit) - Other</v>
      </c>
      <c r="O350" s="110" t="s">
        <v>2426</v>
      </c>
      <c r="P350" s="113">
        <v>41484</v>
      </c>
      <c r="Q350" s="110" t="s">
        <v>2678</v>
      </c>
      <c r="R350" s="132" t="str">
        <f>VLOOKUP($C350,'Invited Hospitals'!$B:$K, 10, FALSE)</f>
        <v>Minor</v>
      </c>
      <c r="V350" s="1"/>
      <c r="X350" s="1"/>
      <c r="Y350" s="3"/>
      <c r="AF350" s="17"/>
      <c r="AG350" s="20"/>
      <c r="AH350" s="17"/>
    </row>
    <row r="351" spans="1:34">
      <c r="A351" s="84">
        <v>2.3954566985864068E-2</v>
      </c>
      <c r="B351" s="83" t="s">
        <v>313</v>
      </c>
      <c r="C351" s="83" t="s">
        <v>313</v>
      </c>
      <c r="D351" s="84">
        <v>0.21700524054157877</v>
      </c>
      <c r="E351" s="83" t="s">
        <v>716</v>
      </c>
      <c r="F351" s="84">
        <v>0.16097999137792862</v>
      </c>
      <c r="G351" s="86" t="s">
        <v>494</v>
      </c>
      <c r="H351" t="str">
        <f t="shared" si="32"/>
        <v>Cox</v>
      </c>
      <c r="I351" t="str">
        <f t="shared" si="33"/>
        <v>Steve</v>
      </c>
      <c r="J351" t="str">
        <f t="shared" si="31"/>
        <v>Cox, Steve</v>
      </c>
      <c r="K351">
        <f>VLOOKUP(C351,'Invited Hospitals'!B:J, 7, FALSE)</f>
        <v>302</v>
      </c>
      <c r="L351" s="132">
        <v>35</v>
      </c>
      <c r="M351">
        <f>VLOOKUP($C351,'Invited Hospitals'!$B:$J, 8, FALSE)</f>
        <v>2016</v>
      </c>
      <c r="N351" s="132" t="str">
        <f>VLOOKUP($C351,'Invited Hospitals'!$B:$K, 9, FALSE)</f>
        <v>Nongovt. (not-for-profit) - Other</v>
      </c>
      <c r="O351" s="110" t="s">
        <v>2426</v>
      </c>
      <c r="P351" s="113">
        <v>41960</v>
      </c>
      <c r="Q351" s="110" t="s">
        <v>2678</v>
      </c>
      <c r="R351" s="132" t="str">
        <f>VLOOKUP($C351,'Invited Hospitals'!$B:$K, 10, FALSE)</f>
        <v>Minor</v>
      </c>
      <c r="V351" s="1"/>
      <c r="X351" s="1"/>
      <c r="Y351" s="3"/>
      <c r="AF351" s="17"/>
      <c r="AG351" s="20"/>
      <c r="AH351" s="17"/>
    </row>
    <row r="352" spans="1:34">
      <c r="A352" s="84">
        <v>0.29176669198695315</v>
      </c>
      <c r="B352" s="83" t="s">
        <v>313</v>
      </c>
      <c r="C352" s="83" t="s">
        <v>313</v>
      </c>
      <c r="D352" s="84">
        <v>0.21700524054157877</v>
      </c>
      <c r="E352" s="83" t="s">
        <v>716</v>
      </c>
      <c r="F352" s="84">
        <v>0.16097999137792862</v>
      </c>
      <c r="G352" s="86" t="s">
        <v>530</v>
      </c>
      <c r="H352" t="str">
        <f t="shared" si="32"/>
        <v>Willis</v>
      </c>
      <c r="I352" t="str">
        <f t="shared" si="33"/>
        <v>Steve</v>
      </c>
      <c r="J352" t="str">
        <f t="shared" si="31"/>
        <v>Willis, Steve</v>
      </c>
      <c r="K352">
        <f>VLOOKUP(C352,'Invited Hospitals'!B:J, 7, FALSE)</f>
        <v>302</v>
      </c>
      <c r="L352" s="132">
        <v>35</v>
      </c>
      <c r="M352">
        <f>VLOOKUP($C352,'Invited Hospitals'!$B:$J, 8, FALSE)</f>
        <v>2016</v>
      </c>
      <c r="N352" s="132" t="str">
        <f>VLOOKUP($C352,'Invited Hospitals'!$B:$K, 9, FALSE)</f>
        <v>Nongovt. (not-for-profit) - Other</v>
      </c>
      <c r="O352" s="110" t="s">
        <v>2679</v>
      </c>
      <c r="P352" s="113">
        <v>42762</v>
      </c>
      <c r="Q352" s="110" t="s">
        <v>2678</v>
      </c>
      <c r="R352" s="132" t="str">
        <f>VLOOKUP($C352,'Invited Hospitals'!$B:$K, 10, FALSE)</f>
        <v>Minor</v>
      </c>
      <c r="V352" s="1"/>
      <c r="X352" s="1"/>
      <c r="Y352" s="3"/>
      <c r="AF352" s="17"/>
      <c r="AG352" s="20"/>
      <c r="AH352" s="17"/>
    </row>
    <row r="353" spans="1:34">
      <c r="A353" s="84">
        <v>0.42571399013556499</v>
      </c>
      <c r="B353" s="83" t="s">
        <v>313</v>
      </c>
      <c r="C353" s="83" t="s">
        <v>313</v>
      </c>
      <c r="D353" s="84">
        <v>0.21700524054157877</v>
      </c>
      <c r="E353" s="83" t="s">
        <v>716</v>
      </c>
      <c r="F353" s="84">
        <v>0.16097999137792862</v>
      </c>
      <c r="G353" s="86" t="s">
        <v>527</v>
      </c>
      <c r="H353" t="str">
        <f t="shared" si="32"/>
        <v>Trubachik</v>
      </c>
      <c r="I353" t="str">
        <f t="shared" si="33"/>
        <v>Susan</v>
      </c>
      <c r="J353" t="str">
        <f t="shared" si="31"/>
        <v>Trubachik, Susan</v>
      </c>
      <c r="K353">
        <f>VLOOKUP(C353,'Invited Hospitals'!B:J, 7, FALSE)</f>
        <v>302</v>
      </c>
      <c r="L353" s="132">
        <v>35</v>
      </c>
      <c r="M353">
        <f>VLOOKUP($C353,'Invited Hospitals'!$B:$J, 8, FALSE)</f>
        <v>2016</v>
      </c>
      <c r="N353" s="132" t="str">
        <f>VLOOKUP($C353,'Invited Hospitals'!$B:$K, 9, FALSE)</f>
        <v>Nongovt. (not-for-profit) - Other</v>
      </c>
      <c r="O353" s="110" t="s">
        <v>2426</v>
      </c>
      <c r="P353" s="121">
        <v>35354</v>
      </c>
      <c r="Q353" s="110" t="s">
        <v>2678</v>
      </c>
      <c r="R353" s="132" t="str">
        <f>VLOOKUP($C353,'Invited Hospitals'!$B:$K, 10, FALSE)</f>
        <v>Minor</v>
      </c>
      <c r="V353" s="1"/>
      <c r="X353" s="1"/>
      <c r="Y353" s="3"/>
      <c r="AF353" s="17"/>
      <c r="AG353" s="20"/>
      <c r="AH353" s="17"/>
    </row>
    <row r="354" spans="1:34">
      <c r="A354" s="84">
        <v>0.16555280647544812</v>
      </c>
      <c r="B354" s="83" t="s">
        <v>313</v>
      </c>
      <c r="C354" s="83" t="s">
        <v>313</v>
      </c>
      <c r="D354" s="84">
        <v>0.21700524054157877</v>
      </c>
      <c r="E354" s="83" t="s">
        <v>716</v>
      </c>
      <c r="F354" s="84">
        <v>0.16097999137792862</v>
      </c>
      <c r="G354" s="86" t="s">
        <v>531</v>
      </c>
      <c r="H354" t="str">
        <f t="shared" si="32"/>
        <v>Yangzom</v>
      </c>
      <c r="I354" t="str">
        <f t="shared" si="33"/>
        <v>Tenzin</v>
      </c>
      <c r="J354" t="str">
        <f t="shared" si="31"/>
        <v>Yangzom, Tenzin</v>
      </c>
      <c r="K354">
        <f>VLOOKUP(C354,'Invited Hospitals'!B:J, 7, FALSE)</f>
        <v>302</v>
      </c>
      <c r="L354" s="132">
        <v>35</v>
      </c>
      <c r="M354">
        <f>VLOOKUP($C354,'Invited Hospitals'!$B:$J, 8, FALSE)</f>
        <v>2016</v>
      </c>
      <c r="N354" s="132" t="str">
        <f>VLOOKUP($C354,'Invited Hospitals'!$B:$K, 9, FALSE)</f>
        <v>Nongovt. (not-for-profit) - Other</v>
      </c>
      <c r="O354" s="110" t="s">
        <v>2426</v>
      </c>
      <c r="P354" s="113">
        <v>42912</v>
      </c>
      <c r="Q354" s="110" t="s">
        <v>2681</v>
      </c>
      <c r="R354" s="132" t="str">
        <f>VLOOKUP($C354,'Invited Hospitals'!$B:$K, 10, FALSE)</f>
        <v>Minor</v>
      </c>
      <c r="V354" s="1"/>
      <c r="X354" s="1"/>
      <c r="Y354" s="3"/>
      <c r="AF354" s="17"/>
      <c r="AG354" s="20"/>
      <c r="AH354" s="17"/>
    </row>
    <row r="355" spans="1:34">
      <c r="A355" s="84">
        <v>0.27862718279077825</v>
      </c>
      <c r="B355" s="83" t="s">
        <v>313</v>
      </c>
      <c r="C355" s="83" t="s">
        <v>313</v>
      </c>
      <c r="D355" s="84">
        <v>0.21700524054157877</v>
      </c>
      <c r="E355" s="83" t="s">
        <v>716</v>
      </c>
      <c r="F355" s="84">
        <v>0.16097999137792862</v>
      </c>
      <c r="G355" s="86" t="s">
        <v>529</v>
      </c>
      <c r="H355" t="str">
        <f t="shared" si="32"/>
        <v>Willeford</v>
      </c>
      <c r="I355" t="str">
        <f t="shared" si="33"/>
        <v>Tom</v>
      </c>
      <c r="J355" t="str">
        <f t="shared" si="31"/>
        <v>Willeford, Tom</v>
      </c>
      <c r="K355">
        <f>VLOOKUP(C355,'Invited Hospitals'!B:J, 7, FALSE)</f>
        <v>302</v>
      </c>
      <c r="L355" s="132">
        <v>35</v>
      </c>
      <c r="M355">
        <f>VLOOKUP($C355,'Invited Hospitals'!$B:$J, 8, FALSE)</f>
        <v>2016</v>
      </c>
      <c r="N355" s="132" t="str">
        <f>VLOOKUP($C355,'Invited Hospitals'!$B:$K, 9, FALSE)</f>
        <v>Nongovt. (not-for-profit) - Other</v>
      </c>
      <c r="O355" s="110" t="s">
        <v>2426</v>
      </c>
      <c r="P355" s="113">
        <v>31489</v>
      </c>
      <c r="Q355" s="110" t="s">
        <v>2680</v>
      </c>
      <c r="R355" s="132" t="str">
        <f>VLOOKUP($C355,'Invited Hospitals'!$B:$K, 10, FALSE)</f>
        <v>Minor</v>
      </c>
      <c r="V355" s="1"/>
      <c r="X355" s="1"/>
      <c r="Y355" s="3"/>
      <c r="AF355" s="17"/>
      <c r="AG355" s="20"/>
      <c r="AH355" s="17"/>
    </row>
    <row r="356" spans="1:34">
      <c r="A356" s="84">
        <v>0.29547559765943598</v>
      </c>
      <c r="B356" s="83" t="s">
        <v>313</v>
      </c>
      <c r="C356" s="83" t="s">
        <v>313</v>
      </c>
      <c r="D356" s="84">
        <v>0.21700524054157877</v>
      </c>
      <c r="E356" s="83" t="s">
        <v>716</v>
      </c>
      <c r="F356" s="84">
        <v>0.16097999137792862</v>
      </c>
      <c r="G356" s="86" t="s">
        <v>510</v>
      </c>
      <c r="H356" t="str">
        <f t="shared" si="32"/>
        <v>Li</v>
      </c>
      <c r="I356" t="str">
        <f t="shared" si="33"/>
        <v>Tracy</v>
      </c>
      <c r="J356" t="str">
        <f t="shared" si="31"/>
        <v>Li, Tracy</v>
      </c>
      <c r="K356">
        <f>VLOOKUP(C356,'Invited Hospitals'!B:J, 7, FALSE)</f>
        <v>302</v>
      </c>
      <c r="L356" s="132">
        <v>35</v>
      </c>
      <c r="M356">
        <f>VLOOKUP($C356,'Invited Hospitals'!$B:$J, 8, FALSE)</f>
        <v>2016</v>
      </c>
      <c r="N356" s="132" t="str">
        <f>VLOOKUP($C356,'Invited Hospitals'!$B:$K, 9, FALSE)</f>
        <v>Nongovt. (not-for-profit) - Other</v>
      </c>
      <c r="O356" s="110" t="s">
        <v>2426</v>
      </c>
      <c r="P356" s="113">
        <v>36353</v>
      </c>
      <c r="Q356" s="110" t="s">
        <v>2678</v>
      </c>
      <c r="R356" s="132" t="str">
        <f>VLOOKUP($C356,'Invited Hospitals'!$B:$K, 10, FALSE)</f>
        <v>Minor</v>
      </c>
      <c r="V356" s="1"/>
      <c r="X356" s="1"/>
      <c r="Y356" s="3"/>
      <c r="AF356" s="17"/>
      <c r="AG356" s="26"/>
      <c r="AH356" s="17"/>
    </row>
    <row r="357" spans="1:34">
      <c r="A357" s="84">
        <v>0.75085636682294521</v>
      </c>
      <c r="B357" s="83" t="s">
        <v>313</v>
      </c>
      <c r="C357" s="83" t="s">
        <v>313</v>
      </c>
      <c r="D357" s="84">
        <v>0.21700524054157877</v>
      </c>
      <c r="E357" s="83" t="s">
        <v>717</v>
      </c>
      <c r="F357" s="100">
        <v>0.88298628694913495</v>
      </c>
      <c r="G357" s="86" t="s">
        <v>558</v>
      </c>
      <c r="H357" t="str">
        <f t="shared" si="32"/>
        <v>Losee</v>
      </c>
      <c r="I357" t="str">
        <f t="shared" si="33"/>
        <v>Abbi</v>
      </c>
      <c r="J357" t="str">
        <f t="shared" si="31"/>
        <v>Losee, Abbi</v>
      </c>
      <c r="K357">
        <f>VLOOKUP(C357,'Invited Hospitals'!B:J, 7, FALSE)</f>
        <v>302</v>
      </c>
      <c r="L357" s="132">
        <v>20</v>
      </c>
      <c r="M357">
        <f>VLOOKUP($C357,'Invited Hospitals'!$B:$J, 8, FALSE)</f>
        <v>2016</v>
      </c>
      <c r="N357" s="132" t="str">
        <f>VLOOKUP($C357,'Invited Hospitals'!$B:$K, 9, FALSE)</f>
        <v>Nongovt. (not-for-profit) - Other</v>
      </c>
      <c r="O357" s="110" t="s">
        <v>2426</v>
      </c>
      <c r="P357" s="113">
        <v>41435</v>
      </c>
      <c r="Q357" s="110" t="s">
        <v>2678</v>
      </c>
      <c r="R357" s="132" t="str">
        <f>VLOOKUP($C357,'Invited Hospitals'!$B:$K, 10, FALSE)</f>
        <v>Minor</v>
      </c>
      <c r="V357" s="1"/>
      <c r="X357" s="1"/>
      <c r="Y357" s="3"/>
      <c r="AF357" s="17"/>
      <c r="AG357" s="26"/>
      <c r="AH357" s="17"/>
    </row>
    <row r="358" spans="1:34">
      <c r="A358" s="84">
        <v>0.70786767782775994</v>
      </c>
      <c r="B358" s="83" t="s">
        <v>313</v>
      </c>
      <c r="C358" s="83" t="s">
        <v>313</v>
      </c>
      <c r="D358" s="84">
        <v>0.21700524054157877</v>
      </c>
      <c r="E358" s="83" t="s">
        <v>717</v>
      </c>
      <c r="F358" s="100">
        <v>0.88298628694913495</v>
      </c>
      <c r="G358" s="86" t="s">
        <v>567</v>
      </c>
      <c r="H358" t="str">
        <f t="shared" si="32"/>
        <v>Roeseler</v>
      </c>
      <c r="I358" t="str">
        <f t="shared" si="33"/>
        <v>Amy</v>
      </c>
      <c r="J358" t="str">
        <f t="shared" si="31"/>
        <v>Roeseler, Amy</v>
      </c>
      <c r="K358">
        <f>VLOOKUP(C358,'Invited Hospitals'!B:J, 7, FALSE)</f>
        <v>302</v>
      </c>
      <c r="L358" s="132">
        <v>20</v>
      </c>
      <c r="M358">
        <f>VLOOKUP($C358,'Invited Hospitals'!$B:$J, 8, FALSE)</f>
        <v>2016</v>
      </c>
      <c r="N358" s="132" t="str">
        <f>VLOOKUP($C358,'Invited Hospitals'!$B:$K, 9, FALSE)</f>
        <v>Nongovt. (not-for-profit) - Other</v>
      </c>
      <c r="O358" s="110" t="s">
        <v>2679</v>
      </c>
      <c r="P358" s="113">
        <v>40378</v>
      </c>
      <c r="Q358" s="110" t="s">
        <v>2681</v>
      </c>
      <c r="R358" s="132" t="str">
        <f>VLOOKUP($C358,'Invited Hospitals'!$B:$K, 10, FALSE)</f>
        <v>Minor</v>
      </c>
      <c r="V358" s="1"/>
      <c r="X358" s="1"/>
      <c r="Y358" s="3"/>
      <c r="AF358" s="17"/>
      <c r="AG358" s="20"/>
      <c r="AH358" s="17"/>
    </row>
    <row r="359" spans="1:34">
      <c r="A359" s="84">
        <v>0.77246293197533866</v>
      </c>
      <c r="B359" s="83" t="s">
        <v>313</v>
      </c>
      <c r="C359" s="83" t="s">
        <v>313</v>
      </c>
      <c r="D359" s="84">
        <v>0.21700524054157877</v>
      </c>
      <c r="E359" s="83" t="s">
        <v>717</v>
      </c>
      <c r="F359" s="100">
        <v>0.88298628694913495</v>
      </c>
      <c r="G359" s="86" t="s">
        <v>556</v>
      </c>
      <c r="H359" t="str">
        <f t="shared" si="32"/>
        <v>Lee</v>
      </c>
      <c r="I359" t="str">
        <f t="shared" si="33"/>
        <v>Anna</v>
      </c>
      <c r="J359" t="str">
        <f t="shared" si="31"/>
        <v>Lee, Anna</v>
      </c>
      <c r="K359">
        <f>VLOOKUP(C359,'Invited Hospitals'!B:J, 7, FALSE)</f>
        <v>302</v>
      </c>
      <c r="L359" s="132">
        <v>20</v>
      </c>
      <c r="M359">
        <f>VLOOKUP($C359,'Invited Hospitals'!$B:$J, 8, FALSE)</f>
        <v>2016</v>
      </c>
      <c r="N359" s="132" t="str">
        <f>VLOOKUP($C359,'Invited Hospitals'!$B:$K, 9, FALSE)</f>
        <v>Nongovt. (not-for-profit) - Other</v>
      </c>
      <c r="O359" s="110" t="s">
        <v>2679</v>
      </c>
      <c r="P359" s="113">
        <v>42597</v>
      </c>
      <c r="Q359" s="110" t="s">
        <v>2681</v>
      </c>
      <c r="R359" s="132" t="str">
        <f>VLOOKUP($C359,'Invited Hospitals'!$B:$K, 10, FALSE)</f>
        <v>Minor</v>
      </c>
      <c r="V359" s="1"/>
      <c r="X359" s="1"/>
      <c r="Y359" s="3"/>
      <c r="AF359" s="17"/>
      <c r="AG359" s="20"/>
      <c r="AH359" s="17"/>
    </row>
    <row r="360" spans="1:34">
      <c r="A360" s="84">
        <v>3.7761480388664337E-2</v>
      </c>
      <c r="B360" s="83" t="s">
        <v>313</v>
      </c>
      <c r="C360" s="83" t="s">
        <v>313</v>
      </c>
      <c r="D360" s="84">
        <v>0.21700524054157877</v>
      </c>
      <c r="E360" s="83" t="s">
        <v>717</v>
      </c>
      <c r="F360" s="100">
        <v>0.88298628694913495</v>
      </c>
      <c r="G360" s="86" t="s">
        <v>573</v>
      </c>
      <c r="H360" t="str">
        <f t="shared" si="32"/>
        <v>Tammad</v>
      </c>
      <c r="I360" t="str">
        <f t="shared" si="33"/>
        <v>April</v>
      </c>
      <c r="J360" t="str">
        <f t="shared" si="31"/>
        <v>Tammad, April</v>
      </c>
      <c r="K360">
        <f>VLOOKUP(C360,'Invited Hospitals'!B:J, 7, FALSE)</f>
        <v>302</v>
      </c>
      <c r="L360" s="132">
        <v>20</v>
      </c>
      <c r="M360">
        <f>VLOOKUP($C360,'Invited Hospitals'!$B:$J, 8, FALSE)</f>
        <v>2016</v>
      </c>
      <c r="N360" s="132" t="str">
        <f>VLOOKUP($C360,'Invited Hospitals'!$B:$K, 9, FALSE)</f>
        <v>Nongovt. (not-for-profit) - Other</v>
      </c>
      <c r="O360" s="110" t="s">
        <v>2426</v>
      </c>
      <c r="P360" s="113">
        <v>38516</v>
      </c>
      <c r="Q360" s="110" t="s">
        <v>2678</v>
      </c>
      <c r="R360" s="132" t="str">
        <f>VLOOKUP($C360,'Invited Hospitals'!$B:$K, 10, FALSE)</f>
        <v>Minor</v>
      </c>
      <c r="V360" s="1"/>
      <c r="X360" s="1"/>
      <c r="Y360" s="3"/>
      <c r="AF360" s="17"/>
      <c r="AG360" s="20"/>
      <c r="AH360" s="17"/>
    </row>
    <row r="361" spans="1:34">
      <c r="A361" s="84">
        <v>0.28740758199706151</v>
      </c>
      <c r="B361" s="83" t="s">
        <v>313</v>
      </c>
      <c r="C361" s="83" t="s">
        <v>313</v>
      </c>
      <c r="D361" s="84">
        <v>0.21700524054157877</v>
      </c>
      <c r="E361" s="83" t="s">
        <v>717</v>
      </c>
      <c r="F361" s="100">
        <v>0.88298628694913495</v>
      </c>
      <c r="G361" s="86" t="s">
        <v>572</v>
      </c>
      <c r="H361" t="str">
        <f t="shared" si="32"/>
        <v>Slyter</v>
      </c>
      <c r="I361" t="str">
        <f t="shared" si="33"/>
        <v>Carrie</v>
      </c>
      <c r="J361" t="str">
        <f t="shared" si="31"/>
        <v>Slyter, Carrie</v>
      </c>
      <c r="K361">
        <f>VLOOKUP(C361,'Invited Hospitals'!B:J, 7, FALSE)</f>
        <v>302</v>
      </c>
      <c r="L361" s="132">
        <v>20</v>
      </c>
      <c r="M361">
        <f>VLOOKUP($C361,'Invited Hospitals'!$B:$J, 8, FALSE)</f>
        <v>2016</v>
      </c>
      <c r="N361" s="132" t="str">
        <f>VLOOKUP($C361,'Invited Hospitals'!$B:$K, 9, FALSE)</f>
        <v>Nongovt. (not-for-profit) - Other</v>
      </c>
      <c r="O361" s="110" t="s">
        <v>2426</v>
      </c>
      <c r="P361" s="113">
        <v>36353</v>
      </c>
      <c r="Q361" s="110" t="s">
        <v>2678</v>
      </c>
      <c r="R361" s="132" t="str">
        <f>VLOOKUP($C361,'Invited Hospitals'!$B:$K, 10, FALSE)</f>
        <v>Minor</v>
      </c>
      <c r="V361" s="1"/>
      <c r="X361" s="1"/>
      <c r="Y361" s="3"/>
      <c r="AF361" s="17"/>
      <c r="AG361" s="20"/>
      <c r="AH361" s="17"/>
    </row>
    <row r="362" spans="1:34">
      <c r="A362" s="84">
        <v>0.92506796259265389</v>
      </c>
      <c r="B362" s="83" t="s">
        <v>313</v>
      </c>
      <c r="C362" s="83" t="s">
        <v>313</v>
      </c>
      <c r="D362" s="84">
        <v>0.21700524054157877</v>
      </c>
      <c r="E362" s="83" t="s">
        <v>717</v>
      </c>
      <c r="F362" s="100">
        <v>0.88298628694913495</v>
      </c>
      <c r="G362" s="86" t="s">
        <v>536</v>
      </c>
      <c r="H362" t="str">
        <f t="shared" si="32"/>
        <v>Aragon</v>
      </c>
      <c r="I362" t="str">
        <f t="shared" si="33"/>
        <v>Cherie Mae</v>
      </c>
      <c r="J362" t="str">
        <f t="shared" si="31"/>
        <v>Aragon, Cherie Mae</v>
      </c>
      <c r="K362">
        <f>VLOOKUP(C362,'Invited Hospitals'!B:J, 7, FALSE)</f>
        <v>302</v>
      </c>
      <c r="L362" s="132">
        <v>20</v>
      </c>
      <c r="M362">
        <f>VLOOKUP($C362,'Invited Hospitals'!$B:$J, 8, FALSE)</f>
        <v>2016</v>
      </c>
      <c r="N362" s="132" t="str">
        <f>VLOOKUP($C362,'Invited Hospitals'!$B:$K, 9, FALSE)</f>
        <v>Nongovt. (not-for-profit) - Other</v>
      </c>
      <c r="O362" s="110" t="s">
        <v>2426</v>
      </c>
      <c r="P362" s="113">
        <v>41309</v>
      </c>
      <c r="Q362" s="110" t="s">
        <v>2681</v>
      </c>
      <c r="R362" s="132" t="str">
        <f>VLOOKUP($C362,'Invited Hospitals'!$B:$K, 10, FALSE)</f>
        <v>Minor</v>
      </c>
      <c r="V362" s="1"/>
      <c r="X362" s="1"/>
      <c r="Y362" s="3"/>
      <c r="AF362" s="17"/>
      <c r="AG362" s="20"/>
      <c r="AH362" s="17"/>
    </row>
    <row r="363" spans="1:34">
      <c r="A363" s="84">
        <v>0.83399805552954076</v>
      </c>
      <c r="B363" s="83" t="s">
        <v>313</v>
      </c>
      <c r="C363" s="83" t="s">
        <v>313</v>
      </c>
      <c r="D363" s="84">
        <v>0.21700524054157877</v>
      </c>
      <c r="E363" s="83" t="s">
        <v>717</v>
      </c>
      <c r="F363" s="100">
        <v>0.88298628694913495</v>
      </c>
      <c r="G363" s="86" t="s">
        <v>544</v>
      </c>
      <c r="H363" t="str">
        <f t="shared" si="32"/>
        <v>Dike</v>
      </c>
      <c r="I363" t="str">
        <f t="shared" si="33"/>
        <v>Chinyere</v>
      </c>
      <c r="J363" t="str">
        <f t="shared" si="31"/>
        <v>Dike, Chinyere</v>
      </c>
      <c r="K363">
        <f>VLOOKUP(C363,'Invited Hospitals'!B:J, 7, FALSE)</f>
        <v>302</v>
      </c>
      <c r="L363" s="132">
        <v>20</v>
      </c>
      <c r="M363">
        <f>VLOOKUP($C363,'Invited Hospitals'!$B:$J, 8, FALSE)</f>
        <v>2016</v>
      </c>
      <c r="N363" s="132" t="str">
        <f>VLOOKUP($C363,'Invited Hospitals'!$B:$K, 9, FALSE)</f>
        <v>Nongovt. (not-for-profit) - Other</v>
      </c>
      <c r="O363" s="110" t="s">
        <v>2426</v>
      </c>
      <c r="P363" s="113">
        <v>39405</v>
      </c>
      <c r="Q363" s="110" t="s">
        <v>2681</v>
      </c>
      <c r="R363" s="132" t="str">
        <f>VLOOKUP($C363,'Invited Hospitals'!$B:$K, 10, FALSE)</f>
        <v>Minor</v>
      </c>
      <c r="V363" s="1"/>
      <c r="X363" s="1"/>
      <c r="Y363" s="3"/>
      <c r="AF363" s="17"/>
      <c r="AG363" s="20"/>
      <c r="AH363" s="17"/>
    </row>
    <row r="364" spans="1:34">
      <c r="A364" s="84">
        <v>0.88177836706111479</v>
      </c>
      <c r="B364" s="83" t="s">
        <v>313</v>
      </c>
      <c r="C364" s="83" t="s">
        <v>313</v>
      </c>
      <c r="D364" s="84">
        <v>0.21700524054157877</v>
      </c>
      <c r="E364" s="83" t="s">
        <v>717</v>
      </c>
      <c r="F364" s="100">
        <v>0.88298628694913495</v>
      </c>
      <c r="G364" s="86" t="s">
        <v>549</v>
      </c>
      <c r="H364" t="str">
        <f t="shared" si="32"/>
        <v>Ives</v>
      </c>
      <c r="I364" t="str">
        <f t="shared" si="33"/>
        <v>Christian</v>
      </c>
      <c r="J364" t="str">
        <f t="shared" si="31"/>
        <v>Ives, Christian</v>
      </c>
      <c r="K364">
        <f>VLOOKUP(C364,'Invited Hospitals'!B:J, 7, FALSE)</f>
        <v>302</v>
      </c>
      <c r="L364" s="132">
        <v>20</v>
      </c>
      <c r="M364">
        <f>VLOOKUP($C364,'Invited Hospitals'!$B:$J, 8, FALSE)</f>
        <v>2016</v>
      </c>
      <c r="N364" s="132" t="str">
        <f>VLOOKUP($C364,'Invited Hospitals'!$B:$K, 9, FALSE)</f>
        <v>Nongovt. (not-for-profit) - Other</v>
      </c>
      <c r="O364" s="110" t="s">
        <v>2426</v>
      </c>
      <c r="P364" s="113">
        <v>42237</v>
      </c>
      <c r="Q364" s="110" t="s">
        <v>2678</v>
      </c>
      <c r="R364" s="132" t="str">
        <f>VLOOKUP($C364,'Invited Hospitals'!$B:$K, 10, FALSE)</f>
        <v>Minor</v>
      </c>
      <c r="V364" s="1"/>
      <c r="X364" s="1"/>
      <c r="Y364" s="3"/>
      <c r="AF364" s="17"/>
      <c r="AG364" s="20"/>
      <c r="AH364" s="17"/>
    </row>
    <row r="365" spans="1:34">
      <c r="A365" s="84">
        <v>0.84217674008385546</v>
      </c>
      <c r="B365" s="83" t="s">
        <v>313</v>
      </c>
      <c r="C365" s="83" t="s">
        <v>313</v>
      </c>
      <c r="D365" s="84">
        <v>0.21700524054157877</v>
      </c>
      <c r="E365" s="83" t="s">
        <v>717</v>
      </c>
      <c r="F365" s="100">
        <v>0.88298628694913495</v>
      </c>
      <c r="G365" s="86" t="s">
        <v>543</v>
      </c>
      <c r="H365" t="str">
        <f t="shared" si="32"/>
        <v>Denia</v>
      </c>
      <c r="I365" t="str">
        <f t="shared" si="33"/>
        <v>Cuan Louiza</v>
      </c>
      <c r="J365" t="str">
        <f t="shared" si="31"/>
        <v>Denia, Cuan Louiza</v>
      </c>
      <c r="K365">
        <f>VLOOKUP(C365,'Invited Hospitals'!B:J, 7, FALSE)</f>
        <v>302</v>
      </c>
      <c r="L365" s="132">
        <v>20</v>
      </c>
      <c r="M365">
        <f>VLOOKUP($C365,'Invited Hospitals'!$B:$J, 8, FALSE)</f>
        <v>2016</v>
      </c>
      <c r="N365" s="132" t="str">
        <f>VLOOKUP($C365,'Invited Hospitals'!$B:$K, 9, FALSE)</f>
        <v>Nongovt. (not-for-profit) - Other</v>
      </c>
      <c r="O365" s="110" t="s">
        <v>2426</v>
      </c>
      <c r="P365" s="113">
        <v>36284</v>
      </c>
      <c r="Q365" s="110" t="s">
        <v>2678</v>
      </c>
      <c r="R365" s="132" t="str">
        <f>VLOOKUP($C365,'Invited Hospitals'!$B:$K, 10, FALSE)</f>
        <v>Minor</v>
      </c>
      <c r="V365" s="1"/>
      <c r="X365" s="1"/>
      <c r="Y365" s="3"/>
      <c r="AF365" s="17"/>
      <c r="AG365" s="20"/>
      <c r="AH365" s="17"/>
    </row>
    <row r="366" spans="1:34">
      <c r="A366" s="84">
        <v>0.74279093989811473</v>
      </c>
      <c r="B366" s="83" t="s">
        <v>313</v>
      </c>
      <c r="C366" s="83" t="s">
        <v>313</v>
      </c>
      <c r="D366" s="84">
        <v>0.21700524054157877</v>
      </c>
      <c r="E366" s="83" t="s">
        <v>717</v>
      </c>
      <c r="F366" s="85">
        <v>0.88298628694913495</v>
      </c>
      <c r="G366" s="86" t="s">
        <v>546</v>
      </c>
      <c r="H366" t="str">
        <f t="shared" si="32"/>
        <v>George</v>
      </c>
      <c r="I366" t="str">
        <f t="shared" si="33"/>
        <v>Cynthia</v>
      </c>
      <c r="J366" t="str">
        <f t="shared" si="31"/>
        <v>George, Cynthia</v>
      </c>
      <c r="K366">
        <f>VLOOKUP(C366,'Invited Hospitals'!B:J, 7, FALSE)</f>
        <v>302</v>
      </c>
      <c r="L366" s="132">
        <v>20</v>
      </c>
      <c r="M366">
        <f>VLOOKUP($C366,'Invited Hospitals'!$B:$J, 8, FALSE)</f>
        <v>2016</v>
      </c>
      <c r="N366" s="132" t="str">
        <f>VLOOKUP($C366,'Invited Hospitals'!$B:$K, 9, FALSE)</f>
        <v>Nongovt. (not-for-profit) - Other</v>
      </c>
      <c r="O366" s="110" t="s">
        <v>2426</v>
      </c>
      <c r="P366" s="113">
        <v>35291</v>
      </c>
      <c r="Q366" s="110" t="s">
        <v>2678</v>
      </c>
      <c r="R366" s="132" t="str">
        <f>VLOOKUP($C366,'Invited Hospitals'!$B:$K, 10, FALSE)</f>
        <v>Minor</v>
      </c>
      <c r="V366" s="1"/>
      <c r="X366" s="1"/>
      <c r="Y366" s="3"/>
      <c r="AF366" s="17"/>
      <c r="AG366" s="26"/>
      <c r="AH366" s="17"/>
    </row>
    <row r="367" spans="1:34">
      <c r="A367" s="84">
        <v>0.53512802246250468</v>
      </c>
      <c r="B367" s="83" t="s">
        <v>313</v>
      </c>
      <c r="C367" s="83" t="s">
        <v>313</v>
      </c>
      <c r="D367" s="84">
        <v>0.21700524054157877</v>
      </c>
      <c r="E367" s="83" t="s">
        <v>717</v>
      </c>
      <c r="F367" s="100">
        <v>0.88298628694913495</v>
      </c>
      <c r="G367" s="86" t="s">
        <v>571</v>
      </c>
      <c r="H367" t="str">
        <f t="shared" si="32"/>
        <v>Shu</v>
      </c>
      <c r="I367" t="str">
        <f t="shared" si="33"/>
        <v>Danya</v>
      </c>
      <c r="J367" t="str">
        <f t="shared" si="31"/>
        <v>Shu, Danya</v>
      </c>
      <c r="K367">
        <f>VLOOKUP(C367,'Invited Hospitals'!B:J, 7, FALSE)</f>
        <v>302</v>
      </c>
      <c r="L367" s="132">
        <v>20</v>
      </c>
      <c r="M367">
        <f>VLOOKUP($C367,'Invited Hospitals'!$B:$J, 8, FALSE)</f>
        <v>2016</v>
      </c>
      <c r="N367" s="132" t="str">
        <f>VLOOKUP($C367,'Invited Hospitals'!$B:$K, 9, FALSE)</f>
        <v>Nongovt. (not-for-profit) - Other</v>
      </c>
      <c r="O367" s="110" t="s">
        <v>2679</v>
      </c>
      <c r="P367" s="113">
        <v>42401</v>
      </c>
      <c r="Q367" s="110" t="s">
        <v>2680</v>
      </c>
      <c r="R367" s="132" t="str">
        <f>VLOOKUP($C367,'Invited Hospitals'!$B:$K, 10, FALSE)</f>
        <v>Minor</v>
      </c>
      <c r="V367" s="1"/>
      <c r="X367" s="1"/>
      <c r="Y367" s="3"/>
      <c r="AF367" s="17"/>
      <c r="AG367" s="20"/>
      <c r="AH367" s="17"/>
    </row>
    <row r="368" spans="1:34">
      <c r="A368" s="84">
        <v>0.8022644886205017</v>
      </c>
      <c r="B368" s="83" t="s">
        <v>313</v>
      </c>
      <c r="C368" s="83" t="s">
        <v>313</v>
      </c>
      <c r="D368" s="84">
        <v>0.21700524054157877</v>
      </c>
      <c r="E368" s="83" t="s">
        <v>717</v>
      </c>
      <c r="F368" s="85">
        <v>0.88298628694913495</v>
      </c>
      <c r="G368" s="86" t="s">
        <v>552</v>
      </c>
      <c r="H368" t="s">
        <v>3709</v>
      </c>
      <c r="I368" t="str">
        <f t="shared" si="33"/>
        <v>Esther</v>
      </c>
      <c r="J368" t="str">
        <f t="shared" si="31"/>
        <v>Wood, Esther</v>
      </c>
      <c r="K368">
        <f>VLOOKUP(C368,'Invited Hospitals'!B:J, 7, FALSE)</f>
        <v>302</v>
      </c>
      <c r="L368" s="132">
        <v>20</v>
      </c>
      <c r="M368">
        <f>VLOOKUP($C368,'Invited Hospitals'!$B:$J, 8, FALSE)</f>
        <v>2016</v>
      </c>
      <c r="N368" s="132" t="str">
        <f>VLOOKUP($C368,'Invited Hospitals'!$B:$K, 9, FALSE)</f>
        <v>Nongovt. (not-for-profit) - Other</v>
      </c>
      <c r="O368" s="110" t="s">
        <v>2426</v>
      </c>
      <c r="P368" s="113">
        <v>38000</v>
      </c>
      <c r="Q368" s="110" t="s">
        <v>2428</v>
      </c>
      <c r="R368" s="132" t="str">
        <f>VLOOKUP($C368,'Invited Hospitals'!$B:$K, 10, FALSE)</f>
        <v>Minor</v>
      </c>
      <c r="V368" s="1"/>
      <c r="X368" s="1"/>
      <c r="Y368" s="3"/>
      <c r="AF368" s="17"/>
      <c r="AG368" s="20"/>
      <c r="AH368" s="17"/>
    </row>
    <row r="369" spans="1:34">
      <c r="A369" s="84">
        <v>0.91510282211021554</v>
      </c>
      <c r="B369" s="83" t="s">
        <v>313</v>
      </c>
      <c r="C369" s="83" t="s">
        <v>313</v>
      </c>
      <c r="D369" s="84">
        <v>0.21700524054157877</v>
      </c>
      <c r="E369" s="83" t="s">
        <v>717</v>
      </c>
      <c r="F369" s="100">
        <v>0.88298628694913495</v>
      </c>
      <c r="G369" s="86" t="s">
        <v>545</v>
      </c>
      <c r="H369" t="s">
        <v>3716</v>
      </c>
      <c r="I369" t="str">
        <f t="shared" si="33"/>
        <v>Evelia</v>
      </c>
      <c r="J369" t="str">
        <f t="shared" si="31"/>
        <v>Rafferty, Evelia</v>
      </c>
      <c r="K369">
        <f>VLOOKUP(C369,'Invited Hospitals'!B:J, 7, FALSE)</f>
        <v>302</v>
      </c>
      <c r="L369" s="132">
        <v>20</v>
      </c>
      <c r="M369">
        <f>VLOOKUP($C369,'Invited Hospitals'!$B:$J, 8, FALSE)</f>
        <v>2016</v>
      </c>
      <c r="N369" s="132" t="str">
        <f>VLOOKUP($C369,'Invited Hospitals'!$B:$K, 9, FALSE)</f>
        <v>Nongovt. (not-for-profit) - Other</v>
      </c>
      <c r="O369" s="110" t="s">
        <v>2679</v>
      </c>
      <c r="P369" s="113">
        <v>42104</v>
      </c>
      <c r="Q369" s="110" t="s">
        <v>2680</v>
      </c>
      <c r="R369" s="132" t="str">
        <f>VLOOKUP($C369,'Invited Hospitals'!$B:$K, 10, FALSE)</f>
        <v>Minor</v>
      </c>
      <c r="V369" s="1"/>
      <c r="X369" s="1"/>
      <c r="Y369" s="3"/>
      <c r="AF369" s="17"/>
      <c r="AG369" s="20"/>
      <c r="AH369" s="17"/>
    </row>
    <row r="370" spans="1:34">
      <c r="A370" s="84">
        <v>0.81467040373538702</v>
      </c>
      <c r="B370" s="83" t="s">
        <v>313</v>
      </c>
      <c r="C370" s="83" t="s">
        <v>313</v>
      </c>
      <c r="D370" s="84">
        <v>0.21700524054157877</v>
      </c>
      <c r="E370" s="83" t="s">
        <v>717</v>
      </c>
      <c r="F370" s="100">
        <v>0.88298628694913495</v>
      </c>
      <c r="G370" s="86" t="s">
        <v>557</v>
      </c>
      <c r="H370" t="str">
        <f>LEFT(G370,(FIND(" ",G370,1)-1))</f>
        <v>Lin</v>
      </c>
      <c r="I370" t="str">
        <f t="shared" si="33"/>
        <v>Grace</v>
      </c>
      <c r="J370" t="str">
        <f t="shared" si="31"/>
        <v>Lin, Grace</v>
      </c>
      <c r="K370">
        <f>VLOOKUP(C370,'Invited Hospitals'!B:J, 7, FALSE)</f>
        <v>302</v>
      </c>
      <c r="L370" s="132">
        <v>20</v>
      </c>
      <c r="M370">
        <f>VLOOKUP($C370,'Invited Hospitals'!$B:$J, 8, FALSE)</f>
        <v>2016</v>
      </c>
      <c r="N370" s="132" t="str">
        <f>VLOOKUP($C370,'Invited Hospitals'!$B:$K, 9, FALSE)</f>
        <v>Nongovt. (not-for-profit) - Other</v>
      </c>
      <c r="O370" s="110" t="s">
        <v>2426</v>
      </c>
      <c r="P370" s="113">
        <v>41841</v>
      </c>
      <c r="Q370" s="110" t="s">
        <v>2681</v>
      </c>
      <c r="R370" s="132" t="str">
        <f>VLOOKUP($C370,'Invited Hospitals'!$B:$K, 10, FALSE)</f>
        <v>Minor</v>
      </c>
      <c r="V370" s="1"/>
      <c r="X370" s="1"/>
      <c r="Y370" s="3"/>
      <c r="AF370" s="17"/>
      <c r="AG370" s="20"/>
      <c r="AH370" s="17"/>
    </row>
    <row r="371" spans="1:34">
      <c r="A371" s="84">
        <v>0.40309133178021828</v>
      </c>
      <c r="B371" s="83" t="s">
        <v>313</v>
      </c>
      <c r="C371" s="83" t="s">
        <v>313</v>
      </c>
      <c r="D371" s="84">
        <v>0.21700524054157877</v>
      </c>
      <c r="E371" s="83" t="s">
        <v>717</v>
      </c>
      <c r="F371" s="100">
        <v>0.88298628694913495</v>
      </c>
      <c r="G371" s="86" t="s">
        <v>577</v>
      </c>
      <c r="H371" t="s">
        <v>3723</v>
      </c>
      <c r="I371" t="str">
        <f t="shared" ref="I371:I394" si="34">TRIM(MID(G371,FIND(" ",G371)+1,256))</f>
        <v>Imelda</v>
      </c>
      <c r="J371" t="str">
        <f t="shared" si="31"/>
        <v>Swisher, Imelda</v>
      </c>
      <c r="K371">
        <f>VLOOKUP(C371,'Invited Hospitals'!B:J, 7, FALSE)</f>
        <v>302</v>
      </c>
      <c r="L371" s="132">
        <v>20</v>
      </c>
      <c r="M371">
        <f>VLOOKUP($C371,'Invited Hospitals'!$B:$J, 8, FALSE)</f>
        <v>2016</v>
      </c>
      <c r="N371" s="132" t="str">
        <f>VLOOKUP($C371,'Invited Hospitals'!$B:$K, 9, FALSE)</f>
        <v>Nongovt. (not-for-profit) - Other</v>
      </c>
      <c r="O371" s="110" t="s">
        <v>2426</v>
      </c>
      <c r="P371" s="121">
        <v>42258</v>
      </c>
      <c r="Q371" s="110" t="s">
        <v>2681</v>
      </c>
      <c r="R371" s="132" t="str">
        <f>VLOOKUP($C371,'Invited Hospitals'!$B:$K, 10, FALSE)</f>
        <v>Minor</v>
      </c>
      <c r="V371" s="1"/>
      <c r="X371" s="1"/>
      <c r="Y371" s="3"/>
      <c r="AF371" s="17"/>
      <c r="AG371" s="20"/>
      <c r="AH371" s="17"/>
    </row>
    <row r="372" spans="1:34">
      <c r="A372" s="84">
        <v>0.36763744498818796</v>
      </c>
      <c r="B372" s="83" t="s">
        <v>313</v>
      </c>
      <c r="C372" s="83" t="s">
        <v>313</v>
      </c>
      <c r="D372" s="84">
        <v>0.21700524054157877</v>
      </c>
      <c r="E372" s="83" t="s">
        <v>717</v>
      </c>
      <c r="F372" s="100">
        <v>0.88298628694913495</v>
      </c>
      <c r="G372" s="86" t="s">
        <v>538</v>
      </c>
      <c r="H372" t="str">
        <f t="shared" ref="H372:H394" si="35">LEFT(G372,(FIND(" ",G372,1)-1))</f>
        <v>Choephel</v>
      </c>
      <c r="I372" t="str">
        <f t="shared" si="34"/>
        <v>Jangchup</v>
      </c>
      <c r="J372" t="str">
        <f t="shared" si="31"/>
        <v>Choephel, Jangchup</v>
      </c>
      <c r="K372">
        <f>VLOOKUP(C372,'Invited Hospitals'!B:J, 7, FALSE)</f>
        <v>302</v>
      </c>
      <c r="L372" s="132">
        <v>20</v>
      </c>
      <c r="M372">
        <f>VLOOKUP($C372,'Invited Hospitals'!$B:$J, 8, FALSE)</f>
        <v>2016</v>
      </c>
      <c r="N372" s="132" t="str">
        <f>VLOOKUP($C372,'Invited Hospitals'!$B:$K, 9, FALSE)</f>
        <v>Nongovt. (not-for-profit) - Other</v>
      </c>
      <c r="O372" s="110" t="s">
        <v>2426</v>
      </c>
      <c r="P372" s="113">
        <v>39321</v>
      </c>
      <c r="Q372" s="110" t="s">
        <v>2678</v>
      </c>
      <c r="R372" s="132" t="str">
        <f>VLOOKUP($C372,'Invited Hospitals'!$B:$K, 10, FALSE)</f>
        <v>Minor</v>
      </c>
      <c r="V372" s="1"/>
      <c r="X372" s="1"/>
      <c r="Y372" s="3"/>
      <c r="AF372" s="17"/>
      <c r="AG372" s="20"/>
      <c r="AH372" s="17"/>
    </row>
    <row r="373" spans="1:34">
      <c r="A373" s="84">
        <v>0.15371940301750053</v>
      </c>
      <c r="B373" s="83" t="s">
        <v>313</v>
      </c>
      <c r="C373" s="83" t="s">
        <v>313</v>
      </c>
      <c r="D373" s="84">
        <v>0.21700524054157877</v>
      </c>
      <c r="E373" s="83" t="s">
        <v>717</v>
      </c>
      <c r="F373" s="100">
        <v>0.88298628694913495</v>
      </c>
      <c r="G373" s="86" t="s">
        <v>551</v>
      </c>
      <c r="H373" t="str">
        <f t="shared" si="35"/>
        <v>Jungic</v>
      </c>
      <c r="I373" t="str">
        <f t="shared" si="34"/>
        <v>Jasna</v>
      </c>
      <c r="J373" t="str">
        <f t="shared" si="31"/>
        <v>Jungic, Jasna</v>
      </c>
      <c r="K373">
        <f>VLOOKUP(C373,'Invited Hospitals'!B:J, 7, FALSE)</f>
        <v>302</v>
      </c>
      <c r="L373" s="132">
        <v>20</v>
      </c>
      <c r="M373">
        <f>VLOOKUP($C373,'Invited Hospitals'!$B:$J, 8, FALSE)</f>
        <v>2016</v>
      </c>
      <c r="N373" s="132" t="str">
        <f>VLOOKUP($C373,'Invited Hospitals'!$B:$K, 9, FALSE)</f>
        <v>Nongovt. (not-for-profit) - Other</v>
      </c>
      <c r="O373" s="110" t="s">
        <v>2426</v>
      </c>
      <c r="P373" s="113">
        <v>38656</v>
      </c>
      <c r="Q373" s="110" t="s">
        <v>2678</v>
      </c>
      <c r="R373" s="132" t="str">
        <f>VLOOKUP($C373,'Invited Hospitals'!$B:$K, 10, FALSE)</f>
        <v>Minor</v>
      </c>
      <c r="V373" s="1"/>
      <c r="X373" s="1"/>
      <c r="Y373" s="3"/>
      <c r="AF373" s="17"/>
      <c r="AG373" s="20"/>
      <c r="AH373" s="17"/>
    </row>
    <row r="374" spans="1:34">
      <c r="A374" s="84">
        <v>0.59103027094517302</v>
      </c>
      <c r="B374" s="83" t="s">
        <v>313</v>
      </c>
      <c r="C374" s="83" t="s">
        <v>313</v>
      </c>
      <c r="D374" s="84">
        <v>0.21700524054157877</v>
      </c>
      <c r="E374" s="83" t="s">
        <v>717</v>
      </c>
      <c r="F374" s="100">
        <v>0.88298628694913495</v>
      </c>
      <c r="G374" s="86" t="s">
        <v>555</v>
      </c>
      <c r="H374" t="str">
        <f t="shared" si="35"/>
        <v>Leason</v>
      </c>
      <c r="I374" t="str">
        <f t="shared" si="34"/>
        <v>Jeanne</v>
      </c>
      <c r="J374" t="str">
        <f t="shared" ref="J374:J437" si="36">PROPER(CLEAN(H374&amp;", "&amp;I374))</f>
        <v>Leason, Jeanne</v>
      </c>
      <c r="K374">
        <f>VLOOKUP(C374,'Invited Hospitals'!B:J, 7, FALSE)</f>
        <v>302</v>
      </c>
      <c r="L374" s="132">
        <v>20</v>
      </c>
      <c r="M374">
        <f>VLOOKUP($C374,'Invited Hospitals'!$B:$J, 8, FALSE)</f>
        <v>2016</v>
      </c>
      <c r="N374" s="132" t="str">
        <f>VLOOKUP($C374,'Invited Hospitals'!$B:$K, 9, FALSE)</f>
        <v>Nongovt. (not-for-profit) - Other</v>
      </c>
      <c r="O374" s="110" t="s">
        <v>2426</v>
      </c>
      <c r="P374" s="113">
        <v>42209</v>
      </c>
      <c r="Q374" s="110" t="s">
        <v>2678</v>
      </c>
      <c r="R374" s="132" t="str">
        <f>VLOOKUP($C374,'Invited Hospitals'!$B:$K, 10, FALSE)</f>
        <v>Minor</v>
      </c>
      <c r="V374" s="1"/>
      <c r="X374" s="1"/>
      <c r="Y374" s="3"/>
      <c r="AF374" s="17"/>
      <c r="AG374" s="20"/>
      <c r="AH374" s="17"/>
    </row>
    <row r="375" spans="1:34">
      <c r="A375" s="84">
        <v>0.50342507937026948</v>
      </c>
      <c r="B375" s="83" t="s">
        <v>313</v>
      </c>
      <c r="C375" s="83" t="s">
        <v>313</v>
      </c>
      <c r="D375" s="84">
        <v>0.21700524054157877</v>
      </c>
      <c r="E375" s="83" t="s">
        <v>717</v>
      </c>
      <c r="F375" s="100">
        <v>0.88298628694913495</v>
      </c>
      <c r="G375" s="86" t="s">
        <v>542</v>
      </c>
      <c r="H375" t="str">
        <f t="shared" si="35"/>
        <v>Crosland</v>
      </c>
      <c r="I375" t="str">
        <f t="shared" si="34"/>
        <v>Jesse</v>
      </c>
      <c r="J375" t="str">
        <f t="shared" si="36"/>
        <v>Crosland, Jesse</v>
      </c>
      <c r="K375">
        <f>VLOOKUP(C375,'Invited Hospitals'!B:J, 7, FALSE)</f>
        <v>302</v>
      </c>
      <c r="L375" s="132">
        <v>20</v>
      </c>
      <c r="M375">
        <f>VLOOKUP($C375,'Invited Hospitals'!$B:$J, 8, FALSE)</f>
        <v>2016</v>
      </c>
      <c r="N375" s="132" t="str">
        <f>VLOOKUP($C375,'Invited Hospitals'!$B:$K, 9, FALSE)</f>
        <v>Nongovt. (not-for-profit) - Other</v>
      </c>
      <c r="O375" s="110" t="s">
        <v>2426</v>
      </c>
      <c r="P375" s="121">
        <v>40980</v>
      </c>
      <c r="Q375" s="110" t="s">
        <v>2678</v>
      </c>
      <c r="R375" s="132" t="str">
        <f>VLOOKUP($C375,'Invited Hospitals'!$B:$K, 10, FALSE)</f>
        <v>Minor</v>
      </c>
      <c r="V375" s="1"/>
      <c r="X375" s="1"/>
      <c r="Y375" s="3"/>
      <c r="AF375" s="17"/>
      <c r="AG375" s="20"/>
      <c r="AH375" s="17"/>
    </row>
    <row r="376" spans="1:34">
      <c r="A376" s="84">
        <v>9.7228956259886368E-2</v>
      </c>
      <c r="B376" s="83" t="s">
        <v>313</v>
      </c>
      <c r="C376" s="83" t="s">
        <v>313</v>
      </c>
      <c r="D376" s="84">
        <v>0.21700524054157877</v>
      </c>
      <c r="E376" s="83" t="s">
        <v>717</v>
      </c>
      <c r="F376" s="100">
        <v>0.88298628694913495</v>
      </c>
      <c r="G376" s="86" t="s">
        <v>540</v>
      </c>
      <c r="H376" t="str">
        <f t="shared" si="35"/>
        <v>Cook</v>
      </c>
      <c r="I376" t="str">
        <f t="shared" si="34"/>
        <v>Jessica</v>
      </c>
      <c r="J376" t="str">
        <f t="shared" si="36"/>
        <v>Cook, Jessica</v>
      </c>
      <c r="K376">
        <f>VLOOKUP(C376,'Invited Hospitals'!B:J, 7, FALSE)</f>
        <v>302</v>
      </c>
      <c r="L376" s="132">
        <v>20</v>
      </c>
      <c r="M376">
        <f>VLOOKUP($C376,'Invited Hospitals'!$B:$J, 8, FALSE)</f>
        <v>2016</v>
      </c>
      <c r="N376" s="132" t="str">
        <f>VLOOKUP($C376,'Invited Hospitals'!$B:$K, 9, FALSE)</f>
        <v>Nongovt. (not-for-profit) - Other</v>
      </c>
      <c r="O376" s="110" t="s">
        <v>2679</v>
      </c>
      <c r="P376" s="113">
        <v>41344</v>
      </c>
      <c r="Q376" s="110" t="s">
        <v>2678</v>
      </c>
      <c r="R376" s="132" t="str">
        <f>VLOOKUP($C376,'Invited Hospitals'!$B:$K, 10, FALSE)</f>
        <v>Minor</v>
      </c>
      <c r="V376" s="1"/>
      <c r="X376" s="1"/>
      <c r="Y376" s="3"/>
      <c r="AF376" s="17"/>
      <c r="AG376" s="20"/>
      <c r="AH376" s="17"/>
    </row>
    <row r="377" spans="1:34">
      <c r="A377" s="84">
        <v>0.16065064540587848</v>
      </c>
      <c r="B377" s="83" t="s">
        <v>313</v>
      </c>
      <c r="C377" s="83" t="s">
        <v>313</v>
      </c>
      <c r="D377" s="84">
        <v>0.21700524054157877</v>
      </c>
      <c r="E377" s="83" t="s">
        <v>717</v>
      </c>
      <c r="F377" s="85">
        <v>0.88298628694913495</v>
      </c>
      <c r="G377" s="86" t="s">
        <v>568</v>
      </c>
      <c r="H377" t="str">
        <f t="shared" si="35"/>
        <v>Ruiz</v>
      </c>
      <c r="I377" t="str">
        <f t="shared" si="34"/>
        <v>Jessica</v>
      </c>
      <c r="J377" t="str">
        <f t="shared" si="36"/>
        <v>Ruiz, Jessica</v>
      </c>
      <c r="K377">
        <f>VLOOKUP(C377,'Invited Hospitals'!B:J, 7, FALSE)</f>
        <v>302</v>
      </c>
      <c r="L377" s="132">
        <v>20</v>
      </c>
      <c r="M377">
        <f>VLOOKUP($C377,'Invited Hospitals'!$B:$J, 8, FALSE)</f>
        <v>2016</v>
      </c>
      <c r="N377" s="132" t="str">
        <f>VLOOKUP($C377,'Invited Hospitals'!$B:$K, 9, FALSE)</f>
        <v>Nongovt. (not-for-profit) - Other</v>
      </c>
      <c r="O377" s="110" t="s">
        <v>2679</v>
      </c>
      <c r="P377" s="113">
        <v>40378</v>
      </c>
      <c r="Q377" s="110" t="s">
        <v>2678</v>
      </c>
      <c r="R377" s="132" t="str">
        <f>VLOOKUP($C377,'Invited Hospitals'!$B:$K, 10, FALSE)</f>
        <v>Minor</v>
      </c>
      <c r="V377" s="1"/>
      <c r="X377" s="1"/>
      <c r="Y377" s="3"/>
      <c r="AF377" s="17"/>
      <c r="AG377" s="20"/>
      <c r="AH377" s="17"/>
    </row>
    <row r="378" spans="1:34">
      <c r="A378" s="84">
        <v>0.78278324781298703</v>
      </c>
      <c r="B378" s="83" t="s">
        <v>313</v>
      </c>
      <c r="C378" s="83" t="s">
        <v>313</v>
      </c>
      <c r="D378" s="84">
        <v>0.21700524054157877</v>
      </c>
      <c r="E378" s="83" t="s">
        <v>717</v>
      </c>
      <c r="F378" s="100">
        <v>0.88298628694913495</v>
      </c>
      <c r="G378" s="86" t="s">
        <v>535</v>
      </c>
      <c r="H378" t="str">
        <f t="shared" si="35"/>
        <v>Antonio</v>
      </c>
      <c r="I378" t="str">
        <f t="shared" si="34"/>
        <v>Katriza</v>
      </c>
      <c r="J378" t="str">
        <f t="shared" si="36"/>
        <v>Antonio, Katriza</v>
      </c>
      <c r="K378">
        <f>VLOOKUP(C378,'Invited Hospitals'!B:J, 7, FALSE)</f>
        <v>302</v>
      </c>
      <c r="L378" s="132">
        <v>20</v>
      </c>
      <c r="M378">
        <f>VLOOKUP($C378,'Invited Hospitals'!$B:$J, 8, FALSE)</f>
        <v>2016</v>
      </c>
      <c r="N378" s="132" t="str">
        <f>VLOOKUP($C378,'Invited Hospitals'!$B:$K, 9, FALSE)</f>
        <v>Nongovt. (not-for-profit) - Other</v>
      </c>
      <c r="O378" s="110" t="s">
        <v>2426</v>
      </c>
      <c r="P378" s="121">
        <v>38684</v>
      </c>
      <c r="Q378" s="110" t="s">
        <v>2678</v>
      </c>
      <c r="R378" s="132" t="str">
        <f>VLOOKUP($C378,'Invited Hospitals'!$B:$K, 10, FALSE)</f>
        <v>Minor</v>
      </c>
      <c r="V378" s="1"/>
      <c r="X378" s="1"/>
      <c r="Y378" s="3"/>
      <c r="AF378" s="17"/>
      <c r="AG378" s="20"/>
      <c r="AH378" s="17"/>
    </row>
    <row r="379" spans="1:34">
      <c r="A379" s="84">
        <v>0.84795205257312622</v>
      </c>
      <c r="B379" s="83" t="s">
        <v>313</v>
      </c>
      <c r="C379" s="83" t="s">
        <v>313</v>
      </c>
      <c r="D379" s="84">
        <v>0.21700524054157877</v>
      </c>
      <c r="E379" s="83" t="s">
        <v>717</v>
      </c>
      <c r="F379" s="100">
        <v>0.88298628694913495</v>
      </c>
      <c r="G379" s="86" t="s">
        <v>550</v>
      </c>
      <c r="H379" t="str">
        <f t="shared" si="35"/>
        <v>Johnston</v>
      </c>
      <c r="I379" t="str">
        <f t="shared" si="34"/>
        <v>Lanora</v>
      </c>
      <c r="J379" t="str">
        <f t="shared" si="36"/>
        <v>Johnston, Lanora</v>
      </c>
      <c r="K379">
        <f>VLOOKUP(C379,'Invited Hospitals'!B:J, 7, FALSE)</f>
        <v>302</v>
      </c>
      <c r="L379" s="132">
        <v>20</v>
      </c>
      <c r="M379">
        <f>VLOOKUP($C379,'Invited Hospitals'!$B:$J, 8, FALSE)</f>
        <v>2016</v>
      </c>
      <c r="N379" s="132" t="str">
        <f>VLOOKUP($C379,'Invited Hospitals'!$B:$K, 9, FALSE)</f>
        <v>Nongovt. (not-for-profit) - Other</v>
      </c>
      <c r="O379" s="110" t="s">
        <v>2426</v>
      </c>
      <c r="P379" s="113">
        <v>42779</v>
      </c>
      <c r="Q379" s="110" t="s">
        <v>2678</v>
      </c>
      <c r="R379" s="132" t="str">
        <f>VLOOKUP($C379,'Invited Hospitals'!$B:$K, 10, FALSE)</f>
        <v>Minor</v>
      </c>
      <c r="V379" s="1"/>
      <c r="X379" s="1"/>
      <c r="Y379" s="3"/>
      <c r="AF379" s="17"/>
      <c r="AG379" s="20"/>
      <c r="AH379" s="17"/>
    </row>
    <row r="380" spans="1:34">
      <c r="A380" s="84">
        <v>0.37280153518709935</v>
      </c>
      <c r="B380" s="83" t="s">
        <v>313</v>
      </c>
      <c r="C380" s="83" t="s">
        <v>313</v>
      </c>
      <c r="D380" s="84">
        <v>0.21700524054157877</v>
      </c>
      <c r="E380" s="83" t="s">
        <v>717</v>
      </c>
      <c r="F380" s="100">
        <v>0.88298628694913495</v>
      </c>
      <c r="G380" s="86" t="s">
        <v>565</v>
      </c>
      <c r="H380" t="str">
        <f t="shared" si="35"/>
        <v>Phillips</v>
      </c>
      <c r="I380" t="str">
        <f t="shared" si="34"/>
        <v>LaShawn</v>
      </c>
      <c r="J380" t="str">
        <f t="shared" si="36"/>
        <v>Phillips, Lashawn</v>
      </c>
      <c r="K380">
        <f>VLOOKUP(C380,'Invited Hospitals'!B:J, 7, FALSE)</f>
        <v>302</v>
      </c>
      <c r="L380" s="132">
        <v>20</v>
      </c>
      <c r="M380">
        <f>VLOOKUP($C380,'Invited Hospitals'!$B:$J, 8, FALSE)</f>
        <v>2016</v>
      </c>
      <c r="N380" s="132" t="str">
        <f>VLOOKUP($C380,'Invited Hospitals'!$B:$K, 9, FALSE)</f>
        <v>Nongovt. (not-for-profit) - Other</v>
      </c>
      <c r="O380" s="110" t="s">
        <v>2426</v>
      </c>
      <c r="P380" s="121">
        <v>38180</v>
      </c>
      <c r="Q380" s="110" t="s">
        <v>2678</v>
      </c>
      <c r="R380" s="132" t="str">
        <f>VLOOKUP($C380,'Invited Hospitals'!$B:$K, 10, FALSE)</f>
        <v>Minor</v>
      </c>
      <c r="V380" s="1"/>
      <c r="X380" s="1"/>
      <c r="Y380" s="3"/>
      <c r="AF380" s="17"/>
      <c r="AG380" s="20"/>
      <c r="AH380" s="17"/>
    </row>
    <row r="381" spans="1:34">
      <c r="A381" s="84">
        <v>0.67641227903469447</v>
      </c>
      <c r="B381" s="83" t="s">
        <v>313</v>
      </c>
      <c r="C381" s="83" t="s">
        <v>313</v>
      </c>
      <c r="D381" s="84">
        <v>0.21700524054157877</v>
      </c>
      <c r="E381" s="83" t="s">
        <v>717</v>
      </c>
      <c r="F381" s="100">
        <v>0.88298628694913495</v>
      </c>
      <c r="G381" s="86" t="s">
        <v>553</v>
      </c>
      <c r="H381" t="str">
        <f t="shared" si="35"/>
        <v>Kaufman</v>
      </c>
      <c r="I381" t="str">
        <f t="shared" si="34"/>
        <v>Lori</v>
      </c>
      <c r="J381" t="str">
        <f t="shared" si="36"/>
        <v>Kaufman, Lori</v>
      </c>
      <c r="K381">
        <f>VLOOKUP(C381,'Invited Hospitals'!B:J, 7, FALSE)</f>
        <v>302</v>
      </c>
      <c r="L381" s="132">
        <v>20</v>
      </c>
      <c r="M381">
        <f>VLOOKUP($C381,'Invited Hospitals'!$B:$J, 8, FALSE)</f>
        <v>2016</v>
      </c>
      <c r="N381" s="132" t="str">
        <f>VLOOKUP($C381,'Invited Hospitals'!$B:$K, 9, FALSE)</f>
        <v>Nongovt. (not-for-profit) - Other</v>
      </c>
      <c r="O381" s="110" t="s">
        <v>2679</v>
      </c>
      <c r="P381" s="113">
        <v>34652</v>
      </c>
      <c r="Q381" s="110" t="s">
        <v>2680</v>
      </c>
      <c r="R381" s="132" t="str">
        <f>VLOOKUP($C381,'Invited Hospitals'!$B:$K, 10, FALSE)</f>
        <v>Minor</v>
      </c>
      <c r="V381" s="1"/>
      <c r="X381" s="1"/>
      <c r="Y381" s="3"/>
      <c r="AF381" s="17"/>
      <c r="AG381" s="20"/>
      <c r="AH381" s="17"/>
    </row>
    <row r="382" spans="1:34">
      <c r="A382" s="84">
        <v>0.62556382890062656</v>
      </c>
      <c r="B382" s="83" t="s">
        <v>313</v>
      </c>
      <c r="C382" s="83" t="s">
        <v>313</v>
      </c>
      <c r="D382" s="84">
        <v>0.21700524054157877</v>
      </c>
      <c r="E382" s="83" t="s">
        <v>717</v>
      </c>
      <c r="F382" s="100">
        <v>0.88298628694913495</v>
      </c>
      <c r="G382" s="86" t="s">
        <v>570</v>
      </c>
      <c r="H382" t="str">
        <f t="shared" si="35"/>
        <v>Seivert</v>
      </c>
      <c r="I382" t="str">
        <f t="shared" si="34"/>
        <v>Meagan</v>
      </c>
      <c r="J382" t="str">
        <f t="shared" si="36"/>
        <v>Seivert, Meagan</v>
      </c>
      <c r="K382">
        <f>VLOOKUP(C382,'Invited Hospitals'!B:J, 7, FALSE)</f>
        <v>302</v>
      </c>
      <c r="L382" s="132">
        <v>20</v>
      </c>
      <c r="M382">
        <f>VLOOKUP($C382,'Invited Hospitals'!$B:$J, 8, FALSE)</f>
        <v>2016</v>
      </c>
      <c r="N382" s="132" t="str">
        <f>VLOOKUP($C382,'Invited Hospitals'!$B:$K, 9, FALSE)</f>
        <v>Nongovt. (not-for-profit) - Other</v>
      </c>
      <c r="O382" s="110" t="s">
        <v>2426</v>
      </c>
      <c r="P382" s="113">
        <v>38000</v>
      </c>
      <c r="Q382" s="110" t="s">
        <v>2678</v>
      </c>
      <c r="R382" s="132" t="str">
        <f>VLOOKUP($C382,'Invited Hospitals'!$B:$K, 10, FALSE)</f>
        <v>Minor</v>
      </c>
      <c r="V382" s="1"/>
      <c r="X382" s="1"/>
      <c r="Y382" s="3"/>
      <c r="AF382" s="17"/>
      <c r="AG382" s="20"/>
      <c r="AH382" s="17"/>
    </row>
    <row r="383" spans="1:34">
      <c r="A383" s="84">
        <v>0.75866917272900747</v>
      </c>
      <c r="B383" s="83" t="s">
        <v>313</v>
      </c>
      <c r="C383" s="83" t="s">
        <v>313</v>
      </c>
      <c r="D383" s="84">
        <v>0.21700524054157877</v>
      </c>
      <c r="E383" s="83" t="s">
        <v>717</v>
      </c>
      <c r="F383" s="100">
        <v>0.88298628694913495</v>
      </c>
      <c r="G383" s="86" t="s">
        <v>539</v>
      </c>
      <c r="H383" t="str">
        <f t="shared" si="35"/>
        <v>Conlin</v>
      </c>
      <c r="I383" t="str">
        <f t="shared" si="34"/>
        <v>Monica</v>
      </c>
      <c r="J383" t="str">
        <f t="shared" si="36"/>
        <v>Conlin, Monica</v>
      </c>
      <c r="K383">
        <f>VLOOKUP(C383,'Invited Hospitals'!B:J, 7, FALSE)</f>
        <v>302</v>
      </c>
      <c r="L383" s="132">
        <v>20</v>
      </c>
      <c r="M383">
        <f>VLOOKUP($C383,'Invited Hospitals'!$B:$J, 8, FALSE)</f>
        <v>2016</v>
      </c>
      <c r="N383" s="132" t="str">
        <f>VLOOKUP($C383,'Invited Hospitals'!$B:$K, 9, FALSE)</f>
        <v>Nongovt. (not-for-profit) - Other</v>
      </c>
      <c r="O383" s="110" t="s">
        <v>2426</v>
      </c>
      <c r="P383" s="113">
        <v>41428</v>
      </c>
      <c r="Q383" s="110" t="s">
        <v>2678</v>
      </c>
      <c r="R383" s="132" t="str">
        <f>VLOOKUP($C383,'Invited Hospitals'!$B:$K, 10, FALSE)</f>
        <v>Minor</v>
      </c>
      <c r="V383" s="1"/>
      <c r="X383" s="1"/>
      <c r="Y383" s="3"/>
      <c r="AF383" s="17"/>
      <c r="AG383" s="20"/>
      <c r="AH383" s="17"/>
    </row>
    <row r="384" spans="1:34">
      <c r="A384" s="84">
        <v>8.2497161620305515E-2</v>
      </c>
      <c r="B384" s="83" t="s">
        <v>313</v>
      </c>
      <c r="C384" s="83" t="s">
        <v>313</v>
      </c>
      <c r="D384" s="84">
        <v>0.21700524054157877</v>
      </c>
      <c r="E384" s="83" t="s">
        <v>717</v>
      </c>
      <c r="F384" s="100">
        <v>0.88298628694913495</v>
      </c>
      <c r="G384" s="86" t="s">
        <v>564</v>
      </c>
      <c r="H384" t="str">
        <f t="shared" si="35"/>
        <v>Pham</v>
      </c>
      <c r="I384" t="str">
        <f t="shared" si="34"/>
        <v>Myhanh</v>
      </c>
      <c r="J384" t="str">
        <f t="shared" si="36"/>
        <v>Pham, Myhanh</v>
      </c>
      <c r="K384">
        <f>VLOOKUP(C384,'Invited Hospitals'!B:J, 7, FALSE)</f>
        <v>302</v>
      </c>
      <c r="L384" s="132">
        <v>20</v>
      </c>
      <c r="M384">
        <f>VLOOKUP($C384,'Invited Hospitals'!$B:$J, 8, FALSE)</f>
        <v>2016</v>
      </c>
      <c r="N384" s="132" t="str">
        <f>VLOOKUP($C384,'Invited Hospitals'!$B:$K, 9, FALSE)</f>
        <v>Nongovt. (not-for-profit) - Other</v>
      </c>
      <c r="O384" s="110" t="s">
        <v>2679</v>
      </c>
      <c r="P384" s="113">
        <v>42426</v>
      </c>
      <c r="Q384" s="110" t="s">
        <v>2678</v>
      </c>
      <c r="R384" s="132" t="str">
        <f>VLOOKUP($C384,'Invited Hospitals'!$B:$K, 10, FALSE)</f>
        <v>Minor</v>
      </c>
      <c r="V384" s="1"/>
      <c r="X384" s="1"/>
      <c r="Y384" s="3"/>
      <c r="AF384" s="17"/>
      <c r="AG384" s="20"/>
      <c r="AH384" s="17"/>
    </row>
    <row r="385" spans="1:34">
      <c r="A385" s="84">
        <v>0.26779666781911238</v>
      </c>
      <c r="B385" s="83" t="s">
        <v>313</v>
      </c>
      <c r="C385" s="83" t="s">
        <v>313</v>
      </c>
      <c r="D385" s="84">
        <v>0.21700524054157877</v>
      </c>
      <c r="E385" s="83" t="s">
        <v>717</v>
      </c>
      <c r="F385" s="100">
        <v>0.88298628694913495</v>
      </c>
      <c r="G385" s="86" t="s">
        <v>574</v>
      </c>
      <c r="H385" t="str">
        <f t="shared" si="35"/>
        <v>Vrlicak</v>
      </c>
      <c r="I385" t="str">
        <f t="shared" si="34"/>
        <v>Nancy</v>
      </c>
      <c r="J385" t="str">
        <f t="shared" si="36"/>
        <v>Vrlicak, Nancy</v>
      </c>
      <c r="K385">
        <f>VLOOKUP(C385,'Invited Hospitals'!B:J, 7, FALSE)</f>
        <v>302</v>
      </c>
      <c r="L385" s="132">
        <v>20</v>
      </c>
      <c r="M385">
        <f>VLOOKUP($C385,'Invited Hospitals'!$B:$J, 8, FALSE)</f>
        <v>2016</v>
      </c>
      <c r="N385" s="132" t="str">
        <f>VLOOKUP($C385,'Invited Hospitals'!$B:$K, 9, FALSE)</f>
        <v>Nongovt. (not-for-profit) - Other</v>
      </c>
      <c r="O385" s="110" t="s">
        <v>2426</v>
      </c>
      <c r="P385" s="113">
        <v>32832</v>
      </c>
      <c r="Q385" s="110" t="s">
        <v>2678</v>
      </c>
      <c r="R385" s="132" t="str">
        <f>VLOOKUP($C385,'Invited Hospitals'!$B:$K, 10, FALSE)</f>
        <v>Minor</v>
      </c>
      <c r="V385" s="1"/>
      <c r="X385" s="1"/>
      <c r="Y385" s="3"/>
      <c r="AF385" s="17"/>
      <c r="AG385" s="20"/>
      <c r="AH385" s="17"/>
    </row>
    <row r="386" spans="1:34">
      <c r="A386" s="84">
        <v>4.7292846186853033E-2</v>
      </c>
      <c r="B386" s="83" t="s">
        <v>313</v>
      </c>
      <c r="C386" s="83" t="s">
        <v>313</v>
      </c>
      <c r="D386" s="84">
        <v>0.21700524054157877</v>
      </c>
      <c r="E386" s="83" t="s">
        <v>717</v>
      </c>
      <c r="F386" s="100">
        <v>0.88298628694913495</v>
      </c>
      <c r="G386" s="86" t="s">
        <v>554</v>
      </c>
      <c r="H386" t="str">
        <f t="shared" si="35"/>
        <v>Krasnogorov</v>
      </c>
      <c r="I386" t="str">
        <f t="shared" si="34"/>
        <v>Olga</v>
      </c>
      <c r="J386" t="str">
        <f t="shared" si="36"/>
        <v>Krasnogorov, Olga</v>
      </c>
      <c r="K386">
        <f>VLOOKUP(C386,'Invited Hospitals'!B:J, 7, FALSE)</f>
        <v>302</v>
      </c>
      <c r="L386" s="132">
        <v>20</v>
      </c>
      <c r="M386">
        <f>VLOOKUP($C386,'Invited Hospitals'!$B:$J, 8, FALSE)</f>
        <v>2016</v>
      </c>
      <c r="N386" s="132" t="str">
        <f>VLOOKUP($C386,'Invited Hospitals'!$B:$K, 9, FALSE)</f>
        <v>Nongovt. (not-for-profit) - Other</v>
      </c>
      <c r="O386" s="110" t="s">
        <v>2426</v>
      </c>
      <c r="P386" s="113">
        <v>42160</v>
      </c>
      <c r="Q386" s="110" t="s">
        <v>2681</v>
      </c>
      <c r="R386" s="132" t="str">
        <f>VLOOKUP($C386,'Invited Hospitals'!$B:$K, 10, FALSE)</f>
        <v>Minor</v>
      </c>
      <c r="V386" s="1"/>
      <c r="X386" s="1"/>
      <c r="Y386" s="3"/>
      <c r="AF386" s="17"/>
      <c r="AG386" s="20"/>
      <c r="AH386" s="17"/>
    </row>
    <row r="387" spans="1:34">
      <c r="A387" s="84">
        <v>0.26901401171237083</v>
      </c>
      <c r="B387" s="83" t="s">
        <v>313</v>
      </c>
      <c r="C387" s="83" t="s">
        <v>313</v>
      </c>
      <c r="D387" s="84">
        <v>0.21700524054157877</v>
      </c>
      <c r="E387" s="83" t="s">
        <v>717</v>
      </c>
      <c r="F387" s="85">
        <v>0.88298628694913495</v>
      </c>
      <c r="G387" s="86" t="s">
        <v>575</v>
      </c>
      <c r="H387" t="str">
        <f t="shared" si="35"/>
        <v>Witherspoon</v>
      </c>
      <c r="I387" t="str">
        <f t="shared" si="34"/>
        <v>Patricia</v>
      </c>
      <c r="J387" t="str">
        <f t="shared" si="36"/>
        <v>Witherspoon, Patricia</v>
      </c>
      <c r="K387">
        <f>VLOOKUP(C387,'Invited Hospitals'!B:J, 7, FALSE)</f>
        <v>302</v>
      </c>
      <c r="L387" s="132">
        <v>20</v>
      </c>
      <c r="M387">
        <f>VLOOKUP($C387,'Invited Hospitals'!$B:$J, 8, FALSE)</f>
        <v>2016</v>
      </c>
      <c r="N387" s="132" t="str">
        <f>VLOOKUP($C387,'Invited Hospitals'!$B:$K, 9, FALSE)</f>
        <v>Nongovt. (not-for-profit) - Other</v>
      </c>
      <c r="O387" s="110" t="s">
        <v>2426</v>
      </c>
      <c r="P387" s="113">
        <v>42033</v>
      </c>
      <c r="Q387" s="110" t="s">
        <v>2681</v>
      </c>
      <c r="R387" s="132" t="str">
        <f>VLOOKUP($C387,'Invited Hospitals'!$B:$K, 10, FALSE)</f>
        <v>Minor</v>
      </c>
      <c r="V387" s="1"/>
      <c r="X387" s="1"/>
      <c r="Y387" s="3"/>
      <c r="AF387" s="17"/>
      <c r="AG387" s="20"/>
      <c r="AH387" s="17"/>
    </row>
    <row r="388" spans="1:34">
      <c r="A388" s="84">
        <v>5.8215138614591488E-2</v>
      </c>
      <c r="B388" s="83" t="s">
        <v>313</v>
      </c>
      <c r="C388" s="83" t="s">
        <v>313</v>
      </c>
      <c r="D388" s="84">
        <v>0.21700524054157877</v>
      </c>
      <c r="E388" s="83" t="s">
        <v>717</v>
      </c>
      <c r="F388" s="100">
        <v>0.88298628694913495</v>
      </c>
      <c r="G388" s="86" t="s">
        <v>566</v>
      </c>
      <c r="H388" t="str">
        <f t="shared" si="35"/>
        <v>Puente-Roca</v>
      </c>
      <c r="I388" t="str">
        <f t="shared" si="34"/>
        <v>Rafael</v>
      </c>
      <c r="J388" t="str">
        <f t="shared" si="36"/>
        <v>Puente-Roca, Rafael</v>
      </c>
      <c r="K388">
        <f>VLOOKUP(C388,'Invited Hospitals'!B:J, 7, FALSE)</f>
        <v>302</v>
      </c>
      <c r="L388" s="132">
        <v>20</v>
      </c>
      <c r="M388">
        <f>VLOOKUP($C388,'Invited Hospitals'!$B:$J, 8, FALSE)</f>
        <v>2016</v>
      </c>
      <c r="N388" s="132" t="str">
        <f>VLOOKUP($C388,'Invited Hospitals'!$B:$K, 9, FALSE)</f>
        <v>Nongovt. (not-for-profit) - Other</v>
      </c>
      <c r="O388" s="110" t="s">
        <v>2426</v>
      </c>
      <c r="P388" s="113">
        <v>37069</v>
      </c>
      <c r="Q388" s="110" t="s">
        <v>2678</v>
      </c>
      <c r="R388" s="132" t="str">
        <f>VLOOKUP($C388,'Invited Hospitals'!$B:$K, 10, FALSE)</f>
        <v>Minor</v>
      </c>
      <c r="V388" s="1"/>
      <c r="X388" s="1"/>
      <c r="AF388" s="17"/>
      <c r="AG388" s="17"/>
      <c r="AH388" s="17"/>
    </row>
    <row r="389" spans="1:34">
      <c r="A389" s="84">
        <v>0.57974818977041109</v>
      </c>
      <c r="B389" s="83" t="s">
        <v>313</v>
      </c>
      <c r="C389" s="83" t="s">
        <v>313</v>
      </c>
      <c r="D389" s="84">
        <v>0.21700524054157877</v>
      </c>
      <c r="E389" s="83" t="s">
        <v>717</v>
      </c>
      <c r="F389" s="100">
        <v>0.88298628694913495</v>
      </c>
      <c r="G389" s="86" t="s">
        <v>541</v>
      </c>
      <c r="H389" t="str">
        <f t="shared" si="35"/>
        <v>Craven</v>
      </c>
      <c r="I389" t="str">
        <f t="shared" si="34"/>
        <v>Renee</v>
      </c>
      <c r="J389" t="str">
        <f t="shared" si="36"/>
        <v>Craven, Renee</v>
      </c>
      <c r="K389">
        <f>VLOOKUP(C389,'Invited Hospitals'!B:J, 7, FALSE)</f>
        <v>302</v>
      </c>
      <c r="L389" s="132">
        <v>20</v>
      </c>
      <c r="M389">
        <f>VLOOKUP($C389,'Invited Hospitals'!$B:$J, 8, FALSE)</f>
        <v>2016</v>
      </c>
      <c r="N389" s="132" t="str">
        <f>VLOOKUP($C389,'Invited Hospitals'!$B:$K, 9, FALSE)</f>
        <v>Nongovt. (not-for-profit) - Other</v>
      </c>
      <c r="O389" s="110" t="s">
        <v>2426</v>
      </c>
      <c r="P389" s="113">
        <v>41169</v>
      </c>
      <c r="Q389" s="110" t="s">
        <v>2681</v>
      </c>
      <c r="R389" s="132" t="str">
        <f>VLOOKUP($C389,'Invited Hospitals'!$B:$K, 10, FALSE)</f>
        <v>Minor</v>
      </c>
      <c r="V389" s="1"/>
      <c r="X389" s="1"/>
      <c r="AF389" s="17"/>
      <c r="AG389" s="17"/>
      <c r="AH389" s="17"/>
    </row>
    <row r="390" spans="1:34">
      <c r="A390" s="84">
        <v>0.55700391093583079</v>
      </c>
      <c r="B390" s="83" t="s">
        <v>313</v>
      </c>
      <c r="C390" s="83" t="s">
        <v>313</v>
      </c>
      <c r="D390" s="84">
        <v>0.21700524054157877</v>
      </c>
      <c r="E390" s="83" t="s">
        <v>717</v>
      </c>
      <c r="F390" s="100">
        <v>0.88298628694913495</v>
      </c>
      <c r="G390" s="86" t="s">
        <v>563</v>
      </c>
      <c r="H390" t="str">
        <f t="shared" si="35"/>
        <v>Ocampo</v>
      </c>
      <c r="I390" t="str">
        <f t="shared" si="34"/>
        <v>Rosiebhel</v>
      </c>
      <c r="J390" t="str">
        <f t="shared" si="36"/>
        <v>Ocampo, Rosiebhel</v>
      </c>
      <c r="K390">
        <f>VLOOKUP(C390,'Invited Hospitals'!B:J, 7, FALSE)</f>
        <v>302</v>
      </c>
      <c r="L390" s="132">
        <v>20</v>
      </c>
      <c r="M390">
        <f>VLOOKUP($C390,'Invited Hospitals'!$B:$J, 8, FALSE)</f>
        <v>2016</v>
      </c>
      <c r="N390" s="132" t="str">
        <f>VLOOKUP($C390,'Invited Hospitals'!$B:$K, 9, FALSE)</f>
        <v>Nongovt. (not-for-profit) - Other</v>
      </c>
      <c r="O390" s="110" t="s">
        <v>2679</v>
      </c>
      <c r="P390" s="113">
        <v>35006</v>
      </c>
      <c r="Q390" s="110" t="s">
        <v>2680</v>
      </c>
      <c r="R390" s="132" t="str">
        <f>VLOOKUP($C390,'Invited Hospitals'!$B:$K, 10, FALSE)</f>
        <v>Minor</v>
      </c>
      <c r="V390" s="1"/>
      <c r="X390" s="1"/>
      <c r="AF390" s="17"/>
      <c r="AG390" s="17"/>
      <c r="AH390" s="17"/>
    </row>
    <row r="391" spans="1:34">
      <c r="A391" s="84">
        <v>0.39498761537154359</v>
      </c>
      <c r="B391" s="83" t="s">
        <v>313</v>
      </c>
      <c r="C391" s="83" t="s">
        <v>313</v>
      </c>
      <c r="D391" s="84">
        <v>0.21700524054157877</v>
      </c>
      <c r="E391" s="83" t="s">
        <v>717</v>
      </c>
      <c r="F391" s="100">
        <v>0.88298628694913495</v>
      </c>
      <c r="G391" s="86" t="s">
        <v>561</v>
      </c>
      <c r="H391" t="str">
        <f t="shared" si="35"/>
        <v>Mirza</v>
      </c>
      <c r="I391" t="str">
        <f t="shared" si="34"/>
        <v>Salma</v>
      </c>
      <c r="J391" t="str">
        <f t="shared" si="36"/>
        <v>Mirza, Salma</v>
      </c>
      <c r="K391">
        <f>VLOOKUP(C391,'Invited Hospitals'!B:J, 7, FALSE)</f>
        <v>302</v>
      </c>
      <c r="L391" s="132">
        <v>20</v>
      </c>
      <c r="M391">
        <f>VLOOKUP($C391,'Invited Hospitals'!$B:$J, 8, FALSE)</f>
        <v>2016</v>
      </c>
      <c r="N391" s="132" t="str">
        <f>VLOOKUP($C391,'Invited Hospitals'!$B:$K, 9, FALSE)</f>
        <v>Nongovt. (not-for-profit) - Other</v>
      </c>
      <c r="O391" s="110" t="s">
        <v>2426</v>
      </c>
      <c r="P391" s="113">
        <v>41386</v>
      </c>
      <c r="Q391" s="110" t="s">
        <v>2681</v>
      </c>
      <c r="R391" s="132" t="str">
        <f>VLOOKUP($C391,'Invited Hospitals'!$B:$K, 10, FALSE)</f>
        <v>Minor</v>
      </c>
      <c r="V391" s="1"/>
      <c r="X391" s="1"/>
      <c r="AF391" s="17"/>
      <c r="AG391" s="17"/>
      <c r="AH391" s="17"/>
    </row>
    <row r="392" spans="1:34">
      <c r="A392" s="84">
        <v>0.5143776213128799</v>
      </c>
      <c r="B392" s="83" t="s">
        <v>313</v>
      </c>
      <c r="C392" s="83" t="s">
        <v>313</v>
      </c>
      <c r="D392" s="84">
        <v>0.21700524054157877</v>
      </c>
      <c r="E392" s="83" t="s">
        <v>717</v>
      </c>
      <c r="F392" s="100">
        <v>0.88298628694913495</v>
      </c>
      <c r="G392" s="86" t="s">
        <v>548</v>
      </c>
      <c r="H392" t="str">
        <f t="shared" si="35"/>
        <v>Grzankowski</v>
      </c>
      <c r="I392" t="str">
        <f t="shared" si="34"/>
        <v>Sarah</v>
      </c>
      <c r="J392" t="str">
        <f t="shared" si="36"/>
        <v>Grzankowski, Sarah</v>
      </c>
      <c r="K392">
        <f>VLOOKUP(C392,'Invited Hospitals'!B:J, 7, FALSE)</f>
        <v>302</v>
      </c>
      <c r="L392" s="132">
        <v>20</v>
      </c>
      <c r="M392">
        <f>VLOOKUP($C392,'Invited Hospitals'!$B:$J, 8, FALSE)</f>
        <v>2016</v>
      </c>
      <c r="N392" s="132" t="str">
        <f>VLOOKUP($C392,'Invited Hospitals'!$B:$K, 9, FALSE)</f>
        <v>Nongovt. (not-for-profit) - Other</v>
      </c>
      <c r="O392" s="110" t="s">
        <v>2426</v>
      </c>
      <c r="P392" s="113">
        <v>42468</v>
      </c>
      <c r="Q392" s="110" t="s">
        <v>2681</v>
      </c>
      <c r="R392" s="132" t="str">
        <f>VLOOKUP($C392,'Invited Hospitals'!$B:$K, 10, FALSE)</f>
        <v>Minor</v>
      </c>
      <c r="V392" s="1"/>
      <c r="X392" s="1"/>
      <c r="AF392" s="17"/>
      <c r="AG392" s="17"/>
      <c r="AH392" s="17"/>
    </row>
    <row r="393" spans="1:34">
      <c r="A393" s="84">
        <v>0.40773327011001759</v>
      </c>
      <c r="B393" s="83" t="s">
        <v>313</v>
      </c>
      <c r="C393" s="83" t="s">
        <v>313</v>
      </c>
      <c r="D393" s="84">
        <v>0.21700524054157877</v>
      </c>
      <c r="E393" s="83" t="s">
        <v>717</v>
      </c>
      <c r="F393" s="100">
        <v>0.88298628694913495</v>
      </c>
      <c r="G393" s="86" t="s">
        <v>562</v>
      </c>
      <c r="H393" t="str">
        <f t="shared" si="35"/>
        <v>Nelsen</v>
      </c>
      <c r="I393" t="str">
        <f t="shared" si="34"/>
        <v>Shawnell</v>
      </c>
      <c r="J393" t="str">
        <f t="shared" si="36"/>
        <v>Nelsen, Shawnell</v>
      </c>
      <c r="K393">
        <f>VLOOKUP(C393,'Invited Hospitals'!B:J, 7, FALSE)</f>
        <v>302</v>
      </c>
      <c r="L393" s="132">
        <v>20</v>
      </c>
      <c r="M393">
        <f>VLOOKUP($C393,'Invited Hospitals'!$B:$J, 8, FALSE)</f>
        <v>2016</v>
      </c>
      <c r="N393" s="132" t="str">
        <f>VLOOKUP($C393,'Invited Hospitals'!$B:$K, 9, FALSE)</f>
        <v>Nongovt. (not-for-profit) - Other</v>
      </c>
      <c r="O393" s="110" t="s">
        <v>2679</v>
      </c>
      <c r="P393" s="113">
        <v>42398</v>
      </c>
      <c r="Q393" s="110" t="s">
        <v>2680</v>
      </c>
      <c r="R393" s="132" t="str">
        <f>VLOOKUP($C393,'Invited Hospitals'!$B:$K, 10, FALSE)</f>
        <v>Minor</v>
      </c>
      <c r="V393" s="1"/>
      <c r="X393" s="1"/>
      <c r="AF393" s="17"/>
      <c r="AG393" s="17"/>
      <c r="AH393" s="17"/>
    </row>
    <row r="394" spans="1:34">
      <c r="A394" s="84">
        <v>0.22861872782841808</v>
      </c>
      <c r="B394" s="83" t="s">
        <v>313</v>
      </c>
      <c r="C394" s="83" t="s">
        <v>313</v>
      </c>
      <c r="D394" s="84">
        <v>0.21700524054157877</v>
      </c>
      <c r="E394" s="83" t="s">
        <v>717</v>
      </c>
      <c r="F394" s="100">
        <v>0.88298628694913495</v>
      </c>
      <c r="G394" s="86" t="s">
        <v>547</v>
      </c>
      <c r="H394" t="str">
        <f t="shared" si="35"/>
        <v>George</v>
      </c>
      <c r="I394" t="str">
        <f t="shared" si="34"/>
        <v>Sophie</v>
      </c>
      <c r="J394" t="str">
        <f t="shared" si="36"/>
        <v>George, Sophie</v>
      </c>
      <c r="K394">
        <f>VLOOKUP(C394,'Invited Hospitals'!B:J, 7, FALSE)</f>
        <v>302</v>
      </c>
      <c r="L394" s="132">
        <v>20</v>
      </c>
      <c r="M394">
        <f>VLOOKUP($C394,'Invited Hospitals'!$B:$J, 8, FALSE)</f>
        <v>2016</v>
      </c>
      <c r="N394" s="132" t="str">
        <f>VLOOKUP($C394,'Invited Hospitals'!$B:$K, 9, FALSE)</f>
        <v>Nongovt. (not-for-profit) - Other</v>
      </c>
      <c r="O394" s="110" t="s">
        <v>2426</v>
      </c>
      <c r="P394" s="113">
        <v>34997</v>
      </c>
      <c r="Q394" s="110" t="s">
        <v>2678</v>
      </c>
      <c r="R394" s="132" t="str">
        <f>VLOOKUP($C394,'Invited Hospitals'!$B:$K, 10, FALSE)</f>
        <v>Minor</v>
      </c>
      <c r="V394" s="1"/>
      <c r="X394" s="1"/>
      <c r="AF394" s="17"/>
      <c r="AG394" s="17"/>
      <c r="AH394" s="17"/>
    </row>
    <row r="395" spans="1:34">
      <c r="A395" s="84">
        <v>0.57356307491370973</v>
      </c>
      <c r="B395" s="83" t="s">
        <v>313</v>
      </c>
      <c r="C395" s="83" t="s">
        <v>313</v>
      </c>
      <c r="D395" s="84">
        <v>0.21700524054157877</v>
      </c>
      <c r="E395" s="83" t="s">
        <v>717</v>
      </c>
      <c r="F395" s="100">
        <v>0.88298628694913495</v>
      </c>
      <c r="G395" s="86" t="s">
        <v>569</v>
      </c>
      <c r="H395" t="s">
        <v>3731</v>
      </c>
      <c r="I395" t="s">
        <v>3732</v>
      </c>
      <c r="J395" t="str">
        <f t="shared" si="36"/>
        <v>Ponce De Leon, Nancy</v>
      </c>
      <c r="K395">
        <f>VLOOKUP(C395,'Invited Hospitals'!B:J, 7, FALSE)</f>
        <v>302</v>
      </c>
      <c r="L395" s="132">
        <v>20</v>
      </c>
      <c r="M395">
        <f>VLOOKUP($C395,'Invited Hospitals'!$B:$J, 8, FALSE)</f>
        <v>2016</v>
      </c>
      <c r="N395" s="132" t="str">
        <f>VLOOKUP($C395,'Invited Hospitals'!$B:$K, 9, FALSE)</f>
        <v>Nongovt. (not-for-profit) - Other</v>
      </c>
      <c r="O395" s="110" t="s">
        <v>2426</v>
      </c>
      <c r="P395" s="113">
        <v>41414</v>
      </c>
      <c r="Q395" s="110" t="s">
        <v>2681</v>
      </c>
      <c r="R395" s="132" t="str">
        <f>VLOOKUP($C395,'Invited Hospitals'!$B:$K, 10, FALSE)</f>
        <v>Minor</v>
      </c>
      <c r="V395" s="1"/>
      <c r="X395" s="1"/>
      <c r="AF395" s="17"/>
      <c r="AG395" s="17"/>
      <c r="AH395" s="17"/>
    </row>
    <row r="396" spans="1:34">
      <c r="A396" s="84">
        <v>0.94599059457819579</v>
      </c>
      <c r="B396" s="83" t="s">
        <v>313</v>
      </c>
      <c r="C396" s="83" t="s">
        <v>313</v>
      </c>
      <c r="D396" s="84">
        <v>0.21700524054157877</v>
      </c>
      <c r="E396" s="83" t="s">
        <v>717</v>
      </c>
      <c r="F396" s="100">
        <v>0.88298628694913495</v>
      </c>
      <c r="G396" s="86" t="s">
        <v>576</v>
      </c>
      <c r="H396" t="str">
        <f t="shared" ref="H396:H411" si="37">LEFT(G396,(FIND(" ",G396,1)-1))</f>
        <v>Yem-Tan</v>
      </c>
      <c r="I396" t="str">
        <f t="shared" ref="I396:I440" si="38">TRIM(MID(G396,FIND(" ",G396)+1,256))</f>
        <v>Stacy</v>
      </c>
      <c r="J396" t="str">
        <f t="shared" si="36"/>
        <v>Yem-Tan, Stacy</v>
      </c>
      <c r="K396">
        <f>VLOOKUP(C396,'Invited Hospitals'!B:J, 7, FALSE)</f>
        <v>302</v>
      </c>
      <c r="L396" s="132">
        <v>20</v>
      </c>
      <c r="M396">
        <f>VLOOKUP($C396,'Invited Hospitals'!$B:$J, 8, FALSE)</f>
        <v>2016</v>
      </c>
      <c r="N396" s="132" t="str">
        <f>VLOOKUP($C396,'Invited Hospitals'!$B:$K, 9, FALSE)</f>
        <v>Nongovt. (not-for-profit) - Other</v>
      </c>
      <c r="O396" s="110" t="s">
        <v>2426</v>
      </c>
      <c r="P396" s="113">
        <v>38000</v>
      </c>
      <c r="Q396" s="110" t="s">
        <v>2678</v>
      </c>
      <c r="R396" s="132" t="str">
        <f>VLOOKUP($C396,'Invited Hospitals'!$B:$K, 10, FALSE)</f>
        <v>Minor</v>
      </c>
      <c r="V396" s="1"/>
      <c r="X396" s="1"/>
      <c r="AF396" s="17"/>
      <c r="AG396" s="17"/>
      <c r="AH396" s="17"/>
    </row>
    <row r="397" spans="1:34">
      <c r="A397" s="84">
        <v>0.98236692932730429</v>
      </c>
      <c r="B397" s="83" t="s">
        <v>313</v>
      </c>
      <c r="C397" s="83" t="s">
        <v>313</v>
      </c>
      <c r="D397" s="84">
        <v>0.21700524054157877</v>
      </c>
      <c r="E397" s="83" t="s">
        <v>717</v>
      </c>
      <c r="F397" s="100">
        <v>0.88298628694913495</v>
      </c>
      <c r="G397" s="86" t="s">
        <v>537</v>
      </c>
      <c r="H397" t="str">
        <f t="shared" si="37"/>
        <v>Brown</v>
      </c>
      <c r="I397" t="str">
        <f t="shared" si="38"/>
        <v>Stephanie</v>
      </c>
      <c r="J397" t="str">
        <f t="shared" si="36"/>
        <v>Brown, Stephanie</v>
      </c>
      <c r="K397">
        <f>VLOOKUP(C397,'Invited Hospitals'!B:J, 7, FALSE)</f>
        <v>302</v>
      </c>
      <c r="L397" s="132">
        <v>20</v>
      </c>
      <c r="M397">
        <f>VLOOKUP($C397,'Invited Hospitals'!$B:$J, 8, FALSE)</f>
        <v>2016</v>
      </c>
      <c r="N397" s="132" t="str">
        <f>VLOOKUP($C397,'Invited Hospitals'!$B:$K, 9, FALSE)</f>
        <v>Nongovt. (not-for-profit) - Other</v>
      </c>
      <c r="O397" s="110" t="s">
        <v>2426</v>
      </c>
      <c r="P397" s="113">
        <v>38670</v>
      </c>
      <c r="Q397" s="110" t="s">
        <v>2678</v>
      </c>
      <c r="R397" s="132" t="str">
        <f>VLOOKUP($C397,'Invited Hospitals'!$B:$K, 10, FALSE)</f>
        <v>Minor</v>
      </c>
      <c r="V397" s="1"/>
      <c r="X397" s="1"/>
      <c r="AF397" s="17"/>
      <c r="AG397" s="17"/>
      <c r="AH397" s="17"/>
    </row>
    <row r="398" spans="1:34">
      <c r="A398" s="84">
        <v>0.28043430396909363</v>
      </c>
      <c r="B398" s="83" t="s">
        <v>313</v>
      </c>
      <c r="C398" s="83" t="s">
        <v>313</v>
      </c>
      <c r="D398" s="84">
        <v>0.21700524054157877</v>
      </c>
      <c r="E398" s="83" t="s">
        <v>717</v>
      </c>
      <c r="F398" s="100">
        <v>0.88298628694913495</v>
      </c>
      <c r="G398" s="86" t="s">
        <v>559</v>
      </c>
      <c r="H398" t="str">
        <f t="shared" si="37"/>
        <v>Martinez</v>
      </c>
      <c r="I398" t="str">
        <f t="shared" si="38"/>
        <v>Tiina</v>
      </c>
      <c r="J398" t="str">
        <f t="shared" si="36"/>
        <v>Martinez, Tiina</v>
      </c>
      <c r="K398">
        <f>VLOOKUP(C398,'Invited Hospitals'!B:J, 7, FALSE)</f>
        <v>302</v>
      </c>
      <c r="L398" s="132">
        <v>20</v>
      </c>
      <c r="M398">
        <f>VLOOKUP($C398,'Invited Hospitals'!$B:$J, 8, FALSE)</f>
        <v>2016</v>
      </c>
      <c r="N398" s="132" t="str">
        <f>VLOOKUP($C398,'Invited Hospitals'!$B:$K, 9, FALSE)</f>
        <v>Nongovt. (not-for-profit) - Other</v>
      </c>
      <c r="O398" s="110" t="s">
        <v>2679</v>
      </c>
      <c r="P398" s="113">
        <v>40182</v>
      </c>
      <c r="Q398" s="110" t="s">
        <v>2678</v>
      </c>
      <c r="R398" s="132" t="str">
        <f>VLOOKUP($C398,'Invited Hospitals'!$B:$K, 10, FALSE)</f>
        <v>Minor</v>
      </c>
      <c r="V398" s="1"/>
      <c r="X398" s="1"/>
      <c r="AF398" s="17"/>
      <c r="AG398" s="17"/>
      <c r="AH398" s="17"/>
    </row>
    <row r="399" spans="1:34">
      <c r="A399" s="84">
        <v>0.66118410806908934</v>
      </c>
      <c r="B399" s="83" t="s">
        <v>313</v>
      </c>
      <c r="C399" s="83" t="s">
        <v>313</v>
      </c>
      <c r="D399" s="84">
        <v>0.21700524054157877</v>
      </c>
      <c r="E399" s="83" t="s">
        <v>717</v>
      </c>
      <c r="F399" s="100">
        <v>0.88298628694913495</v>
      </c>
      <c r="G399" s="86" t="s">
        <v>560</v>
      </c>
      <c r="H399" t="str">
        <f t="shared" si="37"/>
        <v>Mendoza</v>
      </c>
      <c r="I399" t="str">
        <f t="shared" si="38"/>
        <v>Moranchel Verenice</v>
      </c>
      <c r="J399" t="str">
        <f t="shared" si="36"/>
        <v>Mendoza, Moranchel Verenice</v>
      </c>
      <c r="K399">
        <f>VLOOKUP(C399,'Invited Hospitals'!B:J, 7, FALSE)</f>
        <v>302</v>
      </c>
      <c r="L399" s="132">
        <v>20</v>
      </c>
      <c r="M399">
        <f>VLOOKUP($C399,'Invited Hospitals'!$B:$J, 8, FALSE)</f>
        <v>2016</v>
      </c>
      <c r="N399" s="132" t="str">
        <f>VLOOKUP($C399,'Invited Hospitals'!$B:$K, 9, FALSE)</f>
        <v>Nongovt. (not-for-profit) - Other</v>
      </c>
      <c r="O399" s="110" t="s">
        <v>2679</v>
      </c>
      <c r="P399" s="113">
        <v>41953</v>
      </c>
      <c r="Q399" s="110" t="s">
        <v>2680</v>
      </c>
      <c r="R399" s="132" t="str">
        <f>VLOOKUP($C399,'Invited Hospitals'!$B:$K, 10, FALSE)</f>
        <v>Minor</v>
      </c>
      <c r="V399" s="1"/>
      <c r="X399" s="1"/>
      <c r="AF399" s="17"/>
      <c r="AG399" s="17"/>
      <c r="AH399" s="17"/>
    </row>
    <row r="400" spans="1:34">
      <c r="A400" s="84">
        <v>3.873418188399258E-3</v>
      </c>
      <c r="B400" s="83" t="s">
        <v>313</v>
      </c>
      <c r="C400" s="83" t="s">
        <v>313</v>
      </c>
      <c r="D400" s="84">
        <v>0.21700524054157877</v>
      </c>
      <c r="E400" s="83" t="s">
        <v>713</v>
      </c>
      <c r="F400" s="84">
        <v>0.25340820192356961</v>
      </c>
      <c r="G400" s="86" t="s">
        <v>365</v>
      </c>
      <c r="H400" t="str">
        <f t="shared" si="37"/>
        <v>Evans</v>
      </c>
      <c r="I400" t="str">
        <f t="shared" si="38"/>
        <v>Adrienne M.</v>
      </c>
      <c r="J400" t="str">
        <f t="shared" si="36"/>
        <v>Evans, Adrienne M.</v>
      </c>
      <c r="K400">
        <f>VLOOKUP(C400,'Invited Hospitals'!B:J, 7, FALSE)</f>
        <v>302</v>
      </c>
      <c r="L400" s="132">
        <v>37</v>
      </c>
      <c r="M400">
        <f>VLOOKUP($C400,'Invited Hospitals'!$B:$J, 8, FALSE)</f>
        <v>2016</v>
      </c>
      <c r="N400" s="132" t="str">
        <f>VLOOKUP($C400,'Invited Hospitals'!$B:$K, 9, FALSE)</f>
        <v>Nongovt. (not-for-profit) - Other</v>
      </c>
      <c r="O400" s="110" t="s">
        <v>2426</v>
      </c>
      <c r="P400" s="113">
        <v>42258</v>
      </c>
      <c r="Q400" s="110" t="s">
        <v>2681</v>
      </c>
      <c r="R400" s="132" t="str">
        <f>VLOOKUP($C400,'Invited Hospitals'!$B:$K, 10, FALSE)</f>
        <v>Minor</v>
      </c>
      <c r="V400" s="1"/>
      <c r="X400" s="1"/>
      <c r="AF400" s="17"/>
      <c r="AG400" s="17"/>
      <c r="AH400" s="17"/>
    </row>
    <row r="401" spans="1:34">
      <c r="A401" s="84">
        <v>0.27321799553784398</v>
      </c>
      <c r="B401" s="83" t="s">
        <v>313</v>
      </c>
      <c r="C401" s="83" t="s">
        <v>313</v>
      </c>
      <c r="D401" s="84">
        <v>0.21700524054157877</v>
      </c>
      <c r="E401" s="83" t="s">
        <v>713</v>
      </c>
      <c r="F401" s="84">
        <v>0.25340820192356961</v>
      </c>
      <c r="G401" s="86" t="s">
        <v>369</v>
      </c>
      <c r="H401" t="str">
        <f t="shared" si="37"/>
        <v>Gilreath</v>
      </c>
      <c r="I401" t="str">
        <f t="shared" si="38"/>
        <v>Alice</v>
      </c>
      <c r="J401" t="str">
        <f t="shared" si="36"/>
        <v>Gilreath, Alice</v>
      </c>
      <c r="K401">
        <f>VLOOKUP(C401,'Invited Hospitals'!B:J, 7, FALSE)</f>
        <v>302</v>
      </c>
      <c r="L401" s="132">
        <v>37</v>
      </c>
      <c r="M401">
        <f>VLOOKUP($C401,'Invited Hospitals'!$B:$J, 8, FALSE)</f>
        <v>2016</v>
      </c>
      <c r="N401" s="132" t="str">
        <f>VLOOKUP($C401,'Invited Hospitals'!$B:$K, 9, FALSE)</f>
        <v>Nongovt. (not-for-profit) - Other</v>
      </c>
      <c r="O401" s="110" t="s">
        <v>2679</v>
      </c>
      <c r="P401" s="113">
        <v>37543</v>
      </c>
      <c r="Q401" s="110" t="s">
        <v>2678</v>
      </c>
      <c r="R401" s="132" t="str">
        <f>VLOOKUP($C401,'Invited Hospitals'!$B:$K, 10, FALSE)</f>
        <v>Minor</v>
      </c>
      <c r="V401" s="1"/>
      <c r="X401" s="1"/>
      <c r="AF401" s="17"/>
      <c r="AG401" s="17"/>
      <c r="AH401" s="17"/>
    </row>
    <row r="402" spans="1:34">
      <c r="A402" s="84">
        <v>0.1621227985214857</v>
      </c>
      <c r="B402" s="83" t="s">
        <v>313</v>
      </c>
      <c r="C402" s="83" t="s">
        <v>313</v>
      </c>
      <c r="D402" s="84">
        <v>0.21700524054157877</v>
      </c>
      <c r="E402" s="83" t="s">
        <v>713</v>
      </c>
      <c r="F402" s="151">
        <v>0.25340820192356961</v>
      </c>
      <c r="G402" s="86" t="s">
        <v>356</v>
      </c>
      <c r="H402" t="str">
        <f t="shared" si="37"/>
        <v>Biggi</v>
      </c>
      <c r="I402" t="str">
        <f t="shared" si="38"/>
        <v>Allyson M.</v>
      </c>
      <c r="J402" t="str">
        <f t="shared" si="36"/>
        <v>Biggi, Allyson M.</v>
      </c>
      <c r="K402">
        <f>VLOOKUP(C402,'Invited Hospitals'!B:J, 7, FALSE)</f>
        <v>302</v>
      </c>
      <c r="L402" s="132">
        <v>37</v>
      </c>
      <c r="M402">
        <f>VLOOKUP($C402,'Invited Hospitals'!$B:$J, 8, FALSE)</f>
        <v>2016</v>
      </c>
      <c r="N402" s="132" t="str">
        <f>VLOOKUP($C402,'Invited Hospitals'!$B:$K, 9, FALSE)</f>
        <v>Nongovt. (not-for-profit) - Other</v>
      </c>
      <c r="O402" s="110" t="s">
        <v>2426</v>
      </c>
      <c r="P402" s="113">
        <v>35690</v>
      </c>
      <c r="Q402" s="110" t="s">
        <v>2678</v>
      </c>
      <c r="R402" s="132" t="str">
        <f>VLOOKUP($C402,'Invited Hospitals'!$B:$K, 10, FALSE)</f>
        <v>Minor</v>
      </c>
      <c r="V402" s="1"/>
      <c r="X402" s="1"/>
      <c r="AF402" s="17"/>
      <c r="AG402" s="17"/>
      <c r="AH402" s="17"/>
    </row>
    <row r="403" spans="1:34">
      <c r="A403" s="84">
        <v>0.75148323416708751</v>
      </c>
      <c r="B403" s="83" t="s">
        <v>313</v>
      </c>
      <c r="C403" s="83" t="s">
        <v>313</v>
      </c>
      <c r="D403" s="84">
        <v>0.21700524054157877</v>
      </c>
      <c r="E403" s="83" t="s">
        <v>713</v>
      </c>
      <c r="F403" s="151">
        <v>0.25340820192356961</v>
      </c>
      <c r="G403" s="86" t="s">
        <v>389</v>
      </c>
      <c r="H403" t="str">
        <f t="shared" si="37"/>
        <v>Putnam</v>
      </c>
      <c r="I403" t="str">
        <f t="shared" si="38"/>
        <v>Amanda</v>
      </c>
      <c r="J403" t="str">
        <f t="shared" si="36"/>
        <v>Putnam, Amanda</v>
      </c>
      <c r="K403">
        <f>VLOOKUP(C403,'Invited Hospitals'!B:J, 7, FALSE)</f>
        <v>302</v>
      </c>
      <c r="L403" s="132">
        <v>37</v>
      </c>
      <c r="M403">
        <f>VLOOKUP($C403,'Invited Hospitals'!$B:$J, 8, FALSE)</f>
        <v>2016</v>
      </c>
      <c r="N403" s="132" t="str">
        <f>VLOOKUP($C403,'Invited Hospitals'!$B:$K, 9, FALSE)</f>
        <v>Nongovt. (not-for-profit) - Other</v>
      </c>
      <c r="O403" s="110" t="s">
        <v>2679</v>
      </c>
      <c r="P403" s="113">
        <v>42342</v>
      </c>
      <c r="Q403" s="110" t="s">
        <v>2678</v>
      </c>
      <c r="R403" s="132" t="str">
        <f>VLOOKUP($C403,'Invited Hospitals'!$B:$K, 10, FALSE)</f>
        <v>Minor</v>
      </c>
      <c r="V403" s="1"/>
      <c r="X403" s="1"/>
      <c r="AF403" s="17"/>
      <c r="AG403" s="17"/>
      <c r="AH403" s="17"/>
    </row>
    <row r="404" spans="1:34">
      <c r="A404" s="84">
        <v>0.14134172224719199</v>
      </c>
      <c r="B404" s="83" t="s">
        <v>313</v>
      </c>
      <c r="C404" s="83" t="s">
        <v>313</v>
      </c>
      <c r="D404" s="84">
        <v>0.21700524054157877</v>
      </c>
      <c r="E404" s="83" t="s">
        <v>713</v>
      </c>
      <c r="F404" s="84">
        <v>0.25340820192356961</v>
      </c>
      <c r="G404" s="86" t="s">
        <v>384</v>
      </c>
      <c r="H404" t="str">
        <f t="shared" si="37"/>
        <v>Moore</v>
      </c>
      <c r="I404" t="str">
        <f t="shared" si="38"/>
        <v>Annette M.</v>
      </c>
      <c r="J404" t="str">
        <f t="shared" si="36"/>
        <v>Moore, Annette M.</v>
      </c>
      <c r="K404">
        <f>VLOOKUP(C404,'Invited Hospitals'!B:J, 7, FALSE)</f>
        <v>302</v>
      </c>
      <c r="L404" s="132">
        <v>37</v>
      </c>
      <c r="M404">
        <f>VLOOKUP($C404,'Invited Hospitals'!$B:$J, 8, FALSE)</f>
        <v>2016</v>
      </c>
      <c r="N404" s="132" t="str">
        <f>VLOOKUP($C404,'Invited Hospitals'!$B:$K, 9, FALSE)</f>
        <v>Nongovt. (not-for-profit) - Other</v>
      </c>
      <c r="O404" s="110" t="s">
        <v>2426</v>
      </c>
      <c r="P404" s="113">
        <v>37062</v>
      </c>
      <c r="Q404" s="110" t="s">
        <v>2678</v>
      </c>
      <c r="R404" s="132" t="str">
        <f>VLOOKUP($C404,'Invited Hospitals'!$B:$K, 10, FALSE)</f>
        <v>Minor</v>
      </c>
      <c r="V404" s="1"/>
      <c r="X404" s="1"/>
      <c r="AF404" s="17"/>
      <c r="AG404" s="17"/>
      <c r="AH404" s="17"/>
    </row>
    <row r="405" spans="1:34">
      <c r="A405" s="84">
        <v>0.26743594694166462</v>
      </c>
      <c r="B405" s="83" t="s">
        <v>313</v>
      </c>
      <c r="C405" s="83" t="s">
        <v>313</v>
      </c>
      <c r="D405" s="84">
        <v>0.21700524054157877</v>
      </c>
      <c r="E405" s="83" t="s">
        <v>713</v>
      </c>
      <c r="F405" s="84">
        <v>0.25340820192356961</v>
      </c>
      <c r="G405" s="86" t="s">
        <v>372</v>
      </c>
      <c r="H405" t="str">
        <f t="shared" si="37"/>
        <v>Hazen</v>
      </c>
      <c r="I405" t="str">
        <f t="shared" si="38"/>
        <v>Bruce W.</v>
      </c>
      <c r="J405" t="str">
        <f t="shared" si="36"/>
        <v>Hazen, Bruce W.</v>
      </c>
      <c r="K405">
        <f>VLOOKUP(C405,'Invited Hospitals'!B:J, 7, FALSE)</f>
        <v>302</v>
      </c>
      <c r="L405" s="132">
        <v>37</v>
      </c>
      <c r="M405">
        <f>VLOOKUP($C405,'Invited Hospitals'!$B:$J, 8, FALSE)</f>
        <v>2016</v>
      </c>
      <c r="N405" s="132" t="str">
        <f>VLOOKUP($C405,'Invited Hospitals'!$B:$K, 9, FALSE)</f>
        <v>Nongovt. (not-for-profit) - Other</v>
      </c>
      <c r="O405" s="110" t="s">
        <v>2426</v>
      </c>
      <c r="P405" s="113">
        <v>37494</v>
      </c>
      <c r="Q405" s="110" t="s">
        <v>2678</v>
      </c>
      <c r="R405" s="132" t="str">
        <f>VLOOKUP($C405,'Invited Hospitals'!$B:$K, 10, FALSE)</f>
        <v>Minor</v>
      </c>
      <c r="V405" s="1"/>
      <c r="X405" s="1"/>
      <c r="AF405" s="17"/>
      <c r="AG405" s="17"/>
      <c r="AH405" s="17"/>
    </row>
    <row r="406" spans="1:34">
      <c r="A406" s="84">
        <v>0.3014438244038723</v>
      </c>
      <c r="B406" s="83" t="s">
        <v>313</v>
      </c>
      <c r="C406" s="83" t="s">
        <v>313</v>
      </c>
      <c r="D406" s="84">
        <v>0.21700524054157877</v>
      </c>
      <c r="E406" s="83" t="s">
        <v>713</v>
      </c>
      <c r="F406" s="84">
        <v>0.25340820192356961</v>
      </c>
      <c r="G406" s="86" t="s">
        <v>373</v>
      </c>
      <c r="H406" t="str">
        <f t="shared" si="37"/>
        <v>Henneke</v>
      </c>
      <c r="I406" t="str">
        <f t="shared" si="38"/>
        <v>Callie</v>
      </c>
      <c r="J406" t="str">
        <f t="shared" si="36"/>
        <v>Henneke, Callie</v>
      </c>
      <c r="K406">
        <f>VLOOKUP(C406,'Invited Hospitals'!B:J, 7, FALSE)</f>
        <v>302</v>
      </c>
      <c r="L406" s="132">
        <v>37</v>
      </c>
      <c r="M406">
        <f>VLOOKUP($C406,'Invited Hospitals'!$B:$J, 8, FALSE)</f>
        <v>2016</v>
      </c>
      <c r="N406" s="132" t="str">
        <f>VLOOKUP($C406,'Invited Hospitals'!$B:$K, 9, FALSE)</f>
        <v>Nongovt. (not-for-profit) - Other</v>
      </c>
      <c r="O406" s="110" t="s">
        <v>2679</v>
      </c>
      <c r="P406" s="113">
        <v>42321</v>
      </c>
      <c r="Q406" s="110" t="s">
        <v>2680</v>
      </c>
      <c r="R406" s="132" t="str">
        <f>VLOOKUP($C406,'Invited Hospitals'!$B:$K, 10, FALSE)</f>
        <v>Minor</v>
      </c>
      <c r="V406" s="1"/>
      <c r="X406" s="1"/>
      <c r="AF406" s="17"/>
      <c r="AG406" s="17"/>
      <c r="AH406" s="17"/>
    </row>
    <row r="407" spans="1:34">
      <c r="A407" s="84">
        <v>8.6484893211140501E-2</v>
      </c>
      <c r="B407" s="83" t="s">
        <v>313</v>
      </c>
      <c r="C407" s="83" t="s">
        <v>313</v>
      </c>
      <c r="D407" s="84">
        <v>0.21700524054157877</v>
      </c>
      <c r="E407" s="83" t="s">
        <v>713</v>
      </c>
      <c r="F407" s="84">
        <v>0.25340820192356961</v>
      </c>
      <c r="G407" s="86" t="s">
        <v>355</v>
      </c>
      <c r="H407" t="str">
        <f t="shared" si="37"/>
        <v>Bickford</v>
      </c>
      <c r="I407" t="str">
        <f t="shared" si="38"/>
        <v>Charles</v>
      </c>
      <c r="J407" t="str">
        <f t="shared" si="36"/>
        <v>Bickford, Charles</v>
      </c>
      <c r="K407">
        <f>VLOOKUP(C407,'Invited Hospitals'!B:J, 7, FALSE)</f>
        <v>302</v>
      </c>
      <c r="L407" s="132">
        <v>37</v>
      </c>
      <c r="M407">
        <f>VLOOKUP($C407,'Invited Hospitals'!$B:$J, 8, FALSE)</f>
        <v>2016</v>
      </c>
      <c r="N407" s="132" t="str">
        <f>VLOOKUP($C407,'Invited Hospitals'!$B:$K, 9, FALSE)</f>
        <v>Nongovt. (not-for-profit) - Other</v>
      </c>
      <c r="O407" s="110" t="s">
        <v>2426</v>
      </c>
      <c r="P407" s="113">
        <v>41520</v>
      </c>
      <c r="Q407" s="110" t="s">
        <v>2678</v>
      </c>
      <c r="R407" s="132" t="str">
        <f>VLOOKUP($C407,'Invited Hospitals'!$B:$K, 10, FALSE)</f>
        <v>Minor</v>
      </c>
      <c r="V407" s="1"/>
      <c r="X407" s="1"/>
      <c r="AF407" s="17"/>
      <c r="AG407" s="17"/>
      <c r="AH407" s="17"/>
    </row>
    <row r="408" spans="1:34">
      <c r="A408" s="84">
        <v>0.81728094090796133</v>
      </c>
      <c r="B408" s="83" t="s">
        <v>313</v>
      </c>
      <c r="C408" s="83" t="s">
        <v>313</v>
      </c>
      <c r="D408" s="84">
        <v>0.21700524054157877</v>
      </c>
      <c r="E408" s="83" t="s">
        <v>713</v>
      </c>
      <c r="F408" s="84">
        <v>0.25340820192356961</v>
      </c>
      <c r="G408" s="86" t="s">
        <v>399</v>
      </c>
      <c r="H408" t="str">
        <f t="shared" si="37"/>
        <v>Tano</v>
      </c>
      <c r="I408" t="str">
        <f t="shared" si="38"/>
        <v>Charmaine</v>
      </c>
      <c r="J408" t="str">
        <f t="shared" si="36"/>
        <v>Tano, Charmaine</v>
      </c>
      <c r="K408">
        <f>VLOOKUP(C408,'Invited Hospitals'!B:J, 7, FALSE)</f>
        <v>302</v>
      </c>
      <c r="L408" s="132">
        <v>37</v>
      </c>
      <c r="M408">
        <f>VLOOKUP($C408,'Invited Hospitals'!$B:$J, 8, FALSE)</f>
        <v>2016</v>
      </c>
      <c r="N408" s="132" t="str">
        <f>VLOOKUP($C408,'Invited Hospitals'!$B:$K, 9, FALSE)</f>
        <v>Nongovt. (not-for-profit) - Other</v>
      </c>
      <c r="O408" s="110" t="s">
        <v>2426</v>
      </c>
      <c r="P408" s="113">
        <v>42779</v>
      </c>
      <c r="Q408" s="110" t="s">
        <v>2681</v>
      </c>
      <c r="R408" s="132" t="str">
        <f>VLOOKUP($C408,'Invited Hospitals'!$B:$K, 10, FALSE)</f>
        <v>Minor</v>
      </c>
      <c r="V408" s="1"/>
      <c r="X408" s="1"/>
      <c r="AF408" s="17"/>
      <c r="AG408" s="17"/>
      <c r="AH408" s="17"/>
    </row>
    <row r="409" spans="1:34">
      <c r="A409" s="84">
        <v>0.33674450217851237</v>
      </c>
      <c r="B409" s="83" t="s">
        <v>313</v>
      </c>
      <c r="C409" s="83" t="s">
        <v>313</v>
      </c>
      <c r="D409" s="84">
        <v>0.21700524054157877</v>
      </c>
      <c r="E409" s="83" t="s">
        <v>713</v>
      </c>
      <c r="F409" s="151">
        <v>0.25340820192356961</v>
      </c>
      <c r="G409" s="86" t="s">
        <v>385</v>
      </c>
      <c r="H409" t="str">
        <f t="shared" si="37"/>
        <v>Moroshan</v>
      </c>
      <c r="I409" t="str">
        <f t="shared" si="38"/>
        <v>Cristina</v>
      </c>
      <c r="J409" t="str">
        <f t="shared" si="36"/>
        <v>Moroshan, Cristina</v>
      </c>
      <c r="K409">
        <f>VLOOKUP(C409,'Invited Hospitals'!B:J, 7, FALSE)</f>
        <v>302</v>
      </c>
      <c r="L409" s="132">
        <v>37</v>
      </c>
      <c r="M409">
        <f>VLOOKUP($C409,'Invited Hospitals'!$B:$J, 8, FALSE)</f>
        <v>2016</v>
      </c>
      <c r="N409" s="132" t="str">
        <f>VLOOKUP($C409,'Invited Hospitals'!$B:$K, 9, FALSE)</f>
        <v>Nongovt. (not-for-profit) - Other</v>
      </c>
      <c r="O409" s="110" t="s">
        <v>2426</v>
      </c>
      <c r="P409" s="113">
        <v>41969</v>
      </c>
      <c r="Q409" s="110" t="s">
        <v>2678</v>
      </c>
      <c r="R409" s="132" t="str">
        <f>VLOOKUP($C409,'Invited Hospitals'!$B:$K, 10, FALSE)</f>
        <v>Minor</v>
      </c>
      <c r="V409" s="1"/>
      <c r="X409" s="1"/>
      <c r="AF409" s="17"/>
      <c r="AG409" s="17"/>
      <c r="AH409" s="17"/>
    </row>
    <row r="410" spans="1:34">
      <c r="A410" s="84">
        <v>5.7148913383796573E-2</v>
      </c>
      <c r="B410" s="83" t="s">
        <v>313</v>
      </c>
      <c r="C410" s="83" t="s">
        <v>313</v>
      </c>
      <c r="D410" s="84">
        <v>0.21700524054157877</v>
      </c>
      <c r="E410" s="83" t="s">
        <v>713</v>
      </c>
      <c r="F410" s="84">
        <v>0.25340820192356961</v>
      </c>
      <c r="G410" s="86" t="s">
        <v>393</v>
      </c>
      <c r="H410" t="str">
        <f t="shared" si="37"/>
        <v>Schwahn</v>
      </c>
      <c r="I410" t="str">
        <f t="shared" si="38"/>
        <v>Daniel J.</v>
      </c>
      <c r="J410" t="str">
        <f t="shared" si="36"/>
        <v>Schwahn, Daniel J.</v>
      </c>
      <c r="K410">
        <f>VLOOKUP(C410,'Invited Hospitals'!B:J, 7, FALSE)</f>
        <v>302</v>
      </c>
      <c r="L410" s="132">
        <v>37</v>
      </c>
      <c r="M410">
        <f>VLOOKUP($C410,'Invited Hospitals'!$B:$J, 8, FALSE)</f>
        <v>2016</v>
      </c>
      <c r="N410" s="132" t="str">
        <f>VLOOKUP($C410,'Invited Hospitals'!$B:$K, 9, FALSE)</f>
        <v>Nongovt. (not-for-profit) - Other</v>
      </c>
      <c r="O410" s="110" t="s">
        <v>2426</v>
      </c>
      <c r="P410" s="113">
        <v>32770</v>
      </c>
      <c r="Q410" s="110" t="s">
        <v>2678</v>
      </c>
      <c r="R410" s="132" t="str">
        <f>VLOOKUP($C410,'Invited Hospitals'!$B:$K, 10, FALSE)</f>
        <v>Minor</v>
      </c>
      <c r="V410" s="1"/>
      <c r="X410" s="1"/>
      <c r="AF410" s="17"/>
      <c r="AG410" s="17"/>
      <c r="AH410" s="17"/>
    </row>
    <row r="411" spans="1:34">
      <c r="A411" s="84">
        <v>0.1762778741418608</v>
      </c>
      <c r="B411" s="83" t="s">
        <v>313</v>
      </c>
      <c r="C411" s="83" t="s">
        <v>313</v>
      </c>
      <c r="D411" s="84">
        <v>0.21700524054157877</v>
      </c>
      <c r="E411" s="83" t="s">
        <v>713</v>
      </c>
      <c r="F411" s="84">
        <v>0.25340820192356961</v>
      </c>
      <c r="G411" s="86" t="s">
        <v>367</v>
      </c>
      <c r="H411" t="str">
        <f t="shared" si="37"/>
        <v>Georgeson</v>
      </c>
      <c r="I411" t="str">
        <f t="shared" si="38"/>
        <v>Daniel L.</v>
      </c>
      <c r="J411" t="str">
        <f t="shared" si="36"/>
        <v>Georgeson, Daniel L.</v>
      </c>
      <c r="K411">
        <f>VLOOKUP(C411,'Invited Hospitals'!B:J, 7, FALSE)</f>
        <v>302</v>
      </c>
      <c r="L411" s="132">
        <v>37</v>
      </c>
      <c r="M411">
        <f>VLOOKUP($C411,'Invited Hospitals'!$B:$J, 8, FALSE)</f>
        <v>2016</v>
      </c>
      <c r="N411" s="132" t="str">
        <f>VLOOKUP($C411,'Invited Hospitals'!$B:$K, 9, FALSE)</f>
        <v>Nongovt. (not-for-profit) - Other</v>
      </c>
      <c r="O411" s="110" t="s">
        <v>2433</v>
      </c>
      <c r="P411" s="121">
        <v>41806</v>
      </c>
      <c r="Q411" s="110" t="s">
        <v>2678</v>
      </c>
      <c r="R411" s="132" t="str">
        <f>VLOOKUP($C411,'Invited Hospitals'!$B:$K, 10, FALSE)</f>
        <v>Minor</v>
      </c>
      <c r="V411" s="1"/>
      <c r="X411" s="1"/>
      <c r="AF411" s="17"/>
      <c r="AG411" s="17"/>
      <c r="AH411" s="17"/>
    </row>
    <row r="412" spans="1:34">
      <c r="A412" s="84">
        <v>9.0177838468913363E-3</v>
      </c>
      <c r="B412" s="83" t="s">
        <v>313</v>
      </c>
      <c r="C412" s="83" t="s">
        <v>313</v>
      </c>
      <c r="D412" s="84">
        <v>0.21700524054157877</v>
      </c>
      <c r="E412" s="83" t="s">
        <v>713</v>
      </c>
      <c r="F412" s="84">
        <v>0.25340820192356961</v>
      </c>
      <c r="G412" s="86" t="s">
        <v>394</v>
      </c>
      <c r="H412" t="s">
        <v>3705</v>
      </c>
      <c r="I412" t="str">
        <f t="shared" si="38"/>
        <v>Elena</v>
      </c>
      <c r="J412" t="str">
        <f t="shared" si="36"/>
        <v>Scott, Elena</v>
      </c>
      <c r="K412">
        <f>VLOOKUP(C412,'Invited Hospitals'!B:J, 7, FALSE)</f>
        <v>302</v>
      </c>
      <c r="L412" s="132">
        <v>37</v>
      </c>
      <c r="M412">
        <f>VLOOKUP($C412,'Invited Hospitals'!$B:$J, 8, FALSE)</f>
        <v>2016</v>
      </c>
      <c r="N412" s="132" t="str">
        <f>VLOOKUP($C412,'Invited Hospitals'!$B:$K, 9, FALSE)</f>
        <v>Nongovt. (not-for-profit) - Other</v>
      </c>
      <c r="O412" s="110" t="s">
        <v>2679</v>
      </c>
      <c r="P412" s="113">
        <v>42552</v>
      </c>
      <c r="Q412" s="110" t="s">
        <v>2678</v>
      </c>
      <c r="R412" s="132" t="str">
        <f>VLOOKUP($C412,'Invited Hospitals'!$B:$K, 10, FALSE)</f>
        <v>Minor</v>
      </c>
      <c r="V412" s="1"/>
      <c r="X412" s="1"/>
      <c r="AF412" s="17"/>
      <c r="AG412" s="17"/>
      <c r="AH412" s="17"/>
    </row>
    <row r="413" spans="1:34">
      <c r="A413" s="84">
        <v>0.22244295621024524</v>
      </c>
      <c r="B413" s="83" t="s">
        <v>313</v>
      </c>
      <c r="C413" s="83" t="s">
        <v>313</v>
      </c>
      <c r="D413" s="84">
        <v>0.21700524054157877</v>
      </c>
      <c r="E413" s="83" t="s">
        <v>713</v>
      </c>
      <c r="F413" s="84">
        <v>0.25340820192356961</v>
      </c>
      <c r="G413" s="86" t="s">
        <v>360</v>
      </c>
      <c r="H413" t="str">
        <f>LEFT(G413,(FIND(" ",G413,1)-1))</f>
        <v>Deng</v>
      </c>
      <c r="I413" t="str">
        <f t="shared" si="38"/>
        <v>Emily</v>
      </c>
      <c r="J413" t="str">
        <f t="shared" si="36"/>
        <v>Deng, Emily</v>
      </c>
      <c r="K413">
        <f>VLOOKUP(C413,'Invited Hospitals'!B:J, 7, FALSE)</f>
        <v>302</v>
      </c>
      <c r="L413" s="132">
        <v>37</v>
      </c>
      <c r="M413">
        <f>VLOOKUP($C413,'Invited Hospitals'!$B:$J, 8, FALSE)</f>
        <v>2016</v>
      </c>
      <c r="N413" s="132" t="str">
        <f>VLOOKUP($C413,'Invited Hospitals'!$B:$K, 9, FALSE)</f>
        <v>Nongovt. (not-for-profit) - Other</v>
      </c>
      <c r="O413" s="110" t="s">
        <v>2426</v>
      </c>
      <c r="P413" s="113">
        <v>40511</v>
      </c>
      <c r="Q413" s="110" t="s">
        <v>2678</v>
      </c>
      <c r="R413" s="132" t="str">
        <f>VLOOKUP($C413,'Invited Hospitals'!$B:$K, 10, FALSE)</f>
        <v>Minor</v>
      </c>
      <c r="V413" s="1"/>
      <c r="X413" s="1"/>
      <c r="AF413" s="17"/>
      <c r="AG413" s="17"/>
      <c r="AH413" s="17"/>
    </row>
    <row r="414" spans="1:34">
      <c r="A414" s="84">
        <v>0.52499613952858337</v>
      </c>
      <c r="B414" s="83" t="s">
        <v>313</v>
      </c>
      <c r="C414" s="83" t="s">
        <v>313</v>
      </c>
      <c r="D414" s="84">
        <v>0.21700524054157877</v>
      </c>
      <c r="E414" s="83" t="s">
        <v>713</v>
      </c>
      <c r="F414" s="84">
        <v>0.25340820192356961</v>
      </c>
      <c r="G414" s="86" t="s">
        <v>368</v>
      </c>
      <c r="H414" t="s">
        <v>3721</v>
      </c>
      <c r="I414" t="str">
        <f t="shared" si="38"/>
        <v>Gayle S.</v>
      </c>
      <c r="J414" t="str">
        <f t="shared" si="36"/>
        <v>Hutson, Gayle S.</v>
      </c>
      <c r="K414">
        <f>VLOOKUP(C414,'Invited Hospitals'!B:J, 7, FALSE)</f>
        <v>302</v>
      </c>
      <c r="L414" s="132">
        <v>37</v>
      </c>
      <c r="M414">
        <f>VLOOKUP($C414,'Invited Hospitals'!$B:$J, 8, FALSE)</f>
        <v>2016</v>
      </c>
      <c r="N414" s="132" t="str">
        <f>VLOOKUP($C414,'Invited Hospitals'!$B:$K, 9, FALSE)</f>
        <v>Nongovt. (not-for-profit) - Other</v>
      </c>
      <c r="O414" s="110" t="s">
        <v>2679</v>
      </c>
      <c r="P414" s="113">
        <v>42762</v>
      </c>
      <c r="Q414" s="110" t="s">
        <v>2428</v>
      </c>
      <c r="R414" s="132" t="str">
        <f>VLOOKUP($C414,'Invited Hospitals'!$B:$K, 10, FALSE)</f>
        <v>Minor</v>
      </c>
      <c r="V414" s="1"/>
      <c r="X414" s="1"/>
      <c r="AF414" s="17"/>
      <c r="AG414" s="17"/>
      <c r="AH414" s="17"/>
    </row>
    <row r="415" spans="1:34">
      <c r="A415" s="84">
        <v>0.6353524962222058</v>
      </c>
      <c r="B415" s="83" t="s">
        <v>313</v>
      </c>
      <c r="C415" s="83" t="s">
        <v>313</v>
      </c>
      <c r="D415" s="84">
        <v>0.21700524054157877</v>
      </c>
      <c r="E415" s="83" t="s">
        <v>713</v>
      </c>
      <c r="F415" s="84">
        <v>0.25340820192356961</v>
      </c>
      <c r="G415" s="86" t="s">
        <v>391</v>
      </c>
      <c r="H415" t="str">
        <f>LEFT(G415,(FIND(" ",G415,1)-1))</f>
        <v>Robison</v>
      </c>
      <c r="I415" t="str">
        <f t="shared" si="38"/>
        <v>Heather L.</v>
      </c>
      <c r="J415" t="str">
        <f t="shared" si="36"/>
        <v>Robison, Heather L.</v>
      </c>
      <c r="K415">
        <f>VLOOKUP(C415,'Invited Hospitals'!B:J, 7, FALSE)</f>
        <v>302</v>
      </c>
      <c r="L415" s="132">
        <v>37</v>
      </c>
      <c r="M415">
        <f>VLOOKUP($C415,'Invited Hospitals'!$B:$J, 8, FALSE)</f>
        <v>2016</v>
      </c>
      <c r="N415" s="132" t="str">
        <f>VLOOKUP($C415,'Invited Hospitals'!$B:$K, 9, FALSE)</f>
        <v>Nongovt. (not-for-profit) - Other</v>
      </c>
      <c r="O415" s="110" t="s">
        <v>2426</v>
      </c>
      <c r="P415" s="121">
        <v>36727</v>
      </c>
      <c r="Q415" s="110" t="s">
        <v>2681</v>
      </c>
      <c r="R415" s="132" t="str">
        <f>VLOOKUP($C415,'Invited Hospitals'!$B:$K, 10, FALSE)</f>
        <v>Minor</v>
      </c>
      <c r="V415" s="1"/>
      <c r="X415" s="1"/>
      <c r="AF415" s="17"/>
      <c r="AG415" s="17"/>
      <c r="AH415" s="17"/>
    </row>
    <row r="416" spans="1:34">
      <c r="A416" s="84">
        <v>0.19602798105992103</v>
      </c>
      <c r="B416" s="83" t="s">
        <v>313</v>
      </c>
      <c r="C416" s="83" t="s">
        <v>313</v>
      </c>
      <c r="D416" s="84">
        <v>0.21700524054157877</v>
      </c>
      <c r="E416" s="83" t="s">
        <v>713</v>
      </c>
      <c r="F416" s="84">
        <v>0.25340820192356961</v>
      </c>
      <c r="G416" s="86" t="s">
        <v>378</v>
      </c>
      <c r="H416" t="s">
        <v>5959</v>
      </c>
      <c r="I416" t="str">
        <f t="shared" si="38"/>
        <v>Hina</v>
      </c>
      <c r="J416" t="str">
        <f t="shared" si="36"/>
        <v>Kanwal, Hina</v>
      </c>
      <c r="K416">
        <f>VLOOKUP(C416,'Invited Hospitals'!B:J, 7, FALSE)</f>
        <v>302</v>
      </c>
      <c r="L416" s="132">
        <v>37</v>
      </c>
      <c r="M416">
        <f>VLOOKUP($C416,'Invited Hospitals'!$B:$J, 8, FALSE)</f>
        <v>2016</v>
      </c>
      <c r="N416" s="132" t="str">
        <f>VLOOKUP($C416,'Invited Hospitals'!$B:$K, 9, FALSE)</f>
        <v>Nongovt. (not-for-profit) - Other</v>
      </c>
      <c r="O416" s="110" t="s">
        <v>2421</v>
      </c>
      <c r="P416" s="121">
        <v>42039</v>
      </c>
      <c r="Q416" s="110" t="s">
        <v>2678</v>
      </c>
      <c r="R416" s="132" t="str">
        <f>VLOOKUP($C416,'Invited Hospitals'!$B:$K, 10, FALSE)</f>
        <v>Minor</v>
      </c>
      <c r="V416" s="1"/>
      <c r="X416" s="1"/>
      <c r="AF416" s="17"/>
      <c r="AG416" s="17"/>
      <c r="AH416" s="17"/>
    </row>
    <row r="417" spans="1:34">
      <c r="A417" s="84">
        <v>0.79154786761465934</v>
      </c>
      <c r="B417" s="83" t="s">
        <v>313</v>
      </c>
      <c r="C417" s="83" t="s">
        <v>313</v>
      </c>
      <c r="D417" s="84">
        <v>0.21700524054157877</v>
      </c>
      <c r="E417" s="83" t="s">
        <v>713</v>
      </c>
      <c r="F417" s="84">
        <v>0.25340820192356961</v>
      </c>
      <c r="G417" s="86" t="s">
        <v>375</v>
      </c>
      <c r="H417" t="s">
        <v>3710</v>
      </c>
      <c r="I417" t="str">
        <f t="shared" si="38"/>
        <v>Huyen</v>
      </c>
      <c r="J417" t="str">
        <f t="shared" si="36"/>
        <v>Quinlyn, Huyen</v>
      </c>
      <c r="K417">
        <f>VLOOKUP(C417,'Invited Hospitals'!B:J, 7, FALSE)</f>
        <v>302</v>
      </c>
      <c r="L417" s="132">
        <v>37</v>
      </c>
      <c r="M417">
        <f>VLOOKUP($C417,'Invited Hospitals'!$B:$J, 8, FALSE)</f>
        <v>2016</v>
      </c>
      <c r="N417" s="132" t="str">
        <f>VLOOKUP($C417,'Invited Hospitals'!$B:$K, 9, FALSE)</f>
        <v>Nongovt. (not-for-profit) - Other</v>
      </c>
      <c r="O417" s="110" t="s">
        <v>2426</v>
      </c>
      <c r="P417" s="113">
        <v>40924</v>
      </c>
      <c r="Q417" s="110" t="s">
        <v>2681</v>
      </c>
      <c r="R417" s="132" t="str">
        <f>VLOOKUP($C417,'Invited Hospitals'!$B:$K, 10, FALSE)</f>
        <v>Minor</v>
      </c>
      <c r="V417" s="1"/>
      <c r="X417" s="1"/>
      <c r="AF417" s="17"/>
      <c r="AG417" s="17"/>
      <c r="AH417" s="17"/>
    </row>
    <row r="418" spans="1:34">
      <c r="A418" s="84">
        <v>0.90848995599488547</v>
      </c>
      <c r="B418" s="83" t="s">
        <v>313</v>
      </c>
      <c r="C418" s="83" t="s">
        <v>313</v>
      </c>
      <c r="D418" s="84">
        <v>0.21700524054157877</v>
      </c>
      <c r="E418" s="83" t="s">
        <v>713</v>
      </c>
      <c r="F418" s="84">
        <v>0.25340820192356961</v>
      </c>
      <c r="G418" s="86" t="s">
        <v>387</v>
      </c>
      <c r="H418" t="str">
        <f t="shared" ref="H418:H440" si="39">LEFT(G418,(FIND(" ",G418,1)-1))</f>
        <v>Nmereole</v>
      </c>
      <c r="I418" t="str">
        <f t="shared" si="38"/>
        <v>Ifeoma E.</v>
      </c>
      <c r="J418" t="str">
        <f t="shared" si="36"/>
        <v>Nmereole, Ifeoma E.</v>
      </c>
      <c r="K418">
        <f>VLOOKUP(C418,'Invited Hospitals'!B:J, 7, FALSE)</f>
        <v>302</v>
      </c>
      <c r="L418" s="132">
        <v>37</v>
      </c>
      <c r="M418">
        <f>VLOOKUP($C418,'Invited Hospitals'!$B:$J, 8, FALSE)</f>
        <v>2016</v>
      </c>
      <c r="N418" s="132" t="str">
        <f>VLOOKUP($C418,'Invited Hospitals'!$B:$K, 9, FALSE)</f>
        <v>Nongovt. (not-for-profit) - Other</v>
      </c>
      <c r="O418" s="110" t="s">
        <v>2421</v>
      </c>
      <c r="P418" s="113">
        <v>38264</v>
      </c>
      <c r="Q418" s="110" t="s">
        <v>2678</v>
      </c>
      <c r="R418" s="132" t="str">
        <f>VLOOKUP($C418,'Invited Hospitals'!$B:$K, 10, FALSE)</f>
        <v>Minor</v>
      </c>
      <c r="V418" s="1"/>
      <c r="X418" s="1"/>
      <c r="AF418" s="17"/>
      <c r="AG418" s="17"/>
      <c r="AH418" s="17"/>
    </row>
    <row r="419" spans="1:34">
      <c r="A419" s="84">
        <v>0.60063639426261406</v>
      </c>
      <c r="B419" s="83" t="s">
        <v>313</v>
      </c>
      <c r="C419" s="83" t="s">
        <v>313</v>
      </c>
      <c r="D419" s="84">
        <v>0.21700524054157877</v>
      </c>
      <c r="E419" s="83" t="s">
        <v>713</v>
      </c>
      <c r="F419" s="84">
        <v>0.25340820192356961</v>
      </c>
      <c r="G419" s="86" t="s">
        <v>381</v>
      </c>
      <c r="H419" t="str">
        <f t="shared" si="39"/>
        <v>Leon</v>
      </c>
      <c r="I419" t="str">
        <f t="shared" si="38"/>
        <v>Irene</v>
      </c>
      <c r="J419" t="str">
        <f t="shared" si="36"/>
        <v>Leon, Irene</v>
      </c>
      <c r="K419">
        <f>VLOOKUP(C419,'Invited Hospitals'!B:J, 7, FALSE)</f>
        <v>302</v>
      </c>
      <c r="L419" s="132">
        <v>37</v>
      </c>
      <c r="M419">
        <f>VLOOKUP($C419,'Invited Hospitals'!$B:$J, 8, FALSE)</f>
        <v>2016</v>
      </c>
      <c r="N419" s="132" t="str">
        <f>VLOOKUP($C419,'Invited Hospitals'!$B:$K, 9, FALSE)</f>
        <v>Nongovt. (not-for-profit) - Other</v>
      </c>
      <c r="O419" s="110" t="s">
        <v>2426</v>
      </c>
      <c r="P419" s="113">
        <v>39342</v>
      </c>
      <c r="Q419" s="110" t="s">
        <v>2681</v>
      </c>
      <c r="R419" s="132" t="str">
        <f>VLOOKUP($C419,'Invited Hospitals'!$B:$K, 10, FALSE)</f>
        <v>Minor</v>
      </c>
      <c r="V419" s="1"/>
      <c r="X419" s="1"/>
      <c r="AF419" s="17"/>
      <c r="AG419" s="17"/>
      <c r="AH419" s="17"/>
    </row>
    <row r="420" spans="1:34">
      <c r="A420" s="84">
        <v>0.19806704512482942</v>
      </c>
      <c r="B420" s="83" t="s">
        <v>313</v>
      </c>
      <c r="C420" s="83" t="s">
        <v>313</v>
      </c>
      <c r="D420" s="84">
        <v>0.21700524054157877</v>
      </c>
      <c r="E420" s="83" t="s">
        <v>713</v>
      </c>
      <c r="F420" s="84">
        <v>0.25340820192356961</v>
      </c>
      <c r="G420" s="86" t="s">
        <v>395</v>
      </c>
      <c r="H420" t="str">
        <f t="shared" si="39"/>
        <v>Sotaridona</v>
      </c>
      <c r="I420" t="str">
        <f t="shared" si="38"/>
        <v>Jackielyn</v>
      </c>
      <c r="J420" t="str">
        <f t="shared" si="36"/>
        <v>Sotaridona, Jackielyn</v>
      </c>
      <c r="K420">
        <f>VLOOKUP(C420,'Invited Hospitals'!B:J, 7, FALSE)</f>
        <v>302</v>
      </c>
      <c r="L420" s="132">
        <v>37</v>
      </c>
      <c r="M420">
        <f>VLOOKUP($C420,'Invited Hospitals'!$B:$J, 8, FALSE)</f>
        <v>2016</v>
      </c>
      <c r="N420" s="132" t="str">
        <f>VLOOKUP($C420,'Invited Hospitals'!$B:$K, 9, FALSE)</f>
        <v>Nongovt. (not-for-profit) - Other</v>
      </c>
      <c r="O420" s="110" t="s">
        <v>2426</v>
      </c>
      <c r="P420" s="113">
        <v>42723</v>
      </c>
      <c r="Q420" s="110" t="s">
        <v>2681</v>
      </c>
      <c r="R420" s="132" t="str">
        <f>VLOOKUP($C420,'Invited Hospitals'!$B:$K, 10, FALSE)</f>
        <v>Minor</v>
      </c>
      <c r="V420" s="1"/>
      <c r="X420" s="1"/>
      <c r="AF420" s="17"/>
      <c r="AG420" s="17"/>
      <c r="AH420" s="17"/>
    </row>
    <row r="421" spans="1:34">
      <c r="A421" s="84">
        <v>0.55862030184874789</v>
      </c>
      <c r="B421" s="83" t="s">
        <v>313</v>
      </c>
      <c r="C421" s="83" t="s">
        <v>313</v>
      </c>
      <c r="D421" s="84">
        <v>0.21700524054157877</v>
      </c>
      <c r="E421" s="83" t="s">
        <v>713</v>
      </c>
      <c r="F421" s="84">
        <v>0.25340820192356961</v>
      </c>
      <c r="G421" s="86" t="s">
        <v>400</v>
      </c>
      <c r="H421" t="str">
        <f t="shared" si="39"/>
        <v>Thomsen</v>
      </c>
      <c r="I421" t="str">
        <f t="shared" si="38"/>
        <v>Jeanne</v>
      </c>
      <c r="J421" t="str">
        <f t="shared" si="36"/>
        <v>Thomsen, Jeanne</v>
      </c>
      <c r="K421">
        <f>VLOOKUP(C421,'Invited Hospitals'!B:J, 7, FALSE)</f>
        <v>302</v>
      </c>
      <c r="L421" s="132">
        <v>37</v>
      </c>
      <c r="M421">
        <f>VLOOKUP($C421,'Invited Hospitals'!$B:$J, 8, FALSE)</f>
        <v>2016</v>
      </c>
      <c r="N421" s="132" t="str">
        <f>VLOOKUP($C421,'Invited Hospitals'!$B:$K, 9, FALSE)</f>
        <v>Nongovt. (not-for-profit) - Other</v>
      </c>
      <c r="O421" s="110" t="s">
        <v>2426</v>
      </c>
      <c r="P421" s="113">
        <v>36999</v>
      </c>
      <c r="Q421" s="110" t="s">
        <v>2681</v>
      </c>
      <c r="R421" s="132" t="str">
        <f>VLOOKUP($C421,'Invited Hospitals'!$B:$K, 10, FALSE)</f>
        <v>Minor</v>
      </c>
      <c r="V421" s="1"/>
      <c r="X421" s="1"/>
      <c r="AF421" s="17"/>
      <c r="AG421" s="17"/>
      <c r="AH421" s="17"/>
    </row>
    <row r="422" spans="1:34">
      <c r="A422" s="84">
        <v>0.29891300626188566</v>
      </c>
      <c r="B422" s="83" t="s">
        <v>313</v>
      </c>
      <c r="C422" s="83" t="s">
        <v>313</v>
      </c>
      <c r="D422" s="84">
        <v>0.21700524054157877</v>
      </c>
      <c r="E422" s="83" t="s">
        <v>713</v>
      </c>
      <c r="F422" s="84">
        <v>0.25340820192356961</v>
      </c>
      <c r="G422" s="86" t="s">
        <v>386</v>
      </c>
      <c r="H422" t="str">
        <f t="shared" si="39"/>
        <v>Muhlestein</v>
      </c>
      <c r="I422" t="str">
        <f t="shared" si="38"/>
        <v>Jeffrey</v>
      </c>
      <c r="J422" t="str">
        <f t="shared" si="36"/>
        <v>Muhlestein, Jeffrey</v>
      </c>
      <c r="K422">
        <f>VLOOKUP(C422,'Invited Hospitals'!B:J, 7, FALSE)</f>
        <v>302</v>
      </c>
      <c r="L422" s="132">
        <v>37</v>
      </c>
      <c r="M422">
        <f>VLOOKUP($C422,'Invited Hospitals'!$B:$J, 8, FALSE)</f>
        <v>2016</v>
      </c>
      <c r="N422" s="132" t="str">
        <f>VLOOKUP($C422,'Invited Hospitals'!$B:$K, 9, FALSE)</f>
        <v>Nongovt. (not-for-profit) - Other</v>
      </c>
      <c r="O422" s="110" t="s">
        <v>2426</v>
      </c>
      <c r="P422" s="113">
        <v>42152</v>
      </c>
      <c r="Q422" s="110" t="s">
        <v>2678</v>
      </c>
      <c r="R422" s="132" t="str">
        <f>VLOOKUP($C422,'Invited Hospitals'!$B:$K, 10, FALSE)</f>
        <v>Minor</v>
      </c>
      <c r="V422" s="1"/>
      <c r="X422" s="1"/>
      <c r="AF422" s="17"/>
      <c r="AG422" s="17"/>
      <c r="AH422" s="17"/>
    </row>
    <row r="423" spans="1:34">
      <c r="A423" s="84">
        <v>0.54426354721427617</v>
      </c>
      <c r="B423" s="83" t="s">
        <v>313</v>
      </c>
      <c r="C423" s="83" t="s">
        <v>313</v>
      </c>
      <c r="D423" s="84">
        <v>0.21700524054157877</v>
      </c>
      <c r="E423" s="83" t="s">
        <v>713</v>
      </c>
      <c r="F423" s="84">
        <v>0.25340820192356961</v>
      </c>
      <c r="G423" s="86" t="s">
        <v>392</v>
      </c>
      <c r="H423" t="str">
        <f t="shared" si="39"/>
        <v>Sandner</v>
      </c>
      <c r="I423" t="str">
        <f t="shared" si="38"/>
        <v>Jennifer</v>
      </c>
      <c r="J423" t="str">
        <f t="shared" si="36"/>
        <v>Sandner, Jennifer</v>
      </c>
      <c r="K423">
        <f>VLOOKUP(C423,'Invited Hospitals'!B:J, 7, FALSE)</f>
        <v>302</v>
      </c>
      <c r="L423" s="132">
        <v>37</v>
      </c>
      <c r="M423">
        <f>VLOOKUP($C423,'Invited Hospitals'!$B:$J, 8, FALSE)</f>
        <v>2016</v>
      </c>
      <c r="N423" s="132" t="str">
        <f>VLOOKUP($C423,'Invited Hospitals'!$B:$K, 9, FALSE)</f>
        <v>Nongovt. (not-for-profit) - Other</v>
      </c>
      <c r="O423" s="110" t="s">
        <v>2426</v>
      </c>
      <c r="P423" s="113">
        <v>42338</v>
      </c>
      <c r="Q423" s="110" t="s">
        <v>2681</v>
      </c>
      <c r="R423" s="132" t="str">
        <f>VLOOKUP($C423,'Invited Hospitals'!$B:$K, 10, FALSE)</f>
        <v>Minor</v>
      </c>
      <c r="V423" s="1"/>
      <c r="X423" s="1"/>
      <c r="AF423" s="17"/>
      <c r="AG423" s="17"/>
      <c r="AH423" s="17"/>
    </row>
    <row r="424" spans="1:34">
      <c r="A424" s="84">
        <v>0.94022631515297828</v>
      </c>
      <c r="B424" s="83" t="s">
        <v>313</v>
      </c>
      <c r="C424" s="83" t="s">
        <v>313</v>
      </c>
      <c r="D424" s="84">
        <v>0.21700524054157877</v>
      </c>
      <c r="E424" s="83" t="s">
        <v>713</v>
      </c>
      <c r="F424" s="84">
        <v>0.25340820192356961</v>
      </c>
      <c r="G424" s="86" t="s">
        <v>357</v>
      </c>
      <c r="H424" t="str">
        <f t="shared" si="39"/>
        <v>Clunas</v>
      </c>
      <c r="I424" t="str">
        <f t="shared" si="38"/>
        <v>Joann</v>
      </c>
      <c r="J424" t="str">
        <f t="shared" si="36"/>
        <v>Clunas, Joann</v>
      </c>
      <c r="K424">
        <f>VLOOKUP(C424,'Invited Hospitals'!B:J, 7, FALSE)</f>
        <v>302</v>
      </c>
      <c r="L424" s="132">
        <v>37</v>
      </c>
      <c r="M424">
        <f>VLOOKUP($C424,'Invited Hospitals'!$B:$J, 8, FALSE)</f>
        <v>2016</v>
      </c>
      <c r="N424" s="132" t="str">
        <f>VLOOKUP($C424,'Invited Hospitals'!$B:$K, 9, FALSE)</f>
        <v>Nongovt. (not-for-profit) - Other</v>
      </c>
      <c r="O424" s="110" t="s">
        <v>2679</v>
      </c>
      <c r="P424" s="113">
        <v>37000</v>
      </c>
      <c r="Q424" s="110" t="s">
        <v>2678</v>
      </c>
      <c r="R424" s="132" t="str">
        <f>VLOOKUP($C424,'Invited Hospitals'!$B:$K, 10, FALSE)</f>
        <v>Minor</v>
      </c>
      <c r="V424" s="1"/>
      <c r="X424" s="1"/>
      <c r="AF424" s="17"/>
      <c r="AG424" s="17"/>
      <c r="AH424" s="17"/>
    </row>
    <row r="425" spans="1:34">
      <c r="A425" s="84">
        <v>0.56155638030478605</v>
      </c>
      <c r="B425" s="83" t="s">
        <v>313</v>
      </c>
      <c r="C425" s="83" t="s">
        <v>313</v>
      </c>
      <c r="D425" s="84">
        <v>0.21700524054157877</v>
      </c>
      <c r="E425" s="83" t="s">
        <v>713</v>
      </c>
      <c r="F425" s="84">
        <v>0.25340820192356961</v>
      </c>
      <c r="G425" s="86" t="s">
        <v>401</v>
      </c>
      <c r="H425" t="str">
        <f t="shared" si="39"/>
        <v>Velasquez</v>
      </c>
      <c r="I425" t="str">
        <f t="shared" si="38"/>
        <v>Jr. Jesus</v>
      </c>
      <c r="J425" t="str">
        <f t="shared" si="36"/>
        <v>Velasquez, Jr. Jesus</v>
      </c>
      <c r="K425">
        <f>VLOOKUP(C425,'Invited Hospitals'!B:J, 7, FALSE)</f>
        <v>302</v>
      </c>
      <c r="L425" s="132">
        <v>37</v>
      </c>
      <c r="M425">
        <f>VLOOKUP($C425,'Invited Hospitals'!$B:$J, 8, FALSE)</f>
        <v>2016</v>
      </c>
      <c r="N425" s="132" t="str">
        <f>VLOOKUP($C425,'Invited Hospitals'!$B:$K, 9, FALSE)</f>
        <v>Nongovt. (not-for-profit) - Other</v>
      </c>
      <c r="O425" s="110" t="s">
        <v>2426</v>
      </c>
      <c r="P425" s="113">
        <v>35663</v>
      </c>
      <c r="Q425" s="110" t="s">
        <v>2681</v>
      </c>
      <c r="R425" s="132" t="str">
        <f>VLOOKUP($C425,'Invited Hospitals'!$B:$K, 10, FALSE)</f>
        <v>Minor</v>
      </c>
      <c r="V425" s="1"/>
      <c r="X425" s="1"/>
      <c r="AF425" s="17"/>
      <c r="AG425" s="17"/>
      <c r="AH425" s="17"/>
    </row>
    <row r="426" spans="1:34">
      <c r="A426" s="84">
        <v>0.35022683421333256</v>
      </c>
      <c r="B426" s="83" t="s">
        <v>313</v>
      </c>
      <c r="C426" s="83" t="s">
        <v>313</v>
      </c>
      <c r="D426" s="84">
        <v>0.21700524054157877</v>
      </c>
      <c r="E426" s="83" t="s">
        <v>713</v>
      </c>
      <c r="F426" s="151">
        <v>0.25340820192356961</v>
      </c>
      <c r="G426" s="86" t="s">
        <v>354</v>
      </c>
      <c r="H426" t="str">
        <f t="shared" si="39"/>
        <v>Bacumo</v>
      </c>
      <c r="I426" t="str">
        <f t="shared" si="38"/>
        <v>Judy K.</v>
      </c>
      <c r="J426" t="str">
        <f t="shared" si="36"/>
        <v>Bacumo, Judy K.</v>
      </c>
      <c r="K426">
        <f>VLOOKUP(C426,'Invited Hospitals'!B:J, 7, FALSE)</f>
        <v>302</v>
      </c>
      <c r="L426" s="132">
        <v>37</v>
      </c>
      <c r="M426">
        <f>VLOOKUP($C426,'Invited Hospitals'!$B:$J, 8, FALSE)</f>
        <v>2016</v>
      </c>
      <c r="N426" s="132" t="str">
        <f>VLOOKUP($C426,'Invited Hospitals'!$B:$K, 9, FALSE)</f>
        <v>Nongovt. (not-for-profit) - Other</v>
      </c>
      <c r="O426" s="110" t="s">
        <v>2426</v>
      </c>
      <c r="P426" s="113">
        <v>41806</v>
      </c>
      <c r="Q426" s="110" t="s">
        <v>2681</v>
      </c>
      <c r="R426" s="132" t="str">
        <f>VLOOKUP($C426,'Invited Hospitals'!$B:$K, 10, FALSE)</f>
        <v>Minor</v>
      </c>
      <c r="V426" s="1"/>
      <c r="X426" s="1"/>
      <c r="AF426" s="17"/>
      <c r="AG426" s="17"/>
      <c r="AH426" s="17"/>
    </row>
    <row r="427" spans="1:34">
      <c r="A427" s="84">
        <v>0.86051259873434982</v>
      </c>
      <c r="B427" s="83" t="s">
        <v>313</v>
      </c>
      <c r="C427" s="83" t="s">
        <v>313</v>
      </c>
      <c r="D427" s="84">
        <v>0.21700524054157877</v>
      </c>
      <c r="E427" s="83" t="s">
        <v>713</v>
      </c>
      <c r="F427" s="84">
        <v>0.25340820192356961</v>
      </c>
      <c r="G427" s="86" t="s">
        <v>374</v>
      </c>
      <c r="H427" t="str">
        <f t="shared" si="39"/>
        <v>Hinton</v>
      </c>
      <c r="I427" t="str">
        <f t="shared" si="38"/>
        <v>Karen M.</v>
      </c>
      <c r="J427" t="str">
        <f t="shared" si="36"/>
        <v>Hinton, Karen M.</v>
      </c>
      <c r="K427">
        <f>VLOOKUP(C427,'Invited Hospitals'!B:J, 7, FALSE)</f>
        <v>302</v>
      </c>
      <c r="L427" s="132">
        <v>37</v>
      </c>
      <c r="M427">
        <f>VLOOKUP($C427,'Invited Hospitals'!$B:$J, 8, FALSE)</f>
        <v>2016</v>
      </c>
      <c r="N427" s="132" t="str">
        <f>VLOOKUP($C427,'Invited Hospitals'!$B:$K, 9, FALSE)</f>
        <v>Nongovt. (not-for-profit) - Other</v>
      </c>
      <c r="O427" s="110" t="s">
        <v>2426</v>
      </c>
      <c r="P427" s="113">
        <v>41953</v>
      </c>
      <c r="Q427" s="110" t="s">
        <v>2678</v>
      </c>
      <c r="R427" s="132" t="str">
        <f>VLOOKUP($C427,'Invited Hospitals'!$B:$K, 10, FALSE)</f>
        <v>Minor</v>
      </c>
      <c r="V427" s="1"/>
      <c r="X427" s="1"/>
      <c r="AF427" s="17"/>
      <c r="AG427" s="17"/>
      <c r="AH427" s="17"/>
    </row>
    <row r="428" spans="1:34">
      <c r="A428" s="84">
        <v>0.23706328481483196</v>
      </c>
      <c r="B428" s="83" t="s">
        <v>313</v>
      </c>
      <c r="C428" s="83" t="s">
        <v>313</v>
      </c>
      <c r="D428" s="84">
        <v>0.21700524054157877</v>
      </c>
      <c r="E428" s="83" t="s">
        <v>713</v>
      </c>
      <c r="F428" s="151">
        <v>0.25340820192356961</v>
      </c>
      <c r="G428" s="86" t="s">
        <v>397</v>
      </c>
      <c r="H428" t="str">
        <f t="shared" si="39"/>
        <v>Stricker</v>
      </c>
      <c r="I428" t="str">
        <f t="shared" si="38"/>
        <v>Katherine</v>
      </c>
      <c r="J428" t="str">
        <f t="shared" si="36"/>
        <v>Stricker, Katherine</v>
      </c>
      <c r="K428">
        <f>VLOOKUP(C428,'Invited Hospitals'!B:J, 7, FALSE)</f>
        <v>302</v>
      </c>
      <c r="L428" s="132">
        <v>37</v>
      </c>
      <c r="M428">
        <f>VLOOKUP($C428,'Invited Hospitals'!$B:$J, 8, FALSE)</f>
        <v>2016</v>
      </c>
      <c r="N428" s="132" t="str">
        <f>VLOOKUP($C428,'Invited Hospitals'!$B:$K, 9, FALSE)</f>
        <v>Nongovt. (not-for-profit) - Other</v>
      </c>
      <c r="O428" s="110" t="s">
        <v>2426</v>
      </c>
      <c r="P428" s="113">
        <v>35324</v>
      </c>
      <c r="Q428" s="110" t="s">
        <v>2678</v>
      </c>
      <c r="R428" s="132" t="str">
        <f>VLOOKUP($C428,'Invited Hospitals'!$B:$K, 10, FALSE)</f>
        <v>Minor</v>
      </c>
      <c r="V428" s="1"/>
      <c r="X428" s="1"/>
      <c r="AF428" s="17"/>
      <c r="AG428" s="17"/>
      <c r="AH428" s="17"/>
    </row>
    <row r="429" spans="1:34">
      <c r="A429" s="84">
        <v>0.92096014843947094</v>
      </c>
      <c r="B429" s="83" t="s">
        <v>313</v>
      </c>
      <c r="C429" s="83" t="s">
        <v>313</v>
      </c>
      <c r="D429" s="84">
        <v>0.21700524054157877</v>
      </c>
      <c r="E429" s="83" t="s">
        <v>713</v>
      </c>
      <c r="F429" s="84">
        <v>0.25340820192356961</v>
      </c>
      <c r="G429" s="86" t="s">
        <v>371</v>
      </c>
      <c r="H429" t="str">
        <f t="shared" si="39"/>
        <v>Hanna</v>
      </c>
      <c r="I429" t="str">
        <f t="shared" si="38"/>
        <v>Katherine A.</v>
      </c>
      <c r="J429" t="str">
        <f t="shared" si="36"/>
        <v>Hanna, Katherine A.</v>
      </c>
      <c r="K429">
        <f>VLOOKUP(C429,'Invited Hospitals'!B:J, 7, FALSE)</f>
        <v>302</v>
      </c>
      <c r="L429" s="132">
        <v>37</v>
      </c>
      <c r="M429">
        <f>VLOOKUP($C429,'Invited Hospitals'!$B:$J, 8, FALSE)</f>
        <v>2016</v>
      </c>
      <c r="N429" s="132" t="str">
        <f>VLOOKUP($C429,'Invited Hospitals'!$B:$K, 9, FALSE)</f>
        <v>Nongovt. (not-for-profit) - Other</v>
      </c>
      <c r="O429" s="110" t="s">
        <v>2426</v>
      </c>
      <c r="P429" s="113">
        <v>35430</v>
      </c>
      <c r="Q429" s="110" t="s">
        <v>2678</v>
      </c>
      <c r="R429" s="132" t="str">
        <f>VLOOKUP($C429,'Invited Hospitals'!$B:$K, 10, FALSE)</f>
        <v>Minor</v>
      </c>
      <c r="V429" s="1"/>
      <c r="X429" s="1"/>
      <c r="AF429" s="17"/>
      <c r="AG429" s="17"/>
      <c r="AH429" s="17"/>
    </row>
    <row r="430" spans="1:34">
      <c r="A430" s="84">
        <v>0.95479178017574906</v>
      </c>
      <c r="B430" s="83" t="s">
        <v>313</v>
      </c>
      <c r="C430" s="83" t="s">
        <v>313</v>
      </c>
      <c r="D430" s="84">
        <v>0.21700524054157877</v>
      </c>
      <c r="E430" s="83" t="s">
        <v>713</v>
      </c>
      <c r="F430" s="84">
        <v>0.25340820192356961</v>
      </c>
      <c r="G430" s="86" t="s">
        <v>370</v>
      </c>
      <c r="H430" t="str">
        <f t="shared" si="39"/>
        <v>Grund</v>
      </c>
      <c r="I430" t="str">
        <f t="shared" si="38"/>
        <v>Kristine</v>
      </c>
      <c r="J430" t="str">
        <f t="shared" si="36"/>
        <v>Grund, Kristine</v>
      </c>
      <c r="K430">
        <f>VLOOKUP(C430,'Invited Hospitals'!B:J, 7, FALSE)</f>
        <v>302</v>
      </c>
      <c r="L430" s="132">
        <v>37</v>
      </c>
      <c r="M430">
        <f>VLOOKUP($C430,'Invited Hospitals'!$B:$J, 8, FALSE)</f>
        <v>2016</v>
      </c>
      <c r="N430" s="132" t="str">
        <f>VLOOKUP($C430,'Invited Hospitals'!$B:$K, 9, FALSE)</f>
        <v>Nongovt. (not-for-profit) - Other</v>
      </c>
      <c r="O430" s="110" t="s">
        <v>2426</v>
      </c>
      <c r="P430" s="121">
        <v>40882</v>
      </c>
      <c r="Q430" s="110" t="s">
        <v>2681</v>
      </c>
      <c r="R430" s="132" t="str">
        <f>VLOOKUP($C430,'Invited Hospitals'!$B:$K, 10, FALSE)</f>
        <v>Minor</v>
      </c>
      <c r="V430" s="1"/>
      <c r="X430" s="1"/>
      <c r="AF430" s="17"/>
      <c r="AG430" s="17"/>
      <c r="AH430" s="17"/>
    </row>
    <row r="431" spans="1:34">
      <c r="A431" s="84">
        <v>0.85796361742148819</v>
      </c>
      <c r="B431" s="83" t="s">
        <v>313</v>
      </c>
      <c r="C431" s="83" t="s">
        <v>313</v>
      </c>
      <c r="D431" s="84">
        <v>0.21700524054157877</v>
      </c>
      <c r="E431" s="83" t="s">
        <v>713</v>
      </c>
      <c r="F431" s="84">
        <v>0.25340820192356961</v>
      </c>
      <c r="G431" s="86" t="s">
        <v>382</v>
      </c>
      <c r="H431" t="str">
        <f t="shared" si="39"/>
        <v>Lorts</v>
      </c>
      <c r="I431" t="str">
        <f t="shared" si="38"/>
        <v>Kyle</v>
      </c>
      <c r="J431" t="str">
        <f t="shared" si="36"/>
        <v>Lorts, Kyle</v>
      </c>
      <c r="K431">
        <f>VLOOKUP(C431,'Invited Hospitals'!B:J, 7, FALSE)</f>
        <v>302</v>
      </c>
      <c r="L431" s="132">
        <v>37</v>
      </c>
      <c r="M431">
        <f>VLOOKUP($C431,'Invited Hospitals'!$B:$J, 8, FALSE)</f>
        <v>2016</v>
      </c>
      <c r="N431" s="132" t="str">
        <f>VLOOKUP($C431,'Invited Hospitals'!$B:$K, 9, FALSE)</f>
        <v>Nongovt. (not-for-profit) - Other</v>
      </c>
      <c r="O431" s="110" t="s">
        <v>2679</v>
      </c>
      <c r="P431" s="113">
        <v>42405</v>
      </c>
      <c r="Q431" s="110" t="s">
        <v>2681</v>
      </c>
      <c r="R431" s="132" t="str">
        <f>VLOOKUP($C431,'Invited Hospitals'!$B:$K, 10, FALSE)</f>
        <v>Minor</v>
      </c>
      <c r="V431" s="1"/>
      <c r="X431" s="1"/>
      <c r="AF431" s="17"/>
      <c r="AG431" s="17"/>
      <c r="AH431" s="17"/>
    </row>
    <row r="432" spans="1:34">
      <c r="A432" s="84">
        <v>0.44703242178271563</v>
      </c>
      <c r="B432" s="83" t="s">
        <v>313</v>
      </c>
      <c r="C432" s="83" t="s">
        <v>313</v>
      </c>
      <c r="D432" s="84">
        <v>0.21700524054157877</v>
      </c>
      <c r="E432" s="83" t="s">
        <v>713</v>
      </c>
      <c r="F432" s="151">
        <v>0.25340820192356961</v>
      </c>
      <c r="G432" s="86" t="s">
        <v>353</v>
      </c>
      <c r="H432" t="str">
        <f t="shared" si="39"/>
        <v>Appoldt</v>
      </c>
      <c r="I432" t="str">
        <f t="shared" si="38"/>
        <v>Leianna L.</v>
      </c>
      <c r="J432" t="str">
        <f t="shared" si="36"/>
        <v>Appoldt, Leianna L.</v>
      </c>
      <c r="K432">
        <f>VLOOKUP(C432,'Invited Hospitals'!B:J, 7, FALSE)</f>
        <v>302</v>
      </c>
      <c r="L432" s="132">
        <v>37</v>
      </c>
      <c r="M432">
        <f>VLOOKUP($C432,'Invited Hospitals'!$B:$J, 8, FALSE)</f>
        <v>2016</v>
      </c>
      <c r="N432" s="132" t="str">
        <f>VLOOKUP($C432,'Invited Hospitals'!$B:$K, 9, FALSE)</f>
        <v>Nongovt. (not-for-profit) - Other</v>
      </c>
      <c r="O432" s="110" t="s">
        <v>2426</v>
      </c>
      <c r="P432" s="120" t="s">
        <v>2683</v>
      </c>
      <c r="Q432" s="110" t="s">
        <v>2678</v>
      </c>
      <c r="R432" s="132" t="str">
        <f>VLOOKUP($C432,'Invited Hospitals'!$B:$K, 10, FALSE)</f>
        <v>Minor</v>
      </c>
      <c r="V432" s="1"/>
      <c r="X432" s="1"/>
      <c r="AF432" s="17"/>
      <c r="AG432" s="17"/>
      <c r="AH432" s="17"/>
    </row>
    <row r="433" spans="1:34">
      <c r="A433" s="84">
        <v>0.68939194390848346</v>
      </c>
      <c r="B433" s="83" t="s">
        <v>313</v>
      </c>
      <c r="C433" s="83" t="s">
        <v>313</v>
      </c>
      <c r="D433" s="84">
        <v>0.21700524054157877</v>
      </c>
      <c r="E433" s="83" t="s">
        <v>713</v>
      </c>
      <c r="F433" s="84">
        <v>0.25340820192356961</v>
      </c>
      <c r="G433" s="86" t="s">
        <v>363</v>
      </c>
      <c r="H433" t="str">
        <f t="shared" si="39"/>
        <v>Dolorito</v>
      </c>
      <c r="I433" t="str">
        <f t="shared" si="38"/>
        <v>Lorna</v>
      </c>
      <c r="J433" t="str">
        <f t="shared" si="36"/>
        <v>Dolorito, Lorna</v>
      </c>
      <c r="K433">
        <f>VLOOKUP(C433,'Invited Hospitals'!B:J, 7, FALSE)</f>
        <v>302</v>
      </c>
      <c r="L433" s="132">
        <v>37</v>
      </c>
      <c r="M433">
        <f>VLOOKUP($C433,'Invited Hospitals'!$B:$J, 8, FALSE)</f>
        <v>2016</v>
      </c>
      <c r="N433" s="132" t="str">
        <f>VLOOKUP($C433,'Invited Hospitals'!$B:$K, 9, FALSE)</f>
        <v>Nongovt. (not-for-profit) - Other</v>
      </c>
      <c r="O433" s="110" t="s">
        <v>2426</v>
      </c>
      <c r="P433" s="113">
        <v>34894</v>
      </c>
      <c r="Q433" s="110" t="s">
        <v>2681</v>
      </c>
      <c r="R433" s="132" t="str">
        <f>VLOOKUP($C433,'Invited Hospitals'!$B:$K, 10, FALSE)</f>
        <v>Minor</v>
      </c>
      <c r="V433" s="1"/>
      <c r="X433" s="1"/>
      <c r="AF433" s="17"/>
      <c r="AG433" s="17"/>
      <c r="AH433" s="17"/>
    </row>
    <row r="434" spans="1:34">
      <c r="A434" s="84">
        <v>0.45883756253524244</v>
      </c>
      <c r="B434" s="83" t="s">
        <v>313</v>
      </c>
      <c r="C434" s="83" t="s">
        <v>313</v>
      </c>
      <c r="D434" s="84">
        <v>0.21700524054157877</v>
      </c>
      <c r="E434" s="83" t="s">
        <v>713</v>
      </c>
      <c r="F434" s="84">
        <v>0.25340820192356961</v>
      </c>
      <c r="G434" s="86" t="s">
        <v>388</v>
      </c>
      <c r="H434" t="str">
        <f t="shared" si="39"/>
        <v>Osintsev</v>
      </c>
      <c r="I434" t="str">
        <f t="shared" si="38"/>
        <v>Lyudmilla</v>
      </c>
      <c r="J434" t="str">
        <f t="shared" si="36"/>
        <v>Osintsev, Lyudmilla</v>
      </c>
      <c r="K434">
        <f>VLOOKUP(C434,'Invited Hospitals'!B:J, 7, FALSE)</f>
        <v>302</v>
      </c>
      <c r="L434" s="132">
        <v>37</v>
      </c>
      <c r="M434">
        <f>VLOOKUP($C434,'Invited Hospitals'!$B:$J, 8, FALSE)</f>
        <v>2016</v>
      </c>
      <c r="N434" s="132" t="str">
        <f>VLOOKUP($C434,'Invited Hospitals'!$B:$K, 9, FALSE)</f>
        <v>Nongovt. (not-for-profit) - Other</v>
      </c>
      <c r="O434" s="110" t="s">
        <v>2426</v>
      </c>
      <c r="P434" s="113">
        <v>42779</v>
      </c>
      <c r="Q434" s="110" t="s">
        <v>2681</v>
      </c>
      <c r="R434" s="132" t="str">
        <f>VLOOKUP($C434,'Invited Hospitals'!$B:$K, 10, FALSE)</f>
        <v>Minor</v>
      </c>
      <c r="V434" s="1"/>
      <c r="X434" s="1"/>
      <c r="AF434" s="17"/>
      <c r="AG434" s="17"/>
      <c r="AH434" s="17"/>
    </row>
    <row r="435" spans="1:34">
      <c r="A435" s="84">
        <v>4.6152240793705834E-2</v>
      </c>
      <c r="B435" s="83" t="s">
        <v>313</v>
      </c>
      <c r="C435" s="83" t="s">
        <v>313</v>
      </c>
      <c r="D435" s="84">
        <v>0.21700524054157877</v>
      </c>
      <c r="E435" s="83" t="s">
        <v>713</v>
      </c>
      <c r="F435" s="84">
        <v>0.25340820192356961</v>
      </c>
      <c r="G435" s="86" t="s">
        <v>380</v>
      </c>
      <c r="H435" t="str">
        <f t="shared" si="39"/>
        <v>Lam-Lee</v>
      </c>
      <c r="I435" t="str">
        <f t="shared" si="38"/>
        <v>Mei M.</v>
      </c>
      <c r="J435" t="str">
        <f t="shared" si="36"/>
        <v>Lam-Lee, Mei M.</v>
      </c>
      <c r="K435">
        <f>VLOOKUP(C435,'Invited Hospitals'!B:J, 7, FALSE)</f>
        <v>302</v>
      </c>
      <c r="L435" s="132">
        <v>37</v>
      </c>
      <c r="M435">
        <f>VLOOKUP($C435,'Invited Hospitals'!$B:$J, 8, FALSE)</f>
        <v>2016</v>
      </c>
      <c r="N435" s="132" t="str">
        <f>VLOOKUP($C435,'Invited Hospitals'!$B:$K, 9, FALSE)</f>
        <v>Nongovt. (not-for-profit) - Other</v>
      </c>
      <c r="O435" s="110" t="s">
        <v>2426</v>
      </c>
      <c r="P435" s="113">
        <v>32162</v>
      </c>
      <c r="Q435" s="110" t="s">
        <v>2678</v>
      </c>
      <c r="R435" s="132" t="str">
        <f>VLOOKUP($C435,'Invited Hospitals'!$B:$K, 10, FALSE)</f>
        <v>Minor</v>
      </c>
      <c r="V435" s="1"/>
      <c r="X435" s="1"/>
      <c r="AF435" s="17"/>
      <c r="AG435" s="17"/>
      <c r="AH435" s="17"/>
    </row>
    <row r="436" spans="1:34">
      <c r="A436" s="84">
        <v>0.74208424375487936</v>
      </c>
      <c r="B436" s="83" t="s">
        <v>313</v>
      </c>
      <c r="C436" s="83" t="s">
        <v>313</v>
      </c>
      <c r="D436" s="84">
        <v>0.21700524054157877</v>
      </c>
      <c r="E436" s="83" t="s">
        <v>713</v>
      </c>
      <c r="F436" s="84">
        <v>0.25340820192356961</v>
      </c>
      <c r="G436" s="86" t="s">
        <v>364</v>
      </c>
      <c r="H436" t="str">
        <f t="shared" si="39"/>
        <v>Estes</v>
      </c>
      <c r="I436" t="str">
        <f t="shared" si="38"/>
        <v>Melanie M.</v>
      </c>
      <c r="J436" t="str">
        <f t="shared" si="36"/>
        <v>Estes, Melanie M.</v>
      </c>
      <c r="K436">
        <f>VLOOKUP(C436,'Invited Hospitals'!B:J, 7, FALSE)</f>
        <v>302</v>
      </c>
      <c r="L436" s="132">
        <v>37</v>
      </c>
      <c r="M436">
        <f>VLOOKUP($C436,'Invited Hospitals'!$B:$J, 8, FALSE)</f>
        <v>2016</v>
      </c>
      <c r="N436" s="132" t="str">
        <f>VLOOKUP($C436,'Invited Hospitals'!$B:$K, 9, FALSE)</f>
        <v>Nongovt. (not-for-profit) - Other</v>
      </c>
      <c r="O436" s="110" t="s">
        <v>2426</v>
      </c>
      <c r="P436" s="113">
        <v>41253</v>
      </c>
      <c r="Q436" s="110" t="s">
        <v>2678</v>
      </c>
      <c r="R436" s="132" t="str">
        <f>VLOOKUP($C436,'Invited Hospitals'!$B:$K, 10, FALSE)</f>
        <v>Minor</v>
      </c>
      <c r="V436" s="1"/>
      <c r="X436" s="1"/>
      <c r="AF436" s="17"/>
      <c r="AG436" s="17"/>
      <c r="AH436" s="17"/>
    </row>
    <row r="437" spans="1:34">
      <c r="A437" s="84">
        <v>5.532730789663387E-2</v>
      </c>
      <c r="B437" s="83" t="s">
        <v>313</v>
      </c>
      <c r="C437" s="83" t="s">
        <v>313</v>
      </c>
      <c r="D437" s="84">
        <v>0.21700524054157877</v>
      </c>
      <c r="E437" s="83" t="s">
        <v>713</v>
      </c>
      <c r="F437" s="84">
        <v>0.25340820192356961</v>
      </c>
      <c r="G437" s="86" t="s">
        <v>390</v>
      </c>
      <c r="H437" t="str">
        <f t="shared" si="39"/>
        <v>Quiambao</v>
      </c>
      <c r="I437" t="str">
        <f t="shared" si="38"/>
        <v>Patrick</v>
      </c>
      <c r="J437" t="str">
        <f t="shared" si="36"/>
        <v>Quiambao, Patrick</v>
      </c>
      <c r="K437">
        <f>VLOOKUP(C437,'Invited Hospitals'!B:J, 7, FALSE)</f>
        <v>302</v>
      </c>
      <c r="L437" s="132">
        <v>37</v>
      </c>
      <c r="M437">
        <f>VLOOKUP($C437,'Invited Hospitals'!$B:$J, 8, FALSE)</f>
        <v>2016</v>
      </c>
      <c r="N437" s="132" t="str">
        <f>VLOOKUP($C437,'Invited Hospitals'!$B:$K, 9, FALSE)</f>
        <v>Nongovt. (not-for-profit) - Other</v>
      </c>
      <c r="O437" s="110" t="s">
        <v>2421</v>
      </c>
      <c r="P437" s="113">
        <v>40980</v>
      </c>
      <c r="Q437" s="110" t="s">
        <v>2678</v>
      </c>
      <c r="R437" s="132" t="str">
        <f>VLOOKUP($C437,'Invited Hospitals'!$B:$K, 10, FALSE)</f>
        <v>Minor</v>
      </c>
      <c r="V437" s="1"/>
      <c r="X437" s="1"/>
      <c r="AF437" s="17"/>
      <c r="AG437" s="17"/>
      <c r="AH437" s="17"/>
    </row>
    <row r="438" spans="1:34">
      <c r="A438" s="84">
        <v>0.45559207275766878</v>
      </c>
      <c r="B438" s="83" t="s">
        <v>313</v>
      </c>
      <c r="C438" s="83" t="s">
        <v>313</v>
      </c>
      <c r="D438" s="84">
        <v>0.21700524054157877</v>
      </c>
      <c r="E438" s="83" t="s">
        <v>713</v>
      </c>
      <c r="F438" s="84">
        <v>0.25340820192356961</v>
      </c>
      <c r="G438" s="86" t="s">
        <v>377</v>
      </c>
      <c r="H438" t="str">
        <f t="shared" si="39"/>
        <v>Jackson</v>
      </c>
      <c r="I438" t="str">
        <f t="shared" si="38"/>
        <v>Rachel I.</v>
      </c>
      <c r="J438" t="str">
        <f t="shared" ref="J438:J501" si="40">PROPER(CLEAN(H438&amp;", "&amp;I438))</f>
        <v>Jackson, Rachel I.</v>
      </c>
      <c r="K438">
        <f>VLOOKUP(C438,'Invited Hospitals'!B:J, 7, FALSE)</f>
        <v>302</v>
      </c>
      <c r="L438" s="132">
        <v>37</v>
      </c>
      <c r="M438">
        <f>VLOOKUP($C438,'Invited Hospitals'!$B:$J, 8, FALSE)</f>
        <v>2016</v>
      </c>
      <c r="N438" s="132" t="str">
        <f>VLOOKUP($C438,'Invited Hospitals'!$B:$K, 9, FALSE)</f>
        <v>Nongovt. (not-for-profit) - Other</v>
      </c>
      <c r="O438" s="110" t="s">
        <v>2426</v>
      </c>
      <c r="P438" s="113">
        <v>42733</v>
      </c>
      <c r="Q438" s="110" t="s">
        <v>2678</v>
      </c>
      <c r="R438" s="132" t="str">
        <f>VLOOKUP($C438,'Invited Hospitals'!$B:$K, 10, FALSE)</f>
        <v>Minor</v>
      </c>
      <c r="V438" s="1"/>
      <c r="X438" s="1"/>
      <c r="AF438" s="17"/>
      <c r="AG438" s="17"/>
      <c r="AH438" s="17"/>
    </row>
    <row r="439" spans="1:34">
      <c r="A439" s="84">
        <v>0.75041389472525932</v>
      </c>
      <c r="B439" s="83" t="s">
        <v>313</v>
      </c>
      <c r="C439" s="83" t="s">
        <v>313</v>
      </c>
      <c r="D439" s="84">
        <v>0.21700524054157877</v>
      </c>
      <c r="E439" s="83" t="s">
        <v>713</v>
      </c>
      <c r="F439" s="84">
        <v>0.25340820192356961</v>
      </c>
      <c r="G439" s="86" t="s">
        <v>359</v>
      </c>
      <c r="H439" t="str">
        <f t="shared" si="39"/>
        <v>Craig</v>
      </c>
      <c r="I439" t="str">
        <f t="shared" si="38"/>
        <v>Raeann M.</v>
      </c>
      <c r="J439" t="str">
        <f t="shared" si="40"/>
        <v>Craig, Raeann M.</v>
      </c>
      <c r="K439">
        <f>VLOOKUP(C439,'Invited Hospitals'!B:J, 7, FALSE)</f>
        <v>302</v>
      </c>
      <c r="L439" s="132">
        <v>37</v>
      </c>
      <c r="M439">
        <f>VLOOKUP($C439,'Invited Hospitals'!$B:$J, 8, FALSE)</f>
        <v>2016</v>
      </c>
      <c r="N439" s="132" t="str">
        <f>VLOOKUP($C439,'Invited Hospitals'!$B:$K, 9, FALSE)</f>
        <v>Nongovt. (not-for-profit) - Other</v>
      </c>
      <c r="O439" s="110" t="s">
        <v>2426</v>
      </c>
      <c r="P439" s="113">
        <v>36353</v>
      </c>
      <c r="Q439" s="110" t="s">
        <v>2678</v>
      </c>
      <c r="R439" s="132" t="str">
        <f>VLOOKUP($C439,'Invited Hospitals'!$B:$K, 10, FALSE)</f>
        <v>Minor</v>
      </c>
      <c r="V439" s="1"/>
      <c r="X439" s="1"/>
      <c r="AF439" s="17"/>
      <c r="AG439" s="17"/>
      <c r="AH439" s="17"/>
    </row>
    <row r="440" spans="1:34">
      <c r="A440" s="84">
        <v>0.37248708625225446</v>
      </c>
      <c r="B440" s="83" t="s">
        <v>313</v>
      </c>
      <c r="C440" s="83" t="s">
        <v>313</v>
      </c>
      <c r="D440" s="84">
        <v>0.21700524054157877</v>
      </c>
      <c r="E440" s="83" t="s">
        <v>713</v>
      </c>
      <c r="F440" s="84">
        <v>0.25340820192356961</v>
      </c>
      <c r="G440" s="86" t="s">
        <v>362</v>
      </c>
      <c r="H440" t="str">
        <f t="shared" si="39"/>
        <v>Dockter</v>
      </c>
      <c r="I440" t="str">
        <f t="shared" si="38"/>
        <v>Rebecca L.</v>
      </c>
      <c r="J440" t="str">
        <f t="shared" si="40"/>
        <v>Dockter, Rebecca L.</v>
      </c>
      <c r="K440">
        <f>VLOOKUP(C440,'Invited Hospitals'!B:J, 7, FALSE)</f>
        <v>302</v>
      </c>
      <c r="L440" s="132">
        <v>37</v>
      </c>
      <c r="M440">
        <f>VLOOKUP($C440,'Invited Hospitals'!$B:$J, 8, FALSE)</f>
        <v>2016</v>
      </c>
      <c r="N440" s="132" t="str">
        <f>VLOOKUP($C440,'Invited Hospitals'!$B:$K, 9, FALSE)</f>
        <v>Nongovt. (not-for-profit) - Other</v>
      </c>
      <c r="O440" s="110" t="s">
        <v>2426</v>
      </c>
      <c r="P440" s="113">
        <v>42255</v>
      </c>
      <c r="Q440" s="110" t="s">
        <v>2681</v>
      </c>
      <c r="R440" s="132" t="str">
        <f>VLOOKUP($C440,'Invited Hospitals'!$B:$K, 10, FALSE)</f>
        <v>Minor</v>
      </c>
      <c r="V440" s="1"/>
      <c r="X440" s="1"/>
      <c r="AF440" s="17"/>
      <c r="AG440" s="17"/>
      <c r="AH440" s="17"/>
    </row>
    <row r="441" spans="1:34">
      <c r="A441" s="84">
        <v>0.19193952857576957</v>
      </c>
      <c r="B441" s="83" t="s">
        <v>313</v>
      </c>
      <c r="C441" s="83" t="s">
        <v>313</v>
      </c>
      <c r="D441" s="84">
        <v>0.21700524054157877</v>
      </c>
      <c r="E441" s="83" t="s">
        <v>713</v>
      </c>
      <c r="F441" s="84">
        <v>0.25340820192356961</v>
      </c>
      <c r="G441" s="86" t="s">
        <v>366</v>
      </c>
      <c r="H441" t="s">
        <v>3729</v>
      </c>
      <c r="I441" t="s">
        <v>3730</v>
      </c>
      <c r="J441" t="str">
        <f t="shared" si="40"/>
        <v>Gonzalez, Daisy Crespo</v>
      </c>
      <c r="K441">
        <f>VLOOKUP(C441,'Invited Hospitals'!B:J, 7, FALSE)</f>
        <v>302</v>
      </c>
      <c r="L441" s="132">
        <v>37</v>
      </c>
      <c r="M441">
        <f>VLOOKUP($C441,'Invited Hospitals'!$B:$J, 8, FALSE)</f>
        <v>2016</v>
      </c>
      <c r="N441" s="132" t="str">
        <f>VLOOKUP($C441,'Invited Hospitals'!$B:$K, 9, FALSE)</f>
        <v>Nongovt. (not-for-profit) - Other</v>
      </c>
      <c r="O441" s="110" t="s">
        <v>2426</v>
      </c>
      <c r="P441" s="113">
        <v>39111</v>
      </c>
      <c r="Q441" s="110" t="s">
        <v>2681</v>
      </c>
      <c r="R441" s="132" t="str">
        <f>VLOOKUP($C441,'Invited Hospitals'!$B:$K, 10, FALSE)</f>
        <v>Minor</v>
      </c>
      <c r="V441" s="1"/>
      <c r="X441" s="1"/>
      <c r="AF441" s="17"/>
      <c r="AG441" s="17"/>
      <c r="AH441" s="17"/>
    </row>
    <row r="442" spans="1:34">
      <c r="A442" s="84">
        <v>0.37023211816360357</v>
      </c>
      <c r="B442" s="83" t="s">
        <v>313</v>
      </c>
      <c r="C442" s="83" t="s">
        <v>313</v>
      </c>
      <c r="D442" s="84">
        <v>0.21700524054157877</v>
      </c>
      <c r="E442" s="83" t="s">
        <v>713</v>
      </c>
      <c r="F442" s="84">
        <v>0.25340820192356961</v>
      </c>
      <c r="G442" s="86" t="s">
        <v>376</v>
      </c>
      <c r="H442" t="str">
        <f t="shared" ref="H442:H463" si="41">LEFT(G442,(FIND(" ",G442,1)-1))</f>
        <v>Holevas</v>
      </c>
      <c r="I442" t="str">
        <f t="shared" ref="I442:I505" si="42">TRIM(MID(G442,FIND(" ",G442)+1,256))</f>
        <v>Sharla</v>
      </c>
      <c r="J442" t="str">
        <f t="shared" si="40"/>
        <v>Holevas, Sharla</v>
      </c>
      <c r="K442">
        <f>VLOOKUP(C442,'Invited Hospitals'!B:J, 7, FALSE)</f>
        <v>302</v>
      </c>
      <c r="L442" s="132">
        <v>37</v>
      </c>
      <c r="M442">
        <f>VLOOKUP($C442,'Invited Hospitals'!$B:$J, 8, FALSE)</f>
        <v>2016</v>
      </c>
      <c r="N442" s="132" t="str">
        <f>VLOOKUP($C442,'Invited Hospitals'!$B:$K, 9, FALSE)</f>
        <v>Nongovt. (not-for-profit) - Other</v>
      </c>
      <c r="O442" s="110" t="s">
        <v>2426</v>
      </c>
      <c r="P442" s="113">
        <v>38334</v>
      </c>
      <c r="Q442" s="110" t="s">
        <v>2681</v>
      </c>
      <c r="R442" s="132" t="str">
        <f>VLOOKUP($C442,'Invited Hospitals'!$B:$K, 10, FALSE)</f>
        <v>Minor</v>
      </c>
      <c r="V442" s="1"/>
      <c r="X442" s="1"/>
      <c r="AF442" s="17"/>
      <c r="AG442" s="17"/>
      <c r="AH442" s="17"/>
    </row>
    <row r="443" spans="1:34">
      <c r="A443" s="84">
        <v>0.17582300637979753</v>
      </c>
      <c r="B443" s="83" t="s">
        <v>313</v>
      </c>
      <c r="C443" s="83" t="s">
        <v>313</v>
      </c>
      <c r="D443" s="84">
        <v>0.21700524054157877</v>
      </c>
      <c r="E443" s="83" t="s">
        <v>713</v>
      </c>
      <c r="F443" s="84">
        <v>0.25340820192356961</v>
      </c>
      <c r="G443" s="86" t="s">
        <v>358</v>
      </c>
      <c r="H443" t="str">
        <f t="shared" si="41"/>
        <v>Cooper</v>
      </c>
      <c r="I443" t="str">
        <f t="shared" si="42"/>
        <v>Shaunda</v>
      </c>
      <c r="J443" t="str">
        <f t="shared" si="40"/>
        <v>Cooper, Shaunda</v>
      </c>
      <c r="K443">
        <f>VLOOKUP(C443,'Invited Hospitals'!B:J, 7, FALSE)</f>
        <v>302</v>
      </c>
      <c r="L443" s="132">
        <v>37</v>
      </c>
      <c r="M443">
        <f>VLOOKUP($C443,'Invited Hospitals'!$B:$J, 8, FALSE)</f>
        <v>2016</v>
      </c>
      <c r="N443" s="132" t="str">
        <f>VLOOKUP($C443,'Invited Hospitals'!$B:$K, 9, FALSE)</f>
        <v>Nongovt. (not-for-profit) - Other</v>
      </c>
      <c r="O443" s="110" t="s">
        <v>2679</v>
      </c>
      <c r="P443" s="113">
        <v>42613</v>
      </c>
      <c r="Q443" s="110" t="s">
        <v>2680</v>
      </c>
      <c r="R443" s="132" t="str">
        <f>VLOOKUP($C443,'Invited Hospitals'!$B:$K, 10, FALSE)</f>
        <v>Minor</v>
      </c>
      <c r="V443" s="1"/>
      <c r="X443" s="1"/>
      <c r="AF443" s="17"/>
      <c r="AG443" s="17"/>
      <c r="AH443" s="17"/>
    </row>
    <row r="444" spans="1:34">
      <c r="A444" s="84">
        <v>0.94859150767808198</v>
      </c>
      <c r="B444" s="83" t="s">
        <v>313</v>
      </c>
      <c r="C444" s="83" t="s">
        <v>313</v>
      </c>
      <c r="D444" s="84">
        <v>0.21700524054157877</v>
      </c>
      <c r="E444" s="83" t="s">
        <v>713</v>
      </c>
      <c r="F444" s="84">
        <v>0.25340820192356961</v>
      </c>
      <c r="G444" s="86" t="s">
        <v>352</v>
      </c>
      <c r="H444" t="str">
        <f t="shared" si="41"/>
        <v>Allan-Cole</v>
      </c>
      <c r="I444" t="str">
        <f t="shared" si="42"/>
        <v>Shelley M.</v>
      </c>
      <c r="J444" t="str">
        <f t="shared" si="40"/>
        <v>Allan-Cole, Shelley M.</v>
      </c>
      <c r="K444">
        <f>VLOOKUP(C444,'Invited Hospitals'!B:J, 7, FALSE)</f>
        <v>302</v>
      </c>
      <c r="L444" s="132">
        <v>37</v>
      </c>
      <c r="M444">
        <f>VLOOKUP($C444,'Invited Hospitals'!$B:$J, 8, FALSE)</f>
        <v>2016</v>
      </c>
      <c r="N444" s="132" t="str">
        <f>VLOOKUP($C444,'Invited Hospitals'!$B:$K, 9, FALSE)</f>
        <v>Nongovt. (not-for-profit) - Other</v>
      </c>
      <c r="O444" s="110" t="s">
        <v>2426</v>
      </c>
      <c r="P444" s="113">
        <v>37732</v>
      </c>
      <c r="Q444" s="110" t="s">
        <v>2681</v>
      </c>
      <c r="R444" s="132" t="str">
        <f>VLOOKUP($C444,'Invited Hospitals'!$B:$K, 10, FALSE)</f>
        <v>Minor</v>
      </c>
      <c r="V444" s="1"/>
      <c r="X444" s="1"/>
      <c r="AF444" s="17"/>
      <c r="AG444" s="17"/>
      <c r="AH444" s="17"/>
    </row>
    <row r="445" spans="1:34">
      <c r="A445" s="84">
        <v>0.41612526229937652</v>
      </c>
      <c r="B445" s="83" t="s">
        <v>313</v>
      </c>
      <c r="C445" s="83" t="s">
        <v>313</v>
      </c>
      <c r="D445" s="84">
        <v>0.21700524054157877</v>
      </c>
      <c r="E445" s="83" t="s">
        <v>713</v>
      </c>
      <c r="F445" s="84">
        <v>0.25340820192356961</v>
      </c>
      <c r="G445" s="86" t="s">
        <v>361</v>
      </c>
      <c r="H445" t="str">
        <f t="shared" si="41"/>
        <v>Divine</v>
      </c>
      <c r="I445" t="str">
        <f t="shared" si="42"/>
        <v>Susan</v>
      </c>
      <c r="J445" t="str">
        <f t="shared" si="40"/>
        <v>Divine, Susan</v>
      </c>
      <c r="K445">
        <f>VLOOKUP(C445,'Invited Hospitals'!B:J, 7, FALSE)</f>
        <v>302</v>
      </c>
      <c r="L445" s="132">
        <v>37</v>
      </c>
      <c r="M445">
        <f>VLOOKUP($C445,'Invited Hospitals'!$B:$J, 8, FALSE)</f>
        <v>2016</v>
      </c>
      <c r="N445" s="132" t="str">
        <f>VLOOKUP($C445,'Invited Hospitals'!$B:$K, 9, FALSE)</f>
        <v>Nongovt. (not-for-profit) - Other</v>
      </c>
      <c r="O445" s="110" t="s">
        <v>2426</v>
      </c>
      <c r="P445" s="113">
        <v>28794</v>
      </c>
      <c r="Q445" s="110" t="s">
        <v>2678</v>
      </c>
      <c r="R445" s="132" t="str">
        <f>VLOOKUP($C445,'Invited Hospitals'!$B:$K, 10, FALSE)</f>
        <v>Minor</v>
      </c>
      <c r="V445" s="1"/>
      <c r="X445" s="1"/>
      <c r="AF445" s="17"/>
      <c r="AG445" s="17"/>
      <c r="AH445" s="17"/>
    </row>
    <row r="446" spans="1:34">
      <c r="A446" s="84">
        <v>0.99035919235221503</v>
      </c>
      <c r="B446" s="83" t="s">
        <v>313</v>
      </c>
      <c r="C446" s="83" t="s">
        <v>313</v>
      </c>
      <c r="D446" s="84">
        <v>0.21700524054157877</v>
      </c>
      <c r="E446" s="83" t="s">
        <v>713</v>
      </c>
      <c r="F446" s="84">
        <v>0.25340820192356961</v>
      </c>
      <c r="G446" s="86" t="s">
        <v>396</v>
      </c>
      <c r="H446" t="str">
        <f t="shared" si="41"/>
        <v>Spencer</v>
      </c>
      <c r="I446" t="str">
        <f t="shared" si="42"/>
        <v>Tamara</v>
      </c>
      <c r="J446" t="str">
        <f t="shared" si="40"/>
        <v>Spencer, Tamara</v>
      </c>
      <c r="K446">
        <f>VLOOKUP(C446,'Invited Hospitals'!B:J, 7, FALSE)</f>
        <v>302</v>
      </c>
      <c r="L446" s="132">
        <v>37</v>
      </c>
      <c r="M446">
        <f>VLOOKUP($C446,'Invited Hospitals'!$B:$J, 8, FALSE)</f>
        <v>2016</v>
      </c>
      <c r="N446" s="132" t="str">
        <f>VLOOKUP($C446,'Invited Hospitals'!$B:$K, 9, FALSE)</f>
        <v>Nongovt. (not-for-profit) - Other</v>
      </c>
      <c r="O446" s="110" t="s">
        <v>2679</v>
      </c>
      <c r="P446" s="113">
        <v>42216</v>
      </c>
      <c r="Q446" s="110" t="s">
        <v>2678</v>
      </c>
      <c r="R446" s="132" t="str">
        <f>VLOOKUP($C446,'Invited Hospitals'!$B:$K, 10, FALSE)</f>
        <v>Minor</v>
      </c>
      <c r="V446" s="1"/>
      <c r="X446" s="1"/>
      <c r="AF446" s="17"/>
      <c r="AG446" s="17"/>
      <c r="AH446" s="17"/>
    </row>
    <row r="447" spans="1:34">
      <c r="A447" s="84">
        <v>0.83825716275919326</v>
      </c>
      <c r="B447" s="83" t="s">
        <v>313</v>
      </c>
      <c r="C447" s="83" t="s">
        <v>313</v>
      </c>
      <c r="D447" s="84">
        <v>0.21700524054157877</v>
      </c>
      <c r="E447" s="83" t="s">
        <v>713</v>
      </c>
      <c r="F447" s="84">
        <v>0.25340820192356961</v>
      </c>
      <c r="G447" s="86" t="s">
        <v>383</v>
      </c>
      <c r="H447" t="str">
        <f t="shared" si="41"/>
        <v>Montoya</v>
      </c>
      <c r="I447" t="str">
        <f t="shared" si="42"/>
        <v>Tanesha</v>
      </c>
      <c r="J447" t="str">
        <f t="shared" si="40"/>
        <v>Montoya, Tanesha</v>
      </c>
      <c r="K447">
        <f>VLOOKUP(C447,'Invited Hospitals'!B:J, 7, FALSE)</f>
        <v>302</v>
      </c>
      <c r="L447" s="132">
        <v>37</v>
      </c>
      <c r="M447">
        <f>VLOOKUP($C447,'Invited Hospitals'!$B:$J, 8, FALSE)</f>
        <v>2016</v>
      </c>
      <c r="N447" s="132" t="str">
        <f>VLOOKUP($C447,'Invited Hospitals'!$B:$K, 9, FALSE)</f>
        <v>Nongovt. (not-for-profit) - Other</v>
      </c>
      <c r="O447" s="110" t="s">
        <v>2679</v>
      </c>
      <c r="P447" s="113">
        <v>39335</v>
      </c>
      <c r="Q447" s="110" t="s">
        <v>2680</v>
      </c>
      <c r="R447" s="132" t="str">
        <f>VLOOKUP($C447,'Invited Hospitals'!$B:$K, 10, FALSE)</f>
        <v>Minor</v>
      </c>
      <c r="V447" s="1"/>
      <c r="X447" s="1"/>
      <c r="AF447" s="17"/>
      <c r="AG447" s="17"/>
      <c r="AH447" s="17"/>
    </row>
    <row r="448" spans="1:34">
      <c r="A448" s="84">
        <v>0.46374167072658468</v>
      </c>
      <c r="B448" s="83" t="s">
        <v>313</v>
      </c>
      <c r="C448" s="83" t="s">
        <v>313</v>
      </c>
      <c r="D448" s="84">
        <v>0.21700524054157877</v>
      </c>
      <c r="E448" s="83" t="s">
        <v>713</v>
      </c>
      <c r="F448" s="84">
        <v>0.25340820192356961</v>
      </c>
      <c r="G448" s="86" t="s">
        <v>398</v>
      </c>
      <c r="H448" t="str">
        <f t="shared" si="41"/>
        <v>Swanson</v>
      </c>
      <c r="I448" t="str">
        <f t="shared" si="42"/>
        <v>Tracy J.</v>
      </c>
      <c r="J448" t="str">
        <f t="shared" si="40"/>
        <v>Swanson, Tracy J.</v>
      </c>
      <c r="K448">
        <f>VLOOKUP(C448,'Invited Hospitals'!B:J, 7, FALSE)</f>
        <v>302</v>
      </c>
      <c r="L448" s="132">
        <v>37</v>
      </c>
      <c r="M448">
        <f>VLOOKUP($C448,'Invited Hospitals'!$B:$J, 8, FALSE)</f>
        <v>2016</v>
      </c>
      <c r="N448" s="132" t="str">
        <f>VLOOKUP($C448,'Invited Hospitals'!$B:$K, 9, FALSE)</f>
        <v>Nongovt. (not-for-profit) - Other</v>
      </c>
      <c r="O448" s="110" t="s">
        <v>2426</v>
      </c>
      <c r="P448" s="113">
        <v>42629</v>
      </c>
      <c r="Q448" s="110" t="s">
        <v>2681</v>
      </c>
      <c r="R448" s="132" t="str">
        <f>VLOOKUP($C448,'Invited Hospitals'!$B:$K, 10, FALSE)</f>
        <v>Minor</v>
      </c>
      <c r="V448" s="1"/>
      <c r="X448" s="1"/>
      <c r="AF448" s="17"/>
      <c r="AG448" s="17"/>
      <c r="AH448" s="17"/>
    </row>
    <row r="449" spans="1:34">
      <c r="A449" s="84">
        <v>0.16993347489235089</v>
      </c>
      <c r="B449" s="83" t="s">
        <v>313</v>
      </c>
      <c r="C449" s="83" t="s">
        <v>313</v>
      </c>
      <c r="D449" s="84">
        <v>0.21700524054157877</v>
      </c>
      <c r="E449" s="83" t="s">
        <v>713</v>
      </c>
      <c r="F449" s="84">
        <v>0.25340820192356961</v>
      </c>
      <c r="G449" s="86" t="s">
        <v>379</v>
      </c>
      <c r="H449" t="str">
        <f t="shared" si="41"/>
        <v>Kozhemyakin</v>
      </c>
      <c r="I449" t="str">
        <f t="shared" si="42"/>
        <v>Vladimir V.</v>
      </c>
      <c r="J449" t="str">
        <f t="shared" si="40"/>
        <v>Kozhemyakin, Vladimir V.</v>
      </c>
      <c r="K449">
        <f>VLOOKUP(C449,'Invited Hospitals'!B:J, 7, FALSE)</f>
        <v>302</v>
      </c>
      <c r="L449" s="132">
        <v>37</v>
      </c>
      <c r="M449">
        <f>VLOOKUP($C449,'Invited Hospitals'!$B:$J, 8, FALSE)</f>
        <v>2016</v>
      </c>
      <c r="N449" s="132" t="str">
        <f>VLOOKUP($C449,'Invited Hospitals'!$B:$K, 9, FALSE)</f>
        <v>Nongovt. (not-for-profit) - Other</v>
      </c>
      <c r="O449" s="110" t="s">
        <v>2426</v>
      </c>
      <c r="P449" s="113">
        <v>42345</v>
      </c>
      <c r="Q449" s="110" t="s">
        <v>2681</v>
      </c>
      <c r="R449" s="132" t="str">
        <f>VLOOKUP($C449,'Invited Hospitals'!$B:$K, 10, FALSE)</f>
        <v>Minor</v>
      </c>
      <c r="V449" s="1"/>
      <c r="X449" s="1"/>
      <c r="AF449" s="17"/>
      <c r="AG449" s="17"/>
      <c r="AH449" s="17"/>
    </row>
    <row r="450" spans="1:34">
      <c r="A450" s="84">
        <v>0.12934573179205344</v>
      </c>
      <c r="B450" s="83" t="s">
        <v>313</v>
      </c>
      <c r="C450" s="83" t="s">
        <v>313</v>
      </c>
      <c r="D450" s="84">
        <v>0.21700524054157877</v>
      </c>
      <c r="E450" s="83" t="s">
        <v>712</v>
      </c>
      <c r="F450" s="84">
        <v>0.64084960040717354</v>
      </c>
      <c r="G450" s="86" t="s">
        <v>344</v>
      </c>
      <c r="H450" t="str">
        <f t="shared" si="41"/>
        <v>Shafer</v>
      </c>
      <c r="I450" t="str">
        <f t="shared" si="42"/>
        <v>Aimee</v>
      </c>
      <c r="J450" t="str">
        <f t="shared" si="40"/>
        <v>Shafer, Aimee</v>
      </c>
      <c r="K450">
        <f>VLOOKUP(C450,'Invited Hospitals'!B:J, 7, FALSE)</f>
        <v>302</v>
      </c>
      <c r="L450" s="132">
        <v>20</v>
      </c>
      <c r="M450">
        <f>VLOOKUP($C450,'Invited Hospitals'!$B:$J, 8, FALSE)</f>
        <v>2016</v>
      </c>
      <c r="N450" s="132" t="str">
        <f>VLOOKUP($C450,'Invited Hospitals'!$B:$K, 9, FALSE)</f>
        <v>Nongovt. (not-for-profit) - Other</v>
      </c>
      <c r="O450" s="110" t="s">
        <v>2426</v>
      </c>
      <c r="P450" s="113">
        <v>41434</v>
      </c>
      <c r="Q450" s="110" t="s">
        <v>2428</v>
      </c>
      <c r="R450" s="132" t="str">
        <f>VLOOKUP($C450,'Invited Hospitals'!$B:$K, 10, FALSE)</f>
        <v>Minor</v>
      </c>
      <c r="V450" s="1"/>
      <c r="X450" s="1"/>
      <c r="AF450" s="17"/>
      <c r="AG450" s="17"/>
      <c r="AH450" s="17"/>
    </row>
    <row r="451" spans="1:34">
      <c r="A451" s="84">
        <v>0.13477875733608946</v>
      </c>
      <c r="B451" s="83" t="s">
        <v>313</v>
      </c>
      <c r="C451" s="83" t="s">
        <v>313</v>
      </c>
      <c r="D451" s="84">
        <v>0.21700524054157877</v>
      </c>
      <c r="E451" s="83" t="s">
        <v>712</v>
      </c>
      <c r="F451" s="84">
        <v>0.64084960040717354</v>
      </c>
      <c r="G451" s="86" t="s">
        <v>323</v>
      </c>
      <c r="H451" t="str">
        <f t="shared" si="41"/>
        <v>E.</v>
      </c>
      <c r="I451" t="str">
        <f t="shared" si="42"/>
        <v>Scott Aimee</v>
      </c>
      <c r="J451" t="str">
        <f t="shared" si="40"/>
        <v>E., Scott Aimee</v>
      </c>
      <c r="K451">
        <f>VLOOKUP(C451,'Invited Hospitals'!B:J, 7, FALSE)</f>
        <v>302</v>
      </c>
      <c r="L451" s="132">
        <v>20</v>
      </c>
      <c r="M451">
        <f>VLOOKUP($C451,'Invited Hospitals'!$B:$J, 8, FALSE)</f>
        <v>2016</v>
      </c>
      <c r="N451" s="132" t="str">
        <f>VLOOKUP($C451,'Invited Hospitals'!$B:$K, 9, FALSE)</f>
        <v>Nongovt. (not-for-profit) - Other</v>
      </c>
      <c r="O451" s="110" t="s">
        <v>2679</v>
      </c>
      <c r="P451" s="113">
        <v>40994</v>
      </c>
      <c r="Q451" s="110" t="s">
        <v>2428</v>
      </c>
      <c r="R451" s="132" t="str">
        <f>VLOOKUP($C451,'Invited Hospitals'!$B:$K, 10, FALSE)</f>
        <v>Minor</v>
      </c>
      <c r="V451" s="1"/>
      <c r="X451" s="1"/>
      <c r="AF451" s="17"/>
      <c r="AG451" s="17"/>
      <c r="AH451" s="17"/>
    </row>
    <row r="452" spans="1:34">
      <c r="A452" s="84">
        <v>0.31637595360558024</v>
      </c>
      <c r="B452" s="83" t="s">
        <v>313</v>
      </c>
      <c r="C452" s="83" t="s">
        <v>313</v>
      </c>
      <c r="D452" s="84">
        <v>0.21700524054157877</v>
      </c>
      <c r="E452" s="83" t="s">
        <v>712</v>
      </c>
      <c r="F452" s="84">
        <v>0.64084960040717354</v>
      </c>
      <c r="G452" s="86" t="s">
        <v>329</v>
      </c>
      <c r="H452" t="str">
        <f t="shared" si="41"/>
        <v>H.</v>
      </c>
      <c r="I452" t="str">
        <f t="shared" si="42"/>
        <v>Ononiwu Amaka</v>
      </c>
      <c r="J452" t="str">
        <f t="shared" si="40"/>
        <v>H., Ononiwu Amaka</v>
      </c>
      <c r="K452">
        <f>VLOOKUP(C452,'Invited Hospitals'!B:J, 7, FALSE)</f>
        <v>302</v>
      </c>
      <c r="L452" s="132">
        <v>20</v>
      </c>
      <c r="M452">
        <f>VLOOKUP($C452,'Invited Hospitals'!$B:$J, 8, FALSE)</f>
        <v>2016</v>
      </c>
      <c r="N452" s="132" t="str">
        <f>VLOOKUP($C452,'Invited Hospitals'!$B:$K, 9, FALSE)</f>
        <v>Nongovt. (not-for-profit) - Other</v>
      </c>
      <c r="O452" s="110" t="s">
        <v>2426</v>
      </c>
      <c r="P452" s="113">
        <v>41918</v>
      </c>
      <c r="Q452" s="110" t="s">
        <v>2428</v>
      </c>
      <c r="R452" s="132" t="str">
        <f>VLOOKUP($C452,'Invited Hospitals'!$B:$K, 10, FALSE)</f>
        <v>Minor</v>
      </c>
      <c r="V452" s="1"/>
      <c r="X452" s="1"/>
      <c r="AF452" s="17"/>
      <c r="AG452" s="17"/>
      <c r="AH452" s="17"/>
    </row>
    <row r="453" spans="1:34">
      <c r="A453" s="84">
        <v>0.50377996305180028</v>
      </c>
      <c r="B453" s="83" t="s">
        <v>313</v>
      </c>
      <c r="C453" s="83" t="s">
        <v>313</v>
      </c>
      <c r="D453" s="84">
        <v>0.21700524054157877</v>
      </c>
      <c r="E453" s="83" t="s">
        <v>712</v>
      </c>
      <c r="F453" s="84">
        <v>0.64084960040717354</v>
      </c>
      <c r="G453" s="86" t="s">
        <v>320</v>
      </c>
      <c r="H453" t="str">
        <f t="shared" si="41"/>
        <v>Christin</v>
      </c>
      <c r="I453" t="str">
        <f t="shared" si="42"/>
        <v>Lewis Amanda</v>
      </c>
      <c r="J453" t="str">
        <f t="shared" si="40"/>
        <v>Christin, Lewis Amanda</v>
      </c>
      <c r="K453">
        <f>VLOOKUP(C453,'Invited Hospitals'!B:J, 7, FALSE)</f>
        <v>302</v>
      </c>
      <c r="L453" s="132">
        <v>20</v>
      </c>
      <c r="M453">
        <f>VLOOKUP($C453,'Invited Hospitals'!$B:$J, 8, FALSE)</f>
        <v>2016</v>
      </c>
      <c r="N453" s="132" t="str">
        <f>VLOOKUP($C453,'Invited Hospitals'!$B:$K, 9, FALSE)</f>
        <v>Nongovt. (not-for-profit) - Other</v>
      </c>
      <c r="O453" s="110" t="s">
        <v>2426</v>
      </c>
      <c r="P453" s="113">
        <v>37243</v>
      </c>
      <c r="Q453" s="110" t="s">
        <v>2678</v>
      </c>
      <c r="R453" s="132" t="str">
        <f>VLOOKUP($C453,'Invited Hospitals'!$B:$K, 10, FALSE)</f>
        <v>Minor</v>
      </c>
      <c r="V453" s="1"/>
      <c r="X453" s="1"/>
      <c r="AF453" s="17"/>
      <c r="AG453" s="17"/>
      <c r="AH453" s="17"/>
    </row>
    <row r="454" spans="1:34">
      <c r="A454" s="84">
        <v>0.31903662449975279</v>
      </c>
      <c r="B454" s="83" t="s">
        <v>313</v>
      </c>
      <c r="C454" s="83" t="s">
        <v>313</v>
      </c>
      <c r="D454" s="84">
        <v>0.21700524054157877</v>
      </c>
      <c r="E454" s="83" t="s">
        <v>712</v>
      </c>
      <c r="F454" s="84">
        <v>0.64084960040717354</v>
      </c>
      <c r="G454" s="86" t="s">
        <v>316</v>
      </c>
      <c r="H454" t="str">
        <f t="shared" si="41"/>
        <v>C.</v>
      </c>
      <c r="I454" t="str">
        <f t="shared" si="42"/>
        <v>Green Ami</v>
      </c>
      <c r="J454" t="str">
        <f t="shared" si="40"/>
        <v>C., Green Ami</v>
      </c>
      <c r="K454">
        <f>VLOOKUP(C454,'Invited Hospitals'!B:J, 7, FALSE)</f>
        <v>302</v>
      </c>
      <c r="L454" s="132">
        <v>20</v>
      </c>
      <c r="M454">
        <f>VLOOKUP($C454,'Invited Hospitals'!$B:$J, 8, FALSE)</f>
        <v>2016</v>
      </c>
      <c r="N454" s="132" t="str">
        <f>VLOOKUP($C454,'Invited Hospitals'!$B:$K, 9, FALSE)</f>
        <v>Nongovt. (not-for-profit) - Other</v>
      </c>
      <c r="O454" s="110" t="s">
        <v>2426</v>
      </c>
      <c r="P454" s="113">
        <v>37725</v>
      </c>
      <c r="Q454" s="110" t="s">
        <v>2678</v>
      </c>
      <c r="R454" s="132" t="str">
        <f>VLOOKUP($C454,'Invited Hospitals'!$B:$K, 10, FALSE)</f>
        <v>Minor</v>
      </c>
      <c r="V454" s="1"/>
      <c r="X454" s="1"/>
      <c r="AF454" s="17"/>
      <c r="AG454" s="17"/>
      <c r="AH454" s="17"/>
    </row>
    <row r="455" spans="1:34">
      <c r="A455" s="84">
        <v>0.60950130062556829</v>
      </c>
      <c r="B455" s="83" t="s">
        <v>313</v>
      </c>
      <c r="C455" s="83" t="s">
        <v>313</v>
      </c>
      <c r="D455" s="84">
        <v>0.21700524054157877</v>
      </c>
      <c r="E455" s="83" t="s">
        <v>712</v>
      </c>
      <c r="F455" s="84">
        <v>0.64084960040717354</v>
      </c>
      <c r="G455" s="86" t="s">
        <v>338</v>
      </c>
      <c r="H455" t="str">
        <f t="shared" si="41"/>
        <v>Pattison</v>
      </c>
      <c r="I455" t="str">
        <f t="shared" si="42"/>
        <v>Amie</v>
      </c>
      <c r="J455" t="str">
        <f t="shared" si="40"/>
        <v>Pattison, Amie</v>
      </c>
      <c r="K455">
        <f>VLOOKUP(C455,'Invited Hospitals'!B:J, 7, FALSE)</f>
        <v>302</v>
      </c>
      <c r="L455" s="132">
        <v>20</v>
      </c>
      <c r="M455">
        <f>VLOOKUP($C455,'Invited Hospitals'!$B:$J, 8, FALSE)</f>
        <v>2016</v>
      </c>
      <c r="N455" s="132" t="str">
        <f>VLOOKUP($C455,'Invited Hospitals'!$B:$K, 9, FALSE)</f>
        <v>Nongovt. (not-for-profit) - Other</v>
      </c>
      <c r="O455" s="110" t="s">
        <v>2426</v>
      </c>
      <c r="P455" s="113">
        <v>42387</v>
      </c>
      <c r="Q455" s="110" t="s">
        <v>2678</v>
      </c>
      <c r="R455" s="132" t="str">
        <f>VLOOKUP($C455,'Invited Hospitals'!$B:$K, 10, FALSE)</f>
        <v>Minor</v>
      </c>
      <c r="V455" s="1"/>
      <c r="X455" s="1"/>
      <c r="AF455" s="17"/>
      <c r="AG455" s="17"/>
      <c r="AH455" s="17"/>
    </row>
    <row r="456" spans="1:34">
      <c r="A456" s="84">
        <v>0.5520369606639719</v>
      </c>
      <c r="B456" s="83" t="s">
        <v>313</v>
      </c>
      <c r="C456" s="83" t="s">
        <v>313</v>
      </c>
      <c r="D456" s="84">
        <v>0.21700524054157877</v>
      </c>
      <c r="E456" s="83" t="s">
        <v>712</v>
      </c>
      <c r="F456" s="84">
        <v>0.64084960040717354</v>
      </c>
      <c r="G456" s="86" t="s">
        <v>326</v>
      </c>
      <c r="H456" t="str">
        <f t="shared" si="41"/>
        <v>Espinoza</v>
      </c>
      <c r="I456" t="str">
        <f t="shared" si="42"/>
        <v>Ashley</v>
      </c>
      <c r="J456" t="str">
        <f t="shared" si="40"/>
        <v>Espinoza, Ashley</v>
      </c>
      <c r="K456">
        <f>VLOOKUP(C456,'Invited Hospitals'!B:J, 7, FALSE)</f>
        <v>302</v>
      </c>
      <c r="L456" s="132">
        <v>20</v>
      </c>
      <c r="M456">
        <f>VLOOKUP($C456,'Invited Hospitals'!$B:$J, 8, FALSE)</f>
        <v>2016</v>
      </c>
      <c r="N456" s="132" t="str">
        <f>VLOOKUP($C456,'Invited Hospitals'!$B:$K, 9, FALSE)</f>
        <v>Nongovt. (not-for-profit) - Other</v>
      </c>
      <c r="O456" s="110" t="s">
        <v>2684</v>
      </c>
      <c r="P456" s="121">
        <v>41938</v>
      </c>
      <c r="Q456" s="110" t="s">
        <v>2678</v>
      </c>
      <c r="R456" s="132" t="str">
        <f>VLOOKUP($C456,'Invited Hospitals'!$B:$K, 10, FALSE)</f>
        <v>Minor</v>
      </c>
      <c r="V456" s="1"/>
      <c r="X456" s="1"/>
      <c r="AF456" s="17"/>
      <c r="AG456" s="17"/>
      <c r="AH456" s="17"/>
    </row>
    <row r="457" spans="1:34">
      <c r="A457" s="84">
        <v>0.61712946776359578</v>
      </c>
      <c r="B457" s="83" t="s">
        <v>313</v>
      </c>
      <c r="C457" s="83" t="s">
        <v>313</v>
      </c>
      <c r="D457" s="84">
        <v>0.21700524054157877</v>
      </c>
      <c r="E457" s="83" t="s">
        <v>712</v>
      </c>
      <c r="F457" s="84">
        <v>0.64084960040717354</v>
      </c>
      <c r="G457" s="86" t="s">
        <v>340</v>
      </c>
      <c r="H457" t="str">
        <f t="shared" si="41"/>
        <v>Quintero</v>
      </c>
      <c r="I457" t="str">
        <f t="shared" si="42"/>
        <v>Brenda</v>
      </c>
      <c r="J457" t="str">
        <f t="shared" si="40"/>
        <v>Quintero, Brenda</v>
      </c>
      <c r="K457">
        <f>VLOOKUP(C457,'Invited Hospitals'!B:J, 7, FALSE)</f>
        <v>302</v>
      </c>
      <c r="L457" s="132">
        <v>20</v>
      </c>
      <c r="M457">
        <f>VLOOKUP($C457,'Invited Hospitals'!$B:$J, 8, FALSE)</f>
        <v>2016</v>
      </c>
      <c r="N457" s="132" t="str">
        <f>VLOOKUP($C457,'Invited Hospitals'!$B:$K, 9, FALSE)</f>
        <v>Nongovt. (not-for-profit) - Other</v>
      </c>
      <c r="O457" s="110" t="s">
        <v>2426</v>
      </c>
      <c r="P457" s="121">
        <v>34015</v>
      </c>
      <c r="Q457" s="110" t="s">
        <v>2681</v>
      </c>
      <c r="R457" s="132" t="str">
        <f>VLOOKUP($C457,'Invited Hospitals'!$B:$K, 10, FALSE)</f>
        <v>Minor</v>
      </c>
      <c r="V457" s="1"/>
      <c r="X457" s="1"/>
      <c r="AF457" s="17"/>
      <c r="AG457" s="17"/>
      <c r="AH457" s="17"/>
    </row>
    <row r="458" spans="1:34">
      <c r="A458" s="84">
        <v>0.97804473882529841</v>
      </c>
      <c r="B458" s="83" t="s">
        <v>313</v>
      </c>
      <c r="C458" s="83" t="s">
        <v>313</v>
      </c>
      <c r="D458" s="84">
        <v>0.21700524054157877</v>
      </c>
      <c r="E458" s="83" t="s">
        <v>712</v>
      </c>
      <c r="F458" s="84">
        <v>0.64084960040717354</v>
      </c>
      <c r="G458" s="86" t="s">
        <v>321</v>
      </c>
      <c r="H458" t="str">
        <f t="shared" si="41"/>
        <v>Condit</v>
      </c>
      <c r="I458" t="str">
        <f t="shared" si="42"/>
        <v>Brooke</v>
      </c>
      <c r="J458" t="str">
        <f t="shared" si="40"/>
        <v>Condit, Brooke</v>
      </c>
      <c r="K458">
        <f>VLOOKUP(C458,'Invited Hospitals'!B:J, 7, FALSE)</f>
        <v>302</v>
      </c>
      <c r="L458" s="132">
        <v>20</v>
      </c>
      <c r="M458">
        <f>VLOOKUP($C458,'Invited Hospitals'!$B:$J, 8, FALSE)</f>
        <v>2016</v>
      </c>
      <c r="N458" s="132" t="str">
        <f>VLOOKUP($C458,'Invited Hospitals'!$B:$K, 9, FALSE)</f>
        <v>Nongovt. (not-for-profit) - Other</v>
      </c>
      <c r="O458" s="110" t="s">
        <v>2426</v>
      </c>
      <c r="P458" s="113">
        <v>42074</v>
      </c>
      <c r="Q458" s="110" t="s">
        <v>2678</v>
      </c>
      <c r="R458" s="132" t="str">
        <f>VLOOKUP($C458,'Invited Hospitals'!$B:$K, 10, FALSE)</f>
        <v>Minor</v>
      </c>
      <c r="V458" s="1"/>
      <c r="X458" s="1"/>
      <c r="AF458" s="17"/>
      <c r="AG458" s="17"/>
      <c r="AH458" s="17"/>
    </row>
    <row r="459" spans="1:34">
      <c r="A459" s="84">
        <v>0.37874368411532466</v>
      </c>
      <c r="B459" s="83" t="s">
        <v>313</v>
      </c>
      <c r="C459" s="83" t="s">
        <v>313</v>
      </c>
      <c r="D459" s="84">
        <v>0.21700524054157877</v>
      </c>
      <c r="E459" s="83" t="s">
        <v>712</v>
      </c>
      <c r="F459" s="84">
        <v>0.64084960040717354</v>
      </c>
      <c r="G459" s="86" t="s">
        <v>349</v>
      </c>
      <c r="H459" t="str">
        <f t="shared" si="41"/>
        <v>Welch</v>
      </c>
      <c r="I459" t="str">
        <f t="shared" si="42"/>
        <v>Brooke</v>
      </c>
      <c r="J459" t="str">
        <f t="shared" si="40"/>
        <v>Welch, Brooke</v>
      </c>
      <c r="K459">
        <f>VLOOKUP(C459,'Invited Hospitals'!B:J, 7, FALSE)</f>
        <v>302</v>
      </c>
      <c r="L459" s="132">
        <v>20</v>
      </c>
      <c r="M459">
        <f>VLOOKUP($C459,'Invited Hospitals'!$B:$J, 8, FALSE)</f>
        <v>2016</v>
      </c>
      <c r="N459" s="132" t="str">
        <f>VLOOKUP($C459,'Invited Hospitals'!$B:$K, 9, FALSE)</f>
        <v>Nongovt. (not-for-profit) - Other</v>
      </c>
      <c r="O459" s="110" t="s">
        <v>2679</v>
      </c>
      <c r="P459" s="113">
        <v>42125</v>
      </c>
      <c r="Q459" s="110" t="s">
        <v>2680</v>
      </c>
      <c r="R459" s="132" t="str">
        <f>VLOOKUP($C459,'Invited Hospitals'!$B:$K, 10, FALSE)</f>
        <v>Minor</v>
      </c>
      <c r="V459" s="1"/>
      <c r="X459" s="1"/>
      <c r="AF459" s="17"/>
      <c r="AG459" s="17"/>
      <c r="AH459" s="17"/>
    </row>
    <row r="460" spans="1:34">
      <c r="A460" s="84">
        <v>0.21432405160268231</v>
      </c>
      <c r="B460" s="83" t="s">
        <v>313</v>
      </c>
      <c r="C460" s="83" t="s">
        <v>313</v>
      </c>
      <c r="D460" s="84">
        <v>0.21700524054157877</v>
      </c>
      <c r="E460" s="83" t="s">
        <v>712</v>
      </c>
      <c r="F460" s="84">
        <v>0.64084960040717354</v>
      </c>
      <c r="G460" s="86" t="s">
        <v>330</v>
      </c>
      <c r="H460" t="str">
        <f t="shared" si="41"/>
        <v>Harrington</v>
      </c>
      <c r="I460" t="str">
        <f t="shared" si="42"/>
        <v>Christina</v>
      </c>
      <c r="J460" t="str">
        <f t="shared" si="40"/>
        <v>Harrington, Christina</v>
      </c>
      <c r="K460">
        <f>VLOOKUP(C460,'Invited Hospitals'!B:J, 7, FALSE)</f>
        <v>302</v>
      </c>
      <c r="L460" s="132">
        <v>20</v>
      </c>
      <c r="M460">
        <f>VLOOKUP($C460,'Invited Hospitals'!$B:$J, 8, FALSE)</f>
        <v>2016</v>
      </c>
      <c r="N460" s="132" t="str">
        <f>VLOOKUP($C460,'Invited Hospitals'!$B:$K, 9, FALSE)</f>
        <v>Nongovt. (not-for-profit) - Other</v>
      </c>
      <c r="O460" s="110" t="s">
        <v>2426</v>
      </c>
      <c r="P460" s="113">
        <v>42776</v>
      </c>
      <c r="Q460" s="110" t="s">
        <v>2681</v>
      </c>
      <c r="R460" s="132" t="str">
        <f>VLOOKUP($C460,'Invited Hospitals'!$B:$K, 10, FALSE)</f>
        <v>Minor</v>
      </c>
      <c r="V460" s="1"/>
      <c r="X460" s="1"/>
      <c r="AF460" s="17"/>
      <c r="AG460" s="17"/>
      <c r="AH460" s="17"/>
    </row>
    <row r="461" spans="1:34">
      <c r="A461" s="84">
        <v>0.84674659819039189</v>
      </c>
      <c r="B461" s="83" t="s">
        <v>313</v>
      </c>
      <c r="C461" s="83" t="s">
        <v>313</v>
      </c>
      <c r="D461" s="84">
        <v>0.21700524054157877</v>
      </c>
      <c r="E461" s="83" t="s">
        <v>712</v>
      </c>
      <c r="F461" s="84">
        <v>0.64084960040717354</v>
      </c>
      <c r="G461" s="86" t="s">
        <v>348</v>
      </c>
      <c r="H461" t="str">
        <f t="shared" si="41"/>
        <v>Vetter</v>
      </c>
      <c r="I461" t="str">
        <f t="shared" si="42"/>
        <v>Elaine</v>
      </c>
      <c r="J461" t="str">
        <f t="shared" si="40"/>
        <v>Vetter, Elaine</v>
      </c>
      <c r="K461">
        <f>VLOOKUP(C461,'Invited Hospitals'!B:J, 7, FALSE)</f>
        <v>302</v>
      </c>
      <c r="L461" s="132">
        <v>20</v>
      </c>
      <c r="M461">
        <f>VLOOKUP($C461,'Invited Hospitals'!$B:$J, 8, FALSE)</f>
        <v>2016</v>
      </c>
      <c r="N461" s="132" t="str">
        <f>VLOOKUP($C461,'Invited Hospitals'!$B:$K, 9, FALSE)</f>
        <v>Nongovt. (not-for-profit) - Other</v>
      </c>
      <c r="O461" s="110" t="s">
        <v>2421</v>
      </c>
      <c r="P461" s="113">
        <v>40805</v>
      </c>
      <c r="Q461" s="110" t="s">
        <v>2678</v>
      </c>
      <c r="R461" s="132" t="str">
        <f>VLOOKUP($C461,'Invited Hospitals'!$B:$K, 10, FALSE)</f>
        <v>Minor</v>
      </c>
      <c r="V461" s="1"/>
      <c r="X461" s="1"/>
      <c r="AF461" s="17"/>
      <c r="AG461" s="17"/>
      <c r="AH461" s="17"/>
    </row>
    <row r="462" spans="1:34">
      <c r="A462" s="84">
        <v>0.88365834350637162</v>
      </c>
      <c r="B462" s="83" t="s">
        <v>313</v>
      </c>
      <c r="C462" s="83" t="s">
        <v>313</v>
      </c>
      <c r="D462" s="84">
        <v>0.21700524054157877</v>
      </c>
      <c r="E462" s="83" t="s">
        <v>712</v>
      </c>
      <c r="F462" s="84">
        <v>0.64084960040717354</v>
      </c>
      <c r="G462" s="86" t="s">
        <v>332</v>
      </c>
      <c r="H462" t="str">
        <f t="shared" si="41"/>
        <v>Holevas</v>
      </c>
      <c r="I462" t="str">
        <f t="shared" si="42"/>
        <v>Emily</v>
      </c>
      <c r="J462" t="str">
        <f t="shared" si="40"/>
        <v>Holevas, Emily</v>
      </c>
      <c r="K462">
        <f>VLOOKUP(C462,'Invited Hospitals'!B:J, 7, FALSE)</f>
        <v>302</v>
      </c>
      <c r="L462" s="132">
        <v>20</v>
      </c>
      <c r="M462">
        <f>VLOOKUP($C462,'Invited Hospitals'!$B:$J, 8, FALSE)</f>
        <v>2016</v>
      </c>
      <c r="N462" s="132" t="str">
        <f>VLOOKUP($C462,'Invited Hospitals'!$B:$K, 9, FALSE)</f>
        <v>Nongovt. (not-for-profit) - Other</v>
      </c>
      <c r="O462" s="110" t="s">
        <v>2679</v>
      </c>
      <c r="P462" s="113">
        <v>42763</v>
      </c>
      <c r="Q462" s="110" t="s">
        <v>2680</v>
      </c>
      <c r="R462" s="132" t="str">
        <f>VLOOKUP($C462,'Invited Hospitals'!$B:$K, 10, FALSE)</f>
        <v>Minor</v>
      </c>
      <c r="V462" s="1"/>
      <c r="X462" s="1"/>
      <c r="AF462" s="17"/>
      <c r="AG462" s="17"/>
      <c r="AH462" s="17"/>
    </row>
    <row r="463" spans="1:34">
      <c r="A463" s="84">
        <v>0.57186496262751818</v>
      </c>
      <c r="B463" s="83" t="s">
        <v>313</v>
      </c>
      <c r="C463" s="83" t="s">
        <v>313</v>
      </c>
      <c r="D463" s="84">
        <v>0.21700524054157877</v>
      </c>
      <c r="E463" s="83" t="s">
        <v>712</v>
      </c>
      <c r="F463" s="151">
        <v>0.64084960040717354</v>
      </c>
      <c r="G463" s="86" t="s">
        <v>325</v>
      </c>
      <c r="H463" t="str">
        <f t="shared" si="41"/>
        <v>Enemuo</v>
      </c>
      <c r="I463" t="str">
        <f t="shared" si="42"/>
        <v>Eucharia</v>
      </c>
      <c r="J463" t="str">
        <f t="shared" si="40"/>
        <v>Enemuo, Eucharia</v>
      </c>
      <c r="K463">
        <f>VLOOKUP(C463,'Invited Hospitals'!B:J, 7, FALSE)</f>
        <v>302</v>
      </c>
      <c r="L463" s="132">
        <v>20</v>
      </c>
      <c r="M463">
        <f>VLOOKUP($C463,'Invited Hospitals'!$B:$J, 8, FALSE)</f>
        <v>2016</v>
      </c>
      <c r="N463" s="132" t="str">
        <f>VLOOKUP($C463,'Invited Hospitals'!$B:$K, 9, FALSE)</f>
        <v>Nongovt. (not-for-profit) - Other</v>
      </c>
      <c r="O463" s="110" t="s">
        <v>2426</v>
      </c>
      <c r="P463" s="113">
        <v>39356</v>
      </c>
      <c r="Q463" s="110" t="s">
        <v>2681</v>
      </c>
      <c r="R463" s="132" t="str">
        <f>VLOOKUP($C463,'Invited Hospitals'!$B:$K, 10, FALSE)</f>
        <v>Minor</v>
      </c>
      <c r="V463" s="1"/>
      <c r="X463" s="1"/>
      <c r="AF463" s="17"/>
      <c r="AG463" s="17"/>
      <c r="AH463" s="17"/>
    </row>
    <row r="464" spans="1:34">
      <c r="A464" s="84">
        <v>0.6658143530777747</v>
      </c>
      <c r="B464" s="83" t="s">
        <v>313</v>
      </c>
      <c r="C464" s="83" t="s">
        <v>313</v>
      </c>
      <c r="D464" s="84">
        <v>0.21700524054157877</v>
      </c>
      <c r="E464" s="83" t="s">
        <v>712</v>
      </c>
      <c r="F464" s="84">
        <v>0.64084960040717354</v>
      </c>
      <c r="G464" s="86" t="s">
        <v>351</v>
      </c>
      <c r="H464" t="s">
        <v>3717</v>
      </c>
      <c r="I464" t="str">
        <f t="shared" si="42"/>
        <v>Fatou</v>
      </c>
      <c r="J464" t="str">
        <f t="shared" si="40"/>
        <v>Rafols, Fatou</v>
      </c>
      <c r="K464">
        <f>VLOOKUP(C464,'Invited Hospitals'!B:J, 7, FALSE)</f>
        <v>302</v>
      </c>
      <c r="L464" s="132">
        <v>20</v>
      </c>
      <c r="M464">
        <f>VLOOKUP($C464,'Invited Hospitals'!$B:$J, 8, FALSE)</f>
        <v>2016</v>
      </c>
      <c r="N464" s="132" t="str">
        <f>VLOOKUP($C464,'Invited Hospitals'!$B:$K, 9, FALSE)</f>
        <v>Nongovt. (not-for-profit) - Other</v>
      </c>
      <c r="O464" s="110" t="s">
        <v>2426</v>
      </c>
      <c r="P464" s="113">
        <v>39678</v>
      </c>
      <c r="Q464" s="110" t="s">
        <v>2678</v>
      </c>
      <c r="R464" s="132" t="str">
        <f>VLOOKUP($C464,'Invited Hospitals'!$B:$K, 10, FALSE)</f>
        <v>Minor</v>
      </c>
      <c r="V464" s="1"/>
      <c r="X464" s="1"/>
      <c r="Y464" s="6"/>
      <c r="AF464" s="30"/>
      <c r="AG464" s="26"/>
      <c r="AH464" s="24"/>
    </row>
    <row r="465" spans="1:34">
      <c r="A465" s="84">
        <v>0.63191765530904564</v>
      </c>
      <c r="B465" s="83" t="s">
        <v>313</v>
      </c>
      <c r="C465" s="83" t="s">
        <v>313</v>
      </c>
      <c r="D465" s="84">
        <v>0.21700524054157877</v>
      </c>
      <c r="E465" s="83" t="s">
        <v>712</v>
      </c>
      <c r="F465" s="84">
        <v>0.64084960040717354</v>
      </c>
      <c r="G465" s="86" t="s">
        <v>346</v>
      </c>
      <c r="H465" t="str">
        <f>LEFT(G465,(FIND(" ",G465,1)-1))</f>
        <v>Tibesso</v>
      </c>
      <c r="I465" t="str">
        <f t="shared" si="42"/>
        <v>Gemechu</v>
      </c>
      <c r="J465" t="str">
        <f t="shared" si="40"/>
        <v>Tibesso, Gemechu</v>
      </c>
      <c r="K465">
        <f>VLOOKUP(C465,'Invited Hospitals'!B:J, 7, FALSE)</f>
        <v>302</v>
      </c>
      <c r="L465" s="132">
        <v>20</v>
      </c>
      <c r="M465">
        <f>VLOOKUP($C465,'Invited Hospitals'!$B:$J, 8, FALSE)</f>
        <v>2016</v>
      </c>
      <c r="N465" s="132" t="str">
        <f>VLOOKUP($C465,'Invited Hospitals'!$B:$K, 9, FALSE)</f>
        <v>Nongovt. (not-for-profit) - Other</v>
      </c>
      <c r="O465" s="110" t="s">
        <v>2426</v>
      </c>
      <c r="P465" s="113">
        <v>42776</v>
      </c>
      <c r="Q465" s="110" t="s">
        <v>2678</v>
      </c>
      <c r="R465" s="132" t="str">
        <f>VLOOKUP($C465,'Invited Hospitals'!$B:$K, 10, FALSE)</f>
        <v>Minor</v>
      </c>
      <c r="V465" s="1"/>
      <c r="X465" s="1"/>
      <c r="Y465" s="6"/>
      <c r="AF465" s="30"/>
      <c r="AG465" s="26"/>
      <c r="AH465" s="24"/>
    </row>
    <row r="466" spans="1:34">
      <c r="A466" s="84">
        <v>0.42053735708039552</v>
      </c>
      <c r="B466" s="83" t="s">
        <v>313</v>
      </c>
      <c r="C466" s="83" t="s">
        <v>313</v>
      </c>
      <c r="D466" s="84">
        <v>0.21700524054157877</v>
      </c>
      <c r="E466" s="83" t="s">
        <v>712</v>
      </c>
      <c r="F466" s="84">
        <v>0.64084960040717354</v>
      </c>
      <c r="G466" s="86" t="s">
        <v>324</v>
      </c>
      <c r="H466" t="str">
        <f>LEFT(G466,(FIND(" ",G466,1)-1))</f>
        <v>E.</v>
      </c>
      <c r="I466" t="str">
        <f t="shared" si="42"/>
        <v>Wood Georgia</v>
      </c>
      <c r="J466" t="str">
        <f t="shared" si="40"/>
        <v>E., Wood Georgia</v>
      </c>
      <c r="K466">
        <f>VLOOKUP(C466,'Invited Hospitals'!B:J, 7, FALSE)</f>
        <v>302</v>
      </c>
      <c r="L466" s="132">
        <v>20</v>
      </c>
      <c r="M466">
        <f>VLOOKUP($C466,'Invited Hospitals'!$B:$J, 8, FALSE)</f>
        <v>2016</v>
      </c>
      <c r="N466" s="132" t="str">
        <f>VLOOKUP($C466,'Invited Hospitals'!$B:$K, 9, FALSE)</f>
        <v>Nongovt. (not-for-profit) - Other</v>
      </c>
      <c r="O466" s="110" t="s">
        <v>2426</v>
      </c>
      <c r="P466" s="121">
        <v>35823</v>
      </c>
      <c r="Q466" s="110" t="s">
        <v>2681</v>
      </c>
      <c r="R466" s="132" t="str">
        <f>VLOOKUP($C466,'Invited Hospitals'!$B:$K, 10, FALSE)</f>
        <v>Minor</v>
      </c>
      <c r="V466" s="1"/>
      <c r="X466" s="1"/>
      <c r="Y466" s="6"/>
      <c r="AF466" s="30"/>
      <c r="AG466" s="26"/>
      <c r="AH466" s="24"/>
    </row>
    <row r="467" spans="1:34">
      <c r="A467" s="84">
        <v>0.79128062166176372</v>
      </c>
      <c r="B467" s="83" t="s">
        <v>313</v>
      </c>
      <c r="C467" s="83" t="s">
        <v>313</v>
      </c>
      <c r="D467" s="84">
        <v>0.21700524054157877</v>
      </c>
      <c r="E467" s="83" t="s">
        <v>712</v>
      </c>
      <c r="F467" s="84">
        <v>0.64084960040717354</v>
      </c>
      <c r="G467" s="86" t="s">
        <v>336</v>
      </c>
      <c r="H467" t="s">
        <v>3715</v>
      </c>
      <c r="I467" t="str">
        <f t="shared" si="42"/>
        <v>Gloria</v>
      </c>
      <c r="J467" t="str">
        <f t="shared" si="40"/>
        <v>Paulsen, Gloria</v>
      </c>
      <c r="K467">
        <f>VLOOKUP(C467,'Invited Hospitals'!B:J, 7, FALSE)</f>
        <v>302</v>
      </c>
      <c r="L467" s="132">
        <v>20</v>
      </c>
      <c r="M467">
        <f>VLOOKUP($C467,'Invited Hospitals'!$B:$J, 8, FALSE)</f>
        <v>2016</v>
      </c>
      <c r="N467" s="132" t="str">
        <f>VLOOKUP($C467,'Invited Hospitals'!$B:$K, 9, FALSE)</f>
        <v>Nongovt. (not-for-profit) - Other</v>
      </c>
      <c r="O467" s="110" t="s">
        <v>2679</v>
      </c>
      <c r="P467" s="113">
        <v>42636</v>
      </c>
      <c r="Q467" s="110" t="s">
        <v>2680</v>
      </c>
      <c r="R467" s="132" t="str">
        <f>VLOOKUP($C467,'Invited Hospitals'!$B:$K, 10, FALSE)</f>
        <v>Minor</v>
      </c>
      <c r="V467" s="1"/>
      <c r="X467" s="1"/>
      <c r="Y467" s="6"/>
      <c r="AF467" s="30"/>
      <c r="AG467" s="26"/>
      <c r="AH467" s="24"/>
    </row>
    <row r="468" spans="1:34">
      <c r="A468" s="84">
        <v>0.47311645771816357</v>
      </c>
      <c r="B468" s="83" t="s">
        <v>313</v>
      </c>
      <c r="C468" s="83" t="s">
        <v>313</v>
      </c>
      <c r="D468" s="84">
        <v>0.21700524054157877</v>
      </c>
      <c r="E468" s="83" t="s">
        <v>712</v>
      </c>
      <c r="F468" s="84">
        <v>0.64084960040717354</v>
      </c>
      <c r="G468" s="86" t="s">
        <v>327</v>
      </c>
      <c r="H468" t="str">
        <f t="shared" ref="H468:H504" si="43">LEFT(G468,(FIND(" ",G468,1)-1))</f>
        <v>Francis</v>
      </c>
      <c r="I468" t="str">
        <f t="shared" si="42"/>
        <v>Rafferty James</v>
      </c>
      <c r="J468" t="str">
        <f t="shared" si="40"/>
        <v>Francis, Rafferty James</v>
      </c>
      <c r="K468">
        <f>VLOOKUP(C468,'Invited Hospitals'!B:J, 7, FALSE)</f>
        <v>302</v>
      </c>
      <c r="L468" s="132">
        <v>20</v>
      </c>
      <c r="M468">
        <f>VLOOKUP($C468,'Invited Hospitals'!$B:$J, 8, FALSE)</f>
        <v>2016</v>
      </c>
      <c r="N468" s="132" t="str">
        <f>VLOOKUP($C468,'Invited Hospitals'!$B:$K, 9, FALSE)</f>
        <v>Nongovt. (not-for-profit) - Other</v>
      </c>
      <c r="O468" s="110" t="s">
        <v>2426</v>
      </c>
      <c r="P468" s="113">
        <v>41308</v>
      </c>
      <c r="Q468" s="110" t="s">
        <v>2678</v>
      </c>
      <c r="R468" s="132" t="str">
        <f>VLOOKUP($C468,'Invited Hospitals'!$B:$K, 10, FALSE)</f>
        <v>Minor</v>
      </c>
      <c r="V468" s="1"/>
      <c r="X468" s="1"/>
      <c r="Y468" s="6"/>
      <c r="AF468" s="30"/>
      <c r="AG468" s="26"/>
      <c r="AH468" s="24"/>
    </row>
    <row r="469" spans="1:34">
      <c r="A469" s="84">
        <v>0.21189627126174793</v>
      </c>
      <c r="B469" s="83" t="s">
        <v>313</v>
      </c>
      <c r="C469" s="83" t="s">
        <v>313</v>
      </c>
      <c r="D469" s="84">
        <v>0.21700524054157877</v>
      </c>
      <c r="E469" s="83" t="s">
        <v>712</v>
      </c>
      <c r="F469" s="84">
        <v>0.64084960040717354</v>
      </c>
      <c r="G469" s="86" t="s">
        <v>342</v>
      </c>
      <c r="H469" t="str">
        <f t="shared" si="43"/>
        <v>Richard</v>
      </c>
      <c r="I469" t="str">
        <f t="shared" si="42"/>
        <v>Rafols Jay</v>
      </c>
      <c r="J469" t="str">
        <f t="shared" si="40"/>
        <v>Richard, Rafols Jay</v>
      </c>
      <c r="K469">
        <f>VLOOKUP(C469,'Invited Hospitals'!B:J, 7, FALSE)</f>
        <v>302</v>
      </c>
      <c r="L469" s="132">
        <v>20</v>
      </c>
      <c r="M469">
        <f>VLOOKUP($C469,'Invited Hospitals'!$B:$J, 8, FALSE)</f>
        <v>2016</v>
      </c>
      <c r="N469" s="132" t="str">
        <f>VLOOKUP($C469,'Invited Hospitals'!$B:$K, 9, FALSE)</f>
        <v>Nongovt. (not-for-profit) - Other</v>
      </c>
      <c r="O469" s="110" t="s">
        <v>2426</v>
      </c>
      <c r="P469" s="113">
        <v>42611</v>
      </c>
      <c r="Q469" s="110" t="s">
        <v>2678</v>
      </c>
      <c r="R469" s="132" t="str">
        <f>VLOOKUP($C469,'Invited Hospitals'!$B:$K, 10, FALSE)</f>
        <v>Minor</v>
      </c>
      <c r="V469" s="1"/>
      <c r="X469" s="1"/>
      <c r="Y469" s="6"/>
      <c r="AF469" s="30"/>
      <c r="AG469" s="26"/>
      <c r="AH469" s="24"/>
    </row>
    <row r="470" spans="1:34">
      <c r="A470" s="84">
        <v>0.38204763472394732</v>
      </c>
      <c r="B470" s="83" t="s">
        <v>313</v>
      </c>
      <c r="C470" s="83" t="s">
        <v>313</v>
      </c>
      <c r="D470" s="84">
        <v>0.21700524054157877</v>
      </c>
      <c r="E470" s="83" t="s">
        <v>712</v>
      </c>
      <c r="F470" s="84">
        <v>0.64084960040717354</v>
      </c>
      <c r="G470" s="86" t="s">
        <v>335</v>
      </c>
      <c r="H470" t="str">
        <f t="shared" si="43"/>
        <v>L.</v>
      </c>
      <c r="I470" t="str">
        <f t="shared" si="42"/>
        <v>Lemuz Jennifer</v>
      </c>
      <c r="J470" t="str">
        <f t="shared" si="40"/>
        <v>L., Lemuz Jennifer</v>
      </c>
      <c r="K470">
        <f>VLOOKUP(C470,'Invited Hospitals'!B:J, 7, FALSE)</f>
        <v>302</v>
      </c>
      <c r="L470" s="132">
        <v>20</v>
      </c>
      <c r="M470">
        <f>VLOOKUP($C470,'Invited Hospitals'!$B:$J, 8, FALSE)</f>
        <v>2016</v>
      </c>
      <c r="N470" s="132" t="str">
        <f>VLOOKUP($C470,'Invited Hospitals'!$B:$K, 9, FALSE)</f>
        <v>Nongovt. (not-for-profit) - Other</v>
      </c>
      <c r="O470" s="110" t="s">
        <v>2426</v>
      </c>
      <c r="P470" s="113">
        <v>42678</v>
      </c>
      <c r="Q470" s="110" t="s">
        <v>2681</v>
      </c>
      <c r="R470" s="132" t="str">
        <f>VLOOKUP($C470,'Invited Hospitals'!$B:$K, 10, FALSE)</f>
        <v>Minor</v>
      </c>
      <c r="V470" s="1"/>
      <c r="X470" s="1"/>
      <c r="Y470" s="6"/>
      <c r="AF470" s="30"/>
      <c r="AG470" s="26"/>
      <c r="AH470" s="24"/>
    </row>
    <row r="471" spans="1:34">
      <c r="A471" s="84">
        <v>0.30277948019714407</v>
      </c>
      <c r="B471" s="83" t="s">
        <v>313</v>
      </c>
      <c r="C471" s="83" t="s">
        <v>313</v>
      </c>
      <c r="D471" s="84">
        <v>0.21700524054157877</v>
      </c>
      <c r="E471" s="83" t="s">
        <v>712</v>
      </c>
      <c r="F471" s="84">
        <v>0.64084960040717354</v>
      </c>
      <c r="G471" s="86" t="s">
        <v>350</v>
      </c>
      <c r="H471" t="str">
        <f t="shared" si="43"/>
        <v>William</v>
      </c>
      <c r="I471" t="str">
        <f t="shared" si="42"/>
        <v>Hutson Jeremy</v>
      </c>
      <c r="J471" t="str">
        <f t="shared" si="40"/>
        <v>William, Hutson Jeremy</v>
      </c>
      <c r="K471">
        <f>VLOOKUP(C471,'Invited Hospitals'!B:J, 7, FALSE)</f>
        <v>302</v>
      </c>
      <c r="L471" s="132">
        <v>20</v>
      </c>
      <c r="M471">
        <f>VLOOKUP($C471,'Invited Hospitals'!$B:$J, 8, FALSE)</f>
        <v>2016</v>
      </c>
      <c r="N471" s="132" t="str">
        <f>VLOOKUP($C471,'Invited Hospitals'!$B:$K, 9, FALSE)</f>
        <v>Nongovt. (not-for-profit) - Other</v>
      </c>
      <c r="O471" s="110" t="s">
        <v>2679</v>
      </c>
      <c r="P471" s="113">
        <v>42338</v>
      </c>
      <c r="Q471" s="110" t="s">
        <v>2680</v>
      </c>
      <c r="R471" s="132" t="str">
        <f>VLOOKUP($C471,'Invited Hospitals'!$B:$K, 10, FALSE)</f>
        <v>Minor</v>
      </c>
      <c r="V471" s="1"/>
      <c r="X471" s="1"/>
      <c r="Y471" s="6"/>
      <c r="AF471" s="30"/>
      <c r="AG471" s="26"/>
      <c r="AH471" s="24"/>
    </row>
    <row r="472" spans="1:34">
      <c r="A472" s="84">
        <v>3.2000230972499599E-2</v>
      </c>
      <c r="B472" s="83" t="s">
        <v>313</v>
      </c>
      <c r="C472" s="83" t="s">
        <v>313</v>
      </c>
      <c r="D472" s="84">
        <v>0.21700524054157877</v>
      </c>
      <c r="E472" s="83" t="s">
        <v>712</v>
      </c>
      <c r="F472" s="84">
        <v>0.64084960040717354</v>
      </c>
      <c r="G472" s="86" t="s">
        <v>315</v>
      </c>
      <c r="H472" t="str">
        <f t="shared" si="43"/>
        <v>Brady</v>
      </c>
      <c r="I472" t="str">
        <f t="shared" si="42"/>
        <v>Joanne</v>
      </c>
      <c r="J472" t="str">
        <f t="shared" si="40"/>
        <v>Brady, Joanne</v>
      </c>
      <c r="K472">
        <f>VLOOKUP(C472,'Invited Hospitals'!B:J, 7, FALSE)</f>
        <v>302</v>
      </c>
      <c r="L472" s="132">
        <v>20</v>
      </c>
      <c r="M472">
        <f>VLOOKUP($C472,'Invited Hospitals'!$B:$J, 8, FALSE)</f>
        <v>2016</v>
      </c>
      <c r="N472" s="132" t="str">
        <f>VLOOKUP($C472,'Invited Hospitals'!$B:$K, 9, FALSE)</f>
        <v>Nongovt. (not-for-profit) - Other</v>
      </c>
      <c r="O472" s="110" t="s">
        <v>2426</v>
      </c>
      <c r="P472" s="113">
        <v>37634</v>
      </c>
      <c r="Q472" s="110" t="s">
        <v>2678</v>
      </c>
      <c r="R472" s="132" t="str">
        <f>VLOOKUP($C472,'Invited Hospitals'!$B:$K, 10, FALSE)</f>
        <v>Minor</v>
      </c>
      <c r="V472" s="1"/>
      <c r="X472" s="1"/>
      <c r="Y472" s="6"/>
      <c r="AF472" s="30"/>
      <c r="AG472" s="26"/>
      <c r="AH472" s="24"/>
    </row>
    <row r="473" spans="1:34">
      <c r="A473" s="84">
        <v>0.85688388173824237</v>
      </c>
      <c r="B473" s="83" t="s">
        <v>313</v>
      </c>
      <c r="C473" s="83" t="s">
        <v>313</v>
      </c>
      <c r="D473" s="84">
        <v>0.21700524054157877</v>
      </c>
      <c r="E473" s="83" t="s">
        <v>712</v>
      </c>
      <c r="F473" s="84">
        <v>0.64084960040717354</v>
      </c>
      <c r="G473" s="86" t="s">
        <v>328</v>
      </c>
      <c r="H473" t="str">
        <f t="shared" si="43"/>
        <v>Froese</v>
      </c>
      <c r="I473" t="str">
        <f t="shared" si="42"/>
        <v>Johanna</v>
      </c>
      <c r="J473" t="str">
        <f t="shared" si="40"/>
        <v>Froese, Johanna</v>
      </c>
      <c r="K473">
        <f>VLOOKUP(C473,'Invited Hospitals'!B:J, 7, FALSE)</f>
        <v>302</v>
      </c>
      <c r="L473" s="132">
        <v>20</v>
      </c>
      <c r="M473">
        <f>VLOOKUP($C473,'Invited Hospitals'!$B:$J, 8, FALSE)</f>
        <v>2016</v>
      </c>
      <c r="N473" s="132" t="str">
        <f>VLOOKUP($C473,'Invited Hospitals'!$B:$K, 9, FALSE)</f>
        <v>Nongovt. (not-for-profit) - Other</v>
      </c>
      <c r="O473" s="110" t="s">
        <v>2426</v>
      </c>
      <c r="P473" s="113">
        <v>37725</v>
      </c>
      <c r="Q473" s="110" t="s">
        <v>2428</v>
      </c>
      <c r="R473" s="132" t="str">
        <f>VLOOKUP($C473,'Invited Hospitals'!$B:$K, 10, FALSE)</f>
        <v>Minor</v>
      </c>
      <c r="V473" s="1"/>
      <c r="X473" s="1"/>
      <c r="Y473" s="6"/>
      <c r="AF473" s="30"/>
      <c r="AG473" s="26"/>
      <c r="AH473" s="24"/>
    </row>
    <row r="474" spans="1:34">
      <c r="A474" s="84">
        <v>0.26312228791647602</v>
      </c>
      <c r="B474" s="83" t="s">
        <v>313</v>
      </c>
      <c r="C474" s="83" t="s">
        <v>313</v>
      </c>
      <c r="D474" s="84">
        <v>0.21700524054157877</v>
      </c>
      <c r="E474" s="83" t="s">
        <v>712</v>
      </c>
      <c r="F474" s="151">
        <v>0.64084960040717354</v>
      </c>
      <c r="G474" s="86" t="s">
        <v>314</v>
      </c>
      <c r="H474" t="str">
        <f t="shared" si="43"/>
        <v>Alonso</v>
      </c>
      <c r="I474" t="str">
        <f t="shared" si="42"/>
        <v>Kenia</v>
      </c>
      <c r="J474" t="str">
        <f t="shared" si="40"/>
        <v>Alonso, Kenia</v>
      </c>
      <c r="K474">
        <f>VLOOKUP(C474,'Invited Hospitals'!B:J, 7, FALSE)</f>
        <v>302</v>
      </c>
      <c r="L474" s="132">
        <v>20</v>
      </c>
      <c r="M474">
        <f>VLOOKUP($C474,'Invited Hospitals'!$B:$J, 8, FALSE)</f>
        <v>2016</v>
      </c>
      <c r="N474" s="132" t="str">
        <f>VLOOKUP($C474,'Invited Hospitals'!$B:$K, 9, FALSE)</f>
        <v>Nongovt. (not-for-profit) - Other</v>
      </c>
      <c r="O474" s="110" t="s">
        <v>2426</v>
      </c>
      <c r="P474" s="113">
        <v>42849</v>
      </c>
      <c r="Q474" s="110" t="s">
        <v>2681</v>
      </c>
      <c r="R474" s="132" t="str">
        <f>VLOOKUP($C474,'Invited Hospitals'!$B:$K, 10, FALSE)</f>
        <v>Minor</v>
      </c>
      <c r="V474" s="1"/>
      <c r="X474" s="1"/>
      <c r="Y474" s="6"/>
      <c r="AF474" s="30"/>
      <c r="AG474" s="26"/>
      <c r="AH474" s="24"/>
    </row>
    <row r="475" spans="1:34">
      <c r="A475" s="84">
        <v>0.68615650509072801</v>
      </c>
      <c r="B475" s="83" t="s">
        <v>313</v>
      </c>
      <c r="C475" s="83" t="s">
        <v>313</v>
      </c>
      <c r="D475" s="84">
        <v>0.21700524054157877</v>
      </c>
      <c r="E475" s="83" t="s">
        <v>712</v>
      </c>
      <c r="F475" s="84">
        <v>0.64084960040717354</v>
      </c>
      <c r="G475" s="86" t="s">
        <v>345</v>
      </c>
      <c r="H475" t="str">
        <f t="shared" si="43"/>
        <v>Stadelhofer</v>
      </c>
      <c r="I475" t="str">
        <f t="shared" si="42"/>
        <v>Kristen</v>
      </c>
      <c r="J475" t="str">
        <f t="shared" si="40"/>
        <v>Stadelhofer, Kristen</v>
      </c>
      <c r="K475">
        <f>VLOOKUP(C475,'Invited Hospitals'!B:J, 7, FALSE)</f>
        <v>302</v>
      </c>
      <c r="L475" s="132">
        <v>20</v>
      </c>
      <c r="M475">
        <f>VLOOKUP($C475,'Invited Hospitals'!$B:$J, 8, FALSE)</f>
        <v>2016</v>
      </c>
      <c r="N475" s="132" t="str">
        <f>VLOOKUP($C475,'Invited Hospitals'!$B:$K, 9, FALSE)</f>
        <v>Nongovt. (not-for-profit) - Other</v>
      </c>
      <c r="O475" s="110" t="s">
        <v>2426</v>
      </c>
      <c r="P475" s="113">
        <v>42146</v>
      </c>
      <c r="Q475" s="110" t="s">
        <v>2681</v>
      </c>
      <c r="R475" s="132" t="str">
        <f>VLOOKUP($C475,'Invited Hospitals'!$B:$K, 10, FALSE)</f>
        <v>Minor</v>
      </c>
      <c r="V475" s="1"/>
      <c r="X475" s="1"/>
      <c r="Y475" s="6"/>
      <c r="AF475" s="30"/>
      <c r="AG475" s="26"/>
      <c r="AH475" s="24"/>
    </row>
    <row r="476" spans="1:34">
      <c r="A476" s="84">
        <v>0.54553786177977881</v>
      </c>
      <c r="B476" s="83" t="s">
        <v>313</v>
      </c>
      <c r="C476" s="83" t="s">
        <v>313</v>
      </c>
      <c r="D476" s="84">
        <v>0.21700524054157877</v>
      </c>
      <c r="E476" s="83" t="s">
        <v>712</v>
      </c>
      <c r="F476" s="151">
        <v>0.64084960040717354</v>
      </c>
      <c r="G476" s="86" t="s">
        <v>341</v>
      </c>
      <c r="H476" t="str">
        <f t="shared" si="43"/>
        <v>Renee</v>
      </c>
      <c r="I476" t="str">
        <f t="shared" si="42"/>
        <v>Paulsen Larissa</v>
      </c>
      <c r="J476" t="str">
        <f t="shared" si="40"/>
        <v>Renee, Paulsen Larissa</v>
      </c>
      <c r="K476">
        <f>VLOOKUP(C476,'Invited Hospitals'!B:J, 7, FALSE)</f>
        <v>302</v>
      </c>
      <c r="L476" s="132">
        <v>20</v>
      </c>
      <c r="M476">
        <f>VLOOKUP($C476,'Invited Hospitals'!$B:$J, 8, FALSE)</f>
        <v>2016</v>
      </c>
      <c r="N476" s="132" t="str">
        <f>VLOOKUP($C476,'Invited Hospitals'!$B:$K, 9, FALSE)</f>
        <v>Nongovt. (not-for-profit) - Other</v>
      </c>
      <c r="O476" s="110" t="s">
        <v>2679</v>
      </c>
      <c r="P476" s="113">
        <v>41071</v>
      </c>
      <c r="Q476" s="110" t="s">
        <v>2678</v>
      </c>
      <c r="R476" s="132" t="str">
        <f>VLOOKUP($C476,'Invited Hospitals'!$B:$K, 10, FALSE)</f>
        <v>Minor</v>
      </c>
      <c r="V476" s="1"/>
      <c r="X476" s="1"/>
      <c r="Y476" s="6"/>
      <c r="AF476" s="30"/>
      <c r="AG476" s="26"/>
      <c r="AH476" s="24"/>
    </row>
    <row r="477" spans="1:34">
      <c r="A477" s="84">
        <v>0.84526254154502867</v>
      </c>
      <c r="B477" s="83" t="s">
        <v>313</v>
      </c>
      <c r="C477" s="83" t="s">
        <v>313</v>
      </c>
      <c r="D477" s="84">
        <v>0.21700524054157877</v>
      </c>
      <c r="E477" s="83" t="s">
        <v>712</v>
      </c>
      <c r="F477" s="84">
        <v>0.64084960040717354</v>
      </c>
      <c r="G477" s="86" t="s">
        <v>337</v>
      </c>
      <c r="H477" t="str">
        <f t="shared" si="43"/>
        <v>Mones</v>
      </c>
      <c r="I477" t="str">
        <f t="shared" si="42"/>
        <v>Lysalynn</v>
      </c>
      <c r="J477" t="str">
        <f t="shared" si="40"/>
        <v>Mones, Lysalynn</v>
      </c>
      <c r="K477">
        <f>VLOOKUP(C477,'Invited Hospitals'!B:J, 7, FALSE)</f>
        <v>302</v>
      </c>
      <c r="L477" s="132">
        <v>20</v>
      </c>
      <c r="M477">
        <f>VLOOKUP($C477,'Invited Hospitals'!$B:$J, 8, FALSE)</f>
        <v>2016</v>
      </c>
      <c r="N477" s="132" t="str">
        <f>VLOOKUP($C477,'Invited Hospitals'!$B:$K, 9, FALSE)</f>
        <v>Nongovt. (not-for-profit) - Other</v>
      </c>
      <c r="O477" s="110" t="s">
        <v>2679</v>
      </c>
      <c r="P477" s="113">
        <v>41043</v>
      </c>
      <c r="Q477" s="110" t="s">
        <v>2680</v>
      </c>
      <c r="R477" s="132" t="str">
        <f>VLOOKUP($C477,'Invited Hospitals'!$B:$K, 10, FALSE)</f>
        <v>Minor</v>
      </c>
      <c r="V477" s="1"/>
      <c r="X477" s="1"/>
      <c r="Y477" s="6"/>
      <c r="AF477" s="30"/>
      <c r="AG477" s="26"/>
      <c r="AH477" s="24"/>
    </row>
    <row r="478" spans="1:34">
      <c r="A478" s="84">
        <v>0.19536917621365402</v>
      </c>
      <c r="B478" s="83" t="s">
        <v>313</v>
      </c>
      <c r="C478" s="83" t="s">
        <v>313</v>
      </c>
      <c r="D478" s="84">
        <v>0.21700524054157877</v>
      </c>
      <c r="E478" s="83" t="s">
        <v>712</v>
      </c>
      <c r="F478" s="84">
        <v>0.64084960040717354</v>
      </c>
      <c r="G478" s="86" t="s">
        <v>331</v>
      </c>
      <c r="H478" t="str">
        <f t="shared" si="43"/>
        <v>Hernandez</v>
      </c>
      <c r="I478" t="str">
        <f t="shared" si="42"/>
        <v>Maria</v>
      </c>
      <c r="J478" t="str">
        <f t="shared" si="40"/>
        <v>Hernandez, Maria</v>
      </c>
      <c r="K478">
        <f>VLOOKUP(C478,'Invited Hospitals'!B:J, 7, FALSE)</f>
        <v>302</v>
      </c>
      <c r="L478" s="132">
        <v>20</v>
      </c>
      <c r="M478">
        <f>VLOOKUP($C478,'Invited Hospitals'!$B:$J, 8, FALSE)</f>
        <v>2016</v>
      </c>
      <c r="N478" s="132" t="str">
        <f>VLOOKUP($C478,'Invited Hospitals'!$B:$K, 9, FALSE)</f>
        <v>Nongovt. (not-for-profit) - Other</v>
      </c>
      <c r="O478" s="110" t="s">
        <v>2426</v>
      </c>
      <c r="P478" s="113">
        <v>38278</v>
      </c>
      <c r="Q478" s="110" t="s">
        <v>2681</v>
      </c>
      <c r="R478" s="132" t="str">
        <f>VLOOKUP($C478,'Invited Hospitals'!$B:$K, 10, FALSE)</f>
        <v>Minor</v>
      </c>
      <c r="V478" s="1"/>
      <c r="X478" s="1"/>
      <c r="Y478" s="6"/>
      <c r="AF478" s="30"/>
      <c r="AG478" s="26"/>
      <c r="AH478" s="24"/>
    </row>
    <row r="479" spans="1:34">
      <c r="A479" s="84">
        <v>9.2121346303198792E-2</v>
      </c>
      <c r="B479" s="83" t="s">
        <v>313</v>
      </c>
      <c r="C479" s="83" t="s">
        <v>313</v>
      </c>
      <c r="D479" s="84">
        <v>0.21700524054157877</v>
      </c>
      <c r="E479" s="83" t="s">
        <v>712</v>
      </c>
      <c r="F479" s="84">
        <v>0.64084960040717354</v>
      </c>
      <c r="G479" s="86" t="s">
        <v>343</v>
      </c>
      <c r="H479" t="str">
        <f t="shared" si="43"/>
        <v>S.</v>
      </c>
      <c r="I479" t="str">
        <f t="shared" si="42"/>
        <v>Kuchman Mary</v>
      </c>
      <c r="J479" t="str">
        <f t="shared" si="40"/>
        <v>S., Kuchman Mary</v>
      </c>
      <c r="K479">
        <f>VLOOKUP(C479,'Invited Hospitals'!B:J, 7, FALSE)</f>
        <v>302</v>
      </c>
      <c r="L479" s="132">
        <v>20</v>
      </c>
      <c r="M479">
        <f>VLOOKUP($C479,'Invited Hospitals'!$B:$J, 8, FALSE)</f>
        <v>2016</v>
      </c>
      <c r="N479" s="132" t="str">
        <f>VLOOKUP($C479,'Invited Hospitals'!$B:$K, 9, FALSE)</f>
        <v>Nongovt. (not-for-profit) - Other</v>
      </c>
      <c r="O479" s="110" t="s">
        <v>2426</v>
      </c>
      <c r="P479" s="113">
        <v>36731</v>
      </c>
      <c r="Q479" s="110" t="s">
        <v>2678</v>
      </c>
      <c r="R479" s="132" t="str">
        <f>VLOOKUP($C479,'Invited Hospitals'!$B:$K, 10, FALSE)</f>
        <v>Minor</v>
      </c>
      <c r="V479" s="1"/>
      <c r="X479" s="1"/>
      <c r="Y479" s="6"/>
      <c r="AF479" s="30"/>
      <c r="AG479" s="26"/>
      <c r="AH479" s="24"/>
    </row>
    <row r="480" spans="1:34">
      <c r="A480" s="84">
        <v>0.72692612824746394</v>
      </c>
      <c r="B480" s="83" t="s">
        <v>313</v>
      </c>
      <c r="C480" s="83" t="s">
        <v>313</v>
      </c>
      <c r="D480" s="84">
        <v>0.21700524054157877</v>
      </c>
      <c r="E480" s="83" t="s">
        <v>712</v>
      </c>
      <c r="F480" s="84">
        <v>0.64084960040717354</v>
      </c>
      <c r="G480" s="86" t="s">
        <v>347</v>
      </c>
      <c r="H480" t="str">
        <f t="shared" si="43"/>
        <v>Tuffa</v>
      </c>
      <c r="I480" t="str">
        <f t="shared" si="42"/>
        <v>Koji Mieso</v>
      </c>
      <c r="J480" t="str">
        <f t="shared" si="40"/>
        <v>Tuffa, Koji Mieso</v>
      </c>
      <c r="K480">
        <f>VLOOKUP(C480,'Invited Hospitals'!B:J, 7, FALSE)</f>
        <v>302</v>
      </c>
      <c r="L480" s="132">
        <v>20</v>
      </c>
      <c r="M480">
        <f>VLOOKUP($C480,'Invited Hospitals'!$B:$J, 8, FALSE)</f>
        <v>2016</v>
      </c>
      <c r="N480" s="132" t="str">
        <f>VLOOKUP($C480,'Invited Hospitals'!$B:$K, 9, FALSE)</f>
        <v>Nongovt. (not-for-profit) - Other</v>
      </c>
      <c r="O480" s="110" t="s">
        <v>2426</v>
      </c>
      <c r="P480" s="113">
        <v>42566</v>
      </c>
      <c r="Q480" s="110" t="s">
        <v>2428</v>
      </c>
      <c r="R480" s="132" t="str">
        <f>VLOOKUP($C480,'Invited Hospitals'!$B:$K, 10, FALSE)</f>
        <v>Minor</v>
      </c>
      <c r="V480" s="1"/>
      <c r="X480" s="1"/>
      <c r="Y480" s="6"/>
      <c r="AF480" s="30"/>
      <c r="AG480" s="26"/>
      <c r="AH480" s="24"/>
    </row>
    <row r="481" spans="1:34">
      <c r="A481" s="84">
        <v>0.59349420664220154</v>
      </c>
      <c r="B481" s="83" t="s">
        <v>313</v>
      </c>
      <c r="C481" s="83" t="s">
        <v>313</v>
      </c>
      <c r="D481" s="84">
        <v>0.21700524054157877</v>
      </c>
      <c r="E481" s="83" t="s">
        <v>712</v>
      </c>
      <c r="F481" s="84">
        <v>0.64084960040717354</v>
      </c>
      <c r="G481" s="86" t="s">
        <v>319</v>
      </c>
      <c r="H481" t="str">
        <f t="shared" si="43"/>
        <v>Christie</v>
      </c>
      <c r="I481" t="str">
        <f t="shared" si="42"/>
        <v>Naketa</v>
      </c>
      <c r="J481" t="str">
        <f t="shared" si="40"/>
        <v>Christie, Naketa</v>
      </c>
      <c r="K481">
        <f>VLOOKUP(C481,'Invited Hospitals'!B:J, 7, FALSE)</f>
        <v>302</v>
      </c>
      <c r="L481" s="132">
        <v>20</v>
      </c>
      <c r="M481">
        <f>VLOOKUP($C481,'Invited Hospitals'!$B:$J, 8, FALSE)</f>
        <v>2016</v>
      </c>
      <c r="N481" s="132" t="str">
        <f>VLOOKUP($C481,'Invited Hospitals'!$B:$K, 9, FALSE)</f>
        <v>Nongovt. (not-for-profit) - Other</v>
      </c>
      <c r="O481" s="110" t="s">
        <v>2426</v>
      </c>
      <c r="P481" s="113">
        <v>39706</v>
      </c>
      <c r="Q481" s="110" t="s">
        <v>2678</v>
      </c>
      <c r="R481" s="132" t="str">
        <f>VLOOKUP($C481,'Invited Hospitals'!$B:$K, 10, FALSE)</f>
        <v>Minor</v>
      </c>
      <c r="V481" s="1"/>
      <c r="X481" s="1"/>
      <c r="Y481" s="6"/>
      <c r="AF481" s="30"/>
      <c r="AG481" s="26"/>
      <c r="AH481" s="24"/>
    </row>
    <row r="482" spans="1:34">
      <c r="A482" s="84">
        <v>0.22454504159359412</v>
      </c>
      <c r="B482" s="83" t="s">
        <v>313</v>
      </c>
      <c r="C482" s="83" t="s">
        <v>313</v>
      </c>
      <c r="D482" s="84">
        <v>0.21700524054157877</v>
      </c>
      <c r="E482" s="83" t="s">
        <v>712</v>
      </c>
      <c r="F482" s="84">
        <v>0.64084960040717354</v>
      </c>
      <c r="G482" s="86" t="s">
        <v>339</v>
      </c>
      <c r="H482" t="str">
        <f t="shared" si="43"/>
        <v>Pham</v>
      </c>
      <c r="I482" t="str">
        <f t="shared" si="42"/>
        <v>Quang</v>
      </c>
      <c r="J482" t="str">
        <f t="shared" si="40"/>
        <v>Pham, Quang</v>
      </c>
      <c r="K482">
        <f>VLOOKUP(C482,'Invited Hospitals'!B:J, 7, FALSE)</f>
        <v>302</v>
      </c>
      <c r="L482" s="132">
        <v>20</v>
      </c>
      <c r="M482">
        <f>VLOOKUP($C482,'Invited Hospitals'!$B:$J, 8, FALSE)</f>
        <v>2016</v>
      </c>
      <c r="N482" s="132" t="str">
        <f>VLOOKUP($C482,'Invited Hospitals'!$B:$K, 9, FALSE)</f>
        <v>Nongovt. (not-for-profit) - Other</v>
      </c>
      <c r="O482" s="110" t="s">
        <v>2426</v>
      </c>
      <c r="P482" s="113">
        <v>41708</v>
      </c>
      <c r="Q482" s="110" t="s">
        <v>2678</v>
      </c>
      <c r="R482" s="132" t="str">
        <f>VLOOKUP($C482,'Invited Hospitals'!$B:$K, 10, FALSE)</f>
        <v>Minor</v>
      </c>
      <c r="V482" s="1"/>
      <c r="X482" s="1"/>
      <c r="Y482" s="6"/>
      <c r="AF482" s="30"/>
      <c r="AG482" s="26"/>
      <c r="AH482" s="24"/>
    </row>
    <row r="483" spans="1:34">
      <c r="A483" s="84">
        <v>0.21899531849493947</v>
      </c>
      <c r="B483" s="83" t="s">
        <v>313</v>
      </c>
      <c r="C483" s="83" t="s">
        <v>313</v>
      </c>
      <c r="D483" s="84">
        <v>0.21700524054157877</v>
      </c>
      <c r="E483" s="83" t="s">
        <v>712</v>
      </c>
      <c r="F483" s="84">
        <v>0.64084960040717354</v>
      </c>
      <c r="G483" s="86" t="s">
        <v>318</v>
      </c>
      <c r="H483" t="str">
        <f t="shared" si="43"/>
        <v>Ceniceros</v>
      </c>
      <c r="I483" t="str">
        <f t="shared" si="42"/>
        <v>Chaidez Rosalba</v>
      </c>
      <c r="J483" t="str">
        <f t="shared" si="40"/>
        <v>Ceniceros, Chaidez Rosalba</v>
      </c>
      <c r="K483">
        <f>VLOOKUP(C483,'Invited Hospitals'!B:J, 7, FALSE)</f>
        <v>302</v>
      </c>
      <c r="L483" s="132">
        <v>20</v>
      </c>
      <c r="M483">
        <f>VLOOKUP($C483,'Invited Hospitals'!$B:$J, 8, FALSE)</f>
        <v>2016</v>
      </c>
      <c r="N483" s="132" t="str">
        <f>VLOOKUP($C483,'Invited Hospitals'!$B:$K, 9, FALSE)</f>
        <v>Nongovt. (not-for-profit) - Other</v>
      </c>
      <c r="O483" s="110" t="s">
        <v>2426</v>
      </c>
      <c r="P483" s="113">
        <v>41344</v>
      </c>
      <c r="Q483" s="110" t="s">
        <v>2678</v>
      </c>
      <c r="R483" s="132" t="str">
        <f>VLOOKUP($C483,'Invited Hospitals'!$B:$K, 10, FALSE)</f>
        <v>Minor</v>
      </c>
      <c r="V483" s="1"/>
      <c r="X483" s="1"/>
      <c r="Y483" s="6"/>
      <c r="AF483" s="30"/>
      <c r="AG483" s="26"/>
      <c r="AH483" s="24"/>
    </row>
    <row r="484" spans="1:34">
      <c r="A484" s="84">
        <v>0.26167601243110061</v>
      </c>
      <c r="B484" s="83" t="s">
        <v>313</v>
      </c>
      <c r="C484" s="83" t="s">
        <v>313</v>
      </c>
      <c r="D484" s="84">
        <v>0.21700524054157877</v>
      </c>
      <c r="E484" s="83" t="s">
        <v>712</v>
      </c>
      <c r="F484" s="84">
        <v>0.64084960040717354</v>
      </c>
      <c r="G484" s="86" t="s">
        <v>317</v>
      </c>
      <c r="H484" t="str">
        <f t="shared" si="43"/>
        <v>Casper</v>
      </c>
      <c r="I484" t="str">
        <f t="shared" si="42"/>
        <v>Roselynd</v>
      </c>
      <c r="J484" t="str">
        <f t="shared" si="40"/>
        <v>Casper, Roselynd</v>
      </c>
      <c r="K484">
        <f>VLOOKUP(C484,'Invited Hospitals'!B:J, 7, FALSE)</f>
        <v>302</v>
      </c>
      <c r="L484" s="132">
        <v>20</v>
      </c>
      <c r="M484">
        <f>VLOOKUP($C484,'Invited Hospitals'!$B:$J, 8, FALSE)</f>
        <v>2016</v>
      </c>
      <c r="N484" s="132" t="str">
        <f>VLOOKUP($C484,'Invited Hospitals'!$B:$K, 9, FALSE)</f>
        <v>Nongovt. (not-for-profit) - Other</v>
      </c>
      <c r="O484" s="110" t="s">
        <v>2426</v>
      </c>
      <c r="P484" s="113">
        <v>42912</v>
      </c>
      <c r="Q484" s="110" t="s">
        <v>2428</v>
      </c>
      <c r="R484" s="132" t="str">
        <f>VLOOKUP($C484,'Invited Hospitals'!$B:$K, 10, FALSE)</f>
        <v>Minor</v>
      </c>
      <c r="V484" s="1"/>
      <c r="X484" s="1"/>
      <c r="Y484" s="6"/>
      <c r="AF484" s="30"/>
      <c r="AG484" s="26"/>
      <c r="AH484" s="24"/>
    </row>
    <row r="485" spans="1:34">
      <c r="A485" s="84">
        <v>0.42540370162424079</v>
      </c>
      <c r="B485" s="83" t="s">
        <v>313</v>
      </c>
      <c r="C485" s="83" t="s">
        <v>313</v>
      </c>
      <c r="D485" s="84">
        <v>0.21700524054157877</v>
      </c>
      <c r="E485" s="83" t="s">
        <v>712</v>
      </c>
      <c r="F485" s="84">
        <v>0.64084960040717354</v>
      </c>
      <c r="G485" s="86" t="s">
        <v>322</v>
      </c>
      <c r="H485" t="str">
        <f t="shared" si="43"/>
        <v>E.</v>
      </c>
      <c r="I485" t="str">
        <f t="shared" si="42"/>
        <v>Ryan Quinlyn</v>
      </c>
      <c r="J485" t="str">
        <f t="shared" si="40"/>
        <v>E., Ryan Quinlyn</v>
      </c>
      <c r="K485">
        <f>VLOOKUP(C485,'Invited Hospitals'!B:J, 7, FALSE)</f>
        <v>302</v>
      </c>
      <c r="L485" s="132">
        <v>20</v>
      </c>
      <c r="M485">
        <f>VLOOKUP($C485,'Invited Hospitals'!$B:$J, 8, FALSE)</f>
        <v>2016</v>
      </c>
      <c r="N485" s="132" t="str">
        <f>VLOOKUP($C485,'Invited Hospitals'!$B:$K, 9, FALSE)</f>
        <v>Nongovt. (not-for-profit) - Other</v>
      </c>
      <c r="O485" s="110" t="s">
        <v>2426</v>
      </c>
      <c r="P485" s="113">
        <v>42146</v>
      </c>
      <c r="Q485" s="110" t="s">
        <v>2681</v>
      </c>
      <c r="R485" s="132" t="str">
        <f>VLOOKUP($C485,'Invited Hospitals'!$B:$K, 10, FALSE)</f>
        <v>Minor</v>
      </c>
      <c r="V485" s="1"/>
      <c r="X485" s="1"/>
      <c r="Y485" s="6"/>
      <c r="AF485" s="30"/>
      <c r="AG485" s="26"/>
      <c r="AH485" s="24"/>
    </row>
    <row r="486" spans="1:34">
      <c r="A486" s="84">
        <v>0.83390535079537864</v>
      </c>
      <c r="B486" s="83" t="s">
        <v>313</v>
      </c>
      <c r="C486" s="83" t="s">
        <v>313</v>
      </c>
      <c r="D486" s="84">
        <v>0.21700524054157877</v>
      </c>
      <c r="E486" s="83" t="s">
        <v>712</v>
      </c>
      <c r="F486" s="84">
        <v>0.64084960040717354</v>
      </c>
      <c r="G486" s="86" t="s">
        <v>334</v>
      </c>
      <c r="H486" t="str">
        <f t="shared" si="43"/>
        <v>Kahlon</v>
      </c>
      <c r="I486" t="str">
        <f t="shared" si="42"/>
        <v>Sara</v>
      </c>
      <c r="J486" t="str">
        <f t="shared" si="40"/>
        <v>Kahlon, Sara</v>
      </c>
      <c r="K486">
        <f>VLOOKUP(C486,'Invited Hospitals'!B:J, 7, FALSE)</f>
        <v>302</v>
      </c>
      <c r="L486" s="132">
        <v>20</v>
      </c>
      <c r="M486">
        <f>VLOOKUP($C486,'Invited Hospitals'!$B:$J, 8, FALSE)</f>
        <v>2016</v>
      </c>
      <c r="N486" s="132" t="str">
        <f>VLOOKUP($C486,'Invited Hospitals'!$B:$K, 9, FALSE)</f>
        <v>Nongovt. (not-for-profit) - Other</v>
      </c>
      <c r="O486" s="110" t="s">
        <v>2426</v>
      </c>
      <c r="P486" s="113">
        <v>40917</v>
      </c>
      <c r="Q486" s="110" t="s">
        <v>2678</v>
      </c>
      <c r="R486" s="132" t="str">
        <f>VLOOKUP($C486,'Invited Hospitals'!$B:$K, 10, FALSE)</f>
        <v>Minor</v>
      </c>
      <c r="V486" s="1"/>
      <c r="X486" s="1"/>
      <c r="Y486" s="6"/>
      <c r="AF486" s="30"/>
      <c r="AG486" s="26"/>
      <c r="AH486" s="24"/>
    </row>
    <row r="487" spans="1:34">
      <c r="A487" s="84">
        <v>0.67319677533811761</v>
      </c>
      <c r="B487" s="83" t="s">
        <v>313</v>
      </c>
      <c r="C487" s="83" t="s">
        <v>313</v>
      </c>
      <c r="D487" s="84">
        <v>0.21700524054157877</v>
      </c>
      <c r="E487" s="83" t="s">
        <v>712</v>
      </c>
      <c r="F487" s="84">
        <v>0.64084960040717354</v>
      </c>
      <c r="G487" s="86" t="s">
        <v>333</v>
      </c>
      <c r="H487" t="str">
        <f t="shared" si="43"/>
        <v>Jo</v>
      </c>
      <c r="I487" t="str">
        <f t="shared" si="42"/>
        <v>Swisher Stephanie</v>
      </c>
      <c r="J487" t="str">
        <f t="shared" si="40"/>
        <v>Jo, Swisher Stephanie</v>
      </c>
      <c r="K487">
        <f>VLOOKUP(C487,'Invited Hospitals'!B:J, 7, FALSE)</f>
        <v>302</v>
      </c>
      <c r="L487" s="132">
        <v>20</v>
      </c>
      <c r="M487">
        <f>VLOOKUP($C487,'Invited Hospitals'!$B:$J, 8, FALSE)</f>
        <v>2016</v>
      </c>
      <c r="N487" s="132" t="str">
        <f>VLOOKUP($C487,'Invited Hospitals'!$B:$K, 9, FALSE)</f>
        <v>Nongovt. (not-for-profit) - Other</v>
      </c>
      <c r="O487" s="110" t="s">
        <v>2426</v>
      </c>
      <c r="P487" s="113">
        <v>38446</v>
      </c>
      <c r="Q487" s="110" t="s">
        <v>2681</v>
      </c>
      <c r="R487" s="132" t="str">
        <f>VLOOKUP($C487,'Invited Hospitals'!$B:$K, 10, FALSE)</f>
        <v>Minor</v>
      </c>
      <c r="V487" s="1"/>
      <c r="X487" s="1"/>
      <c r="Y487" s="6"/>
      <c r="AF487" s="30"/>
      <c r="AG487" s="26"/>
      <c r="AH487" s="24"/>
    </row>
    <row r="488" spans="1:34">
      <c r="A488" s="84">
        <v>0.93044520994095414</v>
      </c>
      <c r="B488" s="83" t="s">
        <v>313</v>
      </c>
      <c r="C488" s="83" t="s">
        <v>313</v>
      </c>
      <c r="D488" s="84">
        <v>0.21700524054157877</v>
      </c>
      <c r="E488" s="83" t="s">
        <v>715</v>
      </c>
      <c r="F488" s="84">
        <v>0.28666575543119865</v>
      </c>
      <c r="G488" s="86" t="s">
        <v>436</v>
      </c>
      <c r="H488" t="str">
        <f t="shared" si="43"/>
        <v>Hall</v>
      </c>
      <c r="I488" t="str">
        <f t="shared" si="42"/>
        <v>Abigail</v>
      </c>
      <c r="J488" t="str">
        <f t="shared" si="40"/>
        <v>Hall, Abigail</v>
      </c>
      <c r="K488">
        <f>VLOOKUP(C488,'Invited Hospitals'!B:J, 7, FALSE)</f>
        <v>302</v>
      </c>
      <c r="L488" s="132">
        <v>18</v>
      </c>
      <c r="M488">
        <f>VLOOKUP($C488,'Invited Hospitals'!$B:$J, 8, FALSE)</f>
        <v>2016</v>
      </c>
      <c r="N488" s="132" t="str">
        <f>VLOOKUP($C488,'Invited Hospitals'!$B:$K, 9, FALSE)</f>
        <v>Nongovt. (not-for-profit) - Other</v>
      </c>
      <c r="O488" s="110" t="s">
        <v>2426</v>
      </c>
      <c r="P488" s="120" t="s">
        <v>2682</v>
      </c>
      <c r="Q488" s="110" t="s">
        <v>2681</v>
      </c>
      <c r="R488" s="132" t="str">
        <f>VLOOKUP($C488,'Invited Hospitals'!$B:$K, 10, FALSE)</f>
        <v>Minor</v>
      </c>
      <c r="V488" s="1"/>
      <c r="X488" s="1"/>
      <c r="Y488" s="6"/>
      <c r="AF488" s="30"/>
      <c r="AG488" s="26"/>
      <c r="AH488" s="24"/>
    </row>
    <row r="489" spans="1:34">
      <c r="A489" s="84">
        <v>0.69545102403223935</v>
      </c>
      <c r="B489" s="83" t="s">
        <v>313</v>
      </c>
      <c r="C489" s="83" t="s">
        <v>313</v>
      </c>
      <c r="D489" s="84">
        <v>0.21700524054157877</v>
      </c>
      <c r="E489" s="83" t="s">
        <v>715</v>
      </c>
      <c r="F489" s="84">
        <v>0.28666575543119865</v>
      </c>
      <c r="G489" s="86" t="s">
        <v>441</v>
      </c>
      <c r="H489" t="str">
        <f t="shared" si="43"/>
        <v>Mick</v>
      </c>
      <c r="I489" t="str">
        <f t="shared" si="42"/>
        <v>Abraham Z.</v>
      </c>
      <c r="J489" t="str">
        <f t="shared" si="40"/>
        <v>Mick, Abraham Z.</v>
      </c>
      <c r="K489">
        <f>VLOOKUP(C489,'Invited Hospitals'!B:J, 7, FALSE)</f>
        <v>302</v>
      </c>
      <c r="L489" s="132">
        <v>18</v>
      </c>
      <c r="M489">
        <f>VLOOKUP($C489,'Invited Hospitals'!$B:$J, 8, FALSE)</f>
        <v>2016</v>
      </c>
      <c r="N489" s="132" t="str">
        <f>VLOOKUP($C489,'Invited Hospitals'!$B:$K, 9, FALSE)</f>
        <v>Nongovt. (not-for-profit) - Other</v>
      </c>
      <c r="O489" s="110" t="s">
        <v>2426</v>
      </c>
      <c r="P489" s="113">
        <v>38705</v>
      </c>
      <c r="Q489" s="110" t="s">
        <v>2681</v>
      </c>
      <c r="R489" s="132" t="str">
        <f>VLOOKUP($C489,'Invited Hospitals'!$B:$K, 10, FALSE)</f>
        <v>Minor</v>
      </c>
      <c r="V489" s="1"/>
      <c r="X489" s="1"/>
      <c r="Y489" s="6"/>
      <c r="AF489" s="30"/>
      <c r="AG489" s="26"/>
      <c r="AH489" s="24"/>
    </row>
    <row r="490" spans="1:34">
      <c r="A490" s="84">
        <v>0.84812387160968261</v>
      </c>
      <c r="B490" s="83" t="s">
        <v>313</v>
      </c>
      <c r="C490" s="83" t="s">
        <v>313</v>
      </c>
      <c r="D490" s="84">
        <v>0.21700524054157877</v>
      </c>
      <c r="E490" s="83" t="s">
        <v>715</v>
      </c>
      <c r="F490" s="84">
        <v>0.28666575543119865</v>
      </c>
      <c r="G490" s="86" t="s">
        <v>450</v>
      </c>
      <c r="H490" t="str">
        <f t="shared" si="43"/>
        <v>Cortes</v>
      </c>
      <c r="I490" t="str">
        <f t="shared" si="42"/>
        <v>Adrian</v>
      </c>
      <c r="J490" t="str">
        <f t="shared" si="40"/>
        <v>Cortes, Adrian</v>
      </c>
      <c r="K490">
        <f>VLOOKUP(C490,'Invited Hospitals'!B:J, 7, FALSE)</f>
        <v>302</v>
      </c>
      <c r="L490" s="132">
        <v>18</v>
      </c>
      <c r="M490">
        <f>VLOOKUP($C490,'Invited Hospitals'!$B:$J, 8, FALSE)</f>
        <v>2016</v>
      </c>
      <c r="N490" s="132" t="str">
        <f>VLOOKUP($C490,'Invited Hospitals'!$B:$K, 9, FALSE)</f>
        <v>Nongovt. (not-for-profit) - Other</v>
      </c>
      <c r="O490" s="110" t="s">
        <v>2426</v>
      </c>
      <c r="P490" s="113">
        <v>37221</v>
      </c>
      <c r="Q490" s="110" t="s">
        <v>2681</v>
      </c>
      <c r="R490" s="132" t="str">
        <f>VLOOKUP($C490,'Invited Hospitals'!$B:$K, 10, FALSE)</f>
        <v>Minor</v>
      </c>
      <c r="V490" s="1"/>
      <c r="X490" s="1"/>
      <c r="Y490" s="6"/>
      <c r="AF490" s="30"/>
      <c r="AG490" s="26"/>
      <c r="AH490" s="24"/>
    </row>
    <row r="491" spans="1:34">
      <c r="A491" s="84">
        <v>0.70760363970245899</v>
      </c>
      <c r="B491" s="83" t="s">
        <v>313</v>
      </c>
      <c r="C491" s="83" t="s">
        <v>313</v>
      </c>
      <c r="D491" s="84">
        <v>0.21700524054157877</v>
      </c>
      <c r="E491" s="83" t="s">
        <v>715</v>
      </c>
      <c r="F491" s="84">
        <v>0.28666575543119865</v>
      </c>
      <c r="G491" s="86" t="s">
        <v>469</v>
      </c>
      <c r="H491" t="str">
        <f t="shared" si="43"/>
        <v>Sutliff</v>
      </c>
      <c r="I491" t="str">
        <f t="shared" si="42"/>
        <v>Amanda</v>
      </c>
      <c r="J491" t="str">
        <f t="shared" si="40"/>
        <v>Sutliff, Amanda</v>
      </c>
      <c r="K491">
        <f>VLOOKUP(C491,'Invited Hospitals'!B:J, 7, FALSE)</f>
        <v>302</v>
      </c>
      <c r="L491" s="132">
        <v>18</v>
      </c>
      <c r="M491">
        <f>VLOOKUP($C491,'Invited Hospitals'!$B:$J, 8, FALSE)</f>
        <v>2016</v>
      </c>
      <c r="N491" s="132" t="str">
        <f>VLOOKUP($C491,'Invited Hospitals'!$B:$K, 9, FALSE)</f>
        <v>Nongovt. (not-for-profit) - Other</v>
      </c>
      <c r="O491" s="110" t="s">
        <v>2426</v>
      </c>
      <c r="P491" s="113">
        <v>42033</v>
      </c>
      <c r="Q491" s="110" t="s">
        <v>2428</v>
      </c>
      <c r="R491" s="132" t="str">
        <f>VLOOKUP($C491,'Invited Hospitals'!$B:$K, 10, FALSE)</f>
        <v>Minor</v>
      </c>
      <c r="V491" s="1"/>
      <c r="X491" s="1"/>
      <c r="Y491" s="6"/>
      <c r="AF491" s="30"/>
      <c r="AG491" s="26"/>
      <c r="AH491" s="24"/>
    </row>
    <row r="492" spans="1:34">
      <c r="A492" s="84">
        <v>0.86131841312578972</v>
      </c>
      <c r="B492" s="83" t="s">
        <v>313</v>
      </c>
      <c r="C492" s="83" t="s">
        <v>313</v>
      </c>
      <c r="D492" s="84">
        <v>0.21700524054157877</v>
      </c>
      <c r="E492" s="83" t="s">
        <v>715</v>
      </c>
      <c r="F492" s="84">
        <v>0.28666575543119865</v>
      </c>
      <c r="G492" s="86" t="s">
        <v>480</v>
      </c>
      <c r="H492" t="str">
        <f t="shared" si="43"/>
        <v>Xiong</v>
      </c>
      <c r="I492" t="str">
        <f t="shared" si="42"/>
        <v>Brenda</v>
      </c>
      <c r="J492" t="str">
        <f t="shared" si="40"/>
        <v>Xiong, Brenda</v>
      </c>
      <c r="K492">
        <f>VLOOKUP(C492,'Invited Hospitals'!B:J, 7, FALSE)</f>
        <v>302</v>
      </c>
      <c r="L492" s="132">
        <v>18</v>
      </c>
      <c r="M492">
        <f>VLOOKUP($C492,'Invited Hospitals'!$B:$J, 8, FALSE)</f>
        <v>2016</v>
      </c>
      <c r="N492" s="132" t="str">
        <f>VLOOKUP($C492,'Invited Hospitals'!$B:$K, 9, FALSE)</f>
        <v>Nongovt. (not-for-profit) - Other</v>
      </c>
      <c r="O492" s="110" t="s">
        <v>2679</v>
      </c>
      <c r="P492" s="113">
        <v>42639</v>
      </c>
      <c r="Q492" s="110" t="s">
        <v>2678</v>
      </c>
      <c r="R492" s="132" t="str">
        <f>VLOOKUP($C492,'Invited Hospitals'!$B:$K, 10, FALSE)</f>
        <v>Minor</v>
      </c>
      <c r="V492" s="1"/>
      <c r="X492" s="1"/>
      <c r="AF492" s="17"/>
      <c r="AG492" s="17"/>
      <c r="AH492" s="17"/>
    </row>
    <row r="493" spans="1:34">
      <c r="A493" s="84">
        <v>0.65077018363822592</v>
      </c>
      <c r="B493" s="83" t="s">
        <v>313</v>
      </c>
      <c r="C493" s="83" t="s">
        <v>313</v>
      </c>
      <c r="D493" s="84">
        <v>0.21700524054157877</v>
      </c>
      <c r="E493" s="83" t="s">
        <v>715</v>
      </c>
      <c r="F493" s="84">
        <v>0.28666575543119865</v>
      </c>
      <c r="G493" s="86" t="s">
        <v>438</v>
      </c>
      <c r="H493" t="str">
        <f t="shared" si="43"/>
        <v>Cromwell</v>
      </c>
      <c r="I493" t="str">
        <f t="shared" si="42"/>
        <v>Bridget A.</v>
      </c>
      <c r="J493" t="str">
        <f t="shared" si="40"/>
        <v>Cromwell, Bridget A.</v>
      </c>
      <c r="K493">
        <f>VLOOKUP(C493,'Invited Hospitals'!B:J, 7, FALSE)</f>
        <v>302</v>
      </c>
      <c r="L493" s="132">
        <v>18</v>
      </c>
      <c r="M493">
        <f>VLOOKUP($C493,'Invited Hospitals'!$B:$J, 8, FALSE)</f>
        <v>2016</v>
      </c>
      <c r="N493" s="132" t="str">
        <f>VLOOKUP($C493,'Invited Hospitals'!$B:$K, 9, FALSE)</f>
        <v>Nongovt. (not-for-profit) - Other</v>
      </c>
      <c r="O493" s="110" t="s">
        <v>2426</v>
      </c>
      <c r="P493" s="113">
        <v>38551</v>
      </c>
      <c r="Q493" s="110" t="s">
        <v>2678</v>
      </c>
      <c r="R493" s="132" t="str">
        <f>VLOOKUP($C493,'Invited Hospitals'!$B:$K, 10, FALSE)</f>
        <v>Minor</v>
      </c>
      <c r="V493" s="1"/>
      <c r="X493" s="1"/>
      <c r="AF493" s="17"/>
      <c r="AG493" s="17"/>
      <c r="AH493" s="17"/>
    </row>
    <row r="494" spans="1:34">
      <c r="A494" s="84">
        <v>0.93972591949240014</v>
      </c>
      <c r="B494" s="83" t="s">
        <v>313</v>
      </c>
      <c r="C494" s="83" t="s">
        <v>313</v>
      </c>
      <c r="D494" s="84">
        <v>0.21700524054157877</v>
      </c>
      <c r="E494" s="83" t="s">
        <v>715</v>
      </c>
      <c r="F494" s="151">
        <v>0.28666575543119865</v>
      </c>
      <c r="G494" s="86" t="s">
        <v>457</v>
      </c>
      <c r="H494" t="str">
        <f t="shared" si="43"/>
        <v>Iverson</v>
      </c>
      <c r="I494" t="str">
        <f t="shared" si="42"/>
        <v>Caroline</v>
      </c>
      <c r="J494" t="str">
        <f t="shared" si="40"/>
        <v>Iverson, Caroline</v>
      </c>
      <c r="K494">
        <f>VLOOKUP(C494,'Invited Hospitals'!B:J, 7, FALSE)</f>
        <v>302</v>
      </c>
      <c r="L494" s="132">
        <v>18</v>
      </c>
      <c r="M494">
        <f>VLOOKUP($C494,'Invited Hospitals'!$B:$J, 8, FALSE)</f>
        <v>2016</v>
      </c>
      <c r="N494" s="132" t="str">
        <f>VLOOKUP($C494,'Invited Hospitals'!$B:$K, 9, FALSE)</f>
        <v>Nongovt. (not-for-profit) - Other</v>
      </c>
      <c r="O494" s="110" t="s">
        <v>2426</v>
      </c>
      <c r="P494" s="113">
        <v>40084</v>
      </c>
      <c r="Q494" s="110" t="s">
        <v>2681</v>
      </c>
      <c r="R494" s="132" t="str">
        <f>VLOOKUP($C494,'Invited Hospitals'!$B:$K, 10, FALSE)</f>
        <v>Minor</v>
      </c>
      <c r="V494" s="1"/>
      <c r="X494" s="1"/>
      <c r="AF494" s="17"/>
      <c r="AG494" s="17"/>
      <c r="AH494" s="17"/>
    </row>
    <row r="495" spans="1:34">
      <c r="A495" s="84">
        <v>0.9097259756685433</v>
      </c>
      <c r="B495" s="83" t="s">
        <v>313</v>
      </c>
      <c r="C495" s="83" t="s">
        <v>313</v>
      </c>
      <c r="D495" s="84">
        <v>0.21700524054157877</v>
      </c>
      <c r="E495" s="83" t="s">
        <v>715</v>
      </c>
      <c r="F495" s="84">
        <v>0.28666575543119865</v>
      </c>
      <c r="G495" s="86" t="s">
        <v>475</v>
      </c>
      <c r="H495" t="str">
        <f t="shared" si="43"/>
        <v>Funches</v>
      </c>
      <c r="I495" t="str">
        <f t="shared" si="42"/>
        <v>Cheryl Ann</v>
      </c>
      <c r="J495" t="str">
        <f t="shared" si="40"/>
        <v>Funches, Cheryl Ann</v>
      </c>
      <c r="K495">
        <f>VLOOKUP(C495,'Invited Hospitals'!B:J, 7, FALSE)</f>
        <v>302</v>
      </c>
      <c r="L495" s="132">
        <v>18</v>
      </c>
      <c r="M495">
        <f>VLOOKUP($C495,'Invited Hospitals'!$B:$J, 8, FALSE)</f>
        <v>2016</v>
      </c>
      <c r="N495" s="132" t="str">
        <f>VLOOKUP($C495,'Invited Hospitals'!$B:$K, 9, FALSE)</f>
        <v>Nongovt. (not-for-profit) - Other</v>
      </c>
      <c r="O495" s="110" t="s">
        <v>2426</v>
      </c>
      <c r="P495" s="121">
        <v>36469</v>
      </c>
      <c r="Q495" s="110" t="s">
        <v>2681</v>
      </c>
      <c r="R495" s="132" t="str">
        <f>VLOOKUP($C495,'Invited Hospitals'!$B:$K, 10, FALSE)</f>
        <v>Minor</v>
      </c>
      <c r="V495" s="1"/>
      <c r="X495" s="1"/>
      <c r="AF495" s="17"/>
      <c r="AG495" s="17"/>
      <c r="AH495" s="17"/>
    </row>
    <row r="496" spans="1:34">
      <c r="A496" s="84">
        <v>0.95266911745731986</v>
      </c>
      <c r="B496" s="83" t="s">
        <v>313</v>
      </c>
      <c r="C496" s="83" t="s">
        <v>313</v>
      </c>
      <c r="D496" s="84">
        <v>0.21700524054157877</v>
      </c>
      <c r="E496" s="83" t="s">
        <v>715</v>
      </c>
      <c r="F496" s="84">
        <v>0.28666575543119865</v>
      </c>
      <c r="G496" s="86" t="s">
        <v>435</v>
      </c>
      <c r="H496" t="str">
        <f t="shared" si="43"/>
        <v>Lynch</v>
      </c>
      <c r="I496" t="str">
        <f t="shared" si="42"/>
        <v>Christopher</v>
      </c>
      <c r="J496" t="str">
        <f t="shared" si="40"/>
        <v>Lynch, Christopher</v>
      </c>
      <c r="K496">
        <f>VLOOKUP(C496,'Invited Hospitals'!B:J, 7, FALSE)</f>
        <v>302</v>
      </c>
      <c r="L496" s="132">
        <v>18</v>
      </c>
      <c r="M496">
        <f>VLOOKUP($C496,'Invited Hospitals'!$B:$J, 8, FALSE)</f>
        <v>2016</v>
      </c>
      <c r="N496" s="132" t="str">
        <f>VLOOKUP($C496,'Invited Hospitals'!$B:$K, 9, FALSE)</f>
        <v>Nongovt. (not-for-profit) - Other</v>
      </c>
      <c r="O496" s="110" t="s">
        <v>2426</v>
      </c>
      <c r="P496" s="113">
        <v>37028</v>
      </c>
      <c r="Q496" s="110" t="s">
        <v>2681</v>
      </c>
      <c r="R496" s="132" t="str">
        <f>VLOOKUP($C496,'Invited Hospitals'!$B:$K, 10, FALSE)</f>
        <v>Minor</v>
      </c>
      <c r="V496" s="1"/>
      <c r="X496" s="1"/>
      <c r="AF496" s="17"/>
      <c r="AG496" s="17"/>
      <c r="AH496" s="17"/>
    </row>
    <row r="497" spans="1:34">
      <c r="A497" s="84">
        <v>0.95808334827449171</v>
      </c>
      <c r="B497" s="83" t="s">
        <v>313</v>
      </c>
      <c r="C497" s="83" t="s">
        <v>313</v>
      </c>
      <c r="D497" s="84">
        <v>0.21700524054157877</v>
      </c>
      <c r="E497" s="83" t="s">
        <v>715</v>
      </c>
      <c r="F497" s="84">
        <v>0.28666575543119865</v>
      </c>
      <c r="G497" s="86" t="s">
        <v>478</v>
      </c>
      <c r="H497" t="str">
        <f t="shared" si="43"/>
        <v>Knight</v>
      </c>
      <c r="I497" t="str">
        <f t="shared" si="42"/>
        <v>Courtney</v>
      </c>
      <c r="J497" t="str">
        <f t="shared" si="40"/>
        <v>Knight, Courtney</v>
      </c>
      <c r="K497">
        <f>VLOOKUP(C497,'Invited Hospitals'!B:J, 7, FALSE)</f>
        <v>302</v>
      </c>
      <c r="L497" s="132">
        <v>18</v>
      </c>
      <c r="M497">
        <f>VLOOKUP($C497,'Invited Hospitals'!$B:$J, 8, FALSE)</f>
        <v>2016</v>
      </c>
      <c r="N497" s="132" t="str">
        <f>VLOOKUP($C497,'Invited Hospitals'!$B:$K, 9, FALSE)</f>
        <v>Nongovt. (not-for-profit) - Other</v>
      </c>
      <c r="O497" s="110" t="s">
        <v>2679</v>
      </c>
      <c r="P497" s="113">
        <v>42779</v>
      </c>
      <c r="Q497" s="110" t="s">
        <v>2678</v>
      </c>
      <c r="R497" s="132" t="str">
        <f>VLOOKUP($C497,'Invited Hospitals'!$B:$K, 10, FALSE)</f>
        <v>Minor</v>
      </c>
      <c r="V497" s="1"/>
      <c r="X497" s="1"/>
      <c r="AF497" s="17"/>
      <c r="AG497" s="17"/>
      <c r="AH497" s="17"/>
    </row>
    <row r="498" spans="1:34">
      <c r="A498" s="84">
        <v>0.12128023617935602</v>
      </c>
      <c r="B498" s="83" t="s">
        <v>313</v>
      </c>
      <c r="C498" s="83" t="s">
        <v>313</v>
      </c>
      <c r="D498" s="84">
        <v>0.21700524054157877</v>
      </c>
      <c r="E498" s="83" t="s">
        <v>715</v>
      </c>
      <c r="F498" s="84">
        <v>0.28666575543119865</v>
      </c>
      <c r="G498" s="86" t="s">
        <v>474</v>
      </c>
      <c r="H498" t="str">
        <f t="shared" si="43"/>
        <v>Salazar</v>
      </c>
      <c r="I498" t="str">
        <f t="shared" si="42"/>
        <v>Crystal</v>
      </c>
      <c r="J498" t="str">
        <f t="shared" si="40"/>
        <v>Salazar, Crystal</v>
      </c>
      <c r="K498">
        <f>VLOOKUP(C498,'Invited Hospitals'!B:J, 7, FALSE)</f>
        <v>302</v>
      </c>
      <c r="L498" s="132">
        <v>18</v>
      </c>
      <c r="M498">
        <f>VLOOKUP($C498,'Invited Hospitals'!$B:$J, 8, FALSE)</f>
        <v>2016</v>
      </c>
      <c r="N498" s="132" t="str">
        <f>VLOOKUP($C498,'Invited Hospitals'!$B:$K, 9, FALSE)</f>
        <v>Nongovt. (not-for-profit) - Other</v>
      </c>
      <c r="O498" s="110" t="s">
        <v>2679</v>
      </c>
      <c r="P498" s="113">
        <v>39615</v>
      </c>
      <c r="Q498" s="110" t="s">
        <v>2678</v>
      </c>
      <c r="R498" s="132" t="str">
        <f>VLOOKUP($C498,'Invited Hospitals'!$B:$K, 10, FALSE)</f>
        <v>Minor</v>
      </c>
      <c r="V498" s="1"/>
      <c r="X498" s="1"/>
      <c r="AF498" s="17"/>
      <c r="AG498" s="17"/>
      <c r="AH498" s="17"/>
    </row>
    <row r="499" spans="1:34">
      <c r="A499" s="84">
        <v>0.13007354383822756</v>
      </c>
      <c r="B499" s="83" t="s">
        <v>313</v>
      </c>
      <c r="C499" s="83" t="s">
        <v>313</v>
      </c>
      <c r="D499" s="84">
        <v>0.21700524054157877</v>
      </c>
      <c r="E499" s="83" t="s">
        <v>715</v>
      </c>
      <c r="F499" s="84">
        <v>0.28666575543119865</v>
      </c>
      <c r="G499" s="86" t="s">
        <v>481</v>
      </c>
      <c r="H499" t="str">
        <f t="shared" si="43"/>
        <v>Thomas</v>
      </c>
      <c r="I499" t="str">
        <f t="shared" si="42"/>
        <v>D'Arcy</v>
      </c>
      <c r="J499" t="str">
        <f t="shared" si="40"/>
        <v>Thomas, D'Arcy</v>
      </c>
      <c r="K499">
        <f>VLOOKUP(C499,'Invited Hospitals'!B:J, 7, FALSE)</f>
        <v>302</v>
      </c>
      <c r="L499" s="132">
        <v>18</v>
      </c>
      <c r="M499">
        <f>VLOOKUP($C499,'Invited Hospitals'!$B:$J, 8, FALSE)</f>
        <v>2016</v>
      </c>
      <c r="N499" s="132" t="str">
        <f>VLOOKUP($C499,'Invited Hospitals'!$B:$K, 9, FALSE)</f>
        <v>Nongovt. (not-for-profit) - Other</v>
      </c>
      <c r="O499" s="110" t="s">
        <v>2426</v>
      </c>
      <c r="P499" s="113">
        <v>32636</v>
      </c>
      <c r="Q499" s="110" t="s">
        <v>2678</v>
      </c>
      <c r="R499" s="132" t="str">
        <f>VLOOKUP($C499,'Invited Hospitals'!$B:$K, 10, FALSE)</f>
        <v>Minor</v>
      </c>
      <c r="V499" s="1"/>
      <c r="X499" s="1"/>
      <c r="AF499" s="17"/>
      <c r="AG499" s="17"/>
      <c r="AH499" s="17"/>
    </row>
    <row r="500" spans="1:34">
      <c r="A500" s="84">
        <v>0.99699335301099012</v>
      </c>
      <c r="B500" s="83" t="s">
        <v>313</v>
      </c>
      <c r="C500" s="83" t="s">
        <v>313</v>
      </c>
      <c r="D500" s="84">
        <v>0.21700524054157877</v>
      </c>
      <c r="E500" s="83" t="s">
        <v>715</v>
      </c>
      <c r="F500" s="84">
        <v>0.28666575543119865</v>
      </c>
      <c r="G500" s="86" t="s">
        <v>446</v>
      </c>
      <c r="H500" t="str">
        <f t="shared" si="43"/>
        <v>Brodsky</v>
      </c>
      <c r="I500" t="str">
        <f t="shared" si="42"/>
        <v>David</v>
      </c>
      <c r="J500" t="str">
        <f t="shared" si="40"/>
        <v>Brodsky, David</v>
      </c>
      <c r="K500">
        <f>VLOOKUP(C500,'Invited Hospitals'!B:J, 7, FALSE)</f>
        <v>302</v>
      </c>
      <c r="L500" s="132">
        <v>18</v>
      </c>
      <c r="M500">
        <f>VLOOKUP($C500,'Invited Hospitals'!$B:$J, 8, FALSE)</f>
        <v>2016</v>
      </c>
      <c r="N500" s="132" t="str">
        <f>VLOOKUP($C500,'Invited Hospitals'!$B:$K, 9, FALSE)</f>
        <v>Nongovt. (not-for-profit) - Other</v>
      </c>
      <c r="O500" s="110" t="s">
        <v>2426</v>
      </c>
      <c r="P500" s="121">
        <v>41946</v>
      </c>
      <c r="Q500" s="110" t="s">
        <v>2678</v>
      </c>
      <c r="R500" s="132" t="str">
        <f>VLOOKUP($C500,'Invited Hospitals'!$B:$K, 10, FALSE)</f>
        <v>Minor</v>
      </c>
      <c r="V500" s="1"/>
      <c r="X500" s="1"/>
      <c r="AF500" s="17"/>
      <c r="AG500" s="17"/>
      <c r="AH500" s="17"/>
    </row>
    <row r="501" spans="1:34">
      <c r="A501" s="84">
        <v>0.91010775515671716</v>
      </c>
      <c r="B501" s="83" t="s">
        <v>313</v>
      </c>
      <c r="C501" s="83" t="s">
        <v>313</v>
      </c>
      <c r="D501" s="84">
        <v>0.21700524054157877</v>
      </c>
      <c r="E501" s="83" t="s">
        <v>715</v>
      </c>
      <c r="F501" s="84">
        <v>0.28666575543119865</v>
      </c>
      <c r="G501" s="86" t="s">
        <v>453</v>
      </c>
      <c r="H501" t="str">
        <f t="shared" si="43"/>
        <v>Dustan</v>
      </c>
      <c r="I501" t="str">
        <f t="shared" si="42"/>
        <v>Dell Ann</v>
      </c>
      <c r="J501" t="str">
        <f t="shared" si="40"/>
        <v>Dustan, Dell Ann</v>
      </c>
      <c r="K501">
        <f>VLOOKUP(C501,'Invited Hospitals'!B:J, 7, FALSE)</f>
        <v>302</v>
      </c>
      <c r="L501" s="132">
        <v>18</v>
      </c>
      <c r="M501">
        <f>VLOOKUP($C501,'Invited Hospitals'!$B:$J, 8, FALSE)</f>
        <v>2016</v>
      </c>
      <c r="N501" s="132" t="str">
        <f>VLOOKUP($C501,'Invited Hospitals'!$B:$K, 9, FALSE)</f>
        <v>Nongovt. (not-for-profit) - Other</v>
      </c>
      <c r="O501" s="110" t="s">
        <v>2426</v>
      </c>
      <c r="P501" s="121">
        <v>41442</v>
      </c>
      <c r="Q501" s="110" t="s">
        <v>2681</v>
      </c>
      <c r="R501" s="132" t="str">
        <f>VLOOKUP($C501,'Invited Hospitals'!$B:$K, 10, FALSE)</f>
        <v>Minor</v>
      </c>
      <c r="V501" s="1"/>
      <c r="X501" s="1"/>
      <c r="AF501" s="17"/>
      <c r="AG501" s="17"/>
      <c r="AH501" s="17"/>
    </row>
    <row r="502" spans="1:34">
      <c r="A502" s="84">
        <v>0.99336709106187182</v>
      </c>
      <c r="B502" s="83" t="s">
        <v>313</v>
      </c>
      <c r="C502" s="83" t="s">
        <v>313</v>
      </c>
      <c r="D502" s="84">
        <v>0.21700524054157877</v>
      </c>
      <c r="E502" s="83" t="s">
        <v>715</v>
      </c>
      <c r="F502" s="84">
        <v>0.28666575543119865</v>
      </c>
      <c r="G502" s="86" t="s">
        <v>451</v>
      </c>
      <c r="H502" t="str">
        <f t="shared" si="43"/>
        <v>Currier-Kirby</v>
      </c>
      <c r="I502" t="str">
        <f t="shared" si="42"/>
        <v>Dianna</v>
      </c>
      <c r="J502" t="str">
        <f t="shared" ref="J502:J565" si="44">PROPER(CLEAN(H502&amp;", "&amp;I502))</f>
        <v>Currier-Kirby, Dianna</v>
      </c>
      <c r="K502">
        <f>VLOOKUP(C502,'Invited Hospitals'!B:J, 7, FALSE)</f>
        <v>302</v>
      </c>
      <c r="L502" s="132">
        <v>18</v>
      </c>
      <c r="M502">
        <f>VLOOKUP($C502,'Invited Hospitals'!$B:$J, 8, FALSE)</f>
        <v>2016</v>
      </c>
      <c r="N502" s="132" t="str">
        <f>VLOOKUP($C502,'Invited Hospitals'!$B:$K, 9, FALSE)</f>
        <v>Nongovt. (not-for-profit) - Other</v>
      </c>
      <c r="O502" s="110" t="s">
        <v>2426</v>
      </c>
      <c r="P502" s="113">
        <v>31300</v>
      </c>
      <c r="Q502" s="110" t="s">
        <v>2681</v>
      </c>
      <c r="R502" s="132" t="str">
        <f>VLOOKUP($C502,'Invited Hospitals'!$B:$K, 10, FALSE)</f>
        <v>Minor</v>
      </c>
      <c r="V502" s="1"/>
      <c r="X502" s="1"/>
      <c r="AF502" s="17"/>
      <c r="AG502" s="17"/>
      <c r="AH502" s="17"/>
    </row>
    <row r="503" spans="1:34">
      <c r="A503" s="84">
        <v>0.51227434073661604</v>
      </c>
      <c r="B503" s="83" t="s">
        <v>313</v>
      </c>
      <c r="C503" s="83" t="s">
        <v>313</v>
      </c>
      <c r="D503" s="84">
        <v>0.21700524054157877</v>
      </c>
      <c r="E503" s="83" t="s">
        <v>715</v>
      </c>
      <c r="F503" s="84">
        <v>0.28666575543119865</v>
      </c>
      <c r="G503" s="86" t="s">
        <v>442</v>
      </c>
      <c r="H503" t="str">
        <f t="shared" si="43"/>
        <v>Owens</v>
      </c>
      <c r="I503" t="str">
        <f t="shared" si="42"/>
        <v>Donell L.</v>
      </c>
      <c r="J503" t="str">
        <f t="shared" si="44"/>
        <v>Owens, Donell L.</v>
      </c>
      <c r="K503">
        <f>VLOOKUP(C503,'Invited Hospitals'!B:J, 7, FALSE)</f>
        <v>302</v>
      </c>
      <c r="L503" s="132">
        <v>18</v>
      </c>
      <c r="M503">
        <f>VLOOKUP($C503,'Invited Hospitals'!$B:$J, 8, FALSE)</f>
        <v>2016</v>
      </c>
      <c r="N503" s="132" t="str">
        <f>VLOOKUP($C503,'Invited Hospitals'!$B:$K, 9, FALSE)</f>
        <v>Nongovt. (not-for-profit) - Other</v>
      </c>
      <c r="O503" s="110" t="s">
        <v>2426</v>
      </c>
      <c r="P503" s="113">
        <v>42632</v>
      </c>
      <c r="Q503" s="110" t="s">
        <v>2678</v>
      </c>
      <c r="R503" s="132" t="str">
        <f>VLOOKUP($C503,'Invited Hospitals'!$B:$K, 10, FALSE)</f>
        <v>Minor</v>
      </c>
      <c r="V503" s="1"/>
      <c r="X503" s="1"/>
      <c r="AF503" s="17"/>
      <c r="AG503" s="17"/>
      <c r="AH503" s="17"/>
    </row>
    <row r="504" spans="1:34">
      <c r="A504" s="84">
        <v>0.75586450967332253</v>
      </c>
      <c r="B504" s="83" t="s">
        <v>313</v>
      </c>
      <c r="C504" s="83" t="s">
        <v>313</v>
      </c>
      <c r="D504" s="84">
        <v>0.21700524054157877</v>
      </c>
      <c r="E504" s="83" t="s">
        <v>715</v>
      </c>
      <c r="F504" s="84">
        <v>0.28666575543119865</v>
      </c>
      <c r="G504" s="86" t="s">
        <v>476</v>
      </c>
      <c r="H504" t="str">
        <f t="shared" si="43"/>
        <v>Gould</v>
      </c>
      <c r="I504" t="str">
        <f t="shared" si="42"/>
        <v>Elizabeth L.</v>
      </c>
      <c r="J504" t="str">
        <f t="shared" si="44"/>
        <v>Gould, Elizabeth L.</v>
      </c>
      <c r="K504">
        <f>VLOOKUP(C504,'Invited Hospitals'!B:J, 7, FALSE)</f>
        <v>302</v>
      </c>
      <c r="L504" s="132">
        <v>18</v>
      </c>
      <c r="M504">
        <f>VLOOKUP($C504,'Invited Hospitals'!$B:$J, 8, FALSE)</f>
        <v>2016</v>
      </c>
      <c r="N504" s="132" t="str">
        <f>VLOOKUP($C504,'Invited Hospitals'!$B:$K, 9, FALSE)</f>
        <v>Nongovt. (not-for-profit) - Other</v>
      </c>
      <c r="O504" s="110" t="s">
        <v>2421</v>
      </c>
      <c r="P504" s="113">
        <v>40147</v>
      </c>
      <c r="Q504" s="110" t="s">
        <v>2678</v>
      </c>
      <c r="R504" s="132" t="str">
        <f>VLOOKUP($C504,'Invited Hospitals'!$B:$K, 10, FALSE)</f>
        <v>Minor</v>
      </c>
      <c r="V504" s="1"/>
      <c r="X504" s="1"/>
      <c r="AF504" s="17"/>
      <c r="AG504" s="17"/>
      <c r="AH504" s="17"/>
    </row>
    <row r="505" spans="1:34">
      <c r="A505" s="84">
        <v>0.41092807073306625</v>
      </c>
      <c r="B505" s="83" t="s">
        <v>313</v>
      </c>
      <c r="C505" s="83" t="s">
        <v>313</v>
      </c>
      <c r="D505" s="84">
        <v>0.21700524054157877</v>
      </c>
      <c r="E505" s="83" t="s">
        <v>715</v>
      </c>
      <c r="F505" s="84">
        <v>0.28666575543119865</v>
      </c>
      <c r="G505" s="86" t="s">
        <v>448</v>
      </c>
      <c r="H505" t="s">
        <v>3711</v>
      </c>
      <c r="I505" t="str">
        <f t="shared" si="42"/>
        <v>Garnet</v>
      </c>
      <c r="J505" t="str">
        <f t="shared" si="44"/>
        <v>Lemuz, Garnet</v>
      </c>
      <c r="K505">
        <f>VLOOKUP(C505,'Invited Hospitals'!B:J, 7, FALSE)</f>
        <v>302</v>
      </c>
      <c r="L505" s="132">
        <v>18</v>
      </c>
      <c r="M505">
        <f>VLOOKUP($C505,'Invited Hospitals'!$B:$J, 8, FALSE)</f>
        <v>2016</v>
      </c>
      <c r="N505" s="132" t="str">
        <f>VLOOKUP($C505,'Invited Hospitals'!$B:$K, 9, FALSE)</f>
        <v>Nongovt. (not-for-profit) - Other</v>
      </c>
      <c r="O505" s="110" t="s">
        <v>2426</v>
      </c>
      <c r="P505" s="113">
        <v>37452</v>
      </c>
      <c r="Q505" s="110" t="s">
        <v>2678</v>
      </c>
      <c r="R505" s="132" t="str">
        <f>VLOOKUP($C505,'Invited Hospitals'!$B:$K, 10, FALSE)</f>
        <v>Minor</v>
      </c>
      <c r="V505" s="1"/>
      <c r="X505" s="1"/>
      <c r="AF505" s="17"/>
      <c r="AG505" s="17"/>
      <c r="AH505" s="17"/>
    </row>
    <row r="506" spans="1:34">
      <c r="A506" s="84">
        <v>0.56363881240742408</v>
      </c>
      <c r="B506" s="83" t="s">
        <v>313</v>
      </c>
      <c r="C506" s="83" t="s">
        <v>313</v>
      </c>
      <c r="D506" s="84">
        <v>0.21700524054157877</v>
      </c>
      <c r="E506" s="83" t="s">
        <v>715</v>
      </c>
      <c r="F506" s="84">
        <v>0.28666575543119865</v>
      </c>
      <c r="G506" s="86" t="s">
        <v>462</v>
      </c>
      <c r="H506" t="str">
        <f t="shared" ref="H506:H537" si="45">LEFT(G506,(FIND(" ",G506,1)-1))</f>
        <v>Petersen</v>
      </c>
      <c r="I506" t="str">
        <f t="shared" ref="I506:I569" si="46">TRIM(MID(G506,FIND(" ",G506)+1,256))</f>
        <v>Jacqueline</v>
      </c>
      <c r="J506" t="str">
        <f t="shared" si="44"/>
        <v>Petersen, Jacqueline</v>
      </c>
      <c r="K506">
        <f>VLOOKUP(C506,'Invited Hospitals'!B:J, 7, FALSE)</f>
        <v>302</v>
      </c>
      <c r="L506" s="132">
        <v>18</v>
      </c>
      <c r="M506">
        <f>VLOOKUP($C506,'Invited Hospitals'!$B:$J, 8, FALSE)</f>
        <v>2016</v>
      </c>
      <c r="N506" s="132" t="str">
        <f>VLOOKUP($C506,'Invited Hospitals'!$B:$K, 9, FALSE)</f>
        <v>Nongovt. (not-for-profit) - Other</v>
      </c>
      <c r="O506" s="110" t="s">
        <v>2684</v>
      </c>
      <c r="P506" s="121">
        <v>42776</v>
      </c>
      <c r="Q506" s="110" t="s">
        <v>2681</v>
      </c>
      <c r="R506" s="132" t="str">
        <f>VLOOKUP($C506,'Invited Hospitals'!$B:$K, 10, FALSE)</f>
        <v>Minor</v>
      </c>
      <c r="V506" s="1"/>
      <c r="X506" s="1"/>
      <c r="AF506" s="17"/>
      <c r="AG506" s="17"/>
      <c r="AH506" s="17"/>
    </row>
    <row r="507" spans="1:34">
      <c r="A507" s="84">
        <v>0.90501225982322719</v>
      </c>
      <c r="B507" s="83" t="s">
        <v>313</v>
      </c>
      <c r="C507" s="83" t="s">
        <v>313</v>
      </c>
      <c r="D507" s="84">
        <v>0.21700524054157877</v>
      </c>
      <c r="E507" s="83" t="s">
        <v>715</v>
      </c>
      <c r="F507" s="84">
        <v>0.28666575543119865</v>
      </c>
      <c r="G507" s="86" t="s">
        <v>459</v>
      </c>
      <c r="H507" t="str">
        <f t="shared" si="45"/>
        <v>Looney</v>
      </c>
      <c r="I507" t="str">
        <f t="shared" si="46"/>
        <v>James</v>
      </c>
      <c r="J507" t="str">
        <f t="shared" si="44"/>
        <v>Looney, James</v>
      </c>
      <c r="K507">
        <f>VLOOKUP(C507,'Invited Hospitals'!B:J, 7, FALSE)</f>
        <v>302</v>
      </c>
      <c r="L507" s="132">
        <v>18</v>
      </c>
      <c r="M507">
        <f>VLOOKUP($C507,'Invited Hospitals'!$B:$J, 8, FALSE)</f>
        <v>2016</v>
      </c>
      <c r="N507" s="132" t="str">
        <f>VLOOKUP($C507,'Invited Hospitals'!$B:$K, 9, FALSE)</f>
        <v>Nongovt. (not-for-profit) - Other</v>
      </c>
      <c r="O507" s="110" t="s">
        <v>2426</v>
      </c>
      <c r="P507" s="113">
        <v>41659</v>
      </c>
      <c r="Q507" s="110" t="s">
        <v>2681</v>
      </c>
      <c r="R507" s="132" t="str">
        <f>VLOOKUP($C507,'Invited Hospitals'!$B:$K, 10, FALSE)</f>
        <v>Minor</v>
      </c>
      <c r="V507" s="1"/>
      <c r="X507" s="1"/>
      <c r="AF507" s="17"/>
      <c r="AG507" s="17"/>
      <c r="AH507" s="17"/>
    </row>
    <row r="508" spans="1:34">
      <c r="A508" s="84">
        <v>0.52565539996270894</v>
      </c>
      <c r="B508" s="83" t="s">
        <v>313</v>
      </c>
      <c r="C508" s="83" t="s">
        <v>313</v>
      </c>
      <c r="D508" s="84">
        <v>0.21700524054157877</v>
      </c>
      <c r="E508" s="83" t="s">
        <v>715</v>
      </c>
      <c r="F508" s="84">
        <v>0.28666575543119865</v>
      </c>
      <c r="G508" s="86" t="s">
        <v>458</v>
      </c>
      <c r="H508" t="str">
        <f t="shared" si="45"/>
        <v>Lechuga</v>
      </c>
      <c r="I508" t="str">
        <f t="shared" si="46"/>
        <v>Jason</v>
      </c>
      <c r="J508" t="str">
        <f t="shared" si="44"/>
        <v>Lechuga, Jason</v>
      </c>
      <c r="K508">
        <f>VLOOKUP(C508,'Invited Hospitals'!B:J, 7, FALSE)</f>
        <v>302</v>
      </c>
      <c r="L508" s="132">
        <v>18</v>
      </c>
      <c r="M508">
        <f>VLOOKUP($C508,'Invited Hospitals'!$B:$J, 8, FALSE)</f>
        <v>2016</v>
      </c>
      <c r="N508" s="132" t="str">
        <f>VLOOKUP($C508,'Invited Hospitals'!$B:$K, 9, FALSE)</f>
        <v>Nongovt. (not-for-profit) - Other</v>
      </c>
      <c r="O508" s="110" t="s">
        <v>2426</v>
      </c>
      <c r="P508" s="113">
        <v>42538</v>
      </c>
      <c r="Q508" s="110" t="s">
        <v>2428</v>
      </c>
      <c r="R508" s="132" t="str">
        <f>VLOOKUP($C508,'Invited Hospitals'!$B:$K, 10, FALSE)</f>
        <v>Minor</v>
      </c>
      <c r="V508" s="1"/>
      <c r="X508" s="1"/>
      <c r="AF508" s="17"/>
      <c r="AG508" s="17"/>
      <c r="AH508" s="17"/>
    </row>
    <row r="509" spans="1:34">
      <c r="A509" s="84">
        <v>0.94945170547005331</v>
      </c>
      <c r="B509" s="83" t="s">
        <v>313</v>
      </c>
      <c r="C509" s="83" t="s">
        <v>313</v>
      </c>
      <c r="D509" s="84">
        <v>0.21700524054157877</v>
      </c>
      <c r="E509" s="83" t="s">
        <v>715</v>
      </c>
      <c r="F509" s="84">
        <v>0.28666575543119865</v>
      </c>
      <c r="G509" s="86" t="s">
        <v>443</v>
      </c>
      <c r="H509" t="str">
        <f t="shared" si="45"/>
        <v>Anderson</v>
      </c>
      <c r="I509" t="str">
        <f t="shared" si="46"/>
        <v>Jean</v>
      </c>
      <c r="J509" t="str">
        <f t="shared" si="44"/>
        <v>Anderson, Jean</v>
      </c>
      <c r="K509">
        <f>VLOOKUP(C509,'Invited Hospitals'!B:J, 7, FALSE)</f>
        <v>302</v>
      </c>
      <c r="L509" s="132">
        <v>18</v>
      </c>
      <c r="M509">
        <f>VLOOKUP($C509,'Invited Hospitals'!$B:$J, 8, FALSE)</f>
        <v>2016</v>
      </c>
      <c r="N509" s="132" t="str">
        <f>VLOOKUP($C509,'Invited Hospitals'!$B:$K, 9, FALSE)</f>
        <v>Nongovt. (not-for-profit) - Other</v>
      </c>
      <c r="O509" s="110" t="s">
        <v>2426</v>
      </c>
      <c r="P509" s="113">
        <v>37543</v>
      </c>
      <c r="Q509" s="110" t="s">
        <v>2678</v>
      </c>
      <c r="R509" s="132" t="str">
        <f>VLOOKUP($C509,'Invited Hospitals'!$B:$K, 10, FALSE)</f>
        <v>Minor</v>
      </c>
      <c r="V509" s="1"/>
      <c r="X509" s="1"/>
      <c r="AF509" s="17"/>
      <c r="AG509" s="17"/>
      <c r="AH509" s="17"/>
    </row>
    <row r="510" spans="1:34">
      <c r="A510" s="84">
        <v>0.12050163759618804</v>
      </c>
      <c r="B510" s="83" t="s">
        <v>313</v>
      </c>
      <c r="C510" s="83" t="s">
        <v>313</v>
      </c>
      <c r="D510" s="84">
        <v>0.21700524054157877</v>
      </c>
      <c r="E510" s="83" t="s">
        <v>715</v>
      </c>
      <c r="F510" s="84">
        <v>0.28666575543119865</v>
      </c>
      <c r="G510" s="86" t="s">
        <v>439</v>
      </c>
      <c r="H510" t="str">
        <f t="shared" si="45"/>
        <v>Dozier</v>
      </c>
      <c r="I510" t="str">
        <f t="shared" si="46"/>
        <v>Jeanette I.</v>
      </c>
      <c r="J510" t="str">
        <f t="shared" si="44"/>
        <v>Dozier, Jeanette I.</v>
      </c>
      <c r="K510">
        <f>VLOOKUP(C510,'Invited Hospitals'!B:J, 7, FALSE)</f>
        <v>302</v>
      </c>
      <c r="L510" s="132">
        <v>18</v>
      </c>
      <c r="M510">
        <f>VLOOKUP($C510,'Invited Hospitals'!$B:$J, 8, FALSE)</f>
        <v>2016</v>
      </c>
      <c r="N510" s="132" t="str">
        <f>VLOOKUP($C510,'Invited Hospitals'!$B:$K, 9, FALSE)</f>
        <v>Nongovt. (not-for-profit) - Other</v>
      </c>
      <c r="O510" s="110" t="s">
        <v>2426</v>
      </c>
      <c r="P510" s="113">
        <v>36419</v>
      </c>
      <c r="Q510" s="110" t="s">
        <v>2678</v>
      </c>
      <c r="R510" s="132" t="str">
        <f>VLOOKUP($C510,'Invited Hospitals'!$B:$K, 10, FALSE)</f>
        <v>Minor</v>
      </c>
      <c r="V510" s="1"/>
      <c r="X510" s="1"/>
      <c r="AF510" s="17"/>
      <c r="AG510" s="17"/>
      <c r="AH510" s="17"/>
    </row>
    <row r="511" spans="1:34">
      <c r="A511" s="84">
        <v>0.83743512220759386</v>
      </c>
      <c r="B511" s="83" t="s">
        <v>313</v>
      </c>
      <c r="C511" s="83" t="s">
        <v>313</v>
      </c>
      <c r="D511" s="84">
        <v>0.21700524054157877</v>
      </c>
      <c r="E511" s="83" t="s">
        <v>715</v>
      </c>
      <c r="F511" s="84">
        <v>0.28666575543119865</v>
      </c>
      <c r="G511" s="86" t="s">
        <v>465</v>
      </c>
      <c r="H511" t="str">
        <f t="shared" si="45"/>
        <v>Salo</v>
      </c>
      <c r="I511" t="str">
        <f t="shared" si="46"/>
        <v>Jennifer</v>
      </c>
      <c r="J511" t="str">
        <f t="shared" si="44"/>
        <v>Salo, Jennifer</v>
      </c>
      <c r="K511">
        <f>VLOOKUP(C511,'Invited Hospitals'!B:J, 7, FALSE)</f>
        <v>302</v>
      </c>
      <c r="L511" s="132">
        <v>18</v>
      </c>
      <c r="M511">
        <f>VLOOKUP($C511,'Invited Hospitals'!$B:$J, 8, FALSE)</f>
        <v>2016</v>
      </c>
      <c r="N511" s="132" t="str">
        <f>VLOOKUP($C511,'Invited Hospitals'!$B:$K, 9, FALSE)</f>
        <v>Nongovt. (not-for-profit) - Other</v>
      </c>
      <c r="O511" s="110" t="s">
        <v>2426</v>
      </c>
      <c r="P511" s="113">
        <v>41162</v>
      </c>
      <c r="Q511" s="110" t="s">
        <v>2678</v>
      </c>
      <c r="R511" s="132" t="str">
        <f>VLOOKUP($C511,'Invited Hospitals'!$B:$K, 10, FALSE)</f>
        <v>Minor</v>
      </c>
      <c r="V511" s="1"/>
      <c r="X511" s="1"/>
      <c r="AF511" s="17"/>
      <c r="AG511" s="17"/>
      <c r="AH511" s="17"/>
    </row>
    <row r="512" spans="1:34">
      <c r="A512" s="84">
        <v>0.77344953499106794</v>
      </c>
      <c r="B512" s="83" t="s">
        <v>313</v>
      </c>
      <c r="C512" s="83" t="s">
        <v>313</v>
      </c>
      <c r="D512" s="84">
        <v>0.21700524054157877</v>
      </c>
      <c r="E512" s="83" t="s">
        <v>715</v>
      </c>
      <c r="F512" s="84">
        <v>0.28666575543119865</v>
      </c>
      <c r="G512" s="86" t="s">
        <v>479</v>
      </c>
      <c r="H512" t="str">
        <f t="shared" si="45"/>
        <v>Stein</v>
      </c>
      <c r="I512" t="str">
        <f t="shared" si="46"/>
        <v>Jennifer</v>
      </c>
      <c r="J512" t="str">
        <f t="shared" si="44"/>
        <v>Stein, Jennifer</v>
      </c>
      <c r="K512">
        <f>VLOOKUP(C512,'Invited Hospitals'!B:J, 7, FALSE)</f>
        <v>302</v>
      </c>
      <c r="L512" s="132">
        <v>18</v>
      </c>
      <c r="M512">
        <f>VLOOKUP($C512,'Invited Hospitals'!$B:$J, 8, FALSE)</f>
        <v>2016</v>
      </c>
      <c r="N512" s="132" t="str">
        <f>VLOOKUP($C512,'Invited Hospitals'!$B:$K, 9, FALSE)</f>
        <v>Nongovt. (not-for-profit) - Other</v>
      </c>
      <c r="O512" s="110" t="s">
        <v>2426</v>
      </c>
      <c r="P512" s="113">
        <v>42611</v>
      </c>
      <c r="Q512" s="110" t="s">
        <v>2678</v>
      </c>
      <c r="R512" s="132" t="str">
        <f>VLOOKUP($C512,'Invited Hospitals'!$B:$K, 10, FALSE)</f>
        <v>Minor</v>
      </c>
      <c r="V512" s="1"/>
      <c r="X512" s="1"/>
      <c r="AF512" s="17"/>
      <c r="AG512" s="17"/>
      <c r="AH512" s="17"/>
    </row>
    <row r="513" spans="1:34">
      <c r="A513" s="84">
        <v>0.49457625141263251</v>
      </c>
      <c r="B513" s="83" t="s">
        <v>313</v>
      </c>
      <c r="C513" s="83" t="s">
        <v>313</v>
      </c>
      <c r="D513" s="84">
        <v>0.21700524054157877</v>
      </c>
      <c r="E513" s="83" t="s">
        <v>715</v>
      </c>
      <c r="F513" s="84">
        <v>0.28666575543119865</v>
      </c>
      <c r="G513" s="86" t="s">
        <v>449</v>
      </c>
      <c r="H513" t="str">
        <f t="shared" si="45"/>
        <v>Cole</v>
      </c>
      <c r="I513" t="str">
        <f t="shared" si="46"/>
        <v>Kami</v>
      </c>
      <c r="J513" t="str">
        <f t="shared" si="44"/>
        <v>Cole, Kami</v>
      </c>
      <c r="K513">
        <f>VLOOKUP(C513,'Invited Hospitals'!B:J, 7, FALSE)</f>
        <v>302</v>
      </c>
      <c r="L513" s="132">
        <v>18</v>
      </c>
      <c r="M513">
        <f>VLOOKUP($C513,'Invited Hospitals'!$B:$J, 8, FALSE)</f>
        <v>2016</v>
      </c>
      <c r="N513" s="132" t="str">
        <f>VLOOKUP($C513,'Invited Hospitals'!$B:$K, 9, FALSE)</f>
        <v>Nongovt. (not-for-profit) - Other</v>
      </c>
      <c r="O513" s="110" t="s">
        <v>2426</v>
      </c>
      <c r="P513" s="113">
        <v>40147</v>
      </c>
      <c r="Q513" s="110" t="s">
        <v>2681</v>
      </c>
      <c r="R513" s="132" t="str">
        <f>VLOOKUP($C513,'Invited Hospitals'!$B:$K, 10, FALSE)</f>
        <v>Minor</v>
      </c>
      <c r="V513" s="1"/>
      <c r="X513" s="1"/>
      <c r="AF513" s="17"/>
      <c r="AG513" s="17"/>
      <c r="AH513" s="17"/>
    </row>
    <row r="514" spans="1:34">
      <c r="A514" s="84">
        <v>0.27267282637318746</v>
      </c>
      <c r="B514" s="83" t="s">
        <v>313</v>
      </c>
      <c r="C514" s="83" t="s">
        <v>313</v>
      </c>
      <c r="D514" s="84">
        <v>0.21700524054157877</v>
      </c>
      <c r="E514" s="83" t="s">
        <v>715</v>
      </c>
      <c r="F514" s="84">
        <v>0.28666575543119865</v>
      </c>
      <c r="G514" s="86" t="s">
        <v>460</v>
      </c>
      <c r="H514" t="str">
        <f t="shared" si="45"/>
        <v>Morrison</v>
      </c>
      <c r="I514" t="str">
        <f t="shared" si="46"/>
        <v>Kathleen</v>
      </c>
      <c r="J514" t="str">
        <f t="shared" si="44"/>
        <v>Morrison, Kathleen</v>
      </c>
      <c r="K514">
        <f>VLOOKUP(C514,'Invited Hospitals'!B:J, 7, FALSE)</f>
        <v>302</v>
      </c>
      <c r="L514" s="132">
        <v>18</v>
      </c>
      <c r="M514">
        <f>VLOOKUP($C514,'Invited Hospitals'!$B:$J, 8, FALSE)</f>
        <v>2016</v>
      </c>
      <c r="N514" s="132" t="str">
        <f>VLOOKUP($C514,'Invited Hospitals'!$B:$K, 9, FALSE)</f>
        <v>Nongovt. (not-for-profit) - Other</v>
      </c>
      <c r="O514" s="110" t="s">
        <v>2426</v>
      </c>
      <c r="P514" s="121">
        <v>39363</v>
      </c>
      <c r="Q514" s="110" t="s">
        <v>2678</v>
      </c>
      <c r="R514" s="132" t="str">
        <f>VLOOKUP($C514,'Invited Hospitals'!$B:$K, 10, FALSE)</f>
        <v>Minor</v>
      </c>
      <c r="V514" s="1"/>
      <c r="X514" s="1"/>
      <c r="AF514" s="17"/>
      <c r="AG514" s="17"/>
      <c r="AH514" s="17"/>
    </row>
    <row r="515" spans="1:34">
      <c r="A515" s="84">
        <v>0.79905106352824429</v>
      </c>
      <c r="B515" s="83" t="s">
        <v>313</v>
      </c>
      <c r="C515" s="83" t="s">
        <v>313</v>
      </c>
      <c r="D515" s="84">
        <v>0.21700524054157877</v>
      </c>
      <c r="E515" s="83" t="s">
        <v>715</v>
      </c>
      <c r="F515" s="84">
        <v>0.28666575543119865</v>
      </c>
      <c r="G515" s="86" t="s">
        <v>473</v>
      </c>
      <c r="H515" t="str">
        <f t="shared" si="45"/>
        <v>Young</v>
      </c>
      <c r="I515" t="str">
        <f t="shared" si="46"/>
        <v>Kerri</v>
      </c>
      <c r="J515" t="str">
        <f t="shared" si="44"/>
        <v>Young, Kerri</v>
      </c>
      <c r="K515">
        <f>VLOOKUP(C515,'Invited Hospitals'!B:J, 7, FALSE)</f>
        <v>302</v>
      </c>
      <c r="L515" s="132">
        <v>18</v>
      </c>
      <c r="M515">
        <f>VLOOKUP($C515,'Invited Hospitals'!$B:$J, 8, FALSE)</f>
        <v>2016</v>
      </c>
      <c r="N515" s="132" t="str">
        <f>VLOOKUP($C515,'Invited Hospitals'!$B:$K, 9, FALSE)</f>
        <v>Nongovt. (not-for-profit) - Other</v>
      </c>
      <c r="O515" s="110" t="s">
        <v>2426</v>
      </c>
      <c r="P515" s="121">
        <v>40973</v>
      </c>
      <c r="Q515" s="110" t="s">
        <v>2678</v>
      </c>
      <c r="R515" s="132" t="str">
        <f>VLOOKUP($C515,'Invited Hospitals'!$B:$K, 10, FALSE)</f>
        <v>Minor</v>
      </c>
      <c r="V515" s="1"/>
      <c r="X515" s="1"/>
      <c r="AF515" s="17"/>
      <c r="AG515" s="17"/>
      <c r="AH515" s="17"/>
    </row>
    <row r="516" spans="1:34">
      <c r="A516" s="84">
        <v>0.51962966108011388</v>
      </c>
      <c r="B516" s="83" t="s">
        <v>313</v>
      </c>
      <c r="C516" s="83" t="s">
        <v>313</v>
      </c>
      <c r="D516" s="84">
        <v>0.21700524054157877</v>
      </c>
      <c r="E516" s="83" t="s">
        <v>715</v>
      </c>
      <c r="F516" s="84">
        <v>0.28666575543119865</v>
      </c>
      <c r="G516" s="86" t="s">
        <v>445</v>
      </c>
      <c r="H516" t="str">
        <f t="shared" si="45"/>
        <v>Biggs</v>
      </c>
      <c r="I516" t="str">
        <f t="shared" si="46"/>
        <v>Lee</v>
      </c>
      <c r="J516" t="str">
        <f t="shared" si="44"/>
        <v>Biggs, Lee</v>
      </c>
      <c r="K516">
        <f>VLOOKUP(C516,'Invited Hospitals'!B:J, 7, FALSE)</f>
        <v>302</v>
      </c>
      <c r="L516" s="132">
        <v>18</v>
      </c>
      <c r="M516">
        <f>VLOOKUP($C516,'Invited Hospitals'!$B:$J, 8, FALSE)</f>
        <v>2016</v>
      </c>
      <c r="N516" s="132" t="str">
        <f>VLOOKUP($C516,'Invited Hospitals'!$B:$K, 9, FALSE)</f>
        <v>Nongovt. (not-for-profit) - Other</v>
      </c>
      <c r="O516" s="110" t="s">
        <v>2426</v>
      </c>
      <c r="P516" s="113">
        <v>36794</v>
      </c>
      <c r="Q516" s="110" t="s">
        <v>2678</v>
      </c>
      <c r="R516" s="132" t="str">
        <f>VLOOKUP($C516,'Invited Hospitals'!$B:$K, 10, FALSE)</f>
        <v>Minor</v>
      </c>
      <c r="V516" s="1"/>
      <c r="X516" s="1"/>
      <c r="AF516" s="17"/>
      <c r="AG516" s="17"/>
      <c r="AH516" s="17"/>
    </row>
    <row r="517" spans="1:34">
      <c r="A517" s="84">
        <v>0.56934116149019476</v>
      </c>
      <c r="B517" s="83" t="s">
        <v>313</v>
      </c>
      <c r="C517" s="83" t="s">
        <v>313</v>
      </c>
      <c r="D517" s="84">
        <v>0.21700524054157877</v>
      </c>
      <c r="E517" s="83" t="s">
        <v>715</v>
      </c>
      <c r="F517" s="151">
        <v>0.28666575543119865</v>
      </c>
      <c r="G517" s="86" t="s">
        <v>444</v>
      </c>
      <c r="H517" t="str">
        <f t="shared" si="45"/>
        <v>Armstrong</v>
      </c>
      <c r="I517" t="str">
        <f t="shared" si="46"/>
        <v>Leslie</v>
      </c>
      <c r="J517" t="str">
        <f t="shared" si="44"/>
        <v>Armstrong, Leslie</v>
      </c>
      <c r="K517">
        <f>VLOOKUP(C517,'Invited Hospitals'!B:J, 7, FALSE)</f>
        <v>302</v>
      </c>
      <c r="L517" s="132">
        <v>18</v>
      </c>
      <c r="M517">
        <f>VLOOKUP($C517,'Invited Hospitals'!$B:$J, 8, FALSE)</f>
        <v>2016</v>
      </c>
      <c r="N517" s="132" t="str">
        <f>VLOOKUP($C517,'Invited Hospitals'!$B:$K, 9, FALSE)</f>
        <v>Nongovt. (not-for-profit) - Other</v>
      </c>
      <c r="O517" s="110" t="s">
        <v>2684</v>
      </c>
      <c r="P517" s="121">
        <v>42685</v>
      </c>
      <c r="Q517" s="110" t="s">
        <v>2681</v>
      </c>
      <c r="R517" s="132" t="str">
        <f>VLOOKUP($C517,'Invited Hospitals'!$B:$K, 10, FALSE)</f>
        <v>Minor</v>
      </c>
      <c r="V517" s="1"/>
      <c r="X517" s="1"/>
      <c r="AF517" s="17"/>
      <c r="AG517" s="17"/>
      <c r="AH517" s="17"/>
    </row>
    <row r="518" spans="1:34">
      <c r="A518" s="84">
        <v>0.23672073110861647</v>
      </c>
      <c r="B518" s="83" t="s">
        <v>313</v>
      </c>
      <c r="C518" s="83" t="s">
        <v>313</v>
      </c>
      <c r="D518" s="84">
        <v>0.21700524054157877</v>
      </c>
      <c r="E518" s="83" t="s">
        <v>715</v>
      </c>
      <c r="F518" s="84">
        <v>0.28666575543119865</v>
      </c>
      <c r="G518" s="86" t="s">
        <v>463</v>
      </c>
      <c r="H518" t="str">
        <f t="shared" si="45"/>
        <v>Pitchlynn</v>
      </c>
      <c r="I518" t="str">
        <f t="shared" si="46"/>
        <v>Lindsay</v>
      </c>
      <c r="J518" t="str">
        <f t="shared" si="44"/>
        <v>Pitchlynn, Lindsay</v>
      </c>
      <c r="K518">
        <f>VLOOKUP(C518,'Invited Hospitals'!B:J, 7, FALSE)</f>
        <v>302</v>
      </c>
      <c r="L518" s="132">
        <v>18</v>
      </c>
      <c r="M518">
        <f>VLOOKUP($C518,'Invited Hospitals'!$B:$J, 8, FALSE)</f>
        <v>2016</v>
      </c>
      <c r="N518" s="132" t="str">
        <f>VLOOKUP($C518,'Invited Hospitals'!$B:$K, 9, FALSE)</f>
        <v>Nongovt. (not-for-profit) - Other</v>
      </c>
      <c r="O518" s="110" t="s">
        <v>2426</v>
      </c>
      <c r="P518" s="121">
        <v>42758</v>
      </c>
      <c r="Q518" s="110" t="s">
        <v>2681</v>
      </c>
      <c r="R518" s="132" t="str">
        <f>VLOOKUP($C518,'Invited Hospitals'!$B:$K, 10, FALSE)</f>
        <v>Minor</v>
      </c>
      <c r="V518" s="1"/>
      <c r="X518" s="1"/>
      <c r="AF518" s="17"/>
      <c r="AG518" s="17"/>
      <c r="AH518" s="17"/>
    </row>
    <row r="519" spans="1:34">
      <c r="A519" s="84">
        <v>0.89856204989530608</v>
      </c>
      <c r="B519" s="83" t="s">
        <v>313</v>
      </c>
      <c r="C519" s="83" t="s">
        <v>313</v>
      </c>
      <c r="D519" s="84">
        <v>0.21700524054157877</v>
      </c>
      <c r="E519" s="83" t="s">
        <v>715</v>
      </c>
      <c r="F519" s="84">
        <v>0.28666575543119865</v>
      </c>
      <c r="G519" s="86" t="s">
        <v>464</v>
      </c>
      <c r="H519" t="str">
        <f t="shared" si="45"/>
        <v>Rynevich</v>
      </c>
      <c r="I519" t="str">
        <f t="shared" si="46"/>
        <v>Lindsey</v>
      </c>
      <c r="J519" t="str">
        <f t="shared" si="44"/>
        <v>Rynevich, Lindsey</v>
      </c>
      <c r="K519">
        <f>VLOOKUP(C519,'Invited Hospitals'!B:J, 7, FALSE)</f>
        <v>302</v>
      </c>
      <c r="L519" s="132">
        <v>18</v>
      </c>
      <c r="M519">
        <f>VLOOKUP($C519,'Invited Hospitals'!$B:$J, 8, FALSE)</f>
        <v>2016</v>
      </c>
      <c r="N519" s="132" t="str">
        <f>VLOOKUP($C519,'Invited Hospitals'!$B:$K, 9, FALSE)</f>
        <v>Nongovt. (not-for-profit) - Other</v>
      </c>
      <c r="O519" s="110" t="s">
        <v>2426</v>
      </c>
      <c r="P519" s="121">
        <v>42202</v>
      </c>
      <c r="Q519" s="110" t="s">
        <v>2681</v>
      </c>
      <c r="R519" s="132" t="str">
        <f>VLOOKUP($C519,'Invited Hospitals'!$B:$K, 10, FALSE)</f>
        <v>Minor</v>
      </c>
      <c r="V519" s="1"/>
      <c r="X519" s="1"/>
      <c r="AF519" s="17"/>
      <c r="AG519" s="17"/>
      <c r="AH519" s="17"/>
    </row>
    <row r="520" spans="1:34">
      <c r="A520" s="84">
        <v>0.8000536950691447</v>
      </c>
      <c r="B520" s="83" t="s">
        <v>313</v>
      </c>
      <c r="C520" s="83" t="s">
        <v>313</v>
      </c>
      <c r="D520" s="84">
        <v>0.21700524054157877</v>
      </c>
      <c r="E520" s="83" t="s">
        <v>715</v>
      </c>
      <c r="F520" s="84">
        <v>0.28666575543119865</v>
      </c>
      <c r="G520" s="86" t="s">
        <v>482</v>
      </c>
      <c r="H520" t="str">
        <f t="shared" si="45"/>
        <v>Voznyuk</v>
      </c>
      <c r="I520" t="str">
        <f t="shared" si="46"/>
        <v>Lyudmila V.</v>
      </c>
      <c r="J520" t="str">
        <f t="shared" si="44"/>
        <v>Voznyuk, Lyudmila V.</v>
      </c>
      <c r="K520">
        <f>VLOOKUP(C520,'Invited Hospitals'!B:J, 7, FALSE)</f>
        <v>302</v>
      </c>
      <c r="L520" s="132">
        <v>18</v>
      </c>
      <c r="M520">
        <f>VLOOKUP($C520,'Invited Hospitals'!$B:$J, 8, FALSE)</f>
        <v>2016</v>
      </c>
      <c r="N520" s="132" t="str">
        <f>VLOOKUP($C520,'Invited Hospitals'!$B:$K, 9, FALSE)</f>
        <v>Nongovt. (not-for-profit) - Other</v>
      </c>
      <c r="O520" s="110" t="s">
        <v>2679</v>
      </c>
      <c r="P520" s="113">
        <v>40294</v>
      </c>
      <c r="Q520" s="110" t="s">
        <v>2680</v>
      </c>
      <c r="R520" s="132" t="str">
        <f>VLOOKUP($C520,'Invited Hospitals'!$B:$K, 10, FALSE)</f>
        <v>Minor</v>
      </c>
      <c r="V520" s="1"/>
      <c r="X520" s="1"/>
      <c r="AF520" s="17"/>
      <c r="AG520" s="17"/>
      <c r="AH520" s="17"/>
    </row>
    <row r="521" spans="1:34">
      <c r="A521" s="84">
        <v>0.41965537445449996</v>
      </c>
      <c r="B521" s="83" t="s">
        <v>313</v>
      </c>
      <c r="C521" s="83" t="s">
        <v>313</v>
      </c>
      <c r="D521" s="84">
        <v>0.21700524054157877</v>
      </c>
      <c r="E521" s="83" t="s">
        <v>715</v>
      </c>
      <c r="F521" s="84">
        <v>0.28666575543119865</v>
      </c>
      <c r="G521" s="86" t="s">
        <v>455</v>
      </c>
      <c r="H521" t="str">
        <f t="shared" si="45"/>
        <v>Gokey</v>
      </c>
      <c r="I521" t="str">
        <f t="shared" si="46"/>
        <v>Matthew</v>
      </c>
      <c r="J521" t="str">
        <f t="shared" si="44"/>
        <v>Gokey, Matthew</v>
      </c>
      <c r="K521">
        <f>VLOOKUP(C521,'Invited Hospitals'!B:J, 7, FALSE)</f>
        <v>302</v>
      </c>
      <c r="L521" s="132">
        <v>18</v>
      </c>
      <c r="M521">
        <f>VLOOKUP($C521,'Invited Hospitals'!$B:$J, 8, FALSE)</f>
        <v>2016</v>
      </c>
      <c r="N521" s="132" t="str">
        <f>VLOOKUP($C521,'Invited Hospitals'!$B:$K, 9, FALSE)</f>
        <v>Nongovt. (not-for-profit) - Other</v>
      </c>
      <c r="O521" s="110" t="s">
        <v>2426</v>
      </c>
      <c r="P521" s="113">
        <v>39097</v>
      </c>
      <c r="Q521" s="110" t="s">
        <v>2681</v>
      </c>
      <c r="R521" s="132" t="str">
        <f>VLOOKUP($C521,'Invited Hospitals'!$B:$K, 10, FALSE)</f>
        <v>Minor</v>
      </c>
      <c r="V521" s="1"/>
      <c r="X521" s="1"/>
      <c r="AF521" s="17"/>
      <c r="AG521" s="17"/>
      <c r="AH521" s="17"/>
    </row>
    <row r="522" spans="1:34">
      <c r="A522" s="84">
        <v>0.14124586532339478</v>
      </c>
      <c r="B522" s="83" t="s">
        <v>313</v>
      </c>
      <c r="C522" s="83" t="s">
        <v>313</v>
      </c>
      <c r="D522" s="84">
        <v>0.21700524054157877</v>
      </c>
      <c r="E522" s="83" t="s">
        <v>715</v>
      </c>
      <c r="F522" s="84">
        <v>0.28666575543119865</v>
      </c>
      <c r="G522" s="86" t="s">
        <v>454</v>
      </c>
      <c r="H522" t="str">
        <f t="shared" si="45"/>
        <v>Ellis</v>
      </c>
      <c r="I522" t="str">
        <f t="shared" si="46"/>
        <v>Melanie</v>
      </c>
      <c r="J522" t="str">
        <f t="shared" si="44"/>
        <v>Ellis, Melanie</v>
      </c>
      <c r="K522">
        <f>VLOOKUP(C522,'Invited Hospitals'!B:J, 7, FALSE)</f>
        <v>302</v>
      </c>
      <c r="L522" s="132">
        <v>18</v>
      </c>
      <c r="M522">
        <f>VLOOKUP($C522,'Invited Hospitals'!$B:$J, 8, FALSE)</f>
        <v>2016</v>
      </c>
      <c r="N522" s="132" t="str">
        <f>VLOOKUP($C522,'Invited Hospitals'!$B:$K, 9, FALSE)</f>
        <v>Nongovt. (not-for-profit) - Other</v>
      </c>
      <c r="O522" s="110" t="s">
        <v>2426</v>
      </c>
      <c r="P522" s="113">
        <v>32700</v>
      </c>
      <c r="Q522" s="110" t="s">
        <v>2681</v>
      </c>
      <c r="R522" s="132" t="str">
        <f>VLOOKUP($C522,'Invited Hospitals'!$B:$K, 10, FALSE)</f>
        <v>Minor</v>
      </c>
      <c r="V522" s="1"/>
      <c r="X522" s="1"/>
      <c r="AF522" s="17"/>
      <c r="AG522" s="17"/>
      <c r="AH522" s="17"/>
    </row>
    <row r="523" spans="1:34">
      <c r="A523" s="84">
        <v>0.3846244317622558</v>
      </c>
      <c r="B523" s="83" t="s">
        <v>313</v>
      </c>
      <c r="C523" s="83" t="s">
        <v>313</v>
      </c>
      <c r="D523" s="84">
        <v>0.21700524054157877</v>
      </c>
      <c r="E523" s="83" t="s">
        <v>715</v>
      </c>
      <c r="F523" s="84">
        <v>0.28666575543119865</v>
      </c>
      <c r="G523" s="86" t="s">
        <v>466</v>
      </c>
      <c r="H523" t="str">
        <f t="shared" si="45"/>
        <v>Schiebler</v>
      </c>
      <c r="I523" t="str">
        <f t="shared" si="46"/>
        <v>Mindy</v>
      </c>
      <c r="J523" t="str">
        <f t="shared" si="44"/>
        <v>Schiebler, Mindy</v>
      </c>
      <c r="K523">
        <f>VLOOKUP(C523,'Invited Hospitals'!B:J, 7, FALSE)</f>
        <v>302</v>
      </c>
      <c r="L523" s="132">
        <v>18</v>
      </c>
      <c r="M523">
        <f>VLOOKUP($C523,'Invited Hospitals'!$B:$J, 8, FALSE)</f>
        <v>2016</v>
      </c>
      <c r="N523" s="132" t="str">
        <f>VLOOKUP($C523,'Invited Hospitals'!$B:$K, 9, FALSE)</f>
        <v>Nongovt. (not-for-profit) - Other</v>
      </c>
      <c r="O523" s="110" t="s">
        <v>2426</v>
      </c>
      <c r="P523" s="113">
        <v>42464</v>
      </c>
      <c r="Q523" s="110" t="s">
        <v>2678</v>
      </c>
      <c r="R523" s="132" t="str">
        <f>VLOOKUP($C523,'Invited Hospitals'!$B:$K, 10, FALSE)</f>
        <v>Minor</v>
      </c>
      <c r="V523" s="1"/>
      <c r="X523" s="1"/>
      <c r="AF523" s="17"/>
      <c r="AG523" s="17"/>
      <c r="AH523" s="17"/>
    </row>
    <row r="524" spans="1:34">
      <c r="A524" s="84">
        <v>0.748397786425543</v>
      </c>
      <c r="B524" s="83" t="s">
        <v>313</v>
      </c>
      <c r="C524" s="83" t="s">
        <v>313</v>
      </c>
      <c r="D524" s="84">
        <v>0.21700524054157877</v>
      </c>
      <c r="E524" s="83" t="s">
        <v>715</v>
      </c>
      <c r="F524" s="84">
        <v>0.28666575543119865</v>
      </c>
      <c r="G524" s="86" t="s">
        <v>437</v>
      </c>
      <c r="H524" t="str">
        <f t="shared" si="45"/>
        <v>Coffey</v>
      </c>
      <c r="I524" t="str">
        <f t="shared" si="46"/>
        <v>Miriam</v>
      </c>
      <c r="J524" t="str">
        <f t="shared" si="44"/>
        <v>Coffey, Miriam</v>
      </c>
      <c r="K524">
        <f>VLOOKUP(C524,'Invited Hospitals'!B:J, 7, FALSE)</f>
        <v>302</v>
      </c>
      <c r="L524" s="132">
        <v>18</v>
      </c>
      <c r="M524">
        <f>VLOOKUP($C524,'Invited Hospitals'!$B:$J, 8, FALSE)</f>
        <v>2016</v>
      </c>
      <c r="N524" s="132" t="str">
        <f>VLOOKUP($C524,'Invited Hospitals'!$B:$K, 9, FALSE)</f>
        <v>Nongovt. (not-for-profit) - Other</v>
      </c>
      <c r="O524" s="110" t="s">
        <v>2426</v>
      </c>
      <c r="P524" s="113">
        <v>41344</v>
      </c>
      <c r="Q524" s="110" t="s">
        <v>2678</v>
      </c>
      <c r="R524" s="132" t="str">
        <f>VLOOKUP($C524,'Invited Hospitals'!$B:$K, 10, FALSE)</f>
        <v>Minor</v>
      </c>
      <c r="V524" s="1"/>
      <c r="X524" s="1"/>
      <c r="AF524" s="17"/>
      <c r="AG524" s="17"/>
      <c r="AH524" s="17"/>
    </row>
    <row r="525" spans="1:34">
      <c r="A525" s="84">
        <v>0.2091328133973207</v>
      </c>
      <c r="B525" s="83" t="s">
        <v>313</v>
      </c>
      <c r="C525" s="83" t="s">
        <v>313</v>
      </c>
      <c r="D525" s="84">
        <v>0.21700524054157877</v>
      </c>
      <c r="E525" s="83" t="s">
        <v>715</v>
      </c>
      <c r="F525" s="84">
        <v>0.28666575543119865</v>
      </c>
      <c r="G525" s="86" t="s">
        <v>477</v>
      </c>
      <c r="H525" t="str">
        <f t="shared" si="45"/>
        <v>Brown</v>
      </c>
      <c r="I525" t="str">
        <f t="shared" si="46"/>
        <v>Monica</v>
      </c>
      <c r="J525" t="str">
        <f t="shared" si="44"/>
        <v>Brown, Monica</v>
      </c>
      <c r="K525">
        <f>VLOOKUP(C525,'Invited Hospitals'!B:J, 7, FALSE)</f>
        <v>302</v>
      </c>
      <c r="L525" s="132">
        <v>18</v>
      </c>
      <c r="M525">
        <f>VLOOKUP($C525,'Invited Hospitals'!$B:$J, 8, FALSE)</f>
        <v>2016</v>
      </c>
      <c r="N525" s="132" t="str">
        <f>VLOOKUP($C525,'Invited Hospitals'!$B:$K, 9, FALSE)</f>
        <v>Nongovt. (not-for-profit) - Other</v>
      </c>
      <c r="O525" s="110" t="s">
        <v>2679</v>
      </c>
      <c r="P525" s="113">
        <v>42821</v>
      </c>
      <c r="Q525" s="110" t="s">
        <v>2681</v>
      </c>
      <c r="R525" s="132" t="str">
        <f>VLOOKUP($C525,'Invited Hospitals'!$B:$K, 10, FALSE)</f>
        <v>Minor</v>
      </c>
      <c r="V525" s="1"/>
      <c r="X525" s="1"/>
      <c r="AF525" s="17"/>
      <c r="AG525" s="17"/>
      <c r="AH525" s="17"/>
    </row>
    <row r="526" spans="1:34">
      <c r="A526" s="84">
        <v>0.54801841233250759</v>
      </c>
      <c r="B526" s="83" t="s">
        <v>313</v>
      </c>
      <c r="C526" s="83" t="s">
        <v>313</v>
      </c>
      <c r="D526" s="84">
        <v>0.21700524054157877</v>
      </c>
      <c r="E526" s="83" t="s">
        <v>715</v>
      </c>
      <c r="F526" s="84">
        <v>0.28666575543119865</v>
      </c>
      <c r="G526" s="86" t="s">
        <v>472</v>
      </c>
      <c r="H526" t="str">
        <f t="shared" si="45"/>
        <v>Yangzom</v>
      </c>
      <c r="I526" t="str">
        <f t="shared" si="46"/>
        <v>Namgyal</v>
      </c>
      <c r="J526" t="str">
        <f t="shared" si="44"/>
        <v>Yangzom, Namgyal</v>
      </c>
      <c r="K526">
        <f>VLOOKUP(C526,'Invited Hospitals'!B:J, 7, FALSE)</f>
        <v>302</v>
      </c>
      <c r="L526" s="132">
        <v>18</v>
      </c>
      <c r="M526">
        <f>VLOOKUP($C526,'Invited Hospitals'!$B:$J, 8, FALSE)</f>
        <v>2016</v>
      </c>
      <c r="N526" s="132" t="str">
        <f>VLOOKUP($C526,'Invited Hospitals'!$B:$K, 9, FALSE)</f>
        <v>Nongovt. (not-for-profit) - Other</v>
      </c>
      <c r="O526" s="110" t="s">
        <v>2426</v>
      </c>
      <c r="P526" s="113">
        <v>42142</v>
      </c>
      <c r="Q526" s="110" t="s">
        <v>2681</v>
      </c>
      <c r="R526" s="132" t="str">
        <f>VLOOKUP($C526,'Invited Hospitals'!$B:$K, 10, FALSE)</f>
        <v>Minor</v>
      </c>
      <c r="V526" s="1"/>
      <c r="X526" s="1"/>
      <c r="AF526" s="17"/>
      <c r="AG526" s="17"/>
      <c r="AH526" s="17"/>
    </row>
    <row r="527" spans="1:34">
      <c r="A527" s="84">
        <v>0.68006510413066812</v>
      </c>
      <c r="B527" s="83" t="s">
        <v>313</v>
      </c>
      <c r="C527" s="83" t="s">
        <v>313</v>
      </c>
      <c r="D527" s="84">
        <v>0.21700524054157877</v>
      </c>
      <c r="E527" s="83" t="s">
        <v>715</v>
      </c>
      <c r="F527" s="84">
        <v>0.28666575543119865</v>
      </c>
      <c r="G527" s="86" t="s">
        <v>468</v>
      </c>
      <c r="H527" t="str">
        <f t="shared" si="45"/>
        <v>Stelz</v>
      </c>
      <c r="I527" t="str">
        <f t="shared" si="46"/>
        <v>Patricia</v>
      </c>
      <c r="J527" t="str">
        <f t="shared" si="44"/>
        <v>Stelz, Patricia</v>
      </c>
      <c r="K527">
        <f>VLOOKUP(C527,'Invited Hospitals'!B:J, 7, FALSE)</f>
        <v>302</v>
      </c>
      <c r="L527" s="132">
        <v>18</v>
      </c>
      <c r="M527">
        <f>VLOOKUP($C527,'Invited Hospitals'!$B:$J, 8, FALSE)</f>
        <v>2016</v>
      </c>
      <c r="N527" s="132" t="str">
        <f>VLOOKUP($C527,'Invited Hospitals'!$B:$K, 9, FALSE)</f>
        <v>Nongovt. (not-for-profit) - Other</v>
      </c>
      <c r="O527" s="110" t="s">
        <v>2426</v>
      </c>
      <c r="P527" s="113">
        <v>37466</v>
      </c>
      <c r="Q527" s="110" t="s">
        <v>2678</v>
      </c>
      <c r="R527" s="132" t="str">
        <f>VLOOKUP($C527,'Invited Hospitals'!$B:$K, 10, FALSE)</f>
        <v>Minor</v>
      </c>
      <c r="V527" s="1"/>
      <c r="X527" s="1"/>
      <c r="AF527" s="17"/>
      <c r="AG527" s="17"/>
      <c r="AH527" s="17"/>
    </row>
    <row r="528" spans="1:34">
      <c r="A528" s="84">
        <v>0.26293559778746234</v>
      </c>
      <c r="B528" s="83" t="s">
        <v>313</v>
      </c>
      <c r="C528" s="83" t="s">
        <v>313</v>
      </c>
      <c r="D528" s="84">
        <v>0.21700524054157877</v>
      </c>
      <c r="E528" s="83" t="s">
        <v>715</v>
      </c>
      <c r="F528" s="84">
        <v>0.28666575543119865</v>
      </c>
      <c r="G528" s="86" t="s">
        <v>470</v>
      </c>
      <c r="H528" t="str">
        <f t="shared" si="45"/>
        <v>Taylor-Frink</v>
      </c>
      <c r="I528" t="str">
        <f t="shared" si="46"/>
        <v>Patricia</v>
      </c>
      <c r="J528" t="str">
        <f t="shared" si="44"/>
        <v>Taylor-Frink, Patricia</v>
      </c>
      <c r="K528">
        <f>VLOOKUP(C528,'Invited Hospitals'!B:J, 7, FALSE)</f>
        <v>302</v>
      </c>
      <c r="L528" s="132">
        <v>18</v>
      </c>
      <c r="M528">
        <f>VLOOKUP($C528,'Invited Hospitals'!$B:$J, 8, FALSE)</f>
        <v>2016</v>
      </c>
      <c r="N528" s="132" t="str">
        <f>VLOOKUP($C528,'Invited Hospitals'!$B:$K, 9, FALSE)</f>
        <v>Nongovt. (not-for-profit) - Other</v>
      </c>
      <c r="O528" s="110" t="s">
        <v>2426</v>
      </c>
      <c r="P528" s="113">
        <v>36901</v>
      </c>
      <c r="Q528" s="110" t="s">
        <v>2681</v>
      </c>
      <c r="R528" s="132" t="str">
        <f>VLOOKUP($C528,'Invited Hospitals'!$B:$K, 10, FALSE)</f>
        <v>Minor</v>
      </c>
      <c r="V528" s="1"/>
      <c r="X528" s="1"/>
      <c r="AF528" s="17"/>
      <c r="AG528" s="17"/>
      <c r="AH528" s="17"/>
    </row>
    <row r="529" spans="1:34">
      <c r="A529" s="84">
        <v>0.22068593980487461</v>
      </c>
      <c r="B529" s="83" t="s">
        <v>313</v>
      </c>
      <c r="C529" s="83" t="s">
        <v>313</v>
      </c>
      <c r="D529" s="84">
        <v>0.21700524054157877</v>
      </c>
      <c r="E529" s="83" t="s">
        <v>715</v>
      </c>
      <c r="F529" s="84">
        <v>0.28666575543119865</v>
      </c>
      <c r="G529" s="86" t="s">
        <v>467</v>
      </c>
      <c r="H529" t="str">
        <f t="shared" si="45"/>
        <v>Smith</v>
      </c>
      <c r="I529" t="str">
        <f t="shared" si="46"/>
        <v>Rebekah Rose</v>
      </c>
      <c r="J529" t="str">
        <f t="shared" si="44"/>
        <v>Smith, Rebekah Rose</v>
      </c>
      <c r="K529">
        <f>VLOOKUP(C529,'Invited Hospitals'!B:J, 7, FALSE)</f>
        <v>302</v>
      </c>
      <c r="L529" s="132">
        <v>18</v>
      </c>
      <c r="M529">
        <f>VLOOKUP($C529,'Invited Hospitals'!$B:$J, 8, FALSE)</f>
        <v>2016</v>
      </c>
      <c r="N529" s="132" t="str">
        <f>VLOOKUP($C529,'Invited Hospitals'!$B:$K, 9, FALSE)</f>
        <v>Nongovt. (not-for-profit) - Other</v>
      </c>
      <c r="O529" s="110" t="s">
        <v>2426</v>
      </c>
      <c r="P529" s="113">
        <v>38061</v>
      </c>
      <c r="Q529" s="110" t="s">
        <v>2678</v>
      </c>
      <c r="R529" s="132" t="str">
        <f>VLOOKUP($C529,'Invited Hospitals'!$B:$K, 10, FALSE)</f>
        <v>Minor</v>
      </c>
      <c r="V529" s="1"/>
      <c r="X529" s="1"/>
      <c r="AF529" s="17"/>
      <c r="AG529" s="17"/>
      <c r="AH529" s="17"/>
    </row>
    <row r="530" spans="1:34">
      <c r="A530" s="84">
        <v>0.90931063099386911</v>
      </c>
      <c r="B530" s="83" t="s">
        <v>313</v>
      </c>
      <c r="C530" s="83" t="s">
        <v>313</v>
      </c>
      <c r="D530" s="84">
        <v>0.21700524054157877</v>
      </c>
      <c r="E530" s="83" t="s">
        <v>715</v>
      </c>
      <c r="F530" s="84">
        <v>0.28666575543119865</v>
      </c>
      <c r="G530" s="86" t="s">
        <v>456</v>
      </c>
      <c r="H530" t="str">
        <f t="shared" si="45"/>
        <v>Hartlauer</v>
      </c>
      <c r="I530" t="str">
        <f t="shared" si="46"/>
        <v>Rizalina</v>
      </c>
      <c r="J530" t="str">
        <f t="shared" si="44"/>
        <v>Hartlauer, Rizalina</v>
      </c>
      <c r="K530">
        <f>VLOOKUP(C530,'Invited Hospitals'!B:J, 7, FALSE)</f>
        <v>302</v>
      </c>
      <c r="L530" s="132">
        <v>18</v>
      </c>
      <c r="M530">
        <f>VLOOKUP($C530,'Invited Hospitals'!$B:$J, 8, FALSE)</f>
        <v>2016</v>
      </c>
      <c r="N530" s="132" t="str">
        <f>VLOOKUP($C530,'Invited Hospitals'!$B:$K, 9, FALSE)</f>
        <v>Nongovt. (not-for-profit) - Other</v>
      </c>
      <c r="O530" s="110" t="s">
        <v>2426</v>
      </c>
      <c r="P530" s="113">
        <v>42758</v>
      </c>
      <c r="Q530" s="110" t="s">
        <v>2681</v>
      </c>
      <c r="R530" s="132" t="str">
        <f>VLOOKUP($C530,'Invited Hospitals'!$B:$K, 10, FALSE)</f>
        <v>Minor</v>
      </c>
      <c r="V530" s="1"/>
      <c r="X530" s="1"/>
      <c r="AF530" s="17"/>
      <c r="AG530" s="17"/>
      <c r="AH530" s="17"/>
    </row>
    <row r="531" spans="1:34">
      <c r="A531" s="84">
        <v>0.97662026838291449</v>
      </c>
      <c r="B531" s="83" t="s">
        <v>313</v>
      </c>
      <c r="C531" s="83" t="s">
        <v>313</v>
      </c>
      <c r="D531" s="84">
        <v>0.21700524054157877</v>
      </c>
      <c r="E531" s="83" t="s">
        <v>715</v>
      </c>
      <c r="F531" s="84">
        <v>0.28666575543119865</v>
      </c>
      <c r="G531" s="86" t="s">
        <v>461</v>
      </c>
      <c r="H531" t="str">
        <f t="shared" si="45"/>
        <v>Mullen</v>
      </c>
      <c r="I531" t="str">
        <f t="shared" si="46"/>
        <v>Sahzhatem Michael</v>
      </c>
      <c r="J531" t="str">
        <f t="shared" si="44"/>
        <v>Mullen, Sahzhatem Michael</v>
      </c>
      <c r="K531">
        <f>VLOOKUP(C531,'Invited Hospitals'!B:J, 7, FALSE)</f>
        <v>302</v>
      </c>
      <c r="L531" s="132">
        <v>18</v>
      </c>
      <c r="M531">
        <f>VLOOKUP($C531,'Invited Hospitals'!$B:$J, 8, FALSE)</f>
        <v>2016</v>
      </c>
      <c r="N531" s="132" t="str">
        <f>VLOOKUP($C531,'Invited Hospitals'!$B:$K, 9, FALSE)</f>
        <v>Nongovt. (not-for-profit) - Other</v>
      </c>
      <c r="O531" s="110" t="s">
        <v>2426</v>
      </c>
      <c r="P531" s="113">
        <v>40189</v>
      </c>
      <c r="Q531" s="110" t="s">
        <v>2681</v>
      </c>
      <c r="R531" s="132" t="str">
        <f>VLOOKUP($C531,'Invited Hospitals'!$B:$K, 10, FALSE)</f>
        <v>Minor</v>
      </c>
      <c r="V531" s="1"/>
      <c r="X531" s="1"/>
      <c r="AF531" s="17"/>
      <c r="AG531" s="17"/>
      <c r="AH531" s="17"/>
    </row>
    <row r="532" spans="1:34">
      <c r="A532" s="84">
        <v>0.77365075890236779</v>
      </c>
      <c r="B532" s="83" t="s">
        <v>313</v>
      </c>
      <c r="C532" s="83" t="s">
        <v>313</v>
      </c>
      <c r="D532" s="84">
        <v>0.21700524054157877</v>
      </c>
      <c r="E532" s="83" t="s">
        <v>715</v>
      </c>
      <c r="F532" s="84">
        <v>0.28666575543119865</v>
      </c>
      <c r="G532" s="86" t="s">
        <v>452</v>
      </c>
      <c r="H532" t="str">
        <f t="shared" si="45"/>
        <v>Dever</v>
      </c>
      <c r="I532" t="str">
        <f t="shared" si="46"/>
        <v>Shaw</v>
      </c>
      <c r="J532" t="str">
        <f t="shared" si="44"/>
        <v>Dever, Shaw</v>
      </c>
      <c r="K532">
        <f>VLOOKUP(C532,'Invited Hospitals'!B:J, 7, FALSE)</f>
        <v>302</v>
      </c>
      <c r="L532" s="132">
        <v>18</v>
      </c>
      <c r="M532">
        <f>VLOOKUP($C532,'Invited Hospitals'!$B:$J, 8, FALSE)</f>
        <v>2016</v>
      </c>
      <c r="N532" s="132" t="str">
        <f>VLOOKUP($C532,'Invited Hospitals'!$B:$K, 9, FALSE)</f>
        <v>Nongovt. (not-for-profit) - Other</v>
      </c>
      <c r="O532" s="110" t="s">
        <v>2426</v>
      </c>
      <c r="P532" s="113">
        <v>40182</v>
      </c>
      <c r="Q532" s="110" t="s">
        <v>2678</v>
      </c>
      <c r="R532" s="132" t="str">
        <f>VLOOKUP($C532,'Invited Hospitals'!$B:$K, 10, FALSE)</f>
        <v>Minor</v>
      </c>
      <c r="V532" s="1"/>
      <c r="X532" s="1"/>
      <c r="AF532" s="17"/>
      <c r="AG532" s="17"/>
      <c r="AH532" s="17"/>
    </row>
    <row r="533" spans="1:34">
      <c r="A533" s="84">
        <v>0.17718414110115599</v>
      </c>
      <c r="B533" s="83" t="s">
        <v>313</v>
      </c>
      <c r="C533" s="83" t="s">
        <v>313</v>
      </c>
      <c r="D533" s="84">
        <v>0.21700524054157877</v>
      </c>
      <c r="E533" s="83" t="s">
        <v>715</v>
      </c>
      <c r="F533" s="84">
        <v>0.28666575543119865</v>
      </c>
      <c r="G533" s="86" t="s">
        <v>440</v>
      </c>
      <c r="H533" t="str">
        <f t="shared" si="45"/>
        <v>Ladadok</v>
      </c>
      <c r="I533" t="str">
        <f t="shared" si="46"/>
        <v>Sonya</v>
      </c>
      <c r="J533" t="str">
        <f t="shared" si="44"/>
        <v>Ladadok, Sonya</v>
      </c>
      <c r="K533">
        <f>VLOOKUP(C533,'Invited Hospitals'!B:J, 7, FALSE)</f>
        <v>302</v>
      </c>
      <c r="L533" s="132">
        <v>18</v>
      </c>
      <c r="M533">
        <f>VLOOKUP($C533,'Invited Hospitals'!$B:$J, 8, FALSE)</f>
        <v>2016</v>
      </c>
      <c r="N533" s="132" t="str">
        <f>VLOOKUP($C533,'Invited Hospitals'!$B:$K, 9, FALSE)</f>
        <v>Nongovt. (not-for-profit) - Other</v>
      </c>
      <c r="O533" s="110" t="s">
        <v>2426</v>
      </c>
      <c r="P533" s="113">
        <v>41687</v>
      </c>
      <c r="Q533" s="110" t="s">
        <v>2678</v>
      </c>
      <c r="R533" s="132" t="str">
        <f>VLOOKUP($C533,'Invited Hospitals'!$B:$K, 10, FALSE)</f>
        <v>Minor</v>
      </c>
      <c r="V533" s="1"/>
      <c r="X533" s="1"/>
      <c r="AF533" s="17"/>
      <c r="AG533" s="17"/>
      <c r="AH533" s="17"/>
    </row>
    <row r="534" spans="1:34">
      <c r="A534" s="84">
        <v>0.39361758723832918</v>
      </c>
      <c r="B534" s="83" t="s">
        <v>313</v>
      </c>
      <c r="C534" s="83" t="s">
        <v>313</v>
      </c>
      <c r="D534" s="84">
        <v>0.21700524054157877</v>
      </c>
      <c r="E534" s="83" t="s">
        <v>715</v>
      </c>
      <c r="F534" s="84">
        <v>0.28666575543119865</v>
      </c>
      <c r="G534" s="86" t="s">
        <v>483</v>
      </c>
      <c r="H534" t="str">
        <f t="shared" si="45"/>
        <v>House</v>
      </c>
      <c r="I534" t="str">
        <f t="shared" si="46"/>
        <v>Stephanie</v>
      </c>
      <c r="J534" t="str">
        <f t="shared" si="44"/>
        <v>House, Stephanie</v>
      </c>
      <c r="K534">
        <f>VLOOKUP(C534,'Invited Hospitals'!B:J, 7, FALSE)</f>
        <v>302</v>
      </c>
      <c r="L534" s="132">
        <v>18</v>
      </c>
      <c r="M534">
        <f>VLOOKUP($C534,'Invited Hospitals'!$B:$J, 8, FALSE)</f>
        <v>2016</v>
      </c>
      <c r="N534" s="132" t="str">
        <f>VLOOKUP($C534,'Invited Hospitals'!$B:$K, 9, FALSE)</f>
        <v>Nongovt. (not-for-profit) - Other</v>
      </c>
      <c r="O534" s="110" t="s">
        <v>2679</v>
      </c>
      <c r="P534" s="113">
        <v>42415</v>
      </c>
      <c r="Q534" s="110" t="s">
        <v>2681</v>
      </c>
      <c r="R534" s="132" t="str">
        <f>VLOOKUP($C534,'Invited Hospitals'!$B:$K, 10, FALSE)</f>
        <v>Minor</v>
      </c>
      <c r="V534" s="1"/>
      <c r="X534" s="1"/>
      <c r="AF534" s="17"/>
      <c r="AG534" s="17"/>
      <c r="AH534" s="17"/>
    </row>
    <row r="535" spans="1:34">
      <c r="A535" s="84">
        <v>0.84406308599673996</v>
      </c>
      <c r="B535" s="83" t="s">
        <v>313</v>
      </c>
      <c r="C535" s="83" t="s">
        <v>313</v>
      </c>
      <c r="D535" s="84">
        <v>0.21700524054157877</v>
      </c>
      <c r="E535" s="83" t="s">
        <v>715</v>
      </c>
      <c r="F535" s="84">
        <v>0.28666575543119865</v>
      </c>
      <c r="G535" s="86" t="s">
        <v>434</v>
      </c>
      <c r="H535" t="str">
        <f t="shared" si="45"/>
        <v>Shattuck</v>
      </c>
      <c r="I535" t="str">
        <f t="shared" si="46"/>
        <v>Theron</v>
      </c>
      <c r="J535" t="str">
        <f t="shared" si="44"/>
        <v>Shattuck, Theron</v>
      </c>
      <c r="K535">
        <f>VLOOKUP(C535,'Invited Hospitals'!B:J, 7, FALSE)</f>
        <v>302</v>
      </c>
      <c r="L535" s="132">
        <v>18</v>
      </c>
      <c r="M535">
        <f>VLOOKUP($C535,'Invited Hospitals'!$B:$J, 8, FALSE)</f>
        <v>2016</v>
      </c>
      <c r="N535" s="132" t="str">
        <f>VLOOKUP($C535,'Invited Hospitals'!$B:$K, 9, FALSE)</f>
        <v>Nongovt. (not-for-profit) - Other</v>
      </c>
      <c r="O535" s="110" t="s">
        <v>2421</v>
      </c>
      <c r="P535" s="113">
        <v>42051</v>
      </c>
      <c r="Q535" s="110" t="s">
        <v>2678</v>
      </c>
      <c r="R535" s="132" t="str">
        <f>VLOOKUP($C535,'Invited Hospitals'!$B:$K, 10, FALSE)</f>
        <v>Minor</v>
      </c>
      <c r="V535" s="1"/>
      <c r="X535" s="1"/>
      <c r="AF535" s="17"/>
      <c r="AG535" s="17"/>
      <c r="AH535" s="17"/>
    </row>
    <row r="536" spans="1:34">
      <c r="A536" s="84">
        <v>0.55265089024162251</v>
      </c>
      <c r="B536" s="83" t="s">
        <v>313</v>
      </c>
      <c r="C536" s="83" t="s">
        <v>313</v>
      </c>
      <c r="D536" s="84">
        <v>0.21700524054157877</v>
      </c>
      <c r="E536" s="83" t="s">
        <v>715</v>
      </c>
      <c r="F536" s="84">
        <v>0.28666575543119865</v>
      </c>
      <c r="G536" s="86" t="s">
        <v>447</v>
      </c>
      <c r="H536" t="str">
        <f t="shared" si="45"/>
        <v>Chaires-Barrios</v>
      </c>
      <c r="I536" t="str">
        <f t="shared" si="46"/>
        <v>Tiffany</v>
      </c>
      <c r="J536" t="str">
        <f t="shared" si="44"/>
        <v>Chaires-Barrios, Tiffany</v>
      </c>
      <c r="K536">
        <f>VLOOKUP(C536,'Invited Hospitals'!B:J, 7, FALSE)</f>
        <v>302</v>
      </c>
      <c r="L536" s="132">
        <v>18</v>
      </c>
      <c r="M536">
        <f>VLOOKUP($C536,'Invited Hospitals'!$B:$J, 8, FALSE)</f>
        <v>2016</v>
      </c>
      <c r="N536" s="132" t="str">
        <f>VLOOKUP($C536,'Invited Hospitals'!$B:$K, 9, FALSE)</f>
        <v>Nongovt. (not-for-profit) - Other</v>
      </c>
      <c r="O536" s="110" t="s">
        <v>2426</v>
      </c>
      <c r="P536" s="113">
        <v>41925</v>
      </c>
      <c r="Q536" s="110" t="s">
        <v>2678</v>
      </c>
      <c r="R536" s="132" t="str">
        <f>VLOOKUP($C536,'Invited Hospitals'!$B:$K, 10, FALSE)</f>
        <v>Minor</v>
      </c>
      <c r="V536" s="1"/>
      <c r="X536" s="1"/>
      <c r="AF536" s="17"/>
      <c r="AG536" s="17"/>
      <c r="AH536" s="17"/>
    </row>
    <row r="537" spans="1:34">
      <c r="A537" s="84">
        <v>1.0716496528137109E-2</v>
      </c>
      <c r="B537" s="83" t="s">
        <v>313</v>
      </c>
      <c r="C537" s="83" t="s">
        <v>313</v>
      </c>
      <c r="D537" s="84">
        <v>0.21700524054157877</v>
      </c>
      <c r="E537" s="83" t="s">
        <v>715</v>
      </c>
      <c r="F537" s="151">
        <v>0.28666575543119865</v>
      </c>
      <c r="G537" s="86" t="s">
        <v>471</v>
      </c>
      <c r="H537" t="str">
        <f t="shared" si="45"/>
        <v>Thi</v>
      </c>
      <c r="I537" t="str">
        <f t="shared" si="46"/>
        <v>Tran Tyee</v>
      </c>
      <c r="J537" t="str">
        <f t="shared" si="44"/>
        <v>Thi, Tran Tyee</v>
      </c>
      <c r="K537">
        <f>VLOOKUP(C537,'Invited Hospitals'!B:J, 7, FALSE)</f>
        <v>302</v>
      </c>
      <c r="L537" s="132">
        <v>18</v>
      </c>
      <c r="M537">
        <f>VLOOKUP($C537,'Invited Hospitals'!$B:$J, 8, FALSE)</f>
        <v>2016</v>
      </c>
      <c r="N537" s="132" t="str">
        <f>VLOOKUP($C537,'Invited Hospitals'!$B:$K, 9, FALSE)</f>
        <v>Nongovt. (not-for-profit) - Other</v>
      </c>
      <c r="O537" s="110" t="s">
        <v>2684</v>
      </c>
      <c r="P537" s="121">
        <v>42720</v>
      </c>
      <c r="Q537" s="110" t="s">
        <v>2681</v>
      </c>
      <c r="R537" s="132" t="str">
        <f>VLOOKUP($C537,'Invited Hospitals'!$B:$K, 10, FALSE)</f>
        <v>Minor</v>
      </c>
      <c r="V537" s="1"/>
      <c r="X537" s="1"/>
      <c r="AF537" s="17"/>
      <c r="AG537" s="17"/>
      <c r="AH537" s="17"/>
    </row>
    <row r="538" spans="1:34">
      <c r="A538" s="84">
        <v>6.2444227740560354E-2</v>
      </c>
      <c r="B538" s="83" t="s">
        <v>313</v>
      </c>
      <c r="C538" s="83" t="s">
        <v>313</v>
      </c>
      <c r="D538" s="84">
        <v>0.21700524054157877</v>
      </c>
      <c r="E538" s="83" t="s">
        <v>720</v>
      </c>
      <c r="F538" s="84">
        <v>0.26955271336823938</v>
      </c>
      <c r="G538" s="86" t="s">
        <v>711</v>
      </c>
      <c r="H538" t="str">
        <f t="shared" ref="H538:H555" si="47">LEFT(G538,(FIND(" ",G538,1)-1))</f>
        <v>Strobehn</v>
      </c>
      <c r="I538" t="str">
        <f t="shared" si="46"/>
        <v>Catherine</v>
      </c>
      <c r="J538" t="str">
        <f t="shared" si="44"/>
        <v>Strobehn, Catherine</v>
      </c>
      <c r="K538">
        <f>VLOOKUP(C538,'Invited Hospitals'!B:J, 7, FALSE)</f>
        <v>302</v>
      </c>
      <c r="M538">
        <f>VLOOKUP($C538,'Invited Hospitals'!$B:$J, 8, FALSE)</f>
        <v>2016</v>
      </c>
      <c r="N538" s="132" t="str">
        <f>VLOOKUP($C538,'Invited Hospitals'!$B:$K, 9, FALSE)</f>
        <v>Nongovt. (not-for-profit) - Other</v>
      </c>
      <c r="O538" s="110" t="s">
        <v>2433</v>
      </c>
      <c r="P538" s="113">
        <v>41141</v>
      </c>
      <c r="Q538" s="110" t="s">
        <v>2678</v>
      </c>
      <c r="R538" s="132" t="str">
        <f>VLOOKUP($C538,'Invited Hospitals'!$B:$K, 10, FALSE)</f>
        <v>Minor</v>
      </c>
      <c r="V538" s="1"/>
      <c r="X538" s="1"/>
      <c r="AF538" s="17"/>
      <c r="AG538" s="17"/>
      <c r="AH538" s="17"/>
    </row>
    <row r="539" spans="1:34">
      <c r="A539" s="84">
        <v>0.26784103154879435</v>
      </c>
      <c r="B539" s="83" t="s">
        <v>313</v>
      </c>
      <c r="C539" s="83" t="s">
        <v>313</v>
      </c>
      <c r="D539" s="84">
        <v>0.21700524054157877</v>
      </c>
      <c r="E539" s="83" t="s">
        <v>720</v>
      </c>
      <c r="F539" s="151">
        <v>0.26955271336823938</v>
      </c>
      <c r="G539" s="86" t="s">
        <v>709</v>
      </c>
      <c r="H539" t="str">
        <f t="shared" si="47"/>
        <v>Gledhill</v>
      </c>
      <c r="I539" t="str">
        <f t="shared" si="46"/>
        <v>Danielle</v>
      </c>
      <c r="J539" t="str">
        <f t="shared" si="44"/>
        <v>Gledhill, Danielle</v>
      </c>
      <c r="K539">
        <f>VLOOKUP(C539,'Invited Hospitals'!B:J, 7, FALSE)</f>
        <v>302</v>
      </c>
      <c r="M539">
        <f>VLOOKUP($C539,'Invited Hospitals'!$B:$J, 8, FALSE)</f>
        <v>2016</v>
      </c>
      <c r="N539" s="132" t="str">
        <f>VLOOKUP($C539,'Invited Hospitals'!$B:$K, 9, FALSE)</f>
        <v>Nongovt. (not-for-profit) - Other</v>
      </c>
      <c r="O539" s="110" t="s">
        <v>2426</v>
      </c>
      <c r="P539" s="113">
        <v>42779</v>
      </c>
      <c r="Q539" s="110" t="s">
        <v>2678</v>
      </c>
      <c r="R539" s="132" t="str">
        <f>VLOOKUP($C539,'Invited Hospitals'!$B:$K, 10, FALSE)</f>
        <v>Minor</v>
      </c>
      <c r="V539" s="1"/>
      <c r="X539" s="1"/>
      <c r="AF539" s="17"/>
      <c r="AG539" s="17"/>
      <c r="AH539" s="17"/>
    </row>
    <row r="540" spans="1:34">
      <c r="A540" s="84">
        <v>0.4515609362599281</v>
      </c>
      <c r="B540" s="83" t="s">
        <v>313</v>
      </c>
      <c r="C540" s="83" t="s">
        <v>313</v>
      </c>
      <c r="D540" s="84">
        <v>0.21700524054157877</v>
      </c>
      <c r="E540" s="83" t="s">
        <v>720</v>
      </c>
      <c r="F540" s="84">
        <v>0.26955271336823938</v>
      </c>
      <c r="G540" s="86" t="s">
        <v>710</v>
      </c>
      <c r="H540" t="str">
        <f t="shared" si="47"/>
        <v>Clowers</v>
      </c>
      <c r="I540" t="str">
        <f t="shared" si="46"/>
        <v>Lillian</v>
      </c>
      <c r="J540" t="str">
        <f t="shared" si="44"/>
        <v>Clowers, Lillian</v>
      </c>
      <c r="K540">
        <f>VLOOKUP(C540,'Invited Hospitals'!B:J, 7, FALSE)</f>
        <v>302</v>
      </c>
      <c r="M540">
        <f>VLOOKUP($C540,'Invited Hospitals'!$B:$J, 8, FALSE)</f>
        <v>2016</v>
      </c>
      <c r="N540" s="132" t="str">
        <f>VLOOKUP($C540,'Invited Hospitals'!$B:$K, 9, FALSE)</f>
        <v>Nongovt. (not-for-profit) - Other</v>
      </c>
      <c r="O540" s="110" t="s">
        <v>2426</v>
      </c>
      <c r="P540" s="113">
        <v>39078</v>
      </c>
      <c r="Q540" s="110" t="s">
        <v>2678</v>
      </c>
      <c r="R540" s="132" t="str">
        <f>VLOOKUP($C540,'Invited Hospitals'!$B:$K, 10, FALSE)</f>
        <v>Minor</v>
      </c>
      <c r="V540" s="1"/>
      <c r="X540" s="1"/>
      <c r="AF540" s="17"/>
      <c r="AG540" s="17"/>
      <c r="AH540" s="17"/>
    </row>
    <row r="541" spans="1:34">
      <c r="A541" s="84">
        <v>0.82204379568275598</v>
      </c>
      <c r="B541" s="83" t="s">
        <v>313</v>
      </c>
      <c r="C541" s="83" t="s">
        <v>313</v>
      </c>
      <c r="D541" s="84">
        <v>0.21700524054157877</v>
      </c>
      <c r="E541" s="83" t="s">
        <v>718</v>
      </c>
      <c r="F541" s="84">
        <v>0.25596923097598645</v>
      </c>
      <c r="G541" s="86" t="s">
        <v>594</v>
      </c>
      <c r="H541" t="str">
        <f t="shared" si="47"/>
        <v>Haak</v>
      </c>
      <c r="I541" t="str">
        <f t="shared" si="46"/>
        <v>Abby</v>
      </c>
      <c r="J541" t="str">
        <f t="shared" si="44"/>
        <v>Haak, Abby</v>
      </c>
      <c r="K541">
        <f>VLOOKUP(C541,'Invited Hospitals'!B:J, 7, FALSE)</f>
        <v>302</v>
      </c>
      <c r="L541" s="132">
        <v>20</v>
      </c>
      <c r="M541">
        <f>VLOOKUP($C541,'Invited Hospitals'!$B:$J, 8, FALSE)</f>
        <v>2016</v>
      </c>
      <c r="N541" s="132" t="str">
        <f>VLOOKUP($C541,'Invited Hospitals'!$B:$K, 9, FALSE)</f>
        <v>Nongovt. (not-for-profit) - Other</v>
      </c>
      <c r="O541" s="110" t="s">
        <v>2426</v>
      </c>
      <c r="P541" s="113">
        <v>41156</v>
      </c>
      <c r="Q541" s="110" t="s">
        <v>2681</v>
      </c>
      <c r="R541" s="132" t="str">
        <f>VLOOKUP($C541,'Invited Hospitals'!$B:$K, 10, FALSE)</f>
        <v>Minor</v>
      </c>
      <c r="V541" s="1"/>
      <c r="X541" s="1"/>
      <c r="AF541" s="17"/>
      <c r="AG541" s="17"/>
      <c r="AH541" s="17"/>
    </row>
    <row r="542" spans="1:34">
      <c r="A542" s="84">
        <v>0.30111350663950087</v>
      </c>
      <c r="B542" s="83" t="s">
        <v>313</v>
      </c>
      <c r="C542" s="83" t="s">
        <v>313</v>
      </c>
      <c r="D542" s="84">
        <v>0.21700524054157899</v>
      </c>
      <c r="E542" s="83" t="s">
        <v>718</v>
      </c>
      <c r="F542" s="84">
        <v>0.25596923097598601</v>
      </c>
      <c r="G542" s="86" t="s">
        <v>632</v>
      </c>
      <c r="H542" t="str">
        <f t="shared" si="47"/>
        <v>Sanders</v>
      </c>
      <c r="I542" t="str">
        <f t="shared" si="46"/>
        <v>Abigail</v>
      </c>
      <c r="J542" t="str">
        <f t="shared" si="44"/>
        <v>Sanders, Abigail</v>
      </c>
      <c r="K542">
        <f>VLOOKUP(C542,'Invited Hospitals'!B:J, 7, FALSE)</f>
        <v>302</v>
      </c>
      <c r="L542" s="132">
        <v>20</v>
      </c>
      <c r="M542">
        <f>VLOOKUP($C542,'Invited Hospitals'!$B:$J, 8, FALSE)</f>
        <v>2016</v>
      </c>
      <c r="N542" s="132" t="str">
        <f>VLOOKUP($C542,'Invited Hospitals'!$B:$K, 9, FALSE)</f>
        <v>Nongovt. (not-for-profit) - Other</v>
      </c>
      <c r="O542" s="110" t="s">
        <v>2679</v>
      </c>
      <c r="P542" s="113">
        <v>39678</v>
      </c>
      <c r="Q542" s="110" t="s">
        <v>2681</v>
      </c>
      <c r="R542" s="132" t="str">
        <f>VLOOKUP($C542,'Invited Hospitals'!$B:$K, 10, FALSE)</f>
        <v>Minor</v>
      </c>
      <c r="V542" s="1"/>
      <c r="X542" s="1"/>
      <c r="AF542" s="17"/>
      <c r="AG542" s="17"/>
      <c r="AH542" s="17"/>
    </row>
    <row r="543" spans="1:34">
      <c r="A543" s="84">
        <v>0.65753997777116435</v>
      </c>
      <c r="B543" s="83" t="s">
        <v>313</v>
      </c>
      <c r="C543" s="83" t="s">
        <v>313</v>
      </c>
      <c r="D543" s="84">
        <v>0.21700524054157877</v>
      </c>
      <c r="E543" s="83" t="s">
        <v>718</v>
      </c>
      <c r="F543" s="151">
        <v>0.25596923097598645</v>
      </c>
      <c r="G543" s="86" t="s">
        <v>602</v>
      </c>
      <c r="H543" t="str">
        <f t="shared" si="47"/>
        <v>Martin</v>
      </c>
      <c r="I543" t="str">
        <f t="shared" si="46"/>
        <v>Ali</v>
      </c>
      <c r="J543" t="str">
        <f t="shared" si="44"/>
        <v>Martin, Ali</v>
      </c>
      <c r="K543">
        <f>VLOOKUP(C543,'Invited Hospitals'!B:J, 7, FALSE)</f>
        <v>302</v>
      </c>
      <c r="L543" s="132">
        <v>20</v>
      </c>
      <c r="M543">
        <f>VLOOKUP($C543,'Invited Hospitals'!$B:$J, 8, FALSE)</f>
        <v>2016</v>
      </c>
      <c r="N543" s="132" t="str">
        <f>VLOOKUP($C543,'Invited Hospitals'!$B:$K, 9, FALSE)</f>
        <v>Nongovt. (not-for-profit) - Other</v>
      </c>
      <c r="O543" s="110" t="s">
        <v>2426</v>
      </c>
      <c r="P543" s="113">
        <v>41750</v>
      </c>
      <c r="Q543" s="110" t="s">
        <v>2681</v>
      </c>
      <c r="R543" s="132" t="str">
        <f>VLOOKUP($C543,'Invited Hospitals'!$B:$K, 10, FALSE)</f>
        <v>Minor</v>
      </c>
      <c r="V543" s="1"/>
      <c r="X543" s="1"/>
      <c r="AF543" s="17"/>
      <c r="AG543" s="17"/>
      <c r="AH543" s="17"/>
    </row>
    <row r="544" spans="1:34">
      <c r="A544" s="84">
        <v>0.62360117014802896</v>
      </c>
      <c r="B544" s="83" t="s">
        <v>313</v>
      </c>
      <c r="C544" s="83" t="s">
        <v>313</v>
      </c>
      <c r="D544" s="84">
        <v>0.21700524054157877</v>
      </c>
      <c r="E544" s="83" t="s">
        <v>718</v>
      </c>
      <c r="F544" s="84">
        <v>0.25596923097598645</v>
      </c>
      <c r="G544" s="86" t="s">
        <v>582</v>
      </c>
      <c r="H544" t="str">
        <f t="shared" si="47"/>
        <v>Baker</v>
      </c>
      <c r="I544" t="str">
        <f t="shared" si="46"/>
        <v>Andrea</v>
      </c>
      <c r="J544" t="str">
        <f t="shared" si="44"/>
        <v>Baker, Andrea</v>
      </c>
      <c r="K544">
        <f>VLOOKUP(C544,'Invited Hospitals'!B:J, 7, FALSE)</f>
        <v>302</v>
      </c>
      <c r="L544" s="132">
        <v>20</v>
      </c>
      <c r="M544">
        <f>VLOOKUP($C544,'Invited Hospitals'!$B:$J, 8, FALSE)</f>
        <v>2016</v>
      </c>
      <c r="N544" s="132" t="str">
        <f>VLOOKUP($C544,'Invited Hospitals'!$B:$K, 9, FALSE)</f>
        <v>Nongovt. (not-for-profit) - Other</v>
      </c>
      <c r="O544" s="110" t="s">
        <v>2426</v>
      </c>
      <c r="P544" s="113">
        <v>41855</v>
      </c>
      <c r="Q544" s="110" t="s">
        <v>2678</v>
      </c>
      <c r="R544" s="132" t="str">
        <f>VLOOKUP($C544,'Invited Hospitals'!$B:$K, 10, FALSE)</f>
        <v>Minor</v>
      </c>
      <c r="V544" s="1"/>
      <c r="X544" s="1"/>
      <c r="AF544" s="17"/>
      <c r="AG544" s="17"/>
      <c r="AH544" s="17"/>
    </row>
    <row r="545" spans="1:34">
      <c r="A545" s="84">
        <v>0.61756138989555354</v>
      </c>
      <c r="B545" s="83" t="s">
        <v>313</v>
      </c>
      <c r="C545" s="83" t="s">
        <v>313</v>
      </c>
      <c r="D545" s="84">
        <v>0.21700524054157877</v>
      </c>
      <c r="E545" s="83" t="s">
        <v>718</v>
      </c>
      <c r="F545" s="84">
        <v>0.25596923097598645</v>
      </c>
      <c r="G545" s="86" t="s">
        <v>610</v>
      </c>
      <c r="H545" t="str">
        <f t="shared" si="47"/>
        <v>Pitzer</v>
      </c>
      <c r="I545" t="str">
        <f t="shared" si="46"/>
        <v>Angela</v>
      </c>
      <c r="J545" t="str">
        <f t="shared" si="44"/>
        <v>Pitzer, Angela</v>
      </c>
      <c r="K545">
        <f>VLOOKUP(C545,'Invited Hospitals'!B:J, 7, FALSE)</f>
        <v>302</v>
      </c>
      <c r="L545" s="132">
        <v>20</v>
      </c>
      <c r="M545">
        <f>VLOOKUP($C545,'Invited Hospitals'!$B:$J, 8, FALSE)</f>
        <v>2016</v>
      </c>
      <c r="N545" s="132" t="str">
        <f>VLOOKUP($C545,'Invited Hospitals'!$B:$K, 9, FALSE)</f>
        <v>Nongovt. (not-for-profit) - Other</v>
      </c>
      <c r="O545" s="110" t="s">
        <v>2426</v>
      </c>
      <c r="P545" s="113">
        <v>37669</v>
      </c>
      <c r="Q545" s="110" t="s">
        <v>2678</v>
      </c>
      <c r="R545" s="132" t="str">
        <f>VLOOKUP($C545,'Invited Hospitals'!$B:$K, 10, FALSE)</f>
        <v>Minor</v>
      </c>
      <c r="V545" s="1"/>
      <c r="X545" s="1"/>
      <c r="AF545" s="17"/>
      <c r="AG545" s="17"/>
      <c r="AH545" s="17"/>
    </row>
    <row r="546" spans="1:34">
      <c r="A546" s="84">
        <v>0.39293720015026135</v>
      </c>
      <c r="B546" s="83" t="s">
        <v>313</v>
      </c>
      <c r="C546" s="83" t="s">
        <v>313</v>
      </c>
      <c r="D546" s="84">
        <v>0.21700524054157899</v>
      </c>
      <c r="E546" s="83" t="s">
        <v>718</v>
      </c>
      <c r="F546" s="84">
        <v>0.25596923097598601</v>
      </c>
      <c r="G546" s="86" t="s">
        <v>621</v>
      </c>
      <c r="H546" t="str">
        <f t="shared" si="47"/>
        <v>Tran</v>
      </c>
      <c r="I546" t="str">
        <f t="shared" si="46"/>
        <v>Anh</v>
      </c>
      <c r="J546" t="str">
        <f t="shared" si="44"/>
        <v>Tran, Anh</v>
      </c>
      <c r="K546">
        <f>VLOOKUP(C546,'Invited Hospitals'!B:J, 7, FALSE)</f>
        <v>302</v>
      </c>
      <c r="L546" s="132">
        <v>20</v>
      </c>
      <c r="M546">
        <f>VLOOKUP($C546,'Invited Hospitals'!$B:$J, 8, FALSE)</f>
        <v>2016</v>
      </c>
      <c r="N546" s="132" t="str">
        <f>VLOOKUP($C546,'Invited Hospitals'!$B:$K, 9, FALSE)</f>
        <v>Nongovt. (not-for-profit) - Other</v>
      </c>
      <c r="O546" s="110" t="s">
        <v>2426</v>
      </c>
      <c r="P546" s="113">
        <v>41156</v>
      </c>
      <c r="Q546" s="110" t="s">
        <v>2678</v>
      </c>
      <c r="R546" s="132" t="str">
        <f>VLOOKUP($C546,'Invited Hospitals'!$B:$K, 10, FALSE)</f>
        <v>Minor</v>
      </c>
      <c r="V546" s="1"/>
      <c r="X546" s="1"/>
      <c r="AF546" s="17"/>
      <c r="AG546" s="17"/>
      <c r="AH546" s="17"/>
    </row>
    <row r="547" spans="1:34">
      <c r="A547" s="84">
        <v>0.92503432691216303</v>
      </c>
      <c r="B547" s="83" t="s">
        <v>313</v>
      </c>
      <c r="C547" s="83" t="s">
        <v>313</v>
      </c>
      <c r="D547" s="84">
        <v>0.21700524054157899</v>
      </c>
      <c r="E547" s="83" t="s">
        <v>718</v>
      </c>
      <c r="F547" s="84">
        <v>0.25596923097598601</v>
      </c>
      <c r="G547" s="86" t="s">
        <v>616</v>
      </c>
      <c r="H547" t="str">
        <f t="shared" si="47"/>
        <v>Streeter</v>
      </c>
      <c r="I547" t="str">
        <f t="shared" si="46"/>
        <v>Ashley</v>
      </c>
      <c r="J547" t="str">
        <f t="shared" si="44"/>
        <v>Streeter, Ashley</v>
      </c>
      <c r="K547">
        <f>VLOOKUP(C547,'Invited Hospitals'!B:J, 7, FALSE)</f>
        <v>302</v>
      </c>
      <c r="L547" s="132">
        <v>20</v>
      </c>
      <c r="M547">
        <f>VLOOKUP($C547,'Invited Hospitals'!$B:$J, 8, FALSE)</f>
        <v>2016</v>
      </c>
      <c r="N547" s="132" t="str">
        <f>VLOOKUP($C547,'Invited Hospitals'!$B:$K, 9, FALSE)</f>
        <v>Nongovt. (not-for-profit) - Other</v>
      </c>
      <c r="O547" s="110" t="s">
        <v>2426</v>
      </c>
      <c r="P547" s="113">
        <v>42688</v>
      </c>
      <c r="Q547" s="110" t="s">
        <v>2681</v>
      </c>
      <c r="R547" s="132" t="str">
        <f>VLOOKUP($C547,'Invited Hospitals'!$B:$K, 10, FALSE)</f>
        <v>Minor</v>
      </c>
      <c r="V547" s="1"/>
      <c r="X547" s="1"/>
      <c r="AF547" s="17"/>
      <c r="AG547" s="17"/>
      <c r="AH547" s="17"/>
    </row>
    <row r="548" spans="1:34">
      <c r="A548" s="84">
        <v>0.35204339919232097</v>
      </c>
      <c r="B548" s="83" t="s">
        <v>313</v>
      </c>
      <c r="C548" s="83" t="s">
        <v>313</v>
      </c>
      <c r="D548" s="84">
        <v>0.21700524054157877</v>
      </c>
      <c r="E548" s="83" t="s">
        <v>718</v>
      </c>
      <c r="F548" s="151">
        <v>0.25596923097598645</v>
      </c>
      <c r="G548" s="86" t="s">
        <v>611</v>
      </c>
      <c r="H548" t="str">
        <f t="shared" si="47"/>
        <v>Poynter</v>
      </c>
      <c r="I548" t="str">
        <f t="shared" si="46"/>
        <v>Benjamin</v>
      </c>
      <c r="J548" t="str">
        <f t="shared" si="44"/>
        <v>Poynter, Benjamin</v>
      </c>
      <c r="K548">
        <f>VLOOKUP(C548,'Invited Hospitals'!B:J, 7, FALSE)</f>
        <v>302</v>
      </c>
      <c r="L548" s="132">
        <v>20</v>
      </c>
      <c r="M548">
        <f>VLOOKUP($C548,'Invited Hospitals'!$B:$J, 8, FALSE)</f>
        <v>2016</v>
      </c>
      <c r="N548" s="132" t="str">
        <f>VLOOKUP($C548,'Invited Hospitals'!$B:$K, 9, FALSE)</f>
        <v>Nongovt. (not-for-profit) - Other</v>
      </c>
      <c r="O548" s="110" t="s">
        <v>2426</v>
      </c>
      <c r="P548" s="113">
        <v>41071</v>
      </c>
      <c r="Q548" s="110" t="s">
        <v>2681</v>
      </c>
      <c r="R548" s="132" t="str">
        <f>VLOOKUP($C548,'Invited Hospitals'!$B:$K, 10, FALSE)</f>
        <v>Minor</v>
      </c>
      <c r="V548" s="1"/>
      <c r="X548" s="1"/>
      <c r="AF548" s="17"/>
      <c r="AG548" s="17"/>
      <c r="AH548" s="17"/>
    </row>
    <row r="549" spans="1:34">
      <c r="A549" s="84">
        <v>0.81811633543314277</v>
      </c>
      <c r="B549" s="83" t="s">
        <v>313</v>
      </c>
      <c r="C549" s="83" t="s">
        <v>313</v>
      </c>
      <c r="D549" s="84">
        <v>0.21700524054157899</v>
      </c>
      <c r="E549" s="83" t="s">
        <v>718</v>
      </c>
      <c r="F549" s="84">
        <v>0.25596923097598601</v>
      </c>
      <c r="G549" s="86" t="s">
        <v>622</v>
      </c>
      <c r="H549" t="str">
        <f t="shared" si="47"/>
        <v>Ulrich</v>
      </c>
      <c r="I549" t="str">
        <f t="shared" si="46"/>
        <v>Brian</v>
      </c>
      <c r="J549" t="str">
        <f t="shared" si="44"/>
        <v>Ulrich, Brian</v>
      </c>
      <c r="K549">
        <f>VLOOKUP(C549,'Invited Hospitals'!B:J, 7, FALSE)</f>
        <v>302</v>
      </c>
      <c r="L549" s="132">
        <v>20</v>
      </c>
      <c r="M549">
        <f>VLOOKUP($C549,'Invited Hospitals'!$B:$J, 8, FALSE)</f>
        <v>2016</v>
      </c>
      <c r="N549" s="132" t="str">
        <f>VLOOKUP($C549,'Invited Hospitals'!$B:$K, 9, FALSE)</f>
        <v>Nongovt. (not-for-profit) - Other</v>
      </c>
      <c r="O549" s="110" t="s">
        <v>2426</v>
      </c>
      <c r="P549" s="113">
        <v>41960</v>
      </c>
      <c r="Q549" s="110" t="s">
        <v>2678</v>
      </c>
      <c r="R549" s="132" t="str">
        <f>VLOOKUP($C549,'Invited Hospitals'!$B:$K, 10, FALSE)</f>
        <v>Minor</v>
      </c>
      <c r="V549" s="1"/>
      <c r="X549" s="1"/>
      <c r="AF549" s="17"/>
      <c r="AG549" s="17"/>
      <c r="AH549" s="17"/>
    </row>
    <row r="550" spans="1:34">
      <c r="A550" s="84">
        <v>4.0350357840016171E-2</v>
      </c>
      <c r="B550" s="83" t="s">
        <v>313</v>
      </c>
      <c r="C550" s="83" t="s">
        <v>313</v>
      </c>
      <c r="D550" s="84">
        <v>0.21700524054157877</v>
      </c>
      <c r="E550" s="83" t="s">
        <v>718</v>
      </c>
      <c r="F550" s="84">
        <v>0.25596923097598645</v>
      </c>
      <c r="G550" s="86" t="s">
        <v>589</v>
      </c>
      <c r="H550" t="str">
        <f t="shared" si="47"/>
        <v>Evanado</v>
      </c>
      <c r="I550" t="str">
        <f t="shared" si="46"/>
        <v>Caroline</v>
      </c>
      <c r="J550" t="str">
        <f t="shared" si="44"/>
        <v>Evanado, Caroline</v>
      </c>
      <c r="K550">
        <f>VLOOKUP(C550,'Invited Hospitals'!B:J, 7, FALSE)</f>
        <v>302</v>
      </c>
      <c r="L550" s="132">
        <v>20</v>
      </c>
      <c r="M550">
        <f>VLOOKUP($C550,'Invited Hospitals'!$B:$J, 8, FALSE)</f>
        <v>2016</v>
      </c>
      <c r="N550" s="132" t="str">
        <f>VLOOKUP($C550,'Invited Hospitals'!$B:$K, 9, FALSE)</f>
        <v>Nongovt. (not-for-profit) - Other</v>
      </c>
      <c r="O550" s="110" t="s">
        <v>2426</v>
      </c>
      <c r="P550" s="113">
        <v>40007</v>
      </c>
      <c r="Q550" s="110" t="s">
        <v>2678</v>
      </c>
      <c r="R550" s="132" t="str">
        <f>VLOOKUP($C550,'Invited Hospitals'!$B:$K, 10, FALSE)</f>
        <v>Minor</v>
      </c>
      <c r="V550" s="1"/>
      <c r="X550" s="1"/>
      <c r="AF550" s="17"/>
      <c r="AG550" s="17"/>
      <c r="AH550" s="17"/>
    </row>
    <row r="551" spans="1:34">
      <c r="A551" s="84">
        <v>0.25114959646778223</v>
      </c>
      <c r="B551" s="83" t="s">
        <v>313</v>
      </c>
      <c r="C551" s="83" t="s">
        <v>313</v>
      </c>
      <c r="D551" s="84">
        <v>0.21700524054157899</v>
      </c>
      <c r="E551" s="83" t="s">
        <v>718</v>
      </c>
      <c r="F551" s="84">
        <v>0.25596923097598601</v>
      </c>
      <c r="G551" s="86" t="s">
        <v>634</v>
      </c>
      <c r="H551" t="str">
        <f t="shared" si="47"/>
        <v>Zarek</v>
      </c>
      <c r="I551" t="str">
        <f t="shared" si="46"/>
        <v>Charlotte</v>
      </c>
      <c r="J551" t="str">
        <f t="shared" si="44"/>
        <v>Zarek, Charlotte</v>
      </c>
      <c r="K551">
        <f>VLOOKUP(C551,'Invited Hospitals'!B:J, 7, FALSE)</f>
        <v>302</v>
      </c>
      <c r="L551" s="132">
        <v>20</v>
      </c>
      <c r="M551">
        <f>VLOOKUP($C551,'Invited Hospitals'!$B:$J, 8, FALSE)</f>
        <v>2016</v>
      </c>
      <c r="N551" s="132" t="str">
        <f>VLOOKUP($C551,'Invited Hospitals'!$B:$K, 9, FALSE)</f>
        <v>Nongovt. (not-for-profit) - Other</v>
      </c>
      <c r="O551" s="110" t="s">
        <v>2679</v>
      </c>
      <c r="P551" s="113">
        <v>39097</v>
      </c>
      <c r="Q551" s="110" t="s">
        <v>2681</v>
      </c>
      <c r="R551" s="132" t="str">
        <f>VLOOKUP($C551,'Invited Hospitals'!$B:$K, 10, FALSE)</f>
        <v>Minor</v>
      </c>
      <c r="V551" s="1"/>
      <c r="X551" s="1"/>
      <c r="AF551" s="17"/>
      <c r="AG551" s="17"/>
      <c r="AH551" s="17"/>
    </row>
    <row r="552" spans="1:34">
      <c r="A552" s="84">
        <v>8.6388090965601405E-2</v>
      </c>
      <c r="B552" s="83" t="s">
        <v>313</v>
      </c>
      <c r="C552" s="83" t="s">
        <v>313</v>
      </c>
      <c r="D552" s="84">
        <v>0.21700524054157877</v>
      </c>
      <c r="E552" s="83" t="s">
        <v>718</v>
      </c>
      <c r="F552" s="84">
        <v>0.25596923097598645</v>
      </c>
      <c r="G552" s="86" t="s">
        <v>605</v>
      </c>
      <c r="H552" t="str">
        <f t="shared" si="47"/>
        <v>Oakes</v>
      </c>
      <c r="I552" t="str">
        <f t="shared" si="46"/>
        <v>Christina</v>
      </c>
      <c r="J552" t="str">
        <f t="shared" si="44"/>
        <v>Oakes, Christina</v>
      </c>
      <c r="K552">
        <f>VLOOKUP(C552,'Invited Hospitals'!B:J, 7, FALSE)</f>
        <v>302</v>
      </c>
      <c r="L552" s="132">
        <v>20</v>
      </c>
      <c r="M552">
        <f>VLOOKUP($C552,'Invited Hospitals'!$B:$J, 8, FALSE)</f>
        <v>2016</v>
      </c>
      <c r="N552" s="132" t="str">
        <f>VLOOKUP($C552,'Invited Hospitals'!$B:$K, 9, FALSE)</f>
        <v>Nongovt. (not-for-profit) - Other</v>
      </c>
      <c r="O552" s="110" t="s">
        <v>2426</v>
      </c>
      <c r="P552" s="113">
        <v>42387</v>
      </c>
      <c r="Q552" s="110" t="s">
        <v>2681</v>
      </c>
      <c r="R552" s="132" t="str">
        <f>VLOOKUP($C552,'Invited Hospitals'!$B:$K, 10, FALSE)</f>
        <v>Minor</v>
      </c>
      <c r="V552" s="1"/>
      <c r="X552" s="1"/>
      <c r="AF552" s="17"/>
      <c r="AG552" s="17"/>
      <c r="AH552" s="17"/>
    </row>
    <row r="553" spans="1:34">
      <c r="A553" s="84">
        <v>0.97706785469205093</v>
      </c>
      <c r="B553" s="83" t="s">
        <v>313</v>
      </c>
      <c r="C553" s="83" t="s">
        <v>313</v>
      </c>
      <c r="D553" s="84">
        <v>0.21700524054157877</v>
      </c>
      <c r="E553" s="83" t="s">
        <v>718</v>
      </c>
      <c r="F553" s="84">
        <v>0.25596923097598645</v>
      </c>
      <c r="G553" s="86" t="s">
        <v>600</v>
      </c>
      <c r="H553" t="str">
        <f t="shared" si="47"/>
        <v>Kinjo</v>
      </c>
      <c r="I553" t="str">
        <f t="shared" si="46"/>
        <v>Christine</v>
      </c>
      <c r="J553" t="str">
        <f t="shared" si="44"/>
        <v>Kinjo, Christine</v>
      </c>
      <c r="K553">
        <f>VLOOKUP(C553,'Invited Hospitals'!B:J, 7, FALSE)</f>
        <v>302</v>
      </c>
      <c r="L553" s="132">
        <v>20</v>
      </c>
      <c r="M553">
        <f>VLOOKUP($C553,'Invited Hospitals'!$B:$J, 8, FALSE)</f>
        <v>2016</v>
      </c>
      <c r="N553" s="132" t="str">
        <f>VLOOKUP($C553,'Invited Hospitals'!$B:$K, 9, FALSE)</f>
        <v>Nongovt. (not-for-profit) - Other</v>
      </c>
      <c r="O553" s="110" t="s">
        <v>2426</v>
      </c>
      <c r="P553" s="113">
        <v>42324</v>
      </c>
      <c r="Q553" s="110" t="s">
        <v>2678</v>
      </c>
      <c r="R553" s="132" t="str">
        <f>VLOOKUP($C553,'Invited Hospitals'!$B:$K, 10, FALSE)</f>
        <v>Minor</v>
      </c>
      <c r="V553" s="1"/>
      <c r="X553" s="1"/>
      <c r="AF553" s="17"/>
      <c r="AG553" s="17"/>
      <c r="AH553" s="17"/>
    </row>
    <row r="554" spans="1:34">
      <c r="A554" s="84">
        <v>0.73875464158147275</v>
      </c>
      <c r="B554" s="83" t="s">
        <v>313</v>
      </c>
      <c r="C554" s="83" t="s">
        <v>313</v>
      </c>
      <c r="D554" s="84">
        <v>0.21700524054157899</v>
      </c>
      <c r="E554" s="83" t="s">
        <v>718</v>
      </c>
      <c r="F554" s="84">
        <v>0.25596923097598601</v>
      </c>
      <c r="G554" s="86" t="s">
        <v>617</v>
      </c>
      <c r="H554" t="str">
        <f t="shared" si="47"/>
        <v>Swanson</v>
      </c>
      <c r="I554" t="str">
        <f t="shared" si="46"/>
        <v>Coral</v>
      </c>
      <c r="J554" t="str">
        <f t="shared" si="44"/>
        <v>Swanson, Coral</v>
      </c>
      <c r="K554">
        <f>VLOOKUP(C554,'Invited Hospitals'!B:J, 7, FALSE)</f>
        <v>302</v>
      </c>
      <c r="L554" s="132">
        <v>20</v>
      </c>
      <c r="M554">
        <f>VLOOKUP($C554,'Invited Hospitals'!$B:$J, 8, FALSE)</f>
        <v>2016</v>
      </c>
      <c r="N554" s="132" t="str">
        <f>VLOOKUP($C554,'Invited Hospitals'!$B:$K, 9, FALSE)</f>
        <v>Nongovt. (not-for-profit) - Other</v>
      </c>
      <c r="O554" s="110" t="s">
        <v>2426</v>
      </c>
      <c r="P554" s="113">
        <v>42898</v>
      </c>
      <c r="Q554" s="110" t="s">
        <v>2681</v>
      </c>
      <c r="R554" s="132" t="str">
        <f>VLOOKUP($C554,'Invited Hospitals'!$B:$K, 10, FALSE)</f>
        <v>Minor</v>
      </c>
      <c r="V554" s="1"/>
      <c r="X554" s="1"/>
      <c r="AF554" s="17"/>
      <c r="AG554" s="18"/>
      <c r="AH554" s="17"/>
    </row>
    <row r="555" spans="1:34">
      <c r="A555" s="84">
        <v>0.45297863567260854</v>
      </c>
      <c r="B555" s="83" t="s">
        <v>313</v>
      </c>
      <c r="C555" s="83" t="s">
        <v>313</v>
      </c>
      <c r="D555" s="84">
        <v>0.21700524054157877</v>
      </c>
      <c r="E555" s="83" t="s">
        <v>718</v>
      </c>
      <c r="F555" s="84">
        <v>0.25596923097598645</v>
      </c>
      <c r="G555" s="86" t="s">
        <v>585</v>
      </c>
      <c r="H555" t="str">
        <f t="shared" si="47"/>
        <v>Behensky</v>
      </c>
      <c r="I555" t="str">
        <f t="shared" si="46"/>
        <v>David</v>
      </c>
      <c r="J555" t="str">
        <f t="shared" si="44"/>
        <v>Behensky, David</v>
      </c>
      <c r="K555">
        <f>VLOOKUP(C555,'Invited Hospitals'!B:J, 7, FALSE)</f>
        <v>302</v>
      </c>
      <c r="L555" s="132">
        <v>20</v>
      </c>
      <c r="M555">
        <f>VLOOKUP($C555,'Invited Hospitals'!$B:$J, 8, FALSE)</f>
        <v>2016</v>
      </c>
      <c r="N555" s="132" t="str">
        <f>VLOOKUP($C555,'Invited Hospitals'!$B:$K, 9, FALSE)</f>
        <v>Nongovt. (not-for-profit) - Other</v>
      </c>
      <c r="O555" s="110" t="s">
        <v>2426</v>
      </c>
      <c r="P555" s="113">
        <v>40014</v>
      </c>
      <c r="Q555" s="110" t="s">
        <v>2681</v>
      </c>
      <c r="R555" s="132" t="str">
        <f>VLOOKUP($C555,'Invited Hospitals'!$B:$K, 10, FALSE)</f>
        <v>Minor</v>
      </c>
      <c r="V555" s="1"/>
      <c r="X555" s="1"/>
      <c r="AF555" s="17"/>
      <c r="AG555" s="18"/>
      <c r="AH555" s="17"/>
    </row>
    <row r="556" spans="1:34">
      <c r="A556" s="84">
        <v>0.76979362013291475</v>
      </c>
      <c r="B556" s="83" t="s">
        <v>313</v>
      </c>
      <c r="C556" s="83" t="s">
        <v>313</v>
      </c>
      <c r="D556" s="84">
        <v>0.21700524054157877</v>
      </c>
      <c r="E556" s="83" t="s">
        <v>718</v>
      </c>
      <c r="F556" s="151">
        <v>0.25596923097598645</v>
      </c>
      <c r="G556" s="86" t="s">
        <v>591</v>
      </c>
      <c r="H556" t="s">
        <v>3707</v>
      </c>
      <c r="I556" t="str">
        <f t="shared" si="46"/>
        <v>Elizabeth</v>
      </c>
      <c r="J556" t="str">
        <f t="shared" si="44"/>
        <v>Green, Elizabeth</v>
      </c>
      <c r="K556">
        <f>VLOOKUP(C556,'Invited Hospitals'!B:J, 7, FALSE)</f>
        <v>302</v>
      </c>
      <c r="L556" s="132">
        <v>20</v>
      </c>
      <c r="M556">
        <f>VLOOKUP($C556,'Invited Hospitals'!$B:$J, 8, FALSE)</f>
        <v>2016</v>
      </c>
      <c r="N556" s="132" t="str">
        <f>VLOOKUP($C556,'Invited Hospitals'!$B:$K, 9, FALSE)</f>
        <v>Nongovt. (not-for-profit) - Other</v>
      </c>
      <c r="O556" s="110" t="s">
        <v>2679</v>
      </c>
      <c r="P556" s="113">
        <v>38642</v>
      </c>
      <c r="Q556" s="110" t="s">
        <v>2680</v>
      </c>
      <c r="R556" s="132" t="str">
        <f>VLOOKUP($C556,'Invited Hospitals'!$B:$K, 10, FALSE)</f>
        <v>Minor</v>
      </c>
      <c r="V556" s="1"/>
      <c r="X556" s="1"/>
      <c r="AF556" s="17"/>
      <c r="AG556" s="18"/>
      <c r="AH556" s="17"/>
    </row>
    <row r="557" spans="1:34">
      <c r="A557" s="84">
        <v>0.13343613163473766</v>
      </c>
      <c r="B557" s="83" t="s">
        <v>313</v>
      </c>
      <c r="C557" s="83" t="s">
        <v>313</v>
      </c>
      <c r="D557" s="84">
        <v>0.21700524054157877</v>
      </c>
      <c r="E557" s="83" t="s">
        <v>718</v>
      </c>
      <c r="F557" s="84">
        <v>0.25596923097598645</v>
      </c>
      <c r="G557" s="86" t="s">
        <v>606</v>
      </c>
      <c r="H557" t="str">
        <f>LEFT(G557,(FIND(" ",G557,1)-1))</f>
        <v>Ofengenden</v>
      </c>
      <c r="I557" t="str">
        <f t="shared" si="46"/>
        <v>Ester</v>
      </c>
      <c r="J557" t="str">
        <f t="shared" si="44"/>
        <v>Ofengenden, Ester</v>
      </c>
      <c r="K557">
        <f>VLOOKUP(C557,'Invited Hospitals'!B:J, 7, FALSE)</f>
        <v>302</v>
      </c>
      <c r="L557" s="132">
        <v>20</v>
      </c>
      <c r="M557">
        <f>VLOOKUP($C557,'Invited Hospitals'!$B:$J, 8, FALSE)</f>
        <v>2016</v>
      </c>
      <c r="N557" s="132" t="str">
        <f>VLOOKUP($C557,'Invited Hospitals'!$B:$K, 9, FALSE)</f>
        <v>Nongovt. (not-for-profit) - Other</v>
      </c>
      <c r="O557" s="110" t="s">
        <v>2426</v>
      </c>
      <c r="P557" s="113">
        <v>40378</v>
      </c>
      <c r="Q557" s="110" t="s">
        <v>2681</v>
      </c>
      <c r="R557" s="132" t="str">
        <f>VLOOKUP($C557,'Invited Hospitals'!$B:$K, 10, FALSE)</f>
        <v>Minor</v>
      </c>
      <c r="V557" s="1"/>
      <c r="X557" s="1"/>
      <c r="AF557" s="17"/>
      <c r="AG557" s="18"/>
      <c r="AH557" s="17"/>
    </row>
    <row r="558" spans="1:34">
      <c r="A558" s="84">
        <v>0.53262845868436048</v>
      </c>
      <c r="B558" s="83" t="s">
        <v>313</v>
      </c>
      <c r="C558" s="83" t="s">
        <v>313</v>
      </c>
      <c r="D558" s="84">
        <v>0.21700524054157899</v>
      </c>
      <c r="E558" s="83" t="s">
        <v>718</v>
      </c>
      <c r="F558" s="84">
        <v>0.25596923097598601</v>
      </c>
      <c r="G558" s="86" t="s">
        <v>629</v>
      </c>
      <c r="H558" t="s">
        <v>3712</v>
      </c>
      <c r="I558" t="str">
        <f t="shared" si="46"/>
        <v>Gretchen</v>
      </c>
      <c r="J558" t="str">
        <f t="shared" si="44"/>
        <v>Kuchman, Gretchen</v>
      </c>
      <c r="K558">
        <f>VLOOKUP(C558,'Invited Hospitals'!B:J, 7, FALSE)</f>
        <v>302</v>
      </c>
      <c r="L558" s="132">
        <v>20</v>
      </c>
      <c r="M558">
        <f>VLOOKUP($C558,'Invited Hospitals'!$B:$J, 8, FALSE)</f>
        <v>2016</v>
      </c>
      <c r="N558" s="132" t="str">
        <f>VLOOKUP($C558,'Invited Hospitals'!$B:$K, 9, FALSE)</f>
        <v>Nongovt. (not-for-profit) - Other</v>
      </c>
      <c r="O558" s="110" t="s">
        <v>2426</v>
      </c>
      <c r="P558" s="113">
        <v>35324</v>
      </c>
      <c r="Q558" s="110" t="s">
        <v>2678</v>
      </c>
      <c r="R558" s="132" t="str">
        <f>VLOOKUP($C558,'Invited Hospitals'!$B:$K, 10, FALSE)</f>
        <v>Minor</v>
      </c>
      <c r="V558" s="1"/>
      <c r="X558" s="1"/>
      <c r="AF558" s="17"/>
      <c r="AG558" s="18"/>
      <c r="AH558" s="17"/>
    </row>
    <row r="559" spans="1:34">
      <c r="A559" s="84">
        <v>0.14268020204108089</v>
      </c>
      <c r="B559" s="83" t="s">
        <v>313</v>
      </c>
      <c r="C559" s="83" t="s">
        <v>313</v>
      </c>
      <c r="D559" s="84">
        <v>0.21700524054157877</v>
      </c>
      <c r="E559" s="83" t="s">
        <v>718</v>
      </c>
      <c r="F559" s="84">
        <v>0.25596923097598645</v>
      </c>
      <c r="G559" s="86" t="s">
        <v>614</v>
      </c>
      <c r="H559" t="s">
        <v>3722</v>
      </c>
      <c r="I559" t="str">
        <f t="shared" si="46"/>
        <v>Heather</v>
      </c>
      <c r="J559" t="str">
        <f t="shared" si="44"/>
        <v>Koji, Heather</v>
      </c>
      <c r="K559">
        <f>VLOOKUP(C559,'Invited Hospitals'!B:J, 7, FALSE)</f>
        <v>302</v>
      </c>
      <c r="L559" s="132">
        <v>20</v>
      </c>
      <c r="M559">
        <f>VLOOKUP($C559,'Invited Hospitals'!$B:$J, 8, FALSE)</f>
        <v>2016</v>
      </c>
      <c r="N559" s="132" t="str">
        <f>VLOOKUP($C559,'Invited Hospitals'!$B:$K, 9, FALSE)</f>
        <v>Nongovt. (not-for-profit) - Other</v>
      </c>
      <c r="O559" s="110" t="s">
        <v>2426</v>
      </c>
      <c r="P559" s="113">
        <v>42702</v>
      </c>
      <c r="Q559" s="110" t="s">
        <v>2681</v>
      </c>
      <c r="R559" s="132" t="str">
        <f>VLOOKUP($C559,'Invited Hospitals'!$B:$K, 10, FALSE)</f>
        <v>Minor</v>
      </c>
      <c r="V559" s="1"/>
      <c r="X559" s="1"/>
      <c r="AF559" s="17"/>
      <c r="AG559" s="18"/>
      <c r="AH559" s="17"/>
    </row>
    <row r="560" spans="1:34">
      <c r="A560" s="84">
        <v>0.31483628858168922</v>
      </c>
      <c r="B560" s="83" t="s">
        <v>313</v>
      </c>
      <c r="C560" s="83" t="s">
        <v>313</v>
      </c>
      <c r="D560" s="84">
        <v>0.21700524054157899</v>
      </c>
      <c r="E560" s="83" t="s">
        <v>718</v>
      </c>
      <c r="F560" s="84">
        <v>0.25596923097598601</v>
      </c>
      <c r="G560" s="86" t="s">
        <v>619</v>
      </c>
      <c r="H560" t="str">
        <f t="shared" ref="H560:H591" si="48">LEFT(G560,(FIND(" ",G560,1)-1))</f>
        <v>Tomlin</v>
      </c>
      <c r="I560" t="str">
        <f t="shared" si="46"/>
        <v>Irina</v>
      </c>
      <c r="J560" t="str">
        <f t="shared" si="44"/>
        <v>Tomlin, Irina</v>
      </c>
      <c r="K560">
        <f>VLOOKUP(C560,'Invited Hospitals'!B:J, 7, FALSE)</f>
        <v>302</v>
      </c>
      <c r="L560" s="132">
        <v>20</v>
      </c>
      <c r="M560">
        <f>VLOOKUP($C560,'Invited Hospitals'!$B:$J, 8, FALSE)</f>
        <v>2016</v>
      </c>
      <c r="N560" s="132" t="str">
        <f>VLOOKUP($C560,'Invited Hospitals'!$B:$K, 9, FALSE)</f>
        <v>Nongovt. (not-for-profit) - Other</v>
      </c>
      <c r="O560" s="110" t="s">
        <v>2426</v>
      </c>
      <c r="P560" s="113">
        <v>42506</v>
      </c>
      <c r="Q560" s="110" t="s">
        <v>2681</v>
      </c>
      <c r="R560" s="132" t="str">
        <f>VLOOKUP($C560,'Invited Hospitals'!$B:$K, 10, FALSE)</f>
        <v>Minor</v>
      </c>
      <c r="V560" s="1"/>
      <c r="X560" s="1"/>
      <c r="AF560" s="17"/>
      <c r="AG560" s="18"/>
      <c r="AH560" s="17"/>
    </row>
    <row r="561" spans="1:34">
      <c r="A561" s="84">
        <v>0.83831922515265889</v>
      </c>
      <c r="B561" s="83" t="s">
        <v>313</v>
      </c>
      <c r="C561" s="83" t="s">
        <v>313</v>
      </c>
      <c r="D561" s="84">
        <v>0.21700524054157899</v>
      </c>
      <c r="E561" s="83" t="s">
        <v>718</v>
      </c>
      <c r="F561" s="84">
        <v>0.25596923097598601</v>
      </c>
      <c r="G561" s="86" t="s">
        <v>620</v>
      </c>
      <c r="H561" t="str">
        <f t="shared" si="48"/>
        <v>Nadine</v>
      </c>
      <c r="I561" t="str">
        <f t="shared" si="46"/>
        <v>Tower Isabel</v>
      </c>
      <c r="J561" t="str">
        <f t="shared" si="44"/>
        <v>Nadine, Tower Isabel</v>
      </c>
      <c r="K561">
        <f>VLOOKUP(C561,'Invited Hospitals'!B:J, 7, FALSE)</f>
        <v>302</v>
      </c>
      <c r="L561" s="132">
        <v>20</v>
      </c>
      <c r="M561">
        <f>VLOOKUP($C561,'Invited Hospitals'!$B:$J, 8, FALSE)</f>
        <v>2016</v>
      </c>
      <c r="N561" s="132" t="str">
        <f>VLOOKUP($C561,'Invited Hospitals'!$B:$K, 9, FALSE)</f>
        <v>Nongovt. (not-for-profit) - Other</v>
      </c>
      <c r="O561" s="110" t="s">
        <v>2426</v>
      </c>
      <c r="P561" s="113">
        <v>42678</v>
      </c>
      <c r="Q561" s="110" t="s">
        <v>2681</v>
      </c>
      <c r="R561" s="132" t="str">
        <f>VLOOKUP($C561,'Invited Hospitals'!$B:$K, 10, FALSE)</f>
        <v>Minor</v>
      </c>
      <c r="V561" s="1"/>
      <c r="X561" s="1"/>
      <c r="AF561" s="17"/>
      <c r="AG561" s="18"/>
      <c r="AH561" s="17"/>
    </row>
    <row r="562" spans="1:34">
      <c r="A562" s="84">
        <v>0.32602330032919191</v>
      </c>
      <c r="B562" s="83" t="s">
        <v>313</v>
      </c>
      <c r="C562" s="83" t="s">
        <v>313</v>
      </c>
      <c r="D562" s="84">
        <v>0.21700524054157877</v>
      </c>
      <c r="E562" s="83" t="s">
        <v>718</v>
      </c>
      <c r="F562" s="84">
        <v>0.25596923097598645</v>
      </c>
      <c r="G562" s="86" t="s">
        <v>595</v>
      </c>
      <c r="H562" t="str">
        <f t="shared" si="48"/>
        <v>Hall</v>
      </c>
      <c r="I562" t="str">
        <f t="shared" si="46"/>
        <v>Jamie</v>
      </c>
      <c r="J562" t="str">
        <f t="shared" si="44"/>
        <v>Hall, Jamie</v>
      </c>
      <c r="K562">
        <f>VLOOKUP(C562,'Invited Hospitals'!B:J, 7, FALSE)</f>
        <v>302</v>
      </c>
      <c r="L562" s="132">
        <v>20</v>
      </c>
      <c r="M562">
        <f>VLOOKUP($C562,'Invited Hospitals'!$B:$J, 8, FALSE)</f>
        <v>2016</v>
      </c>
      <c r="N562" s="132" t="str">
        <f>VLOOKUP($C562,'Invited Hospitals'!$B:$K, 9, FALSE)</f>
        <v>Nongovt. (not-for-profit) - Other</v>
      </c>
      <c r="O562" s="110" t="s">
        <v>2426</v>
      </c>
      <c r="P562" s="113">
        <v>37900</v>
      </c>
      <c r="Q562" s="110" t="s">
        <v>2678</v>
      </c>
      <c r="R562" s="132" t="str">
        <f>VLOOKUP($C562,'Invited Hospitals'!$B:$K, 10, FALSE)</f>
        <v>Minor</v>
      </c>
      <c r="V562" s="1"/>
      <c r="X562" s="1"/>
      <c r="AF562" s="17"/>
      <c r="AG562" s="18"/>
      <c r="AH562" s="17"/>
    </row>
    <row r="563" spans="1:34">
      <c r="A563" s="84">
        <v>0.30228843248351545</v>
      </c>
      <c r="B563" s="83" t="s">
        <v>313</v>
      </c>
      <c r="C563" s="83" t="s">
        <v>313</v>
      </c>
      <c r="D563" s="84">
        <v>0.21700524054157877</v>
      </c>
      <c r="E563" s="83" t="s">
        <v>718</v>
      </c>
      <c r="F563" s="151">
        <v>0.25596923097598645</v>
      </c>
      <c r="G563" s="86" t="s">
        <v>608</v>
      </c>
      <c r="H563" t="str">
        <f t="shared" si="48"/>
        <v>Peterson</v>
      </c>
      <c r="I563" t="str">
        <f t="shared" si="46"/>
        <v>Jamie</v>
      </c>
      <c r="J563" t="str">
        <f t="shared" si="44"/>
        <v>Peterson, Jamie</v>
      </c>
      <c r="K563">
        <f>VLOOKUP(C563,'Invited Hospitals'!B:J, 7, FALSE)</f>
        <v>302</v>
      </c>
      <c r="L563" s="132">
        <v>20</v>
      </c>
      <c r="M563">
        <f>VLOOKUP($C563,'Invited Hospitals'!$B:$J, 8, FALSE)</f>
        <v>2016</v>
      </c>
      <c r="N563" s="132" t="str">
        <f>VLOOKUP($C563,'Invited Hospitals'!$B:$K, 9, FALSE)</f>
        <v>Nongovt. (not-for-profit) - Other</v>
      </c>
      <c r="O563" s="110" t="s">
        <v>2426</v>
      </c>
      <c r="P563" s="113">
        <v>41253</v>
      </c>
      <c r="Q563" s="110" t="s">
        <v>2678</v>
      </c>
      <c r="R563" s="132" t="str">
        <f>VLOOKUP($C563,'Invited Hospitals'!$B:$K, 10, FALSE)</f>
        <v>Minor</v>
      </c>
      <c r="V563" s="1"/>
      <c r="X563" s="1"/>
      <c r="AF563" s="17"/>
      <c r="AG563" s="18"/>
      <c r="AH563" s="17"/>
    </row>
    <row r="564" spans="1:34">
      <c r="A564" s="84">
        <v>0.18431451676285349</v>
      </c>
      <c r="B564" s="83" t="s">
        <v>313</v>
      </c>
      <c r="C564" s="83" t="s">
        <v>313</v>
      </c>
      <c r="D564" s="84">
        <v>0.21700524054157877</v>
      </c>
      <c r="E564" s="83" t="s">
        <v>718</v>
      </c>
      <c r="F564" s="84">
        <v>0.25596923097598645</v>
      </c>
      <c r="G564" s="86" t="s">
        <v>598</v>
      </c>
      <c r="H564" t="str">
        <f t="shared" si="48"/>
        <v>Kendall</v>
      </c>
      <c r="I564" t="str">
        <f t="shared" si="46"/>
        <v>Jane</v>
      </c>
      <c r="J564" t="str">
        <f t="shared" si="44"/>
        <v>Kendall, Jane</v>
      </c>
      <c r="K564">
        <f>VLOOKUP(C564,'Invited Hospitals'!B:J, 7, FALSE)</f>
        <v>302</v>
      </c>
      <c r="L564" s="132">
        <v>20</v>
      </c>
      <c r="M564">
        <f>VLOOKUP($C564,'Invited Hospitals'!$B:$J, 8, FALSE)</f>
        <v>2016</v>
      </c>
      <c r="N564" s="132" t="str">
        <f>VLOOKUP($C564,'Invited Hospitals'!$B:$K, 9, FALSE)</f>
        <v>Nongovt. (not-for-profit) - Other</v>
      </c>
      <c r="O564" s="110" t="s">
        <v>2679</v>
      </c>
      <c r="P564" s="113">
        <v>38369</v>
      </c>
      <c r="Q564" s="110" t="s">
        <v>2680</v>
      </c>
      <c r="R564" s="132" t="str">
        <f>VLOOKUP($C564,'Invited Hospitals'!$B:$K, 10, FALSE)</f>
        <v>Minor</v>
      </c>
      <c r="V564" s="1"/>
      <c r="X564" s="1"/>
      <c r="AF564" s="17"/>
      <c r="AG564" s="18"/>
      <c r="AH564" s="17"/>
    </row>
    <row r="565" spans="1:34">
      <c r="A565" s="84">
        <v>0.28235383751240617</v>
      </c>
      <c r="B565" s="83" t="s">
        <v>313</v>
      </c>
      <c r="C565" s="83" t="s">
        <v>313</v>
      </c>
      <c r="D565" s="84">
        <v>0.21700524054157877</v>
      </c>
      <c r="E565" s="83" t="s">
        <v>718</v>
      </c>
      <c r="F565" s="84">
        <v>0.25596923097598645</v>
      </c>
      <c r="G565" s="86" t="s">
        <v>587</v>
      </c>
      <c r="H565" t="str">
        <f t="shared" si="48"/>
        <v>Bryan</v>
      </c>
      <c r="I565" t="str">
        <f t="shared" si="46"/>
        <v>Jaymie</v>
      </c>
      <c r="J565" t="str">
        <f t="shared" si="44"/>
        <v>Bryan, Jaymie</v>
      </c>
      <c r="K565">
        <f>VLOOKUP(C565,'Invited Hospitals'!B:J, 7, FALSE)</f>
        <v>302</v>
      </c>
      <c r="L565" s="132">
        <v>20</v>
      </c>
      <c r="M565">
        <f>VLOOKUP($C565,'Invited Hospitals'!$B:$J, 8, FALSE)</f>
        <v>2016</v>
      </c>
      <c r="N565" s="132" t="str">
        <f>VLOOKUP($C565,'Invited Hospitals'!$B:$K, 9, FALSE)</f>
        <v>Nongovt. (not-for-profit) - Other</v>
      </c>
      <c r="O565" s="110" t="s">
        <v>2426</v>
      </c>
      <c r="P565" s="113">
        <v>41253</v>
      </c>
      <c r="Q565" s="110" t="s">
        <v>2681</v>
      </c>
      <c r="R565" s="132" t="str">
        <f>VLOOKUP($C565,'Invited Hospitals'!$B:$K, 10, FALSE)</f>
        <v>Minor</v>
      </c>
      <c r="V565" s="1"/>
      <c r="X565" s="1"/>
      <c r="AF565" s="17"/>
      <c r="AG565" s="18"/>
      <c r="AH565" s="17"/>
    </row>
    <row r="566" spans="1:34">
      <c r="A566" s="84">
        <v>0.40964201793983401</v>
      </c>
      <c r="B566" s="83" t="s">
        <v>313</v>
      </c>
      <c r="C566" s="83" t="s">
        <v>313</v>
      </c>
      <c r="D566" s="84">
        <v>0.21700524054157877</v>
      </c>
      <c r="E566" s="83" t="s">
        <v>718</v>
      </c>
      <c r="F566" s="84">
        <v>0.25596923097598645</v>
      </c>
      <c r="G566" s="86" t="s">
        <v>588</v>
      </c>
      <c r="H566" t="str">
        <f t="shared" si="48"/>
        <v>Collins</v>
      </c>
      <c r="I566" t="str">
        <f t="shared" si="46"/>
        <v>Jeffrey</v>
      </c>
      <c r="J566" t="str">
        <f t="shared" ref="J566:J629" si="49">PROPER(CLEAN(H566&amp;", "&amp;I566))</f>
        <v>Collins, Jeffrey</v>
      </c>
      <c r="K566">
        <f>VLOOKUP(C566,'Invited Hospitals'!B:J, 7, FALSE)</f>
        <v>302</v>
      </c>
      <c r="L566" s="132">
        <v>20</v>
      </c>
      <c r="M566">
        <f>VLOOKUP($C566,'Invited Hospitals'!$B:$J, 8, FALSE)</f>
        <v>2016</v>
      </c>
      <c r="N566" s="132" t="str">
        <f>VLOOKUP($C566,'Invited Hospitals'!$B:$K, 9, FALSE)</f>
        <v>Nongovt. (not-for-profit) - Other</v>
      </c>
      <c r="O566" s="110" t="s">
        <v>2679</v>
      </c>
      <c r="P566" s="113">
        <v>42720</v>
      </c>
      <c r="Q566" s="110" t="s">
        <v>2680</v>
      </c>
      <c r="R566" s="132" t="str">
        <f>VLOOKUP($C566,'Invited Hospitals'!$B:$K, 10, FALSE)</f>
        <v>Minor</v>
      </c>
      <c r="V566" s="1"/>
      <c r="X566" s="1"/>
      <c r="AF566" s="17"/>
      <c r="AG566" s="18"/>
      <c r="AH566" s="17"/>
    </row>
    <row r="567" spans="1:34">
      <c r="A567" s="84">
        <v>0.41813624884950717</v>
      </c>
      <c r="B567" s="83" t="s">
        <v>313</v>
      </c>
      <c r="C567" s="83" t="s">
        <v>313</v>
      </c>
      <c r="D567" s="84">
        <v>0.21700524054157877</v>
      </c>
      <c r="E567" s="83" t="s">
        <v>718</v>
      </c>
      <c r="F567" s="151">
        <v>0.25596923097598645</v>
      </c>
      <c r="G567" s="86" t="s">
        <v>592</v>
      </c>
      <c r="H567" t="str">
        <f t="shared" si="48"/>
        <v>Fulbright</v>
      </c>
      <c r="I567" t="str">
        <f t="shared" si="46"/>
        <v>Jennifer</v>
      </c>
      <c r="J567" t="str">
        <f t="shared" si="49"/>
        <v>Fulbright, Jennifer</v>
      </c>
      <c r="K567">
        <f>VLOOKUP(C567,'Invited Hospitals'!B:J, 7, FALSE)</f>
        <v>302</v>
      </c>
      <c r="L567" s="132">
        <v>20</v>
      </c>
      <c r="M567">
        <f>VLOOKUP($C567,'Invited Hospitals'!$B:$J, 8, FALSE)</f>
        <v>2016</v>
      </c>
      <c r="N567" s="132" t="str">
        <f>VLOOKUP($C567,'Invited Hospitals'!$B:$K, 9, FALSE)</f>
        <v>Nongovt. (not-for-profit) - Other</v>
      </c>
      <c r="O567" s="110" t="s">
        <v>2426</v>
      </c>
      <c r="P567" s="113">
        <v>42673</v>
      </c>
      <c r="Q567" s="110" t="s">
        <v>2678</v>
      </c>
      <c r="R567" s="132" t="str">
        <f>VLOOKUP($C567,'Invited Hospitals'!$B:$K, 10, FALSE)</f>
        <v>Minor</v>
      </c>
      <c r="V567" s="1"/>
      <c r="X567" s="1"/>
      <c r="AF567" s="17"/>
      <c r="AG567" s="18"/>
      <c r="AH567" s="17"/>
    </row>
    <row r="568" spans="1:34">
      <c r="A568" s="84">
        <v>0.61370128919429301</v>
      </c>
      <c r="B568" s="83" t="s">
        <v>313</v>
      </c>
      <c r="C568" s="83" t="s">
        <v>313</v>
      </c>
      <c r="D568" s="84">
        <v>0.21700524054157899</v>
      </c>
      <c r="E568" s="83" t="s">
        <v>718</v>
      </c>
      <c r="F568" s="84">
        <v>0.25596923097598601</v>
      </c>
      <c r="G568" s="86" t="s">
        <v>626</v>
      </c>
      <c r="H568" t="str">
        <f t="shared" si="48"/>
        <v>Felisario</v>
      </c>
      <c r="I568" t="str">
        <f t="shared" si="46"/>
        <v>Jessamae</v>
      </c>
      <c r="J568" t="str">
        <f t="shared" si="49"/>
        <v>Felisario, Jessamae</v>
      </c>
      <c r="K568">
        <f>VLOOKUP(C568,'Invited Hospitals'!B:J, 7, FALSE)</f>
        <v>302</v>
      </c>
      <c r="L568" s="132">
        <v>20</v>
      </c>
      <c r="M568">
        <f>VLOOKUP($C568,'Invited Hospitals'!$B:$J, 8, FALSE)</f>
        <v>2016</v>
      </c>
      <c r="N568" s="132" t="str">
        <f>VLOOKUP($C568,'Invited Hospitals'!$B:$K, 9, FALSE)</f>
        <v>Nongovt. (not-for-profit) - Other</v>
      </c>
      <c r="O568" s="110" t="s">
        <v>2426</v>
      </c>
      <c r="P568" s="113">
        <v>41078</v>
      </c>
      <c r="Q568" s="110" t="s">
        <v>2678</v>
      </c>
      <c r="R568" s="132" t="str">
        <f>VLOOKUP($C568,'Invited Hospitals'!$B:$K, 10, FALSE)</f>
        <v>Minor</v>
      </c>
      <c r="V568" s="1"/>
      <c r="X568" s="1"/>
      <c r="AF568" s="17"/>
      <c r="AG568" s="18"/>
      <c r="AH568" s="17"/>
    </row>
    <row r="569" spans="1:34">
      <c r="A569" s="84">
        <v>0.31021032116780545</v>
      </c>
      <c r="B569" s="83" t="s">
        <v>313</v>
      </c>
      <c r="C569" s="83" t="s">
        <v>313</v>
      </c>
      <c r="D569" s="84">
        <v>0.21700524054157877</v>
      </c>
      <c r="E569" s="83" t="s">
        <v>718</v>
      </c>
      <c r="F569" s="84">
        <v>0.25596923097598645</v>
      </c>
      <c r="G569" s="86" t="s">
        <v>579</v>
      </c>
      <c r="H569" t="str">
        <f t="shared" si="48"/>
        <v>Abrigo</v>
      </c>
      <c r="I569" t="str">
        <f t="shared" si="46"/>
        <v>Jesus</v>
      </c>
      <c r="J569" t="str">
        <f t="shared" si="49"/>
        <v>Abrigo, Jesus</v>
      </c>
      <c r="K569">
        <f>VLOOKUP(C569,'Invited Hospitals'!B:J, 7, FALSE)</f>
        <v>302</v>
      </c>
      <c r="L569" s="132">
        <v>20</v>
      </c>
      <c r="M569">
        <f>VLOOKUP($C569,'Invited Hospitals'!$B:$J, 8, FALSE)</f>
        <v>2016</v>
      </c>
      <c r="N569" s="132" t="str">
        <f>VLOOKUP($C569,'Invited Hospitals'!$B:$K, 9, FALSE)</f>
        <v>Nongovt. (not-for-profit) - Other</v>
      </c>
      <c r="O569" s="110" t="s">
        <v>2426</v>
      </c>
      <c r="P569" s="113">
        <v>42758</v>
      </c>
      <c r="Q569" s="110" t="s">
        <v>2681</v>
      </c>
      <c r="R569" s="132" t="str">
        <f>VLOOKUP($C569,'Invited Hospitals'!$B:$K, 10, FALSE)</f>
        <v>Minor</v>
      </c>
      <c r="V569" s="1"/>
      <c r="X569" s="1"/>
      <c r="AF569" s="17"/>
      <c r="AG569" s="18"/>
      <c r="AH569" s="17"/>
    </row>
    <row r="570" spans="1:34">
      <c r="A570" s="84">
        <v>0.24002063454716815</v>
      </c>
      <c r="B570" s="83" t="s">
        <v>313</v>
      </c>
      <c r="C570" s="83" t="s">
        <v>313</v>
      </c>
      <c r="D570" s="84">
        <v>0.21700524054157877</v>
      </c>
      <c r="E570" s="83" t="s">
        <v>718</v>
      </c>
      <c r="F570" s="84">
        <v>0.25596923097598645</v>
      </c>
      <c r="G570" s="86" t="s">
        <v>607</v>
      </c>
      <c r="H570" t="str">
        <f t="shared" si="48"/>
        <v>Peecook</v>
      </c>
      <c r="I570" t="str">
        <f t="shared" ref="I570:I633" si="50">TRIM(MID(G570,FIND(" ",G570)+1,256))</f>
        <v>Jillian</v>
      </c>
      <c r="J570" t="str">
        <f t="shared" si="49"/>
        <v>Peecook, Jillian</v>
      </c>
      <c r="K570">
        <f>VLOOKUP(C570,'Invited Hospitals'!B:J, 7, FALSE)</f>
        <v>302</v>
      </c>
      <c r="L570" s="132">
        <v>20</v>
      </c>
      <c r="M570">
        <f>VLOOKUP($C570,'Invited Hospitals'!$B:$J, 8, FALSE)</f>
        <v>2016</v>
      </c>
      <c r="N570" s="132" t="str">
        <f>VLOOKUP($C570,'Invited Hospitals'!$B:$K, 9, FALSE)</f>
        <v>Nongovt. (not-for-profit) - Other</v>
      </c>
      <c r="O570" s="110" t="s">
        <v>2426</v>
      </c>
      <c r="P570" s="113">
        <v>42758</v>
      </c>
      <c r="Q570" s="110" t="s">
        <v>2678</v>
      </c>
      <c r="R570" s="132" t="str">
        <f>VLOOKUP($C570,'Invited Hospitals'!$B:$K, 10, FALSE)</f>
        <v>Minor</v>
      </c>
      <c r="V570" s="1"/>
      <c r="X570" s="1"/>
      <c r="AF570" s="17"/>
      <c r="AG570" s="18"/>
      <c r="AH570" s="17"/>
    </row>
    <row r="571" spans="1:34">
      <c r="A571" s="84">
        <v>0.44324608566001422</v>
      </c>
      <c r="B571" s="83" t="s">
        <v>313</v>
      </c>
      <c r="C571" s="83" t="s">
        <v>313</v>
      </c>
      <c r="D571" s="84">
        <v>0.21700524054157877</v>
      </c>
      <c r="E571" s="83" t="s">
        <v>718</v>
      </c>
      <c r="F571" s="84">
        <v>0.25596923097598645</v>
      </c>
      <c r="G571" s="86" t="s">
        <v>584</v>
      </c>
      <c r="H571" t="str">
        <f t="shared" si="48"/>
        <v>Bareuther</v>
      </c>
      <c r="I571" t="str">
        <f t="shared" si="50"/>
        <v>Joelle</v>
      </c>
      <c r="J571" t="str">
        <f t="shared" si="49"/>
        <v>Bareuther, Joelle</v>
      </c>
      <c r="K571">
        <f>VLOOKUP(C571,'Invited Hospitals'!B:J, 7, FALSE)</f>
        <v>302</v>
      </c>
      <c r="L571" s="132">
        <v>20</v>
      </c>
      <c r="M571">
        <f>VLOOKUP($C571,'Invited Hospitals'!$B:$J, 8, FALSE)</f>
        <v>2016</v>
      </c>
      <c r="N571" s="132" t="str">
        <f>VLOOKUP($C571,'Invited Hospitals'!$B:$K, 9, FALSE)</f>
        <v>Nongovt. (not-for-profit) - Other</v>
      </c>
      <c r="O571" s="110" t="s">
        <v>2426</v>
      </c>
      <c r="P571" s="113">
        <v>42835</v>
      </c>
      <c r="Q571" s="110" t="s">
        <v>2678</v>
      </c>
      <c r="R571" s="132" t="str">
        <f>VLOOKUP($C571,'Invited Hospitals'!$B:$K, 10, FALSE)</f>
        <v>Minor</v>
      </c>
      <c r="V571" s="1"/>
      <c r="X571" s="1"/>
      <c r="AF571" s="17"/>
      <c r="AG571" s="18"/>
      <c r="AH571" s="17"/>
    </row>
    <row r="572" spans="1:34">
      <c r="A572" s="84">
        <v>0.75948372997085822</v>
      </c>
      <c r="B572" s="83" t="s">
        <v>313</v>
      </c>
      <c r="C572" s="83" t="s">
        <v>313</v>
      </c>
      <c r="D572" s="84">
        <v>0.21700524054157877</v>
      </c>
      <c r="E572" s="83" t="s">
        <v>718</v>
      </c>
      <c r="F572" s="84">
        <v>0.25596923097598645</v>
      </c>
      <c r="G572" s="86" t="s">
        <v>601</v>
      </c>
      <c r="H572" t="str">
        <f t="shared" si="48"/>
        <v>Lynch</v>
      </c>
      <c r="I572" t="str">
        <f t="shared" si="50"/>
        <v>Juliana</v>
      </c>
      <c r="J572" t="str">
        <f t="shared" si="49"/>
        <v>Lynch, Juliana</v>
      </c>
      <c r="K572">
        <f>VLOOKUP(C572,'Invited Hospitals'!B:J, 7, FALSE)</f>
        <v>302</v>
      </c>
      <c r="L572" s="132">
        <v>20</v>
      </c>
      <c r="M572">
        <f>VLOOKUP($C572,'Invited Hospitals'!$B:$J, 8, FALSE)</f>
        <v>2016</v>
      </c>
      <c r="N572" s="132" t="str">
        <f>VLOOKUP($C572,'Invited Hospitals'!$B:$K, 9, FALSE)</f>
        <v>Nongovt. (not-for-profit) - Other</v>
      </c>
      <c r="O572" s="110" t="s">
        <v>2679</v>
      </c>
      <c r="P572" s="113">
        <v>42961</v>
      </c>
      <c r="Q572" s="110" t="s">
        <v>2681</v>
      </c>
      <c r="R572" s="132" t="str">
        <f>VLOOKUP($C572,'Invited Hospitals'!$B:$K, 10, FALSE)</f>
        <v>Minor</v>
      </c>
      <c r="V572" s="1"/>
      <c r="X572" s="1"/>
      <c r="AF572" s="17"/>
      <c r="AG572" s="18"/>
      <c r="AH572" s="17"/>
    </row>
    <row r="573" spans="1:34">
      <c r="A573" s="84">
        <v>0.26776264474115452</v>
      </c>
      <c r="B573" s="83" t="s">
        <v>313</v>
      </c>
      <c r="C573" s="83" t="s">
        <v>313</v>
      </c>
      <c r="D573" s="84">
        <v>0.21700524054157877</v>
      </c>
      <c r="E573" s="83" t="s">
        <v>718</v>
      </c>
      <c r="F573" s="84">
        <v>0.25596923097598645</v>
      </c>
      <c r="G573" s="86" t="s">
        <v>578</v>
      </c>
      <c r="H573" t="str">
        <f t="shared" si="48"/>
        <v>Mason</v>
      </c>
      <c r="I573" t="str">
        <f t="shared" si="50"/>
        <v>Katie</v>
      </c>
      <c r="J573" t="str">
        <f t="shared" si="49"/>
        <v>Mason, Katie</v>
      </c>
      <c r="K573">
        <f>VLOOKUP(C573,'Invited Hospitals'!B:J, 7, FALSE)</f>
        <v>302</v>
      </c>
      <c r="L573" s="132">
        <v>20</v>
      </c>
      <c r="M573">
        <f>VLOOKUP($C573,'Invited Hospitals'!$B:$J, 8, FALSE)</f>
        <v>2016</v>
      </c>
      <c r="N573" s="132" t="str">
        <f>VLOOKUP($C573,'Invited Hospitals'!$B:$K, 9, FALSE)</f>
        <v>Nongovt. (not-for-profit) - Other</v>
      </c>
      <c r="O573" s="110" t="s">
        <v>2426</v>
      </c>
      <c r="P573" s="113">
        <v>42650</v>
      </c>
      <c r="Q573" s="110" t="s">
        <v>2678</v>
      </c>
      <c r="R573" s="132" t="str">
        <f>VLOOKUP($C573,'Invited Hospitals'!$B:$K, 10, FALSE)</f>
        <v>Minor</v>
      </c>
      <c r="V573" s="1"/>
      <c r="X573" s="1"/>
      <c r="AF573" s="17"/>
      <c r="AG573" s="18"/>
      <c r="AH573" s="17"/>
    </row>
    <row r="574" spans="1:34">
      <c r="A574" s="84">
        <v>0.43728559783448417</v>
      </c>
      <c r="B574" s="83" t="s">
        <v>313</v>
      </c>
      <c r="C574" s="83" t="s">
        <v>313</v>
      </c>
      <c r="D574" s="84">
        <v>0.21700524054157877</v>
      </c>
      <c r="E574" s="83" t="s">
        <v>718</v>
      </c>
      <c r="F574" s="84">
        <v>0.25596923097598645</v>
      </c>
      <c r="G574" s="86" t="s">
        <v>609</v>
      </c>
      <c r="H574" t="str">
        <f t="shared" si="48"/>
        <v>Phillips</v>
      </c>
      <c r="I574" t="str">
        <f t="shared" si="50"/>
        <v>Laurie</v>
      </c>
      <c r="J574" t="str">
        <f t="shared" si="49"/>
        <v>Phillips, Laurie</v>
      </c>
      <c r="K574">
        <f>VLOOKUP(C574,'Invited Hospitals'!B:J, 7, FALSE)</f>
        <v>302</v>
      </c>
      <c r="L574" s="132">
        <v>20</v>
      </c>
      <c r="M574">
        <f>VLOOKUP($C574,'Invited Hospitals'!$B:$J, 8, FALSE)</f>
        <v>2016</v>
      </c>
      <c r="N574" s="132" t="str">
        <f>VLOOKUP($C574,'Invited Hospitals'!$B:$K, 9, FALSE)</f>
        <v>Nongovt. (not-for-profit) - Other</v>
      </c>
      <c r="O574" s="110" t="s">
        <v>2426</v>
      </c>
      <c r="P574" s="113">
        <v>41736</v>
      </c>
      <c r="Q574" s="110" t="s">
        <v>2681</v>
      </c>
      <c r="R574" s="132" t="str">
        <f>VLOOKUP($C574,'Invited Hospitals'!$B:$K, 10, FALSE)</f>
        <v>Minor</v>
      </c>
      <c r="V574" s="1"/>
      <c r="X574" s="1"/>
      <c r="AF574" s="17"/>
      <c r="AG574" s="18"/>
      <c r="AH574" s="17"/>
    </row>
    <row r="575" spans="1:34">
      <c r="A575" s="84">
        <v>0.73717973328408271</v>
      </c>
      <c r="B575" s="83" t="s">
        <v>313</v>
      </c>
      <c r="C575" s="83" t="s">
        <v>313</v>
      </c>
      <c r="D575" s="84">
        <v>0.21700524054157899</v>
      </c>
      <c r="E575" s="83" t="s">
        <v>718</v>
      </c>
      <c r="F575" s="84">
        <v>0.25596923097598601</v>
      </c>
      <c r="G575" s="86" t="s">
        <v>618</v>
      </c>
      <c r="H575" t="str">
        <f t="shared" si="48"/>
        <v>Tingstad</v>
      </c>
      <c r="I575" t="str">
        <f t="shared" si="50"/>
        <v>Leane</v>
      </c>
      <c r="J575" t="str">
        <f t="shared" si="49"/>
        <v>Tingstad, Leane</v>
      </c>
      <c r="K575">
        <f>VLOOKUP(C575,'Invited Hospitals'!B:J, 7, FALSE)</f>
        <v>302</v>
      </c>
      <c r="L575" s="132">
        <v>20</v>
      </c>
      <c r="M575">
        <f>VLOOKUP($C575,'Invited Hospitals'!$B:$J, 8, FALSE)</f>
        <v>2016</v>
      </c>
      <c r="N575" s="132" t="str">
        <f>VLOOKUP($C575,'Invited Hospitals'!$B:$K, 9, FALSE)</f>
        <v>Nongovt. (not-for-profit) - Other</v>
      </c>
      <c r="O575" s="110" t="s">
        <v>2426</v>
      </c>
      <c r="P575" s="113">
        <v>38278</v>
      </c>
      <c r="Q575" s="110" t="s">
        <v>2681</v>
      </c>
      <c r="R575" s="132" t="str">
        <f>VLOOKUP($C575,'Invited Hospitals'!$B:$K, 10, FALSE)</f>
        <v>Minor</v>
      </c>
      <c r="V575" s="1"/>
      <c r="X575" s="1"/>
      <c r="AF575" s="17"/>
      <c r="AG575" s="18"/>
      <c r="AH575" s="17"/>
    </row>
    <row r="576" spans="1:34">
      <c r="A576" s="84">
        <v>0.54531976194750453</v>
      </c>
      <c r="B576" s="83" t="s">
        <v>313</v>
      </c>
      <c r="C576" s="83" t="s">
        <v>313</v>
      </c>
      <c r="D576" s="84">
        <v>0.21700524054157877</v>
      </c>
      <c r="E576" s="83" t="s">
        <v>718</v>
      </c>
      <c r="F576" s="151">
        <v>0.25596923097598645</v>
      </c>
      <c r="G576" s="86" t="s">
        <v>590</v>
      </c>
      <c r="H576" t="str">
        <f t="shared" si="48"/>
        <v>Evans</v>
      </c>
      <c r="I576" t="str">
        <f t="shared" si="50"/>
        <v>Madison</v>
      </c>
      <c r="J576" t="str">
        <f t="shared" si="49"/>
        <v>Evans, Madison</v>
      </c>
      <c r="K576">
        <f>VLOOKUP(C576,'Invited Hospitals'!B:J, 7, FALSE)</f>
        <v>302</v>
      </c>
      <c r="L576" s="132">
        <v>20</v>
      </c>
      <c r="M576">
        <f>VLOOKUP($C576,'Invited Hospitals'!$B:$J, 8, FALSE)</f>
        <v>2016</v>
      </c>
      <c r="N576" s="132" t="str">
        <f>VLOOKUP($C576,'Invited Hospitals'!$B:$K, 9, FALSE)</f>
        <v>Nongovt. (not-for-profit) - Other</v>
      </c>
      <c r="O576" s="110" t="s">
        <v>2426</v>
      </c>
      <c r="P576" s="113">
        <v>42688</v>
      </c>
      <c r="Q576" s="110" t="s">
        <v>2681</v>
      </c>
      <c r="R576" s="132" t="str">
        <f>VLOOKUP($C576,'Invited Hospitals'!$B:$K, 10, FALSE)</f>
        <v>Minor</v>
      </c>
      <c r="V576" s="1"/>
      <c r="X576" s="1"/>
      <c r="AF576" s="17"/>
      <c r="AG576" s="18"/>
      <c r="AH576" s="17"/>
    </row>
    <row r="577" spans="1:34">
      <c r="A577" s="84">
        <v>0.97970112423648037</v>
      </c>
      <c r="B577" s="83" t="s">
        <v>313</v>
      </c>
      <c r="C577" s="83" t="s">
        <v>313</v>
      </c>
      <c r="D577" s="84">
        <v>0.21700524054157899</v>
      </c>
      <c r="E577" s="83" t="s">
        <v>718</v>
      </c>
      <c r="F577" s="84">
        <v>0.25596923097598601</v>
      </c>
      <c r="G577" s="86" t="s">
        <v>615</v>
      </c>
      <c r="H577" t="str">
        <f t="shared" si="48"/>
        <v>Sherwood</v>
      </c>
      <c r="I577" t="str">
        <f t="shared" si="50"/>
        <v>Margaret</v>
      </c>
      <c r="J577" t="str">
        <f t="shared" si="49"/>
        <v>Sherwood, Margaret</v>
      </c>
      <c r="K577">
        <f>VLOOKUP(C577,'Invited Hospitals'!B:J, 7, FALSE)</f>
        <v>302</v>
      </c>
      <c r="L577" s="132">
        <v>20</v>
      </c>
      <c r="M577">
        <f>VLOOKUP($C577,'Invited Hospitals'!$B:$J, 8, FALSE)</f>
        <v>2016</v>
      </c>
      <c r="N577" s="132" t="str">
        <f>VLOOKUP($C577,'Invited Hospitals'!$B:$K, 9, FALSE)</f>
        <v>Nongovt. (not-for-profit) - Other</v>
      </c>
      <c r="O577" s="110" t="s">
        <v>2426</v>
      </c>
      <c r="P577" s="113">
        <v>41309</v>
      </c>
      <c r="Q577" s="110" t="s">
        <v>2681</v>
      </c>
      <c r="R577" s="132" t="str">
        <f>VLOOKUP($C577,'Invited Hospitals'!$B:$K, 10, FALSE)</f>
        <v>Minor</v>
      </c>
      <c r="V577" s="1"/>
      <c r="X577" s="1"/>
      <c r="AF577" s="17"/>
      <c r="AG577" s="18"/>
      <c r="AH577" s="17"/>
    </row>
    <row r="578" spans="1:34">
      <c r="A578" s="84">
        <v>0.40680473989839772</v>
      </c>
      <c r="B578" s="83" t="s">
        <v>313</v>
      </c>
      <c r="C578" s="83" t="s">
        <v>313</v>
      </c>
      <c r="D578" s="84">
        <v>0.21700524054157877</v>
      </c>
      <c r="E578" s="83" t="s">
        <v>718</v>
      </c>
      <c r="F578" s="84">
        <v>0.25596923097598645</v>
      </c>
      <c r="G578" s="86" t="s">
        <v>586</v>
      </c>
      <c r="H578" t="str">
        <f t="shared" si="48"/>
        <v>Biggs</v>
      </c>
      <c r="I578" t="str">
        <f t="shared" si="50"/>
        <v>Maria</v>
      </c>
      <c r="J578" t="str">
        <f t="shared" si="49"/>
        <v>Biggs, Maria</v>
      </c>
      <c r="K578">
        <f>VLOOKUP(C578,'Invited Hospitals'!B:J, 7, FALSE)</f>
        <v>302</v>
      </c>
      <c r="L578" s="132">
        <v>20</v>
      </c>
      <c r="M578">
        <f>VLOOKUP($C578,'Invited Hospitals'!$B:$J, 8, FALSE)</f>
        <v>2016</v>
      </c>
      <c r="N578" s="132" t="str">
        <f>VLOOKUP($C578,'Invited Hospitals'!$B:$K, 9, FALSE)</f>
        <v>Nongovt. (not-for-profit) - Other</v>
      </c>
      <c r="O578" s="110" t="s">
        <v>2679</v>
      </c>
      <c r="P578" s="113">
        <v>42741</v>
      </c>
      <c r="Q578" s="110" t="s">
        <v>2678</v>
      </c>
      <c r="R578" s="132" t="str">
        <f>VLOOKUP($C578,'Invited Hospitals'!$B:$K, 10, FALSE)</f>
        <v>Minor</v>
      </c>
      <c r="V578" s="1"/>
      <c r="X578" s="1"/>
      <c r="AF578" s="17"/>
      <c r="AG578" s="18"/>
      <c r="AH578" s="17"/>
    </row>
    <row r="579" spans="1:34">
      <c r="A579" s="84">
        <v>0.74923943763965062</v>
      </c>
      <c r="B579" s="83" t="s">
        <v>313</v>
      </c>
      <c r="C579" s="83" t="s">
        <v>313</v>
      </c>
      <c r="D579" s="84">
        <v>0.21700524054157899</v>
      </c>
      <c r="E579" s="83" t="s">
        <v>718</v>
      </c>
      <c r="F579" s="84">
        <v>0.25596923097598601</v>
      </c>
      <c r="G579" s="86" t="s">
        <v>627</v>
      </c>
      <c r="H579" t="str">
        <f t="shared" si="48"/>
        <v>Gotauco</v>
      </c>
      <c r="I579" t="str">
        <f t="shared" si="50"/>
        <v>Mark</v>
      </c>
      <c r="J579" t="str">
        <f t="shared" si="49"/>
        <v>Gotauco, Mark</v>
      </c>
      <c r="K579">
        <f>VLOOKUP(C579,'Invited Hospitals'!B:J, 7, FALSE)</f>
        <v>302</v>
      </c>
      <c r="L579" s="132">
        <v>20</v>
      </c>
      <c r="M579">
        <f>VLOOKUP($C579,'Invited Hospitals'!$B:$J, 8, FALSE)</f>
        <v>2016</v>
      </c>
      <c r="N579" s="132" t="str">
        <f>VLOOKUP($C579,'Invited Hospitals'!$B:$K, 9, FALSE)</f>
        <v>Nongovt. (not-for-profit) - Other</v>
      </c>
      <c r="O579" s="110" t="s">
        <v>2679</v>
      </c>
      <c r="P579" s="113">
        <v>42093</v>
      </c>
      <c r="Q579" s="110" t="s">
        <v>2680</v>
      </c>
      <c r="R579" s="132" t="str">
        <f>VLOOKUP($C579,'Invited Hospitals'!$B:$K, 10, FALSE)</f>
        <v>Minor</v>
      </c>
      <c r="V579" s="1"/>
      <c r="X579" s="1"/>
      <c r="AF579" s="17"/>
      <c r="AG579" s="18"/>
      <c r="AH579" s="17"/>
    </row>
    <row r="580" spans="1:34">
      <c r="A580" s="84">
        <v>0.58056855426604137</v>
      </c>
      <c r="B580" s="83" t="s">
        <v>313</v>
      </c>
      <c r="C580" s="83" t="s">
        <v>313</v>
      </c>
      <c r="D580" s="84">
        <v>0.21700524054157899</v>
      </c>
      <c r="E580" s="83" t="s">
        <v>718</v>
      </c>
      <c r="F580" s="84">
        <v>0.25596923097598601</v>
      </c>
      <c r="G580" s="86" t="s">
        <v>623</v>
      </c>
      <c r="H580" t="str">
        <f t="shared" si="48"/>
        <v>Byrd</v>
      </c>
      <c r="I580" t="str">
        <f t="shared" si="50"/>
        <v>Mason</v>
      </c>
      <c r="J580" t="str">
        <f t="shared" si="49"/>
        <v>Byrd, Mason</v>
      </c>
      <c r="K580">
        <f>VLOOKUP(C580,'Invited Hospitals'!B:J, 7, FALSE)</f>
        <v>302</v>
      </c>
      <c r="L580" s="132">
        <v>20</v>
      </c>
      <c r="M580">
        <f>VLOOKUP($C580,'Invited Hospitals'!$B:$J, 8, FALSE)</f>
        <v>2016</v>
      </c>
      <c r="N580" s="132" t="str">
        <f>VLOOKUP($C580,'Invited Hospitals'!$B:$K, 9, FALSE)</f>
        <v>Nongovt. (not-for-profit) - Other</v>
      </c>
      <c r="O580" s="110" t="s">
        <v>2679</v>
      </c>
      <c r="P580" s="113">
        <v>41169</v>
      </c>
      <c r="Q580" s="110" t="s">
        <v>2681</v>
      </c>
      <c r="R580" s="132" t="str">
        <f>VLOOKUP($C580,'Invited Hospitals'!$B:$K, 10, FALSE)</f>
        <v>Minor</v>
      </c>
      <c r="V580" s="1"/>
      <c r="X580" s="1"/>
      <c r="AF580" s="17"/>
      <c r="AG580" s="18"/>
      <c r="AH580" s="17"/>
    </row>
    <row r="581" spans="1:34">
      <c r="A581" s="84">
        <v>0.68765600700922791</v>
      </c>
      <c r="B581" s="83" t="s">
        <v>313</v>
      </c>
      <c r="C581" s="83" t="s">
        <v>313</v>
      </c>
      <c r="D581" s="84">
        <v>0.21700524054157899</v>
      </c>
      <c r="E581" s="83" t="s">
        <v>718</v>
      </c>
      <c r="F581" s="151">
        <v>0.25596923097598601</v>
      </c>
      <c r="G581" s="86" t="s">
        <v>628</v>
      </c>
      <c r="H581" t="str">
        <f t="shared" si="48"/>
        <v>Harris</v>
      </c>
      <c r="I581" t="str">
        <f t="shared" si="50"/>
        <v>Melinda</v>
      </c>
      <c r="J581" t="str">
        <f t="shared" si="49"/>
        <v>Harris, Melinda</v>
      </c>
      <c r="K581">
        <f>VLOOKUP(C581,'Invited Hospitals'!B:J, 7, FALSE)</f>
        <v>302</v>
      </c>
      <c r="L581" s="132">
        <v>20</v>
      </c>
      <c r="M581">
        <f>VLOOKUP($C581,'Invited Hospitals'!$B:$J, 8, FALSE)</f>
        <v>2016</v>
      </c>
      <c r="N581" s="132" t="str">
        <f>VLOOKUP($C581,'Invited Hospitals'!$B:$K, 9, FALSE)</f>
        <v>Nongovt. (not-for-profit) - Other</v>
      </c>
      <c r="O581" s="110" t="s">
        <v>2679</v>
      </c>
      <c r="P581" s="113">
        <v>42338</v>
      </c>
      <c r="Q581" s="110" t="s">
        <v>2678</v>
      </c>
      <c r="R581" s="132" t="str">
        <f>VLOOKUP($C581,'Invited Hospitals'!$B:$K, 10, FALSE)</f>
        <v>Minor</v>
      </c>
      <c r="V581" s="1"/>
      <c r="X581" s="1"/>
      <c r="AF581" s="17"/>
      <c r="AG581" s="18"/>
      <c r="AH581" s="17"/>
    </row>
    <row r="582" spans="1:34">
      <c r="A582" s="84">
        <v>0.31276779580951464</v>
      </c>
      <c r="B582" s="83" t="s">
        <v>313</v>
      </c>
      <c r="C582" s="83" t="s">
        <v>313</v>
      </c>
      <c r="D582" s="84">
        <v>0.21700524054157877</v>
      </c>
      <c r="E582" s="83" t="s">
        <v>718</v>
      </c>
      <c r="F582" s="84">
        <v>0.25596923097598645</v>
      </c>
      <c r="G582" s="86" t="s">
        <v>612</v>
      </c>
      <c r="H582" t="str">
        <f t="shared" si="48"/>
        <v>Richards</v>
      </c>
      <c r="I582" t="str">
        <f t="shared" si="50"/>
        <v>Misty</v>
      </c>
      <c r="J582" t="str">
        <f t="shared" si="49"/>
        <v>Richards, Misty</v>
      </c>
      <c r="K582">
        <f>VLOOKUP(C582,'Invited Hospitals'!B:J, 7, FALSE)</f>
        <v>302</v>
      </c>
      <c r="L582" s="132">
        <v>20</v>
      </c>
      <c r="M582">
        <f>VLOOKUP($C582,'Invited Hospitals'!$B:$J, 8, FALSE)</f>
        <v>2016</v>
      </c>
      <c r="N582" s="132" t="str">
        <f>VLOOKUP($C582,'Invited Hospitals'!$B:$K, 9, FALSE)</f>
        <v>Nongovt. (not-for-profit) - Other</v>
      </c>
      <c r="O582" s="110" t="s">
        <v>2426</v>
      </c>
      <c r="P582" s="113">
        <v>40154</v>
      </c>
      <c r="Q582" s="110" t="s">
        <v>2681</v>
      </c>
      <c r="R582" s="132" t="str">
        <f>VLOOKUP($C582,'Invited Hospitals'!$B:$K, 10, FALSE)</f>
        <v>Minor</v>
      </c>
      <c r="V582" s="1"/>
      <c r="X582" s="1"/>
      <c r="AF582" s="17"/>
      <c r="AG582" s="18"/>
      <c r="AH582" s="17"/>
    </row>
    <row r="583" spans="1:34">
      <c r="A583" s="84">
        <v>0.38600677008208006</v>
      </c>
      <c r="B583" s="83" t="s">
        <v>313</v>
      </c>
      <c r="C583" s="83" t="s">
        <v>313</v>
      </c>
      <c r="D583" s="84">
        <v>0.21700524054157899</v>
      </c>
      <c r="E583" s="83" t="s">
        <v>718</v>
      </c>
      <c r="F583" s="84">
        <v>0.25596923097598601</v>
      </c>
      <c r="G583" s="86" t="s">
        <v>633</v>
      </c>
      <c r="H583" t="str">
        <f t="shared" si="48"/>
        <v>Sombo</v>
      </c>
      <c r="I583" t="str">
        <f t="shared" si="50"/>
        <v>Molalign</v>
      </c>
      <c r="J583" t="str">
        <f t="shared" si="49"/>
        <v>Sombo, Molalign</v>
      </c>
      <c r="K583">
        <f>VLOOKUP(C583,'Invited Hospitals'!B:J, 7, FALSE)</f>
        <v>302</v>
      </c>
      <c r="L583" s="132">
        <v>20</v>
      </c>
      <c r="M583">
        <f>VLOOKUP($C583,'Invited Hospitals'!$B:$J, 8, FALSE)</f>
        <v>2016</v>
      </c>
      <c r="N583" s="132" t="str">
        <f>VLOOKUP($C583,'Invited Hospitals'!$B:$K, 9, FALSE)</f>
        <v>Nongovt. (not-for-profit) - Other</v>
      </c>
      <c r="O583" s="110" t="s">
        <v>2679</v>
      </c>
      <c r="P583" s="113">
        <v>41344</v>
      </c>
      <c r="Q583" s="110" t="s">
        <v>2485</v>
      </c>
      <c r="R583" s="132" t="str">
        <f>VLOOKUP($C583,'Invited Hospitals'!$B:$K, 10, FALSE)</f>
        <v>Minor</v>
      </c>
      <c r="V583" s="1"/>
      <c r="X583" s="1"/>
      <c r="AF583" s="17"/>
      <c r="AG583" s="18"/>
      <c r="AH583" s="17"/>
    </row>
    <row r="584" spans="1:34">
      <c r="A584" s="84">
        <v>0.25553128111770096</v>
      </c>
      <c r="B584" s="83" t="s">
        <v>313</v>
      </c>
      <c r="C584" s="83" t="s">
        <v>313</v>
      </c>
      <c r="D584" s="84">
        <v>0.21700524054157877</v>
      </c>
      <c r="E584" s="83" t="s">
        <v>718</v>
      </c>
      <c r="F584" s="151">
        <v>0.25596923097598645</v>
      </c>
      <c r="G584" s="86" t="s">
        <v>581</v>
      </c>
      <c r="H584" t="str">
        <f t="shared" si="48"/>
        <v>Arnaut</v>
      </c>
      <c r="I584" t="str">
        <f t="shared" si="50"/>
        <v>Nermin</v>
      </c>
      <c r="J584" t="str">
        <f t="shared" si="49"/>
        <v>Arnaut, Nermin</v>
      </c>
      <c r="K584">
        <f>VLOOKUP(C584,'Invited Hospitals'!B:J, 7, FALSE)</f>
        <v>302</v>
      </c>
      <c r="L584" s="132">
        <v>20</v>
      </c>
      <c r="M584">
        <f>VLOOKUP($C584,'Invited Hospitals'!$B:$J, 8, FALSE)</f>
        <v>2016</v>
      </c>
      <c r="N584" s="132" t="str">
        <f>VLOOKUP($C584,'Invited Hospitals'!$B:$K, 9, FALSE)</f>
        <v>Nongovt. (not-for-profit) - Other</v>
      </c>
      <c r="O584" s="110" t="s">
        <v>2426</v>
      </c>
      <c r="P584" s="113">
        <v>37148</v>
      </c>
      <c r="Q584" s="110" t="s">
        <v>2678</v>
      </c>
      <c r="R584" s="132" t="str">
        <f>VLOOKUP($C584,'Invited Hospitals'!$B:$K, 10, FALSE)</f>
        <v>Minor</v>
      </c>
      <c r="V584" s="1"/>
      <c r="X584" s="1"/>
      <c r="AF584" s="17"/>
      <c r="AG584" s="18"/>
      <c r="AH584" s="17"/>
    </row>
    <row r="585" spans="1:34">
      <c r="A585" s="84">
        <v>0.5707566620515534</v>
      </c>
      <c r="B585" s="83" t="s">
        <v>313</v>
      </c>
      <c r="C585" s="83" t="s">
        <v>313</v>
      </c>
      <c r="D585" s="84">
        <v>0.21700524054157877</v>
      </c>
      <c r="E585" s="83" t="s">
        <v>718</v>
      </c>
      <c r="F585" s="84">
        <v>0.25596923097598645</v>
      </c>
      <c r="G585" s="86" t="s">
        <v>604</v>
      </c>
      <c r="H585" t="str">
        <f t="shared" si="48"/>
        <v>Newbold</v>
      </c>
      <c r="I585" t="str">
        <f t="shared" si="50"/>
        <v>Olivia</v>
      </c>
      <c r="J585" t="str">
        <f t="shared" si="49"/>
        <v>Newbold, Olivia</v>
      </c>
      <c r="K585">
        <f>VLOOKUP(C585,'Invited Hospitals'!B:J, 7, FALSE)</f>
        <v>302</v>
      </c>
      <c r="L585" s="132">
        <v>20</v>
      </c>
      <c r="M585">
        <f>VLOOKUP($C585,'Invited Hospitals'!$B:$J, 8, FALSE)</f>
        <v>2016</v>
      </c>
      <c r="N585" s="132" t="str">
        <f>VLOOKUP($C585,'Invited Hospitals'!$B:$K, 9, FALSE)</f>
        <v>Nongovt. (not-for-profit) - Other</v>
      </c>
      <c r="O585" s="110" t="s">
        <v>2426</v>
      </c>
      <c r="P585" s="113">
        <v>41596</v>
      </c>
      <c r="Q585" s="110" t="s">
        <v>2681</v>
      </c>
      <c r="R585" s="132" t="str">
        <f>VLOOKUP($C585,'Invited Hospitals'!$B:$K, 10, FALSE)</f>
        <v>Minor</v>
      </c>
      <c r="V585" s="1"/>
      <c r="X585" s="1"/>
      <c r="AF585" s="17"/>
      <c r="AG585" s="18"/>
      <c r="AH585" s="17"/>
    </row>
    <row r="586" spans="1:34">
      <c r="A586" s="84">
        <v>0.70240857127227452</v>
      </c>
      <c r="B586" s="83" t="s">
        <v>313</v>
      </c>
      <c r="C586" s="83" t="s">
        <v>313</v>
      </c>
      <c r="D586" s="84">
        <v>0.21700524054157877</v>
      </c>
      <c r="E586" s="83" t="s">
        <v>718</v>
      </c>
      <c r="F586" s="84">
        <v>0.25596923097598645</v>
      </c>
      <c r="G586" s="86" t="s">
        <v>596</v>
      </c>
      <c r="H586" t="str">
        <f t="shared" si="48"/>
        <v>Hughes</v>
      </c>
      <c r="I586" t="str">
        <f t="shared" si="50"/>
        <v>Patricia</v>
      </c>
      <c r="J586" t="str">
        <f t="shared" si="49"/>
        <v>Hughes, Patricia</v>
      </c>
      <c r="K586">
        <f>VLOOKUP(C586,'Invited Hospitals'!B:J, 7, FALSE)</f>
        <v>302</v>
      </c>
      <c r="L586" s="132">
        <v>20</v>
      </c>
      <c r="M586">
        <f>VLOOKUP($C586,'Invited Hospitals'!$B:$J, 8, FALSE)</f>
        <v>2016</v>
      </c>
      <c r="N586" s="132" t="str">
        <f>VLOOKUP($C586,'Invited Hospitals'!$B:$K, 9, FALSE)</f>
        <v>Nongovt. (not-for-profit) - Other</v>
      </c>
      <c r="O586" s="110" t="s">
        <v>2426</v>
      </c>
      <c r="P586" s="113">
        <v>38901</v>
      </c>
      <c r="Q586" s="110" t="s">
        <v>2678</v>
      </c>
      <c r="R586" s="132" t="str">
        <f>VLOOKUP($C586,'Invited Hospitals'!$B:$K, 10, FALSE)</f>
        <v>Minor</v>
      </c>
      <c r="V586" s="1"/>
      <c r="X586" s="1"/>
      <c r="AF586" s="17"/>
      <c r="AG586" s="18"/>
      <c r="AH586" s="17"/>
    </row>
    <row r="587" spans="1:34">
      <c r="A587" s="84">
        <v>0.25960220963834835</v>
      </c>
      <c r="B587" s="83" t="s">
        <v>313</v>
      </c>
      <c r="C587" s="83" t="s">
        <v>313</v>
      </c>
      <c r="D587" s="84">
        <v>0.21700524054157877</v>
      </c>
      <c r="E587" s="83" t="s">
        <v>718</v>
      </c>
      <c r="F587" s="84">
        <v>0.25596923097598645</v>
      </c>
      <c r="G587" s="86" t="s">
        <v>603</v>
      </c>
      <c r="H587" t="str">
        <f t="shared" si="48"/>
        <v>Milliman</v>
      </c>
      <c r="I587" t="str">
        <f t="shared" si="50"/>
        <v>Rene</v>
      </c>
      <c r="J587" t="str">
        <f t="shared" si="49"/>
        <v>Milliman, Rene</v>
      </c>
      <c r="K587">
        <f>VLOOKUP(C587,'Invited Hospitals'!B:J, 7, FALSE)</f>
        <v>302</v>
      </c>
      <c r="L587" s="132">
        <v>20</v>
      </c>
      <c r="M587">
        <f>VLOOKUP($C587,'Invited Hospitals'!$B:$J, 8, FALSE)</f>
        <v>2016</v>
      </c>
      <c r="N587" s="132" t="str">
        <f>VLOOKUP($C587,'Invited Hospitals'!$B:$K, 9, FALSE)</f>
        <v>Nongovt. (not-for-profit) - Other</v>
      </c>
      <c r="O587" s="110" t="s">
        <v>2426</v>
      </c>
      <c r="P587" s="113">
        <v>38075</v>
      </c>
      <c r="Q587" s="110" t="s">
        <v>2678</v>
      </c>
      <c r="R587" s="132" t="str">
        <f>VLOOKUP($C587,'Invited Hospitals'!$B:$K, 10, FALSE)</f>
        <v>Minor</v>
      </c>
      <c r="V587" s="1"/>
      <c r="X587" s="1"/>
      <c r="AF587" s="17"/>
      <c r="AG587" s="18"/>
      <c r="AH587" s="17"/>
    </row>
    <row r="588" spans="1:34">
      <c r="A588" s="84">
        <v>9.909368354691872E-2</v>
      </c>
      <c r="B588" s="83" t="s">
        <v>313</v>
      </c>
      <c r="C588" s="83" t="s">
        <v>313</v>
      </c>
      <c r="D588" s="84">
        <v>0.21700524054157899</v>
      </c>
      <c r="E588" s="83" t="s">
        <v>718</v>
      </c>
      <c r="F588" s="84">
        <v>0.25596923097598601</v>
      </c>
      <c r="G588" s="86" t="s">
        <v>631</v>
      </c>
      <c r="H588" t="str">
        <f t="shared" si="48"/>
        <v>Pinkerton</v>
      </c>
      <c r="I588" t="str">
        <f t="shared" si="50"/>
        <v>Rolindia</v>
      </c>
      <c r="J588" t="str">
        <f t="shared" si="49"/>
        <v>Pinkerton, Rolindia</v>
      </c>
      <c r="K588">
        <f>VLOOKUP(C588,'Invited Hospitals'!B:J, 7, FALSE)</f>
        <v>302</v>
      </c>
      <c r="L588" s="132">
        <v>20</v>
      </c>
      <c r="M588">
        <f>VLOOKUP($C588,'Invited Hospitals'!$B:$J, 8, FALSE)</f>
        <v>2016</v>
      </c>
      <c r="N588" s="132" t="str">
        <f>VLOOKUP($C588,'Invited Hospitals'!$B:$K, 9, FALSE)</f>
        <v>Nongovt. (not-for-profit) - Other</v>
      </c>
      <c r="O588" s="110" t="s">
        <v>2426</v>
      </c>
      <c r="P588" s="113">
        <v>41323</v>
      </c>
      <c r="Q588" s="110" t="s">
        <v>2681</v>
      </c>
      <c r="R588" s="132" t="str">
        <f>VLOOKUP($C588,'Invited Hospitals'!$B:$K, 10, FALSE)</f>
        <v>Minor</v>
      </c>
      <c r="V588" s="1"/>
      <c r="X588" s="1"/>
      <c r="AF588" s="17"/>
      <c r="AG588" s="18"/>
      <c r="AH588" s="17"/>
    </row>
    <row r="589" spans="1:34">
      <c r="A589" s="84">
        <v>0.10115881103933355</v>
      </c>
      <c r="B589" s="83" t="s">
        <v>313</v>
      </c>
      <c r="C589" s="83" t="s">
        <v>313</v>
      </c>
      <c r="D589" s="84">
        <v>0.21700524054157877</v>
      </c>
      <c r="E589" s="83" t="s">
        <v>718</v>
      </c>
      <c r="F589" s="84">
        <v>0.25596923097598645</v>
      </c>
      <c r="G589" s="86" t="s">
        <v>580</v>
      </c>
      <c r="H589" t="str">
        <f t="shared" si="48"/>
        <v>Adams</v>
      </c>
      <c r="I589" t="str">
        <f t="shared" si="50"/>
        <v>Ronald</v>
      </c>
      <c r="J589" t="str">
        <f t="shared" si="49"/>
        <v>Adams, Ronald</v>
      </c>
      <c r="K589">
        <f>VLOOKUP(C589,'Invited Hospitals'!B:J, 7, FALSE)</f>
        <v>302</v>
      </c>
      <c r="L589" s="132">
        <v>20</v>
      </c>
      <c r="M589">
        <f>VLOOKUP($C589,'Invited Hospitals'!$B:$J, 8, FALSE)</f>
        <v>2016</v>
      </c>
      <c r="N589" s="132" t="str">
        <f>VLOOKUP($C589,'Invited Hospitals'!$B:$K, 9, FALSE)</f>
        <v>Nongovt. (not-for-profit) - Other</v>
      </c>
      <c r="O589" s="110" t="s">
        <v>2426</v>
      </c>
      <c r="P589" s="121">
        <v>42118</v>
      </c>
      <c r="Q589" s="110" t="s">
        <v>2681</v>
      </c>
      <c r="R589" s="132" t="str">
        <f>VLOOKUP($C589,'Invited Hospitals'!$B:$K, 10, FALSE)</f>
        <v>Minor</v>
      </c>
      <c r="V589" s="1"/>
      <c r="X589" s="1"/>
      <c r="AF589" s="17"/>
      <c r="AG589" s="18"/>
      <c r="AH589" s="17"/>
    </row>
    <row r="590" spans="1:34">
      <c r="A590" s="84">
        <v>5.019382650135451E-2</v>
      </c>
      <c r="B590" s="83" t="s">
        <v>313</v>
      </c>
      <c r="C590" s="83" t="s">
        <v>313</v>
      </c>
      <c r="D590" s="84">
        <v>0.21700524054157877</v>
      </c>
      <c r="E590" s="83" t="s">
        <v>718</v>
      </c>
      <c r="F590" s="84">
        <v>0.25596923097598645</v>
      </c>
      <c r="G590" s="86" t="s">
        <v>597</v>
      </c>
      <c r="H590" t="str">
        <f t="shared" si="48"/>
        <v>Johnson</v>
      </c>
      <c r="I590" t="str">
        <f t="shared" si="50"/>
        <v>Tacita</v>
      </c>
      <c r="J590" t="str">
        <f t="shared" si="49"/>
        <v>Johnson, Tacita</v>
      </c>
      <c r="K590">
        <f>VLOOKUP(C590,'Invited Hospitals'!B:J, 7, FALSE)</f>
        <v>302</v>
      </c>
      <c r="L590" s="132">
        <v>20</v>
      </c>
      <c r="M590">
        <f>VLOOKUP($C590,'Invited Hospitals'!$B:$J, 8, FALSE)</f>
        <v>2016</v>
      </c>
      <c r="N590" s="132" t="str">
        <f>VLOOKUP($C590,'Invited Hospitals'!$B:$K, 9, FALSE)</f>
        <v>Nongovt. (not-for-profit) - Other</v>
      </c>
      <c r="O590" s="110" t="s">
        <v>2426</v>
      </c>
      <c r="P590" s="113">
        <v>40028</v>
      </c>
      <c r="Q590" s="110" t="s">
        <v>2678</v>
      </c>
      <c r="R590" s="132" t="str">
        <f>VLOOKUP($C590,'Invited Hospitals'!$B:$K, 10, FALSE)</f>
        <v>Minor</v>
      </c>
      <c r="V590" s="1"/>
      <c r="X590" s="1"/>
      <c r="AF590" s="17"/>
      <c r="AG590" s="18"/>
      <c r="AH590" s="17"/>
    </row>
    <row r="591" spans="1:34">
      <c r="A591" s="84">
        <v>0.84898272377599771</v>
      </c>
      <c r="B591" s="83" t="s">
        <v>313</v>
      </c>
      <c r="C591" s="83" t="s">
        <v>313</v>
      </c>
      <c r="D591" s="84">
        <v>0.21700524054157877</v>
      </c>
      <c r="E591" s="83" t="s">
        <v>718</v>
      </c>
      <c r="F591" s="151">
        <v>0.25596923097598645</v>
      </c>
      <c r="G591" s="86" t="s">
        <v>583</v>
      </c>
      <c r="H591" t="str">
        <f t="shared" si="48"/>
        <v>Balliett</v>
      </c>
      <c r="I591" t="str">
        <f t="shared" si="50"/>
        <v>Tara</v>
      </c>
      <c r="J591" t="str">
        <f t="shared" si="49"/>
        <v>Balliett, Tara</v>
      </c>
      <c r="K591">
        <f>VLOOKUP(C591,'Invited Hospitals'!B:J, 7, FALSE)</f>
        <v>302</v>
      </c>
      <c r="L591" s="132">
        <v>20</v>
      </c>
      <c r="M591">
        <f>VLOOKUP($C591,'Invited Hospitals'!$B:$J, 8, FALSE)</f>
        <v>2016</v>
      </c>
      <c r="N591" s="132" t="str">
        <f>VLOOKUP($C591,'Invited Hospitals'!$B:$K, 9, FALSE)</f>
        <v>Nongovt. (not-for-profit) - Other</v>
      </c>
      <c r="O591" s="110" t="s">
        <v>2426</v>
      </c>
      <c r="P591" s="113">
        <v>42863</v>
      </c>
      <c r="Q591" s="110" t="s">
        <v>2678</v>
      </c>
      <c r="R591" s="132" t="str">
        <f>VLOOKUP($C591,'Invited Hospitals'!$B:$K, 10, FALSE)</f>
        <v>Minor</v>
      </c>
      <c r="V591" s="1"/>
      <c r="X591" s="1"/>
      <c r="AF591" s="17"/>
      <c r="AG591" s="18"/>
      <c r="AH591" s="17"/>
    </row>
    <row r="592" spans="1:34">
      <c r="A592" s="84">
        <v>7.1004746077447778E-2</v>
      </c>
      <c r="B592" s="83" t="s">
        <v>313</v>
      </c>
      <c r="C592" s="83" t="s">
        <v>313</v>
      </c>
      <c r="D592" s="84">
        <v>0.21700524054157877</v>
      </c>
      <c r="E592" s="83" t="s">
        <v>718</v>
      </c>
      <c r="F592" s="84">
        <v>0.25596923097598645</v>
      </c>
      <c r="G592" s="86" t="s">
        <v>599</v>
      </c>
      <c r="H592" t="str">
        <f t="shared" ref="H592:H623" si="51">LEFT(G592,(FIND(" ",G592,1)-1))</f>
        <v>Kieffer</v>
      </c>
      <c r="I592" t="str">
        <f t="shared" si="50"/>
        <v>Tashia</v>
      </c>
      <c r="J592" t="str">
        <f t="shared" si="49"/>
        <v>Kieffer, Tashia</v>
      </c>
      <c r="K592">
        <f>VLOOKUP(C592,'Invited Hospitals'!B:J, 7, FALSE)</f>
        <v>302</v>
      </c>
      <c r="L592" s="132">
        <v>20</v>
      </c>
      <c r="M592">
        <f>VLOOKUP($C592,'Invited Hospitals'!$B:$J, 8, FALSE)</f>
        <v>2016</v>
      </c>
      <c r="N592" s="132" t="str">
        <f>VLOOKUP($C592,'Invited Hospitals'!$B:$K, 9, FALSE)</f>
        <v>Nongovt. (not-for-profit) - Other</v>
      </c>
      <c r="O592" s="110" t="s">
        <v>2426</v>
      </c>
      <c r="P592" s="113">
        <v>38838</v>
      </c>
      <c r="Q592" s="110" t="s">
        <v>2678</v>
      </c>
      <c r="R592" s="132" t="str">
        <f>VLOOKUP($C592,'Invited Hospitals'!$B:$K, 10, FALSE)</f>
        <v>Minor</v>
      </c>
      <c r="V592" s="1"/>
      <c r="X592" s="1"/>
      <c r="AF592" s="17"/>
      <c r="AG592" s="18"/>
      <c r="AH592" s="17"/>
    </row>
    <row r="593" spans="1:34">
      <c r="A593" s="84">
        <v>0.66120471170657691</v>
      </c>
      <c r="B593" s="83" t="s">
        <v>313</v>
      </c>
      <c r="C593" s="83" t="s">
        <v>313</v>
      </c>
      <c r="D593" s="84">
        <v>0.21700524054157899</v>
      </c>
      <c r="E593" s="83" t="s">
        <v>718</v>
      </c>
      <c r="F593" s="84">
        <v>0.25596923097598601</v>
      </c>
      <c r="G593" s="86" t="s">
        <v>624</v>
      </c>
      <c r="H593" t="str">
        <f t="shared" si="51"/>
        <v>Dubovaia</v>
      </c>
      <c r="I593" t="str">
        <f t="shared" si="50"/>
        <v>Tatiana</v>
      </c>
      <c r="J593" t="str">
        <f t="shared" si="49"/>
        <v>Dubovaia, Tatiana</v>
      </c>
      <c r="K593">
        <f>VLOOKUP(C593,'Invited Hospitals'!B:J, 7, FALSE)</f>
        <v>302</v>
      </c>
      <c r="L593" s="132">
        <v>20</v>
      </c>
      <c r="M593">
        <f>VLOOKUP($C593,'Invited Hospitals'!$B:$J, 8, FALSE)</f>
        <v>2016</v>
      </c>
      <c r="N593" s="132" t="str">
        <f>VLOOKUP($C593,'Invited Hospitals'!$B:$K, 9, FALSE)</f>
        <v>Nongovt. (not-for-profit) - Other</v>
      </c>
      <c r="O593" s="110" t="s">
        <v>2679</v>
      </c>
      <c r="P593" s="113">
        <v>41981</v>
      </c>
      <c r="Q593" s="110" t="s">
        <v>2680</v>
      </c>
      <c r="R593" s="132" t="str">
        <f>VLOOKUP($C593,'Invited Hospitals'!$B:$K, 10, FALSE)</f>
        <v>Minor</v>
      </c>
      <c r="V593" s="1"/>
      <c r="X593" s="1"/>
      <c r="AF593" s="17"/>
      <c r="AG593" s="18"/>
      <c r="AH593" s="17"/>
    </row>
    <row r="594" spans="1:34">
      <c r="A594" s="84">
        <v>3.0987548047626268E-2</v>
      </c>
      <c r="B594" s="83" t="s">
        <v>313</v>
      </c>
      <c r="C594" s="83" t="s">
        <v>313</v>
      </c>
      <c r="D594" s="84">
        <v>0.21700524054157899</v>
      </c>
      <c r="E594" s="83" t="s">
        <v>718</v>
      </c>
      <c r="F594" s="84">
        <v>0.25596923097598601</v>
      </c>
      <c r="G594" s="86" t="s">
        <v>630</v>
      </c>
      <c r="H594" t="str">
        <f t="shared" si="51"/>
        <v>Kostyuk</v>
      </c>
      <c r="I594" t="str">
        <f t="shared" si="50"/>
        <v>Tatyana</v>
      </c>
      <c r="J594" t="str">
        <f t="shared" si="49"/>
        <v>Kostyuk, Tatyana</v>
      </c>
      <c r="K594">
        <f>VLOOKUP(C594,'Invited Hospitals'!B:J, 7, FALSE)</f>
        <v>302</v>
      </c>
      <c r="L594" s="132">
        <v>20</v>
      </c>
      <c r="M594">
        <f>VLOOKUP($C594,'Invited Hospitals'!$B:$J, 8, FALSE)</f>
        <v>2016</v>
      </c>
      <c r="N594" s="132" t="str">
        <f>VLOOKUP($C594,'Invited Hospitals'!$B:$K, 9, FALSE)</f>
        <v>Nongovt. (not-for-profit) - Other</v>
      </c>
      <c r="O594" s="110" t="s">
        <v>2679</v>
      </c>
      <c r="P594" s="113">
        <v>41848</v>
      </c>
      <c r="Q594" s="110" t="s">
        <v>2680</v>
      </c>
      <c r="R594" s="132" t="str">
        <f>VLOOKUP($C594,'Invited Hospitals'!$B:$K, 10, FALSE)</f>
        <v>Minor</v>
      </c>
      <c r="V594" s="1"/>
      <c r="X594" s="1"/>
      <c r="AF594" s="17"/>
      <c r="AG594" s="18"/>
      <c r="AH594" s="17"/>
    </row>
    <row r="595" spans="1:34">
      <c r="A595" s="84">
        <v>0.88501599094560968</v>
      </c>
      <c r="B595" s="83" t="s">
        <v>313</v>
      </c>
      <c r="C595" s="83" t="s">
        <v>313</v>
      </c>
      <c r="D595" s="84">
        <v>0.21700524054157877</v>
      </c>
      <c r="E595" s="83" t="s">
        <v>718</v>
      </c>
      <c r="F595" s="84">
        <v>0.25596923097598645</v>
      </c>
      <c r="G595" s="86" t="s">
        <v>613</v>
      </c>
      <c r="H595" t="str">
        <f t="shared" si="51"/>
        <v>Rodriguez</v>
      </c>
      <c r="I595" t="str">
        <f t="shared" si="50"/>
        <v>Tiffany</v>
      </c>
      <c r="J595" t="str">
        <f t="shared" si="49"/>
        <v>Rodriguez, Tiffany</v>
      </c>
      <c r="K595">
        <f>VLOOKUP(C595,'Invited Hospitals'!B:J, 7, FALSE)</f>
        <v>302</v>
      </c>
      <c r="L595" s="132">
        <v>20</v>
      </c>
      <c r="M595">
        <f>VLOOKUP($C595,'Invited Hospitals'!$B:$J, 8, FALSE)</f>
        <v>2016</v>
      </c>
      <c r="N595" s="132" t="str">
        <f>VLOOKUP($C595,'Invited Hospitals'!$B:$K, 9, FALSE)</f>
        <v>Nongovt. (not-for-profit) - Other</v>
      </c>
      <c r="O595" s="110" t="s">
        <v>2426</v>
      </c>
      <c r="P595" s="113">
        <v>42163</v>
      </c>
      <c r="Q595" s="110" t="s">
        <v>2681</v>
      </c>
      <c r="R595" s="132" t="str">
        <f>VLOOKUP($C595,'Invited Hospitals'!$B:$K, 10, FALSE)</f>
        <v>Minor</v>
      </c>
      <c r="V595" s="1"/>
      <c r="X595" s="1"/>
      <c r="AF595" s="17"/>
      <c r="AG595" s="18"/>
      <c r="AH595" s="17"/>
    </row>
    <row r="596" spans="1:34">
      <c r="A596" s="84">
        <v>0.18817474877885865</v>
      </c>
      <c r="B596" s="83" t="s">
        <v>313</v>
      </c>
      <c r="C596" s="83" t="s">
        <v>313</v>
      </c>
      <c r="D596" s="84">
        <v>0.21700524054157877</v>
      </c>
      <c r="E596" s="83" t="s">
        <v>718</v>
      </c>
      <c r="F596" s="84">
        <v>0.25596923097598645</v>
      </c>
      <c r="G596" s="86" t="s">
        <v>593</v>
      </c>
      <c r="H596" t="str">
        <f t="shared" si="51"/>
        <v>Gorchakov</v>
      </c>
      <c r="I596" t="str">
        <f t="shared" si="50"/>
        <v>Vera</v>
      </c>
      <c r="J596" t="str">
        <f t="shared" si="49"/>
        <v>Gorchakov, Vera</v>
      </c>
      <c r="K596">
        <f>VLOOKUP(C596,'Invited Hospitals'!B:J, 7, FALSE)</f>
        <v>302</v>
      </c>
      <c r="L596" s="132">
        <v>20</v>
      </c>
      <c r="M596">
        <f>VLOOKUP($C596,'Invited Hospitals'!$B:$J, 8, FALSE)</f>
        <v>2016</v>
      </c>
      <c r="N596" s="132" t="str">
        <f>VLOOKUP($C596,'Invited Hospitals'!$B:$K, 9, FALSE)</f>
        <v>Nongovt. (not-for-profit) - Other</v>
      </c>
      <c r="O596" s="110" t="s">
        <v>2426</v>
      </c>
      <c r="P596" s="113">
        <v>37119</v>
      </c>
      <c r="Q596" s="110" t="s">
        <v>2678</v>
      </c>
      <c r="R596" s="132" t="str">
        <f>VLOOKUP($C596,'Invited Hospitals'!$B:$K, 10, FALSE)</f>
        <v>Minor</v>
      </c>
      <c r="V596" s="1"/>
      <c r="X596" s="1"/>
      <c r="AF596" s="17"/>
      <c r="AG596" s="18"/>
      <c r="AH596" s="17"/>
    </row>
    <row r="597" spans="1:34">
      <c r="A597" s="84">
        <v>0.82893141493724842</v>
      </c>
      <c r="B597" s="83" t="s">
        <v>313</v>
      </c>
      <c r="C597" s="83" t="s">
        <v>313</v>
      </c>
      <c r="D597" s="84">
        <v>0.21700524054157899</v>
      </c>
      <c r="E597" s="83" t="s">
        <v>718</v>
      </c>
      <c r="F597" s="151">
        <v>0.25596923097598601</v>
      </c>
      <c r="G597" s="86" t="s">
        <v>625</v>
      </c>
      <c r="H597" t="str">
        <f t="shared" si="51"/>
        <v>Ekman</v>
      </c>
      <c r="I597" t="str">
        <f t="shared" si="50"/>
        <v>Victoria</v>
      </c>
      <c r="J597" t="str">
        <f t="shared" si="49"/>
        <v>Ekman, Victoria</v>
      </c>
      <c r="K597">
        <f>VLOOKUP(C597,'Invited Hospitals'!B:J, 7, FALSE)</f>
        <v>302</v>
      </c>
      <c r="L597" s="132">
        <v>20</v>
      </c>
      <c r="M597">
        <f>VLOOKUP($C597,'Invited Hospitals'!$B:$J, 8, FALSE)</f>
        <v>2016</v>
      </c>
      <c r="N597" s="132" t="str">
        <f>VLOOKUP($C597,'Invited Hospitals'!$B:$K, 9, FALSE)</f>
        <v>Nongovt. (not-for-profit) - Other</v>
      </c>
      <c r="O597" s="110" t="s">
        <v>2679</v>
      </c>
      <c r="P597" s="113">
        <v>39531</v>
      </c>
      <c r="Q597" s="110" t="s">
        <v>2678</v>
      </c>
      <c r="R597" s="132" t="str">
        <f>VLOOKUP($C597,'Invited Hospitals'!$B:$K, 10, FALSE)</f>
        <v>Minor</v>
      </c>
      <c r="V597" s="1"/>
      <c r="X597" s="1"/>
      <c r="AF597" s="17"/>
      <c r="AG597" s="18"/>
      <c r="AH597" s="17"/>
    </row>
    <row r="598" spans="1:34">
      <c r="A598" s="84">
        <v>0.4560693035174197</v>
      </c>
      <c r="B598" s="83" t="s">
        <v>313</v>
      </c>
      <c r="C598" s="83" t="s">
        <v>313</v>
      </c>
      <c r="D598" s="84">
        <v>0.21700524054157877</v>
      </c>
      <c r="E598" s="83" t="s">
        <v>721</v>
      </c>
      <c r="F598" s="151">
        <v>0.38472962404098765</v>
      </c>
      <c r="G598" s="86" t="s">
        <v>673</v>
      </c>
      <c r="H598" t="str">
        <f t="shared" si="51"/>
        <v>Deaton</v>
      </c>
      <c r="I598" t="str">
        <f t="shared" si="50"/>
        <v>Abby</v>
      </c>
      <c r="J598" t="str">
        <f t="shared" si="49"/>
        <v>Deaton, Abby</v>
      </c>
      <c r="K598">
        <f>VLOOKUP(C598,'Invited Hospitals'!B:J, 7, FALSE)</f>
        <v>302</v>
      </c>
      <c r="L598" s="132">
        <v>20</v>
      </c>
      <c r="M598">
        <f>VLOOKUP($C598,'Invited Hospitals'!$B:$J, 8, FALSE)</f>
        <v>2016</v>
      </c>
      <c r="N598" s="132" t="str">
        <f>VLOOKUP($C598,'Invited Hospitals'!$B:$K, 9, FALSE)</f>
        <v>Nongovt. (not-for-profit) - Other</v>
      </c>
      <c r="O598" s="110" t="s">
        <v>2426</v>
      </c>
      <c r="P598" s="121">
        <v>41932</v>
      </c>
      <c r="Q598" s="110" t="s">
        <v>2681</v>
      </c>
      <c r="R598" s="132" t="str">
        <f>VLOOKUP($C598,'Invited Hospitals'!$B:$K, 10, FALSE)</f>
        <v>Minor</v>
      </c>
      <c r="V598" s="1"/>
      <c r="X598" s="1"/>
      <c r="AF598" s="17"/>
      <c r="AG598" s="18"/>
      <c r="AH598" s="17"/>
    </row>
    <row r="599" spans="1:34">
      <c r="A599" s="84">
        <v>9.2358051565890276E-2</v>
      </c>
      <c r="B599" s="83" t="s">
        <v>313</v>
      </c>
      <c r="C599" s="83" t="s">
        <v>313</v>
      </c>
      <c r="D599" s="84">
        <v>0.21700524054157877</v>
      </c>
      <c r="E599" s="83" t="s">
        <v>721</v>
      </c>
      <c r="F599" s="151">
        <v>0.38472962404098765</v>
      </c>
      <c r="G599" s="86" t="s">
        <v>667</v>
      </c>
      <c r="H599" t="str">
        <f t="shared" si="51"/>
        <v>Brusco</v>
      </c>
      <c r="I599" t="str">
        <f t="shared" si="50"/>
        <v>Anna</v>
      </c>
      <c r="J599" t="str">
        <f t="shared" si="49"/>
        <v>Brusco, Anna</v>
      </c>
      <c r="K599">
        <f>VLOOKUP(C599,'Invited Hospitals'!B:J, 7, FALSE)</f>
        <v>302</v>
      </c>
      <c r="L599" s="132">
        <v>20</v>
      </c>
      <c r="M599">
        <f>VLOOKUP($C599,'Invited Hospitals'!$B:$J, 8, FALSE)</f>
        <v>2016</v>
      </c>
      <c r="N599" s="132" t="str">
        <f>VLOOKUP($C599,'Invited Hospitals'!$B:$K, 9, FALSE)</f>
        <v>Nongovt. (not-for-profit) - Other</v>
      </c>
      <c r="O599" s="110" t="s">
        <v>2426</v>
      </c>
      <c r="P599" s="121">
        <v>33756</v>
      </c>
      <c r="Q599" s="110" t="s">
        <v>2678</v>
      </c>
      <c r="R599" s="132" t="str">
        <f>VLOOKUP($C599,'Invited Hospitals'!$B:$K, 10, FALSE)</f>
        <v>Minor</v>
      </c>
      <c r="V599" s="1"/>
      <c r="X599" s="1"/>
      <c r="AF599" s="17"/>
      <c r="AG599" s="18"/>
      <c r="AH599" s="17"/>
    </row>
    <row r="600" spans="1:34">
      <c r="A600" s="84">
        <v>0.21640837300204041</v>
      </c>
      <c r="B600" s="83" t="s">
        <v>313</v>
      </c>
      <c r="C600" s="83" t="s">
        <v>313</v>
      </c>
      <c r="D600" s="84">
        <v>0.21700524054157877</v>
      </c>
      <c r="E600" s="83" t="s">
        <v>721</v>
      </c>
      <c r="F600" s="151">
        <v>0.38472962404098765</v>
      </c>
      <c r="G600" s="86" t="s">
        <v>676</v>
      </c>
      <c r="H600" t="str">
        <f t="shared" si="51"/>
        <v>DeVeny</v>
      </c>
      <c r="I600" t="str">
        <f t="shared" si="50"/>
        <v>Ashlee</v>
      </c>
      <c r="J600" t="str">
        <f t="shared" si="49"/>
        <v>Deveny, Ashlee</v>
      </c>
      <c r="K600">
        <f>VLOOKUP(C600,'Invited Hospitals'!B:J, 7, FALSE)</f>
        <v>302</v>
      </c>
      <c r="L600" s="132">
        <v>20</v>
      </c>
      <c r="M600">
        <f>VLOOKUP($C600,'Invited Hospitals'!$B:$J, 8, FALSE)</f>
        <v>2016</v>
      </c>
      <c r="N600" s="132" t="str">
        <f>VLOOKUP($C600,'Invited Hospitals'!$B:$K, 9, FALSE)</f>
        <v>Nongovt. (not-for-profit) - Other</v>
      </c>
      <c r="O600" s="110" t="s">
        <v>2426</v>
      </c>
      <c r="P600" s="121">
        <v>38516</v>
      </c>
      <c r="Q600" s="110" t="s">
        <v>2678</v>
      </c>
      <c r="R600" s="132" t="str">
        <f>VLOOKUP($C600,'Invited Hospitals'!$B:$K, 10, FALSE)</f>
        <v>Minor</v>
      </c>
      <c r="V600" s="1"/>
      <c r="X600" s="1"/>
      <c r="AF600" s="17"/>
      <c r="AG600" s="18"/>
      <c r="AH600" s="17"/>
    </row>
    <row r="601" spans="1:34">
      <c r="A601" s="84">
        <v>0.30311162824762172</v>
      </c>
      <c r="B601" s="83" t="s">
        <v>313</v>
      </c>
      <c r="C601" s="83" t="s">
        <v>313</v>
      </c>
      <c r="D601" s="84">
        <v>0.21700524054157877</v>
      </c>
      <c r="E601" s="83" t="s">
        <v>721</v>
      </c>
      <c r="F601" s="84">
        <v>0.38472962404098765</v>
      </c>
      <c r="G601" s="86" t="s">
        <v>685</v>
      </c>
      <c r="H601" t="str">
        <f t="shared" si="51"/>
        <v>Ivey</v>
      </c>
      <c r="I601" t="str">
        <f t="shared" si="50"/>
        <v>Brenda</v>
      </c>
      <c r="J601" t="str">
        <f t="shared" si="49"/>
        <v>Ivey, Brenda</v>
      </c>
      <c r="K601">
        <f>VLOOKUP(C601,'Invited Hospitals'!B:J, 7, FALSE)</f>
        <v>302</v>
      </c>
      <c r="L601" s="132">
        <v>20</v>
      </c>
      <c r="M601">
        <f>VLOOKUP($C601,'Invited Hospitals'!$B:$J, 8, FALSE)</f>
        <v>2016</v>
      </c>
      <c r="N601" s="132" t="str">
        <f>VLOOKUP($C601,'Invited Hospitals'!$B:$K, 9, FALSE)</f>
        <v>Nongovt. (not-for-profit) - Other</v>
      </c>
      <c r="O601" s="110" t="s">
        <v>2421</v>
      </c>
      <c r="P601" s="113">
        <v>41295</v>
      </c>
      <c r="Q601" s="110" t="s">
        <v>2678</v>
      </c>
      <c r="R601" s="132" t="str">
        <f>VLOOKUP($C601,'Invited Hospitals'!$B:$K, 10, FALSE)</f>
        <v>Minor</v>
      </c>
      <c r="V601" s="1"/>
      <c r="X601" s="1"/>
      <c r="AF601" s="17"/>
      <c r="AG601" s="18"/>
      <c r="AH601" s="17"/>
    </row>
    <row r="602" spans="1:34">
      <c r="A602" s="84">
        <v>6.2386089712284432E-2</v>
      </c>
      <c r="B602" s="83" t="s">
        <v>313</v>
      </c>
      <c r="C602" s="83" t="s">
        <v>313</v>
      </c>
      <c r="D602" s="84">
        <v>0.21700524054157877</v>
      </c>
      <c r="E602" s="83" t="s">
        <v>721</v>
      </c>
      <c r="F602" s="84">
        <v>0.38472962404098765</v>
      </c>
      <c r="G602" s="86" t="s">
        <v>674</v>
      </c>
      <c r="H602" t="str">
        <f t="shared" si="51"/>
        <v>Deblock</v>
      </c>
      <c r="I602" t="str">
        <f t="shared" si="50"/>
        <v>Brianna</v>
      </c>
      <c r="J602" t="str">
        <f t="shared" si="49"/>
        <v>Deblock, Brianna</v>
      </c>
      <c r="K602">
        <f>VLOOKUP(C602,'Invited Hospitals'!B:J, 7, FALSE)</f>
        <v>302</v>
      </c>
      <c r="L602" s="132">
        <v>20</v>
      </c>
      <c r="M602">
        <f>VLOOKUP($C602,'Invited Hospitals'!$B:$J, 8, FALSE)</f>
        <v>2016</v>
      </c>
      <c r="N602" s="132" t="str">
        <f>VLOOKUP($C602,'Invited Hospitals'!$B:$K, 9, FALSE)</f>
        <v>Nongovt. (not-for-profit) - Other</v>
      </c>
      <c r="O602" s="110" t="s">
        <v>2684</v>
      </c>
      <c r="P602" s="121">
        <v>42645</v>
      </c>
      <c r="Q602" s="110" t="s">
        <v>2680</v>
      </c>
      <c r="R602" s="132" t="str">
        <f>VLOOKUP($C602,'Invited Hospitals'!$B:$K, 10, FALSE)</f>
        <v>Minor</v>
      </c>
      <c r="V602" s="1"/>
      <c r="X602" s="1"/>
      <c r="AF602" s="17"/>
      <c r="AG602" s="18"/>
      <c r="AH602" s="17"/>
    </row>
    <row r="603" spans="1:34">
      <c r="A603" s="84">
        <v>0.75335207301675289</v>
      </c>
      <c r="B603" s="83" t="s">
        <v>313</v>
      </c>
      <c r="C603" s="83" t="s">
        <v>313</v>
      </c>
      <c r="D603" s="84">
        <v>0.21700524054157877</v>
      </c>
      <c r="E603" s="83" t="s">
        <v>721</v>
      </c>
      <c r="F603" s="84">
        <v>0.38472962404098765</v>
      </c>
      <c r="G603" s="86" t="s">
        <v>697</v>
      </c>
      <c r="H603" t="str">
        <f t="shared" si="51"/>
        <v>Root</v>
      </c>
      <c r="I603" t="str">
        <f t="shared" si="50"/>
        <v>Bryaunna</v>
      </c>
      <c r="J603" t="str">
        <f t="shared" si="49"/>
        <v>Root, Bryaunna</v>
      </c>
      <c r="K603">
        <f>VLOOKUP(C603,'Invited Hospitals'!B:J, 7, FALSE)</f>
        <v>302</v>
      </c>
      <c r="L603" s="132">
        <v>20</v>
      </c>
      <c r="M603">
        <f>VLOOKUP($C603,'Invited Hospitals'!$B:$J, 8, FALSE)</f>
        <v>2016</v>
      </c>
      <c r="N603" s="132" t="str">
        <f>VLOOKUP($C603,'Invited Hospitals'!$B:$K, 9, FALSE)</f>
        <v>Nongovt. (not-for-profit) - Other</v>
      </c>
      <c r="O603" s="110" t="s">
        <v>2426</v>
      </c>
      <c r="P603" s="121">
        <v>41071</v>
      </c>
      <c r="Q603" s="110" t="s">
        <v>2681</v>
      </c>
      <c r="R603" s="132" t="str">
        <f>VLOOKUP($C603,'Invited Hospitals'!$B:$K, 10, FALSE)</f>
        <v>Minor</v>
      </c>
      <c r="V603" s="1"/>
      <c r="X603" s="1"/>
      <c r="AF603" s="17"/>
      <c r="AG603" s="18"/>
      <c r="AH603" s="17"/>
    </row>
    <row r="604" spans="1:34">
      <c r="A604" s="84">
        <v>0.89136258358141174</v>
      </c>
      <c r="B604" s="83" t="s">
        <v>313</v>
      </c>
      <c r="C604" s="83" t="s">
        <v>313</v>
      </c>
      <c r="D604" s="84">
        <v>0.21700524054157877</v>
      </c>
      <c r="E604" s="83" t="s">
        <v>721</v>
      </c>
      <c r="F604" s="84">
        <v>0.38472962404098765</v>
      </c>
      <c r="G604" s="86" t="s">
        <v>708</v>
      </c>
      <c r="H604" t="str">
        <f t="shared" si="51"/>
        <v>Willhite</v>
      </c>
      <c r="I604" t="str">
        <f t="shared" si="50"/>
        <v>Carol</v>
      </c>
      <c r="J604" t="str">
        <f t="shared" si="49"/>
        <v>Willhite, Carol</v>
      </c>
      <c r="K604">
        <f>VLOOKUP(C604,'Invited Hospitals'!B:J, 7, FALSE)</f>
        <v>302</v>
      </c>
      <c r="L604" s="132">
        <v>20</v>
      </c>
      <c r="M604">
        <f>VLOOKUP($C604,'Invited Hospitals'!$B:$J, 8, FALSE)</f>
        <v>2016</v>
      </c>
      <c r="N604" s="132" t="str">
        <f>VLOOKUP($C604,'Invited Hospitals'!$B:$K, 9, FALSE)</f>
        <v>Nongovt. (not-for-profit) - Other</v>
      </c>
      <c r="O604" s="110" t="s">
        <v>2426</v>
      </c>
      <c r="P604" s="121">
        <v>42174</v>
      </c>
      <c r="Q604" s="110" t="s">
        <v>2681</v>
      </c>
      <c r="R604" s="132" t="str">
        <f>VLOOKUP($C604,'Invited Hospitals'!$B:$K, 10, FALSE)</f>
        <v>Minor</v>
      </c>
      <c r="V604" s="1"/>
      <c r="X604" s="1"/>
      <c r="AF604" s="17"/>
      <c r="AG604" s="18"/>
      <c r="AH604" s="17"/>
    </row>
    <row r="605" spans="1:34">
      <c r="A605" s="84">
        <v>0.64401101672522965</v>
      </c>
      <c r="B605" s="83" t="s">
        <v>313</v>
      </c>
      <c r="C605" s="83" t="s">
        <v>313</v>
      </c>
      <c r="D605" s="84">
        <v>0.21700524054157877</v>
      </c>
      <c r="E605" s="83" t="s">
        <v>721</v>
      </c>
      <c r="F605" s="84">
        <v>0.38472962404098765</v>
      </c>
      <c r="G605" s="86" t="s">
        <v>701</v>
      </c>
      <c r="H605" t="str">
        <f t="shared" si="51"/>
        <v>Sosanya</v>
      </c>
      <c r="I605" t="str">
        <f t="shared" si="50"/>
        <v>Christiana</v>
      </c>
      <c r="J605" t="str">
        <f t="shared" si="49"/>
        <v>Sosanya, Christiana</v>
      </c>
      <c r="K605">
        <f>VLOOKUP(C605,'Invited Hospitals'!B:J, 7, FALSE)</f>
        <v>302</v>
      </c>
      <c r="L605" s="132">
        <v>20</v>
      </c>
      <c r="M605">
        <f>VLOOKUP($C605,'Invited Hospitals'!$B:$J, 8, FALSE)</f>
        <v>2016</v>
      </c>
      <c r="N605" s="132" t="str">
        <f>VLOOKUP($C605,'Invited Hospitals'!$B:$K, 9, FALSE)</f>
        <v>Nongovt. (not-for-profit) - Other</v>
      </c>
      <c r="O605" s="110" t="s">
        <v>2684</v>
      </c>
      <c r="P605" s="121">
        <v>39377</v>
      </c>
      <c r="Q605" s="110" t="s">
        <v>2680</v>
      </c>
      <c r="R605" s="132" t="str">
        <f>VLOOKUP($C605,'Invited Hospitals'!$B:$K, 10, FALSE)</f>
        <v>Minor</v>
      </c>
      <c r="V605" s="1"/>
      <c r="X605" s="1"/>
      <c r="AF605" s="17"/>
      <c r="AG605" s="18"/>
      <c r="AH605" s="17"/>
    </row>
    <row r="606" spans="1:34">
      <c r="A606" s="84">
        <v>0.28147846457931791</v>
      </c>
      <c r="B606" s="83" t="s">
        <v>313</v>
      </c>
      <c r="C606" s="83" t="s">
        <v>313</v>
      </c>
      <c r="D606" s="84">
        <v>0.21700524054157877</v>
      </c>
      <c r="E606" s="83" t="s">
        <v>721</v>
      </c>
      <c r="F606" s="84">
        <v>0.38472962404098765</v>
      </c>
      <c r="G606" s="86" t="s">
        <v>683</v>
      </c>
      <c r="H606" t="str">
        <f t="shared" si="51"/>
        <v>Hiebenthal</v>
      </c>
      <c r="I606" t="str">
        <f t="shared" si="50"/>
        <v>Christina</v>
      </c>
      <c r="J606" t="str">
        <f t="shared" si="49"/>
        <v>Hiebenthal, Christina</v>
      </c>
      <c r="K606">
        <f>VLOOKUP(C606,'Invited Hospitals'!B:J, 7, FALSE)</f>
        <v>302</v>
      </c>
      <c r="L606" s="132">
        <v>20</v>
      </c>
      <c r="M606">
        <f>VLOOKUP($C606,'Invited Hospitals'!$B:$J, 8, FALSE)</f>
        <v>2016</v>
      </c>
      <c r="N606" s="132" t="str">
        <f>VLOOKUP($C606,'Invited Hospitals'!$B:$K, 9, FALSE)</f>
        <v>Nongovt. (not-for-profit) - Other</v>
      </c>
      <c r="O606" s="110" t="s">
        <v>2426</v>
      </c>
      <c r="P606" s="121">
        <v>38005</v>
      </c>
      <c r="Q606" s="110" t="s">
        <v>2678</v>
      </c>
      <c r="R606" s="132" t="str">
        <f>VLOOKUP($C606,'Invited Hospitals'!$B:$K, 10, FALSE)</f>
        <v>Minor</v>
      </c>
      <c r="V606" s="1"/>
      <c r="X606" s="1"/>
      <c r="AF606" s="17"/>
      <c r="AG606" s="18"/>
      <c r="AH606" s="17"/>
    </row>
    <row r="607" spans="1:34">
      <c r="A607" s="84">
        <v>0.54776315878112469</v>
      </c>
      <c r="B607" s="83" t="s">
        <v>313</v>
      </c>
      <c r="C607" s="83" t="s">
        <v>313</v>
      </c>
      <c r="D607" s="84">
        <v>0.21700524054157877</v>
      </c>
      <c r="E607" s="83" t="s">
        <v>721</v>
      </c>
      <c r="F607" s="84">
        <v>0.38472962404098765</v>
      </c>
      <c r="G607" s="86" t="s">
        <v>671</v>
      </c>
      <c r="H607" t="str">
        <f t="shared" si="51"/>
        <v>Cress</v>
      </c>
      <c r="I607" t="str">
        <f t="shared" si="50"/>
        <v>Deborah</v>
      </c>
      <c r="J607" t="str">
        <f t="shared" si="49"/>
        <v>Cress, Deborah</v>
      </c>
      <c r="K607">
        <f>VLOOKUP(C607,'Invited Hospitals'!B:J, 7, FALSE)</f>
        <v>302</v>
      </c>
      <c r="L607" s="132">
        <v>20</v>
      </c>
      <c r="M607">
        <f>VLOOKUP($C607,'Invited Hospitals'!$B:$J, 8, FALSE)</f>
        <v>2016</v>
      </c>
      <c r="N607" s="132" t="str">
        <f>VLOOKUP($C607,'Invited Hospitals'!$B:$K, 9, FALSE)</f>
        <v>Nongovt. (not-for-profit) - Other</v>
      </c>
      <c r="O607" s="110" t="s">
        <v>2426</v>
      </c>
      <c r="P607" s="121">
        <v>38124</v>
      </c>
      <c r="Q607" s="110" t="s">
        <v>2678</v>
      </c>
      <c r="R607" s="132" t="str">
        <f>VLOOKUP($C607,'Invited Hospitals'!$B:$K, 10, FALSE)</f>
        <v>Minor</v>
      </c>
      <c r="V607" s="1"/>
      <c r="X607" s="1"/>
      <c r="AF607" s="17"/>
      <c r="AG607" s="18"/>
      <c r="AH607" s="17"/>
    </row>
    <row r="608" spans="1:34">
      <c r="A608" s="84">
        <v>0.46833719625006898</v>
      </c>
      <c r="B608" s="83" t="s">
        <v>313</v>
      </c>
      <c r="C608" s="83" t="s">
        <v>313</v>
      </c>
      <c r="D608" s="84">
        <v>0.21700524054157877</v>
      </c>
      <c r="E608" s="83" t="s">
        <v>721</v>
      </c>
      <c r="F608" s="84">
        <v>0.38472962404098765</v>
      </c>
      <c r="G608" s="86" t="s">
        <v>693</v>
      </c>
      <c r="H608" t="str">
        <f t="shared" si="51"/>
        <v>Priestley</v>
      </c>
      <c r="I608" t="str">
        <f t="shared" si="50"/>
        <v>Deborah</v>
      </c>
      <c r="J608" t="str">
        <f t="shared" si="49"/>
        <v>Priestley, Deborah</v>
      </c>
      <c r="K608">
        <f>VLOOKUP(C608,'Invited Hospitals'!B:J, 7, FALSE)</f>
        <v>302</v>
      </c>
      <c r="L608" s="132">
        <v>20</v>
      </c>
      <c r="M608">
        <f>VLOOKUP($C608,'Invited Hospitals'!$B:$J, 8, FALSE)</f>
        <v>2016</v>
      </c>
      <c r="N608" s="132" t="str">
        <f>VLOOKUP($C608,'Invited Hospitals'!$B:$K, 9, FALSE)</f>
        <v>Nongovt. (not-for-profit) - Other</v>
      </c>
      <c r="O608" s="110" t="s">
        <v>2426</v>
      </c>
      <c r="P608" s="113">
        <v>40322</v>
      </c>
      <c r="Q608" s="110" t="s">
        <v>2678</v>
      </c>
      <c r="R608" s="132" t="str">
        <f>VLOOKUP($C608,'Invited Hospitals'!$B:$K, 10, FALSE)</f>
        <v>Minor</v>
      </c>
      <c r="V608" s="1"/>
      <c r="X608" s="1"/>
      <c r="AF608" s="17"/>
      <c r="AG608" s="18"/>
      <c r="AH608" s="17"/>
    </row>
    <row r="609" spans="1:34">
      <c r="A609" s="84">
        <v>5.8480956185446131E-2</v>
      </c>
      <c r="B609" s="83" t="s">
        <v>313</v>
      </c>
      <c r="C609" s="83" t="s">
        <v>313</v>
      </c>
      <c r="D609" s="84">
        <v>0.21700524054157877</v>
      </c>
      <c r="E609" s="83" t="s">
        <v>721</v>
      </c>
      <c r="F609" s="84">
        <v>0.38472962404098765</v>
      </c>
      <c r="G609" s="86" t="s">
        <v>675</v>
      </c>
      <c r="H609" t="str">
        <f t="shared" si="51"/>
        <v>Deronjic</v>
      </c>
      <c r="I609" t="str">
        <f t="shared" si="50"/>
        <v>Denisa</v>
      </c>
      <c r="J609" t="str">
        <f t="shared" si="49"/>
        <v>Deronjic, Denisa</v>
      </c>
      <c r="K609">
        <f>VLOOKUP(C609,'Invited Hospitals'!B:J, 7, FALSE)</f>
        <v>302</v>
      </c>
      <c r="L609" s="132">
        <v>20</v>
      </c>
      <c r="M609">
        <f>VLOOKUP($C609,'Invited Hospitals'!$B:$J, 8, FALSE)</f>
        <v>2016</v>
      </c>
      <c r="N609" s="132" t="str">
        <f>VLOOKUP($C609,'Invited Hospitals'!$B:$K, 9, FALSE)</f>
        <v>Nongovt. (not-for-profit) - Other</v>
      </c>
      <c r="O609" s="110" t="s">
        <v>2426</v>
      </c>
      <c r="P609" s="113">
        <v>40966</v>
      </c>
      <c r="Q609" s="110" t="s">
        <v>2678</v>
      </c>
      <c r="R609" s="132" t="str">
        <f>VLOOKUP($C609,'Invited Hospitals'!$B:$K, 10, FALSE)</f>
        <v>Minor</v>
      </c>
      <c r="V609" s="1"/>
      <c r="X609" s="1"/>
      <c r="AF609" s="17"/>
      <c r="AG609" s="18"/>
      <c r="AH609" s="17"/>
    </row>
    <row r="610" spans="1:34">
      <c r="A610" s="84">
        <v>0.27397424048629948</v>
      </c>
      <c r="B610" s="83" t="s">
        <v>313</v>
      </c>
      <c r="C610" s="83" t="s">
        <v>313</v>
      </c>
      <c r="D610" s="84">
        <v>0.21700524054157877</v>
      </c>
      <c r="E610" s="83" t="s">
        <v>721</v>
      </c>
      <c r="F610" s="84">
        <v>0.38472962404098765</v>
      </c>
      <c r="G610" s="86" t="s">
        <v>668</v>
      </c>
      <c r="H610" t="str">
        <f t="shared" si="51"/>
        <v>Chandler</v>
      </c>
      <c r="I610" t="str">
        <f t="shared" si="50"/>
        <v>Ester</v>
      </c>
      <c r="J610" t="str">
        <f t="shared" si="49"/>
        <v>Chandler, Ester</v>
      </c>
      <c r="K610">
        <f>VLOOKUP(C610,'Invited Hospitals'!B:J, 7, FALSE)</f>
        <v>302</v>
      </c>
      <c r="L610" s="132">
        <v>20</v>
      </c>
      <c r="M610">
        <f>VLOOKUP($C610,'Invited Hospitals'!$B:$J, 8, FALSE)</f>
        <v>2016</v>
      </c>
      <c r="N610" s="132" t="str">
        <f>VLOOKUP($C610,'Invited Hospitals'!$B:$K, 9, FALSE)</f>
        <v>Nongovt. (not-for-profit) - Other</v>
      </c>
      <c r="O610" s="110" t="s">
        <v>2426</v>
      </c>
      <c r="P610" s="113">
        <v>42975</v>
      </c>
      <c r="Q610" s="110" t="s">
        <v>2678</v>
      </c>
      <c r="R610" s="132" t="str">
        <f>VLOOKUP($C610,'Invited Hospitals'!$B:$K, 10, FALSE)</f>
        <v>Minor</v>
      </c>
      <c r="V610" s="1"/>
      <c r="X610" s="1"/>
      <c r="AF610" s="17"/>
      <c r="AG610" s="18"/>
      <c r="AH610" s="17"/>
    </row>
    <row r="611" spans="1:34">
      <c r="A611" s="84">
        <v>0.70809176113272354</v>
      </c>
      <c r="B611" s="83" t="s">
        <v>313</v>
      </c>
      <c r="C611" s="83" t="s">
        <v>313</v>
      </c>
      <c r="D611" s="84">
        <v>0.21700524054157877</v>
      </c>
      <c r="E611" s="83" t="s">
        <v>721</v>
      </c>
      <c r="F611" s="84">
        <v>0.38472962404098765</v>
      </c>
      <c r="G611" s="86" t="s">
        <v>684</v>
      </c>
      <c r="H611" t="str">
        <f t="shared" si="51"/>
        <v>Hoang</v>
      </c>
      <c r="I611" t="str">
        <f t="shared" si="50"/>
        <v>Giang</v>
      </c>
      <c r="J611" t="str">
        <f t="shared" si="49"/>
        <v>Hoang, Giang</v>
      </c>
      <c r="K611">
        <f>VLOOKUP(C611,'Invited Hospitals'!B:J, 7, FALSE)</f>
        <v>302</v>
      </c>
      <c r="L611" s="132">
        <v>20</v>
      </c>
      <c r="M611">
        <f>VLOOKUP($C611,'Invited Hospitals'!$B:$J, 8, FALSE)</f>
        <v>2016</v>
      </c>
      <c r="N611" s="132" t="str">
        <f>VLOOKUP($C611,'Invited Hospitals'!$B:$K, 9, FALSE)</f>
        <v>Nongovt. (not-for-profit) - Other</v>
      </c>
      <c r="O611" s="110" t="s">
        <v>2426</v>
      </c>
      <c r="P611" s="113">
        <v>41680</v>
      </c>
      <c r="Q611" s="110" t="s">
        <v>2678</v>
      </c>
      <c r="R611" s="132" t="str">
        <f>VLOOKUP($C611,'Invited Hospitals'!$B:$K, 10, FALSE)</f>
        <v>Minor</v>
      </c>
      <c r="V611" s="1"/>
      <c r="X611" s="1"/>
      <c r="AF611" s="17"/>
      <c r="AG611" s="18"/>
      <c r="AH611" s="17"/>
    </row>
    <row r="612" spans="1:34">
      <c r="A612" s="84">
        <v>0.71117048530204363</v>
      </c>
      <c r="B612" s="83" t="s">
        <v>313</v>
      </c>
      <c r="C612" s="83" t="s">
        <v>313</v>
      </c>
      <c r="D612" s="84">
        <v>0.21700524054157877</v>
      </c>
      <c r="E612" s="83" t="s">
        <v>721</v>
      </c>
      <c r="F612" s="84">
        <v>0.38472962404098765</v>
      </c>
      <c r="G612" s="86" t="s">
        <v>696</v>
      </c>
      <c r="H612" t="str">
        <f t="shared" si="51"/>
        <v>Roberts</v>
      </c>
      <c r="I612" t="str">
        <f t="shared" si="50"/>
        <v>India</v>
      </c>
      <c r="J612" t="str">
        <f t="shared" si="49"/>
        <v>Roberts, India</v>
      </c>
      <c r="K612">
        <f>VLOOKUP(C612,'Invited Hospitals'!B:J, 7, FALSE)</f>
        <v>302</v>
      </c>
      <c r="L612" s="132">
        <v>20</v>
      </c>
      <c r="M612">
        <f>VLOOKUP($C612,'Invited Hospitals'!$B:$J, 8, FALSE)</f>
        <v>2016</v>
      </c>
      <c r="N612" s="132" t="str">
        <f>VLOOKUP($C612,'Invited Hospitals'!$B:$K, 9, FALSE)</f>
        <v>Nongovt. (not-for-profit) - Other</v>
      </c>
      <c r="O612" s="110" t="s">
        <v>2679</v>
      </c>
      <c r="P612" s="113">
        <v>39398</v>
      </c>
      <c r="Q612" s="110" t="s">
        <v>2678</v>
      </c>
      <c r="R612" s="132" t="str">
        <f>VLOOKUP($C612,'Invited Hospitals'!$B:$K, 10, FALSE)</f>
        <v>Minor</v>
      </c>
      <c r="V612" s="1"/>
      <c r="X612" s="1"/>
      <c r="AF612" s="17"/>
      <c r="AG612" s="17"/>
      <c r="AH612" s="17"/>
    </row>
    <row r="613" spans="1:34">
      <c r="A613" s="84">
        <v>0.66294978888362732</v>
      </c>
      <c r="B613" s="83" t="s">
        <v>313</v>
      </c>
      <c r="C613" s="83" t="s">
        <v>313</v>
      </c>
      <c r="D613" s="84">
        <v>0.21700524054157877</v>
      </c>
      <c r="E613" s="83" t="s">
        <v>721</v>
      </c>
      <c r="F613" s="84">
        <v>0.38472962404098765</v>
      </c>
      <c r="G613" s="86" t="s">
        <v>706</v>
      </c>
      <c r="H613" t="str">
        <f t="shared" si="51"/>
        <v>Villanueva</v>
      </c>
      <c r="I613" t="str">
        <f t="shared" si="50"/>
        <v>Jacqueline</v>
      </c>
      <c r="J613" t="str">
        <f t="shared" si="49"/>
        <v>Villanueva, Jacqueline</v>
      </c>
      <c r="K613">
        <f>VLOOKUP(C613,'Invited Hospitals'!B:J, 7, FALSE)</f>
        <v>302</v>
      </c>
      <c r="L613" s="132">
        <v>20</v>
      </c>
      <c r="M613">
        <f>VLOOKUP($C613,'Invited Hospitals'!$B:$J, 8, FALSE)</f>
        <v>2016</v>
      </c>
      <c r="N613" s="132" t="str">
        <f>VLOOKUP($C613,'Invited Hospitals'!$B:$K, 9, FALSE)</f>
        <v>Nongovt. (not-for-profit) - Other</v>
      </c>
      <c r="O613" s="110" t="s">
        <v>2426</v>
      </c>
      <c r="P613" s="113">
        <v>39951</v>
      </c>
      <c r="Q613" s="110" t="s">
        <v>2428</v>
      </c>
      <c r="R613" s="132" t="str">
        <f>VLOOKUP($C613,'Invited Hospitals'!$B:$K, 10, FALSE)</f>
        <v>Minor</v>
      </c>
      <c r="V613" s="1"/>
      <c r="X613" s="1"/>
      <c r="AF613" s="17"/>
      <c r="AG613" s="17"/>
      <c r="AH613" s="17"/>
    </row>
    <row r="614" spans="1:34">
      <c r="A614" s="84">
        <v>0.64900615950149565</v>
      </c>
      <c r="B614" s="83" t="s">
        <v>313</v>
      </c>
      <c r="C614" s="83" t="s">
        <v>313</v>
      </c>
      <c r="D614" s="84">
        <v>0.21700524054157877</v>
      </c>
      <c r="E614" s="83" t="s">
        <v>721</v>
      </c>
      <c r="F614" s="84">
        <v>0.38472962404098765</v>
      </c>
      <c r="G614" s="86" t="s">
        <v>702</v>
      </c>
      <c r="H614" t="str">
        <f t="shared" si="51"/>
        <v>Street</v>
      </c>
      <c r="I614" t="str">
        <f t="shared" si="50"/>
        <v>Jeffrey</v>
      </c>
      <c r="J614" t="str">
        <f t="shared" si="49"/>
        <v>Street, Jeffrey</v>
      </c>
      <c r="K614">
        <f>VLOOKUP(C614,'Invited Hospitals'!B:J, 7, FALSE)</f>
        <v>302</v>
      </c>
      <c r="L614" s="132">
        <v>20</v>
      </c>
      <c r="M614">
        <f>VLOOKUP($C614,'Invited Hospitals'!$B:$J, 8, FALSE)</f>
        <v>2016</v>
      </c>
      <c r="N614" s="132" t="str">
        <f>VLOOKUP($C614,'Invited Hospitals'!$B:$K, 9, FALSE)</f>
        <v>Nongovt. (not-for-profit) - Other</v>
      </c>
      <c r="O614" s="110" t="s">
        <v>2426</v>
      </c>
      <c r="P614" s="121">
        <v>39349</v>
      </c>
      <c r="Q614" s="110" t="s">
        <v>2681</v>
      </c>
      <c r="R614" s="132" t="str">
        <f>VLOOKUP($C614,'Invited Hospitals'!$B:$K, 10, FALSE)</f>
        <v>Minor</v>
      </c>
      <c r="V614" s="1"/>
      <c r="X614" s="1"/>
      <c r="AF614" s="17"/>
      <c r="AG614" s="17"/>
      <c r="AH614" s="17"/>
    </row>
    <row r="615" spans="1:34">
      <c r="A615" s="84">
        <v>0.7004182019497639</v>
      </c>
      <c r="B615" s="83" t="s">
        <v>313</v>
      </c>
      <c r="C615" s="83" t="s">
        <v>313</v>
      </c>
      <c r="D615" s="84">
        <v>0.21700524054157877</v>
      </c>
      <c r="E615" s="83" t="s">
        <v>721</v>
      </c>
      <c r="F615" s="84">
        <v>0.38472962404098765</v>
      </c>
      <c r="G615" s="86" t="s">
        <v>666</v>
      </c>
      <c r="H615" t="str">
        <f t="shared" si="51"/>
        <v>Bond</v>
      </c>
      <c r="I615" t="str">
        <f t="shared" si="50"/>
        <v>Jessica</v>
      </c>
      <c r="J615" t="str">
        <f t="shared" si="49"/>
        <v>Bond, Jessica</v>
      </c>
      <c r="K615">
        <f>VLOOKUP(C615,'Invited Hospitals'!B:J, 7, FALSE)</f>
        <v>302</v>
      </c>
      <c r="L615" s="132">
        <v>20</v>
      </c>
      <c r="M615">
        <f>VLOOKUP($C615,'Invited Hospitals'!$B:$J, 8, FALSE)</f>
        <v>2016</v>
      </c>
      <c r="N615" s="132" t="str">
        <f>VLOOKUP($C615,'Invited Hospitals'!$B:$K, 9, FALSE)</f>
        <v>Nongovt. (not-for-profit) - Other</v>
      </c>
      <c r="O615" s="110" t="s">
        <v>2426</v>
      </c>
      <c r="P615" s="121">
        <v>42758</v>
      </c>
      <c r="Q615" s="110" t="s">
        <v>2681</v>
      </c>
      <c r="R615" s="132" t="str">
        <f>VLOOKUP($C615,'Invited Hospitals'!$B:$K, 10, FALSE)</f>
        <v>Minor</v>
      </c>
      <c r="V615" s="1"/>
      <c r="X615" s="1"/>
      <c r="AF615" s="17"/>
      <c r="AG615" s="17"/>
      <c r="AH615" s="17"/>
    </row>
    <row r="616" spans="1:34">
      <c r="A616" s="84">
        <v>0.52534399241851881</v>
      </c>
      <c r="B616" s="83" t="s">
        <v>313</v>
      </c>
      <c r="C616" s="83" t="s">
        <v>313</v>
      </c>
      <c r="D616" s="84">
        <v>0.21700524054157877</v>
      </c>
      <c r="E616" s="83" t="s">
        <v>721</v>
      </c>
      <c r="F616" s="84">
        <v>0.38472962404098765</v>
      </c>
      <c r="G616" s="86" t="s">
        <v>690</v>
      </c>
      <c r="H616" t="str">
        <f t="shared" si="51"/>
        <v>McKinzie</v>
      </c>
      <c r="I616" t="str">
        <f t="shared" si="50"/>
        <v>Jessica</v>
      </c>
      <c r="J616" t="str">
        <f t="shared" si="49"/>
        <v>Mckinzie, Jessica</v>
      </c>
      <c r="K616">
        <f>VLOOKUP(C616,'Invited Hospitals'!B:J, 7, FALSE)</f>
        <v>302</v>
      </c>
      <c r="L616" s="132">
        <v>20</v>
      </c>
      <c r="M616">
        <f>VLOOKUP($C616,'Invited Hospitals'!$B:$J, 8, FALSE)</f>
        <v>2016</v>
      </c>
      <c r="N616" s="132" t="str">
        <f>VLOOKUP($C616,'Invited Hospitals'!$B:$K, 9, FALSE)</f>
        <v>Nongovt. (not-for-profit) - Other</v>
      </c>
      <c r="O616" s="110" t="s">
        <v>2684</v>
      </c>
      <c r="P616" s="121">
        <v>42167</v>
      </c>
      <c r="Q616" s="110" t="s">
        <v>2678</v>
      </c>
      <c r="R616" s="132" t="str">
        <f>VLOOKUP($C616,'Invited Hospitals'!$B:$K, 10, FALSE)</f>
        <v>Minor</v>
      </c>
      <c r="V616" s="1"/>
      <c r="X616" s="1"/>
      <c r="AF616" s="17"/>
      <c r="AG616" s="17"/>
      <c r="AH616" s="17"/>
    </row>
    <row r="617" spans="1:34">
      <c r="A617" s="84">
        <v>0.54416480381050836</v>
      </c>
      <c r="B617" s="83" t="s">
        <v>313</v>
      </c>
      <c r="C617" s="83" t="s">
        <v>313</v>
      </c>
      <c r="D617" s="84">
        <v>0.21700524054157877</v>
      </c>
      <c r="E617" s="83" t="s">
        <v>721</v>
      </c>
      <c r="F617" s="84">
        <v>0.38472962404098765</v>
      </c>
      <c r="G617" s="86" t="s">
        <v>691</v>
      </c>
      <c r="H617" t="str">
        <f t="shared" si="51"/>
        <v>Mcnamara</v>
      </c>
      <c r="I617" t="str">
        <f t="shared" si="50"/>
        <v>Jessica Beth</v>
      </c>
      <c r="J617" t="str">
        <f t="shared" si="49"/>
        <v>Mcnamara, Jessica Beth</v>
      </c>
      <c r="K617">
        <f>VLOOKUP(C617,'Invited Hospitals'!B:J, 7, FALSE)</f>
        <v>302</v>
      </c>
      <c r="L617" s="132">
        <v>20</v>
      </c>
      <c r="M617">
        <f>VLOOKUP($C617,'Invited Hospitals'!$B:$J, 8, FALSE)</f>
        <v>2016</v>
      </c>
      <c r="N617" s="132" t="str">
        <f>VLOOKUP($C617,'Invited Hospitals'!$B:$K, 9, FALSE)</f>
        <v>Nongovt. (not-for-profit) - Other</v>
      </c>
      <c r="O617" s="110" t="s">
        <v>2426</v>
      </c>
      <c r="P617" s="113">
        <v>42247</v>
      </c>
      <c r="Q617" s="110" t="s">
        <v>2681</v>
      </c>
      <c r="R617" s="132" t="str">
        <f>VLOOKUP($C617,'Invited Hospitals'!$B:$K, 10, FALSE)</f>
        <v>Minor</v>
      </c>
      <c r="V617" s="1"/>
      <c r="X617" s="1"/>
      <c r="AF617" s="17"/>
      <c r="AG617" s="17"/>
      <c r="AH617" s="17"/>
    </row>
    <row r="618" spans="1:34">
      <c r="A618" s="84">
        <v>0.81237791543981885</v>
      </c>
      <c r="B618" s="83" t="s">
        <v>313</v>
      </c>
      <c r="C618" s="83" t="s">
        <v>313</v>
      </c>
      <c r="D618" s="84">
        <v>0.21700524054157877</v>
      </c>
      <c r="E618" s="83" t="s">
        <v>721</v>
      </c>
      <c r="F618" s="84">
        <v>0.38472962404098765</v>
      </c>
      <c r="G618" s="86" t="s">
        <v>688</v>
      </c>
      <c r="H618" t="str">
        <f t="shared" si="51"/>
        <v>McGinnis</v>
      </c>
      <c r="I618" t="str">
        <f t="shared" si="50"/>
        <v>Kathryn</v>
      </c>
      <c r="J618" t="str">
        <f t="shared" si="49"/>
        <v>Mcginnis, Kathryn</v>
      </c>
      <c r="K618">
        <f>VLOOKUP(C618,'Invited Hospitals'!B:J, 7, FALSE)</f>
        <v>302</v>
      </c>
      <c r="L618" s="132">
        <v>20</v>
      </c>
      <c r="M618">
        <f>VLOOKUP($C618,'Invited Hospitals'!$B:$J, 8, FALSE)</f>
        <v>2016</v>
      </c>
      <c r="N618" s="132" t="str">
        <f>VLOOKUP($C618,'Invited Hospitals'!$B:$K, 9, FALSE)</f>
        <v>Nongovt. (not-for-profit) - Other</v>
      </c>
      <c r="O618" s="110" t="s">
        <v>2426</v>
      </c>
      <c r="P618" s="121">
        <v>38180</v>
      </c>
      <c r="Q618" s="110" t="s">
        <v>2678</v>
      </c>
      <c r="R618" s="132" t="str">
        <f>VLOOKUP($C618,'Invited Hospitals'!$B:$K, 10, FALSE)</f>
        <v>Minor</v>
      </c>
      <c r="V618" s="1"/>
      <c r="X618" s="1"/>
      <c r="AF618" s="17"/>
      <c r="AG618" s="17"/>
      <c r="AH618" s="17"/>
    </row>
    <row r="619" spans="1:34">
      <c r="A619" s="84">
        <v>0.75079757094192967</v>
      </c>
      <c r="B619" s="83" t="s">
        <v>313</v>
      </c>
      <c r="C619" s="83" t="s">
        <v>313</v>
      </c>
      <c r="D619" s="84">
        <v>0.21700524054157877</v>
      </c>
      <c r="E619" s="83" t="s">
        <v>721</v>
      </c>
      <c r="F619" s="84">
        <v>0.38472962404098765</v>
      </c>
      <c r="G619" s="86" t="s">
        <v>694</v>
      </c>
      <c r="H619" t="str">
        <f t="shared" si="51"/>
        <v>Reimche</v>
      </c>
      <c r="I619" t="str">
        <f t="shared" si="50"/>
        <v>Kathy</v>
      </c>
      <c r="J619" t="str">
        <f t="shared" si="49"/>
        <v>Reimche, Kathy</v>
      </c>
      <c r="K619">
        <f>VLOOKUP(C619,'Invited Hospitals'!B:J, 7, FALSE)</f>
        <v>302</v>
      </c>
      <c r="L619" s="132">
        <v>20</v>
      </c>
      <c r="M619">
        <f>VLOOKUP($C619,'Invited Hospitals'!$B:$J, 8, FALSE)</f>
        <v>2016</v>
      </c>
      <c r="N619" s="132" t="str">
        <f>VLOOKUP($C619,'Invited Hospitals'!$B:$K, 9, FALSE)</f>
        <v>Nongovt. (not-for-profit) - Other</v>
      </c>
      <c r="O619" s="110" t="s">
        <v>2421</v>
      </c>
      <c r="P619" s="113">
        <v>38180</v>
      </c>
      <c r="Q619" s="110" t="s">
        <v>2678</v>
      </c>
      <c r="R619" s="132" t="str">
        <f>VLOOKUP($C619,'Invited Hospitals'!$B:$K, 10, FALSE)</f>
        <v>Minor</v>
      </c>
      <c r="V619" s="1"/>
      <c r="X619" s="1"/>
      <c r="AF619" s="17"/>
      <c r="AG619" s="17"/>
      <c r="AH619" s="17"/>
    </row>
    <row r="620" spans="1:34">
      <c r="A620" s="84">
        <v>0.38989009674387587</v>
      </c>
      <c r="B620" s="83" t="s">
        <v>313</v>
      </c>
      <c r="C620" s="83" t="s">
        <v>313</v>
      </c>
      <c r="D620" s="84">
        <v>0.21700524054157877</v>
      </c>
      <c r="E620" s="83" t="s">
        <v>721</v>
      </c>
      <c r="F620" s="84">
        <v>0.38472962404098765</v>
      </c>
      <c r="G620" s="86" t="s">
        <v>698</v>
      </c>
      <c r="H620" t="str">
        <f t="shared" si="51"/>
        <v>Schriever</v>
      </c>
      <c r="I620" t="str">
        <f t="shared" si="50"/>
        <v>Kelsea</v>
      </c>
      <c r="J620" t="str">
        <f t="shared" si="49"/>
        <v>Schriever, Kelsea</v>
      </c>
      <c r="K620">
        <f>VLOOKUP(C620,'Invited Hospitals'!B:J, 7, FALSE)</f>
        <v>302</v>
      </c>
      <c r="L620" s="132">
        <v>20</v>
      </c>
      <c r="M620">
        <f>VLOOKUP($C620,'Invited Hospitals'!$B:$J, 8, FALSE)</f>
        <v>2016</v>
      </c>
      <c r="N620" s="132" t="str">
        <f>VLOOKUP($C620,'Invited Hospitals'!$B:$K, 9, FALSE)</f>
        <v>Nongovt. (not-for-profit) - Other</v>
      </c>
      <c r="O620" s="110" t="s">
        <v>2679</v>
      </c>
      <c r="P620" s="113">
        <v>42821</v>
      </c>
      <c r="Q620" s="110" t="s">
        <v>2678</v>
      </c>
      <c r="R620" s="132" t="str">
        <f>VLOOKUP($C620,'Invited Hospitals'!$B:$K, 10, FALSE)</f>
        <v>Minor</v>
      </c>
      <c r="V620" s="1"/>
      <c r="X620" s="1"/>
      <c r="AF620" s="17"/>
      <c r="AG620" s="17"/>
      <c r="AH620" s="17"/>
    </row>
    <row r="621" spans="1:34">
      <c r="A621" s="84">
        <v>0.36874769414254416</v>
      </c>
      <c r="B621" s="83" t="s">
        <v>313</v>
      </c>
      <c r="C621" s="83" t="s">
        <v>313</v>
      </c>
      <c r="D621" s="84">
        <v>0.21700524054157877</v>
      </c>
      <c r="E621" s="83" t="s">
        <v>721</v>
      </c>
      <c r="F621" s="84">
        <v>0.38472962404098765</v>
      </c>
      <c r="G621" s="86" t="s">
        <v>664</v>
      </c>
      <c r="H621" t="str">
        <f t="shared" si="51"/>
        <v>Barnes</v>
      </c>
      <c r="I621" t="str">
        <f t="shared" si="50"/>
        <v>Laura</v>
      </c>
      <c r="J621" t="str">
        <f t="shared" si="49"/>
        <v>Barnes, Laura</v>
      </c>
      <c r="K621">
        <f>VLOOKUP(C621,'Invited Hospitals'!B:J, 7, FALSE)</f>
        <v>302</v>
      </c>
      <c r="L621" s="132">
        <v>20</v>
      </c>
      <c r="M621">
        <f>VLOOKUP($C621,'Invited Hospitals'!$B:$J, 8, FALSE)</f>
        <v>2016</v>
      </c>
      <c r="N621" s="132" t="str">
        <f>VLOOKUP($C621,'Invited Hospitals'!$B:$K, 9, FALSE)</f>
        <v>Nongovt. (not-for-profit) - Other</v>
      </c>
      <c r="O621" s="110" t="s">
        <v>2426</v>
      </c>
      <c r="P621" s="113">
        <v>36299</v>
      </c>
      <c r="Q621" s="110" t="s">
        <v>2681</v>
      </c>
      <c r="R621" s="132" t="str">
        <f>VLOOKUP($C621,'Invited Hospitals'!$B:$K, 10, FALSE)</f>
        <v>Minor</v>
      </c>
      <c r="V621" s="1"/>
      <c r="X621" s="1"/>
      <c r="AF621" s="17"/>
      <c r="AG621" s="17"/>
      <c r="AH621" s="17"/>
    </row>
    <row r="622" spans="1:34">
      <c r="A622" s="84">
        <v>0.10055854819261156</v>
      </c>
      <c r="B622" s="83" t="s">
        <v>313</v>
      </c>
      <c r="C622" s="83" t="s">
        <v>313</v>
      </c>
      <c r="D622" s="84">
        <v>0.21700524054157877</v>
      </c>
      <c r="E622" s="83" t="s">
        <v>721</v>
      </c>
      <c r="F622" s="84">
        <v>0.38472962404098765</v>
      </c>
      <c r="G622" s="86" t="s">
        <v>695</v>
      </c>
      <c r="H622" t="str">
        <f t="shared" si="51"/>
        <v>Rios</v>
      </c>
      <c r="I622" t="str">
        <f t="shared" si="50"/>
        <v>Leticia</v>
      </c>
      <c r="J622" t="str">
        <f t="shared" si="49"/>
        <v>Rios, Leticia</v>
      </c>
      <c r="K622">
        <f>VLOOKUP(C622,'Invited Hospitals'!B:J, 7, FALSE)</f>
        <v>302</v>
      </c>
      <c r="L622" s="132">
        <v>20</v>
      </c>
      <c r="M622">
        <f>VLOOKUP($C622,'Invited Hospitals'!$B:$J, 8, FALSE)</f>
        <v>2016</v>
      </c>
      <c r="N622" s="132" t="str">
        <f>VLOOKUP($C622,'Invited Hospitals'!$B:$K, 9, FALSE)</f>
        <v>Nongovt. (not-for-profit) - Other</v>
      </c>
      <c r="O622" s="110" t="s">
        <v>2426</v>
      </c>
      <c r="P622" s="113">
        <v>39664</v>
      </c>
      <c r="Q622" s="110" t="s">
        <v>2678</v>
      </c>
      <c r="R622" s="132" t="str">
        <f>VLOOKUP($C622,'Invited Hospitals'!$B:$K, 10, FALSE)</f>
        <v>Minor</v>
      </c>
      <c r="V622" s="1"/>
      <c r="X622" s="1"/>
      <c r="AF622" s="17"/>
      <c r="AG622" s="17"/>
      <c r="AH622" s="17"/>
    </row>
    <row r="623" spans="1:34">
      <c r="A623" s="84">
        <v>0.95367583935828926</v>
      </c>
      <c r="B623" s="83" t="s">
        <v>313</v>
      </c>
      <c r="C623" s="83" t="s">
        <v>313</v>
      </c>
      <c r="D623" s="84">
        <v>0.21700524054157877</v>
      </c>
      <c r="E623" s="83" t="s">
        <v>721</v>
      </c>
      <c r="F623" s="84">
        <v>0.38472962404098765</v>
      </c>
      <c r="G623" s="86" t="s">
        <v>680</v>
      </c>
      <c r="H623" t="str">
        <f t="shared" si="51"/>
        <v>Goddard</v>
      </c>
      <c r="I623" t="str">
        <f t="shared" si="50"/>
        <v>Lindsey</v>
      </c>
      <c r="J623" t="str">
        <f t="shared" si="49"/>
        <v>Goddard, Lindsey</v>
      </c>
      <c r="K623">
        <f>VLOOKUP(C623,'Invited Hospitals'!B:J, 7, FALSE)</f>
        <v>302</v>
      </c>
      <c r="L623" s="132">
        <v>20</v>
      </c>
      <c r="M623">
        <f>VLOOKUP($C623,'Invited Hospitals'!$B:$J, 8, FALSE)</f>
        <v>2016</v>
      </c>
      <c r="N623" s="132" t="str">
        <f>VLOOKUP($C623,'Invited Hospitals'!$B:$K, 9, FALSE)</f>
        <v>Nongovt. (not-for-profit) - Other</v>
      </c>
      <c r="O623" s="110" t="s">
        <v>2426</v>
      </c>
      <c r="P623" s="113">
        <v>42516</v>
      </c>
      <c r="Q623" s="110" t="s">
        <v>2678</v>
      </c>
      <c r="R623" s="132" t="str">
        <f>VLOOKUP($C623,'Invited Hospitals'!$B:$K, 10, FALSE)</f>
        <v>Minor</v>
      </c>
      <c r="V623" s="1"/>
      <c r="X623" s="1"/>
      <c r="AF623" s="17"/>
      <c r="AG623" s="17"/>
      <c r="AH623" s="17"/>
    </row>
    <row r="624" spans="1:34">
      <c r="A624" s="84">
        <v>0.94255406074867942</v>
      </c>
      <c r="B624" s="83" t="s">
        <v>313</v>
      </c>
      <c r="C624" s="83" t="s">
        <v>313</v>
      </c>
      <c r="D624" s="84">
        <v>0.21700524054157877</v>
      </c>
      <c r="E624" s="83" t="s">
        <v>721</v>
      </c>
      <c r="F624" s="84">
        <v>0.38472962404098765</v>
      </c>
      <c r="G624" s="86" t="s">
        <v>679</v>
      </c>
      <c r="H624" t="str">
        <f t="shared" ref="H624:H655" si="52">LEFT(G624,(FIND(" ",G624,1)-1))</f>
        <v>Flynn</v>
      </c>
      <c r="I624" t="str">
        <f t="shared" si="50"/>
        <v>Lisa</v>
      </c>
      <c r="J624" t="str">
        <f t="shared" si="49"/>
        <v>Flynn, Lisa</v>
      </c>
      <c r="K624">
        <f>VLOOKUP(C624,'Invited Hospitals'!B:J, 7, FALSE)</f>
        <v>302</v>
      </c>
      <c r="L624" s="132">
        <v>20</v>
      </c>
      <c r="M624">
        <f>VLOOKUP($C624,'Invited Hospitals'!$B:$J, 8, FALSE)</f>
        <v>2016</v>
      </c>
      <c r="N624" s="132" t="str">
        <f>VLOOKUP($C624,'Invited Hospitals'!$B:$K, 9, FALSE)</f>
        <v>Nongovt. (not-for-profit) - Other</v>
      </c>
      <c r="O624" s="110" t="s">
        <v>2426</v>
      </c>
      <c r="P624" s="113">
        <v>42146</v>
      </c>
      <c r="Q624" s="110" t="s">
        <v>2678</v>
      </c>
      <c r="R624" s="132" t="str">
        <f>VLOOKUP($C624,'Invited Hospitals'!$B:$K, 10, FALSE)</f>
        <v>Minor</v>
      </c>
      <c r="V624" s="1"/>
      <c r="X624" s="1"/>
      <c r="AF624" s="17"/>
      <c r="AG624" s="17"/>
      <c r="AH624" s="17"/>
    </row>
    <row r="625" spans="1:34">
      <c r="A625" s="84">
        <v>0.42563416887442918</v>
      </c>
      <c r="B625" s="83" t="s">
        <v>313</v>
      </c>
      <c r="C625" s="83" t="s">
        <v>313</v>
      </c>
      <c r="D625" s="84">
        <v>0.21700524054157877</v>
      </c>
      <c r="E625" s="83" t="s">
        <v>721</v>
      </c>
      <c r="F625" s="84">
        <v>0.38472962404098765</v>
      </c>
      <c r="G625" s="86" t="s">
        <v>692</v>
      </c>
      <c r="H625" t="str">
        <f t="shared" si="52"/>
        <v>Petrashishin</v>
      </c>
      <c r="I625" t="str">
        <f t="shared" si="50"/>
        <v>Lyudmila</v>
      </c>
      <c r="J625" t="str">
        <f t="shared" si="49"/>
        <v>Petrashishin, Lyudmila</v>
      </c>
      <c r="K625">
        <f>VLOOKUP(C625,'Invited Hospitals'!B:J, 7, FALSE)</f>
        <v>302</v>
      </c>
      <c r="L625" s="132">
        <v>20</v>
      </c>
      <c r="M625">
        <f>VLOOKUP($C625,'Invited Hospitals'!$B:$J, 8, FALSE)</f>
        <v>2016</v>
      </c>
      <c r="N625" s="132" t="str">
        <f>VLOOKUP($C625,'Invited Hospitals'!$B:$K, 9, FALSE)</f>
        <v>Nongovt. (not-for-profit) - Other</v>
      </c>
      <c r="O625" s="110" t="s">
        <v>2684</v>
      </c>
      <c r="P625" s="121">
        <v>39335</v>
      </c>
      <c r="Q625" s="110" t="s">
        <v>2678</v>
      </c>
      <c r="R625" s="132" t="str">
        <f>VLOOKUP($C625,'Invited Hospitals'!$B:$K, 10, FALSE)</f>
        <v>Minor</v>
      </c>
      <c r="V625" s="1"/>
      <c r="X625" s="1"/>
      <c r="AF625" s="17"/>
      <c r="AG625" s="17"/>
      <c r="AH625" s="17"/>
    </row>
    <row r="626" spans="1:34">
      <c r="A626" s="84">
        <v>0.79022722588635519</v>
      </c>
      <c r="B626" s="83" t="s">
        <v>313</v>
      </c>
      <c r="C626" s="83" t="s">
        <v>313</v>
      </c>
      <c r="D626" s="84">
        <v>0.21700524054157877</v>
      </c>
      <c r="E626" s="83" t="s">
        <v>721</v>
      </c>
      <c r="F626" s="84">
        <v>0.38472962404098798</v>
      </c>
      <c r="G626" s="86" t="s">
        <v>707</v>
      </c>
      <c r="H626" t="str">
        <f t="shared" si="52"/>
        <v>White</v>
      </c>
      <c r="I626" t="str">
        <f t="shared" si="50"/>
        <v>Marc</v>
      </c>
      <c r="J626" t="str">
        <f t="shared" si="49"/>
        <v>White, Marc</v>
      </c>
      <c r="K626">
        <f>VLOOKUP(C626,'Invited Hospitals'!B:J, 7, FALSE)</f>
        <v>302</v>
      </c>
      <c r="L626" s="132">
        <v>20</v>
      </c>
      <c r="M626">
        <f>VLOOKUP($C626,'Invited Hospitals'!$B:$J, 8, FALSE)</f>
        <v>2016</v>
      </c>
      <c r="N626" s="132" t="str">
        <f>VLOOKUP($C626,'Invited Hospitals'!$B:$K, 9, FALSE)</f>
        <v>Nongovt. (not-for-profit) - Other</v>
      </c>
      <c r="O626" s="110" t="s">
        <v>2426</v>
      </c>
      <c r="P626" s="121">
        <v>42223</v>
      </c>
      <c r="Q626" s="110" t="s">
        <v>2681</v>
      </c>
      <c r="R626" s="132" t="str">
        <f>VLOOKUP($C626,'Invited Hospitals'!$B:$K, 10, FALSE)</f>
        <v>Minor</v>
      </c>
      <c r="V626" s="1"/>
      <c r="X626" s="1"/>
      <c r="AF626" s="17"/>
      <c r="AG626" s="17"/>
      <c r="AH626" s="17"/>
    </row>
    <row r="627" spans="1:34">
      <c r="A627" s="84">
        <v>0.86419709818304713</v>
      </c>
      <c r="B627" s="83" t="s">
        <v>313</v>
      </c>
      <c r="C627" s="83" t="s">
        <v>313</v>
      </c>
      <c r="D627" s="84">
        <v>0.21700524054157877</v>
      </c>
      <c r="E627" s="83" t="s">
        <v>721</v>
      </c>
      <c r="F627" s="84">
        <v>0.38472962404098765</v>
      </c>
      <c r="G627" s="86" t="s">
        <v>689</v>
      </c>
      <c r="H627" t="str">
        <f t="shared" si="52"/>
        <v>Mcgowan-Tuttle</v>
      </c>
      <c r="I627" t="str">
        <f t="shared" si="50"/>
        <v>Margaret</v>
      </c>
      <c r="J627" t="str">
        <f t="shared" si="49"/>
        <v>Mcgowan-Tuttle, Margaret</v>
      </c>
      <c r="K627">
        <f>VLOOKUP(C627,'Invited Hospitals'!B:J, 7, FALSE)</f>
        <v>302</v>
      </c>
      <c r="L627" s="132">
        <v>20</v>
      </c>
      <c r="M627">
        <f>VLOOKUP($C627,'Invited Hospitals'!$B:$J, 8, FALSE)</f>
        <v>2016</v>
      </c>
      <c r="N627" s="132" t="str">
        <f>VLOOKUP($C627,'Invited Hospitals'!$B:$K, 9, FALSE)</f>
        <v>Nongovt. (not-for-profit) - Other</v>
      </c>
      <c r="O627" s="110" t="s">
        <v>2426</v>
      </c>
      <c r="P627" s="121">
        <v>29920</v>
      </c>
      <c r="Q627" s="110" t="s">
        <v>2681</v>
      </c>
      <c r="R627" s="132" t="str">
        <f>VLOOKUP($C627,'Invited Hospitals'!$B:$K, 10, FALSE)</f>
        <v>Minor</v>
      </c>
      <c r="V627" s="1"/>
      <c r="X627" s="1"/>
      <c r="AF627" s="17"/>
      <c r="AG627" s="17"/>
      <c r="AH627" s="17"/>
    </row>
    <row r="628" spans="1:34">
      <c r="A628" s="84">
        <v>0.7220498304999341</v>
      </c>
      <c r="B628" s="83" t="s">
        <v>313</v>
      </c>
      <c r="C628" s="83" t="s">
        <v>313</v>
      </c>
      <c r="D628" s="84">
        <v>0.21700524054157877</v>
      </c>
      <c r="E628" s="83" t="s">
        <v>721</v>
      </c>
      <c r="F628" s="151">
        <v>0.38472962404098765</v>
      </c>
      <c r="G628" s="86" t="s">
        <v>672</v>
      </c>
      <c r="H628" t="str">
        <f t="shared" si="52"/>
        <v>Daun</v>
      </c>
      <c r="I628" t="str">
        <f t="shared" si="50"/>
        <v>Michelle</v>
      </c>
      <c r="J628" t="str">
        <f t="shared" si="49"/>
        <v>Daun, Michelle</v>
      </c>
      <c r="K628">
        <f>VLOOKUP(C628,'Invited Hospitals'!B:J, 7, FALSE)</f>
        <v>302</v>
      </c>
      <c r="L628" s="132">
        <v>20</v>
      </c>
      <c r="M628">
        <f>VLOOKUP($C628,'Invited Hospitals'!$B:$J, 8, FALSE)</f>
        <v>2016</v>
      </c>
      <c r="N628" s="132" t="str">
        <f>VLOOKUP($C628,'Invited Hospitals'!$B:$K, 9, FALSE)</f>
        <v>Nongovt. (not-for-profit) - Other</v>
      </c>
      <c r="O628" s="110" t="s">
        <v>2426</v>
      </c>
      <c r="P628" s="121">
        <v>34387</v>
      </c>
      <c r="Q628" s="110" t="s">
        <v>2681</v>
      </c>
      <c r="R628" s="132" t="str">
        <f>VLOOKUP($C628,'Invited Hospitals'!$B:$K, 10, FALSE)</f>
        <v>Minor</v>
      </c>
      <c r="V628" s="1"/>
      <c r="X628" s="1"/>
      <c r="AF628" s="17"/>
      <c r="AG628" s="17"/>
      <c r="AH628" s="17"/>
    </row>
    <row r="629" spans="1:34">
      <c r="A629" s="84">
        <v>4.4878801834086879E-2</v>
      </c>
      <c r="B629" s="83" t="s">
        <v>313</v>
      </c>
      <c r="C629" s="83" t="s">
        <v>313</v>
      </c>
      <c r="D629" s="84">
        <v>0.21700524054157877</v>
      </c>
      <c r="E629" s="83" t="s">
        <v>721</v>
      </c>
      <c r="F629" s="84">
        <v>0.38472962404098765</v>
      </c>
      <c r="G629" s="86" t="s">
        <v>700</v>
      </c>
      <c r="H629" t="str">
        <f t="shared" si="52"/>
        <v>Sloan</v>
      </c>
      <c r="I629" t="str">
        <f t="shared" si="50"/>
        <v>Morgan</v>
      </c>
      <c r="J629" t="str">
        <f t="shared" si="49"/>
        <v>Sloan, Morgan</v>
      </c>
      <c r="K629">
        <f>VLOOKUP(C629,'Invited Hospitals'!B:J, 7, FALSE)</f>
        <v>302</v>
      </c>
      <c r="L629" s="132">
        <v>20</v>
      </c>
      <c r="M629">
        <f>VLOOKUP($C629,'Invited Hospitals'!$B:$J, 8, FALSE)</f>
        <v>2016</v>
      </c>
      <c r="N629" s="132" t="str">
        <f>VLOOKUP($C629,'Invited Hospitals'!$B:$K, 9, FALSE)</f>
        <v>Nongovt. (not-for-profit) - Other</v>
      </c>
      <c r="O629" s="110" t="s">
        <v>2426</v>
      </c>
      <c r="P629" s="121">
        <v>42370</v>
      </c>
      <c r="Q629" s="110" t="s">
        <v>2678</v>
      </c>
      <c r="R629" s="132" t="str">
        <f>VLOOKUP($C629,'Invited Hospitals'!$B:$K, 10, FALSE)</f>
        <v>Minor</v>
      </c>
      <c r="V629" s="1"/>
      <c r="X629" s="1"/>
      <c r="AF629" s="17"/>
      <c r="AG629" s="17"/>
      <c r="AH629" s="17"/>
    </row>
    <row r="630" spans="1:34">
      <c r="A630" s="84">
        <v>0.25600150866054616</v>
      </c>
      <c r="B630" s="83" t="s">
        <v>313</v>
      </c>
      <c r="C630" s="83" t="s">
        <v>313</v>
      </c>
      <c r="D630" s="84">
        <v>0.21700524054157877</v>
      </c>
      <c r="E630" s="83" t="s">
        <v>721</v>
      </c>
      <c r="F630" s="84">
        <v>0.38472962404098765</v>
      </c>
      <c r="G630" s="86" t="s">
        <v>687</v>
      </c>
      <c r="H630" t="str">
        <f t="shared" si="52"/>
        <v>McCormick</v>
      </c>
      <c r="I630" t="str">
        <f t="shared" si="50"/>
        <v>Nicole</v>
      </c>
      <c r="J630" t="str">
        <f t="shared" ref="J630:J693" si="53">PROPER(CLEAN(H630&amp;", "&amp;I630))</f>
        <v>Mccormick, Nicole</v>
      </c>
      <c r="K630">
        <f>VLOOKUP(C630,'Invited Hospitals'!B:J, 7, FALSE)</f>
        <v>302</v>
      </c>
      <c r="L630" s="132">
        <v>20</v>
      </c>
      <c r="M630">
        <f>VLOOKUP($C630,'Invited Hospitals'!$B:$J, 8, FALSE)</f>
        <v>2016</v>
      </c>
      <c r="N630" s="132" t="str">
        <f>VLOOKUP($C630,'Invited Hospitals'!$B:$K, 9, FALSE)</f>
        <v>Nongovt. (not-for-profit) - Other</v>
      </c>
      <c r="O630" s="110" t="s">
        <v>2426</v>
      </c>
      <c r="P630" s="121">
        <v>38000</v>
      </c>
      <c r="Q630" s="110" t="s">
        <v>2678</v>
      </c>
      <c r="R630" s="132" t="str">
        <f>VLOOKUP($C630,'Invited Hospitals'!$B:$K, 10, FALSE)</f>
        <v>Minor</v>
      </c>
      <c r="V630" s="1"/>
      <c r="X630" s="1"/>
      <c r="AF630" s="17"/>
      <c r="AG630" s="17"/>
      <c r="AH630" s="17"/>
    </row>
    <row r="631" spans="1:34">
      <c r="A631" s="84">
        <v>0.8000025073650967</v>
      </c>
      <c r="B631" s="83" t="s">
        <v>313</v>
      </c>
      <c r="C631" s="83" t="s">
        <v>313</v>
      </c>
      <c r="D631" s="84">
        <v>0.21700524054157877</v>
      </c>
      <c r="E631" s="83" t="s">
        <v>721</v>
      </c>
      <c r="F631" s="84">
        <v>0.38472962404098765</v>
      </c>
      <c r="G631" s="86" t="s">
        <v>678</v>
      </c>
      <c r="H631" t="str">
        <f t="shared" si="52"/>
        <v>Espinosa</v>
      </c>
      <c r="I631" t="str">
        <f t="shared" si="50"/>
        <v>Nova Elfa</v>
      </c>
      <c r="J631" t="str">
        <f t="shared" si="53"/>
        <v>Espinosa, Nova Elfa</v>
      </c>
      <c r="K631">
        <f>VLOOKUP(C631,'Invited Hospitals'!B:J, 7, FALSE)</f>
        <v>302</v>
      </c>
      <c r="L631" s="132">
        <v>20</v>
      </c>
      <c r="M631">
        <f>VLOOKUP($C631,'Invited Hospitals'!$B:$J, 8, FALSE)</f>
        <v>2016</v>
      </c>
      <c r="N631" s="132" t="str">
        <f>VLOOKUP($C631,'Invited Hospitals'!$B:$K, 9, FALSE)</f>
        <v>Nongovt. (not-for-profit) - Other</v>
      </c>
      <c r="O631" s="110" t="s">
        <v>2426</v>
      </c>
      <c r="P631" s="121">
        <v>39636</v>
      </c>
      <c r="Q631" s="110" t="s">
        <v>2681</v>
      </c>
      <c r="R631" s="132" t="str">
        <f>VLOOKUP($C631,'Invited Hospitals'!$B:$K, 10, FALSE)</f>
        <v>Minor</v>
      </c>
      <c r="V631" s="1"/>
      <c r="X631" s="1"/>
      <c r="AF631" s="17"/>
      <c r="AG631" s="17"/>
      <c r="AH631" s="17"/>
    </row>
    <row r="632" spans="1:34">
      <c r="A632" s="84">
        <v>0.91732438820237971</v>
      </c>
      <c r="B632" s="83" t="s">
        <v>313</v>
      </c>
      <c r="C632" s="83" t="s">
        <v>313</v>
      </c>
      <c r="D632" s="84">
        <v>0.21700524054157877</v>
      </c>
      <c r="E632" s="83" t="s">
        <v>721</v>
      </c>
      <c r="F632" s="84">
        <v>0.38472962404098765</v>
      </c>
      <c r="G632" s="86" t="s">
        <v>686</v>
      </c>
      <c r="H632" t="str">
        <f t="shared" si="52"/>
        <v>Mangalindan</v>
      </c>
      <c r="I632" t="str">
        <f t="shared" si="50"/>
        <v>Oscar</v>
      </c>
      <c r="J632" t="str">
        <f t="shared" si="53"/>
        <v>Mangalindan, Oscar</v>
      </c>
      <c r="K632">
        <f>VLOOKUP(C632,'Invited Hospitals'!B:J, 7, FALSE)</f>
        <v>302</v>
      </c>
      <c r="L632" s="132">
        <v>20</v>
      </c>
      <c r="M632">
        <f>VLOOKUP($C632,'Invited Hospitals'!$B:$J, 8, FALSE)</f>
        <v>2016</v>
      </c>
      <c r="N632" s="132" t="str">
        <f>VLOOKUP($C632,'Invited Hospitals'!$B:$K, 9, FALSE)</f>
        <v>Nongovt. (not-for-profit) - Other</v>
      </c>
      <c r="O632" s="110" t="s">
        <v>2684</v>
      </c>
      <c r="P632" s="121">
        <v>42398</v>
      </c>
      <c r="Q632" s="110" t="s">
        <v>2680</v>
      </c>
      <c r="R632" s="132" t="str">
        <f>VLOOKUP($C632,'Invited Hospitals'!$B:$K, 10, FALSE)</f>
        <v>Minor</v>
      </c>
      <c r="V632" s="1"/>
      <c r="X632" s="1"/>
      <c r="AF632" s="17"/>
      <c r="AG632" s="17"/>
      <c r="AH632" s="17"/>
    </row>
    <row r="633" spans="1:34">
      <c r="A633" s="84">
        <v>8.8596647452910959E-2</v>
      </c>
      <c r="B633" s="83" t="s">
        <v>313</v>
      </c>
      <c r="C633" s="83" t="s">
        <v>313</v>
      </c>
      <c r="D633" s="84">
        <v>0.21700524054157877</v>
      </c>
      <c r="E633" s="83" t="s">
        <v>721</v>
      </c>
      <c r="F633" s="84">
        <v>0.38472962404098765</v>
      </c>
      <c r="G633" s="86" t="s">
        <v>663</v>
      </c>
      <c r="H633" t="str">
        <f t="shared" si="52"/>
        <v>Barker</v>
      </c>
      <c r="I633" t="str">
        <f t="shared" si="50"/>
        <v>Patricia</v>
      </c>
      <c r="J633" t="str">
        <f t="shared" si="53"/>
        <v>Barker, Patricia</v>
      </c>
      <c r="K633">
        <f>VLOOKUP(C633,'Invited Hospitals'!B:J, 7, FALSE)</f>
        <v>302</v>
      </c>
      <c r="L633" s="132">
        <v>20</v>
      </c>
      <c r="M633">
        <f>VLOOKUP($C633,'Invited Hospitals'!$B:$J, 8, FALSE)</f>
        <v>2016</v>
      </c>
      <c r="N633" s="132" t="str">
        <f>VLOOKUP($C633,'Invited Hospitals'!$B:$K, 9, FALSE)</f>
        <v>Nongovt. (not-for-profit) - Other</v>
      </c>
      <c r="O633" s="110" t="s">
        <v>2684</v>
      </c>
      <c r="P633" s="121">
        <v>42566</v>
      </c>
      <c r="Q633" s="110" t="s">
        <v>2680</v>
      </c>
      <c r="R633" s="132" t="str">
        <f>VLOOKUP($C633,'Invited Hospitals'!$B:$K, 10, FALSE)</f>
        <v>Minor</v>
      </c>
      <c r="V633" s="1"/>
      <c r="X633" s="1"/>
      <c r="AF633" s="17"/>
      <c r="AG633" s="17"/>
      <c r="AH633" s="17"/>
    </row>
    <row r="634" spans="1:34">
      <c r="A634" s="84">
        <v>1.4192465564457968E-2</v>
      </c>
      <c r="B634" s="83" t="s">
        <v>313</v>
      </c>
      <c r="C634" s="83" t="s">
        <v>313</v>
      </c>
      <c r="D634" s="84">
        <v>0.21700524054157877</v>
      </c>
      <c r="E634" s="83" t="s">
        <v>721</v>
      </c>
      <c r="F634" s="84">
        <v>0.38472962404098765</v>
      </c>
      <c r="G634" s="86" t="s">
        <v>670</v>
      </c>
      <c r="H634" t="str">
        <f t="shared" si="52"/>
        <v>Cook</v>
      </c>
      <c r="I634" t="str">
        <f t="shared" ref="I634:I697" si="54">TRIM(MID(G634,FIND(" ",G634)+1,256))</f>
        <v>Salal</v>
      </c>
      <c r="J634" t="str">
        <f t="shared" si="53"/>
        <v>Cook, Salal</v>
      </c>
      <c r="K634">
        <f>VLOOKUP(C634,'Invited Hospitals'!B:J, 7, FALSE)</f>
        <v>302</v>
      </c>
      <c r="L634" s="132">
        <v>20</v>
      </c>
      <c r="M634">
        <f>VLOOKUP($C634,'Invited Hospitals'!$B:$J, 8, FALSE)</f>
        <v>2016</v>
      </c>
      <c r="N634" s="132" t="str">
        <f>VLOOKUP($C634,'Invited Hospitals'!$B:$K, 9, FALSE)</f>
        <v>Nongovt. (not-for-profit) - Other</v>
      </c>
      <c r="O634" s="110" t="s">
        <v>2426</v>
      </c>
      <c r="P634" s="121">
        <v>41918</v>
      </c>
      <c r="Q634" s="110" t="s">
        <v>2678</v>
      </c>
      <c r="R634" s="132" t="str">
        <f>VLOOKUP($C634,'Invited Hospitals'!$B:$K, 10, FALSE)</f>
        <v>Minor</v>
      </c>
      <c r="V634" s="1"/>
      <c r="X634" s="1"/>
      <c r="AF634" s="17"/>
      <c r="AG634" s="17"/>
      <c r="AH634" s="17"/>
    </row>
    <row r="635" spans="1:34">
      <c r="A635" s="84">
        <v>0.7253419614580866</v>
      </c>
      <c r="B635" s="83" t="s">
        <v>313</v>
      </c>
      <c r="C635" s="83" t="s">
        <v>313</v>
      </c>
      <c r="D635" s="84">
        <v>0.21700524054157877</v>
      </c>
      <c r="E635" s="83" t="s">
        <v>721</v>
      </c>
      <c r="F635" s="84">
        <v>0.38472962404098765</v>
      </c>
      <c r="G635" s="86" t="s">
        <v>665</v>
      </c>
      <c r="H635" t="str">
        <f t="shared" si="52"/>
        <v>Blevens</v>
      </c>
      <c r="I635" t="str">
        <f t="shared" si="54"/>
        <v>Savannah</v>
      </c>
      <c r="J635" t="str">
        <f t="shared" si="53"/>
        <v>Blevens, Savannah</v>
      </c>
      <c r="K635">
        <f>VLOOKUP(C635,'Invited Hospitals'!B:J, 7, FALSE)</f>
        <v>302</v>
      </c>
      <c r="L635" s="132">
        <v>20</v>
      </c>
      <c r="M635">
        <f>VLOOKUP($C635,'Invited Hospitals'!$B:$J, 8, FALSE)</f>
        <v>2016</v>
      </c>
      <c r="N635" s="132" t="str">
        <f>VLOOKUP($C635,'Invited Hospitals'!$B:$K, 9, FALSE)</f>
        <v>Nongovt. (not-for-profit) - Other</v>
      </c>
      <c r="O635" s="110" t="s">
        <v>2426</v>
      </c>
      <c r="P635" s="121">
        <v>41841</v>
      </c>
      <c r="Q635" s="110" t="s">
        <v>2678</v>
      </c>
      <c r="R635" s="132" t="str">
        <f>VLOOKUP($C635,'Invited Hospitals'!$B:$K, 10, FALSE)</f>
        <v>Minor</v>
      </c>
      <c r="V635" s="1"/>
      <c r="X635" s="1"/>
      <c r="AF635" s="17"/>
      <c r="AG635" s="17"/>
      <c r="AH635" s="17"/>
    </row>
    <row r="636" spans="1:34">
      <c r="A636" s="84">
        <v>0.45584133563077167</v>
      </c>
      <c r="B636" s="83" t="s">
        <v>313</v>
      </c>
      <c r="C636" s="83" t="s">
        <v>313</v>
      </c>
      <c r="D636" s="84">
        <v>0.21700524054157877</v>
      </c>
      <c r="E636" s="83" t="s">
        <v>721</v>
      </c>
      <c r="F636" s="84">
        <v>0.38472962404098765</v>
      </c>
      <c r="G636" s="86" t="s">
        <v>669</v>
      </c>
      <c r="H636" t="str">
        <f t="shared" si="52"/>
        <v>Cojoc</v>
      </c>
      <c r="I636" t="str">
        <f t="shared" si="54"/>
        <v>Silvia</v>
      </c>
      <c r="J636" t="str">
        <f t="shared" si="53"/>
        <v>Cojoc, Silvia</v>
      </c>
      <c r="K636">
        <f>VLOOKUP(C636,'Invited Hospitals'!B:J, 7, FALSE)</f>
        <v>302</v>
      </c>
      <c r="L636" s="132">
        <v>20</v>
      </c>
      <c r="M636">
        <f>VLOOKUP($C636,'Invited Hospitals'!$B:$J, 8, FALSE)</f>
        <v>2016</v>
      </c>
      <c r="N636" s="132" t="str">
        <f>VLOOKUP($C636,'Invited Hospitals'!$B:$K, 9, FALSE)</f>
        <v>Nongovt. (not-for-profit) - Other</v>
      </c>
      <c r="O636" s="110" t="s">
        <v>2426</v>
      </c>
      <c r="P636" s="121">
        <v>35690</v>
      </c>
      <c r="Q636" s="110" t="s">
        <v>2678</v>
      </c>
      <c r="R636" s="132" t="str">
        <f>VLOOKUP($C636,'Invited Hospitals'!$B:$K, 10, FALSE)</f>
        <v>Minor</v>
      </c>
      <c r="V636" s="1"/>
      <c r="X636" s="1"/>
      <c r="AF636" s="17"/>
      <c r="AG636" s="17"/>
      <c r="AH636" s="17"/>
    </row>
    <row r="637" spans="1:34">
      <c r="A637" s="84">
        <v>0.32388436919329611</v>
      </c>
      <c r="B637" s="83" t="s">
        <v>313</v>
      </c>
      <c r="C637" s="83" t="s">
        <v>313</v>
      </c>
      <c r="D637" s="84">
        <v>0.21700524054157877</v>
      </c>
      <c r="E637" s="83" t="s">
        <v>721</v>
      </c>
      <c r="F637" s="84">
        <v>0.38472962404098765</v>
      </c>
      <c r="G637" s="86" t="s">
        <v>699</v>
      </c>
      <c r="H637" t="str">
        <f t="shared" si="52"/>
        <v>Shepard</v>
      </c>
      <c r="I637" t="str">
        <f t="shared" si="54"/>
        <v>Susan</v>
      </c>
      <c r="J637" t="str">
        <f t="shared" si="53"/>
        <v>Shepard, Susan</v>
      </c>
      <c r="K637">
        <f>VLOOKUP(C637,'Invited Hospitals'!B:J, 7, FALSE)</f>
        <v>302</v>
      </c>
      <c r="L637" s="132">
        <v>20</v>
      </c>
      <c r="M637">
        <f>VLOOKUP($C637,'Invited Hospitals'!$B:$J, 8, FALSE)</f>
        <v>2016</v>
      </c>
      <c r="N637" s="132" t="str">
        <f>VLOOKUP($C637,'Invited Hospitals'!$B:$K, 9, FALSE)</f>
        <v>Nongovt. (not-for-profit) - Other</v>
      </c>
      <c r="O637" s="110" t="s">
        <v>2426</v>
      </c>
      <c r="P637" s="113">
        <v>38152</v>
      </c>
      <c r="Q637" s="110" t="s">
        <v>2681</v>
      </c>
      <c r="R637" s="132" t="str">
        <f>VLOOKUP($C637,'Invited Hospitals'!$B:$K, 10, FALSE)</f>
        <v>Minor</v>
      </c>
      <c r="V637" s="1"/>
      <c r="X637" s="1"/>
      <c r="AF637" s="17"/>
      <c r="AG637" s="17"/>
      <c r="AH637" s="17"/>
    </row>
    <row r="638" spans="1:34">
      <c r="A638" s="84">
        <v>0.65947974732086101</v>
      </c>
      <c r="B638" s="83" t="s">
        <v>313</v>
      </c>
      <c r="C638" s="83" t="s">
        <v>313</v>
      </c>
      <c r="D638" s="84">
        <v>0.21700524054157877</v>
      </c>
      <c r="E638" s="83" t="s">
        <v>721</v>
      </c>
      <c r="F638" s="151">
        <v>0.38472962404098765</v>
      </c>
      <c r="G638" s="86" t="s">
        <v>704</v>
      </c>
      <c r="H638" t="str">
        <f t="shared" si="52"/>
        <v>Tait</v>
      </c>
      <c r="I638" t="str">
        <f t="shared" si="54"/>
        <v>Taesun</v>
      </c>
      <c r="J638" t="str">
        <f t="shared" si="53"/>
        <v>Tait, Taesun</v>
      </c>
      <c r="K638">
        <f>VLOOKUP(C638,'Invited Hospitals'!B:J, 7, FALSE)</f>
        <v>302</v>
      </c>
      <c r="L638" s="132">
        <v>20</v>
      </c>
      <c r="M638">
        <f>VLOOKUP($C638,'Invited Hospitals'!$B:$J, 8, FALSE)</f>
        <v>2016</v>
      </c>
      <c r="N638" s="132" t="str">
        <f>VLOOKUP($C638,'Invited Hospitals'!$B:$K, 9, FALSE)</f>
        <v>Nongovt. (not-for-profit) - Other</v>
      </c>
      <c r="O638" s="110" t="s">
        <v>2426</v>
      </c>
      <c r="P638" s="121">
        <v>41932</v>
      </c>
      <c r="Q638" s="110" t="s">
        <v>2681</v>
      </c>
      <c r="R638" s="132" t="str">
        <f>VLOOKUP($C638,'Invited Hospitals'!$B:$K, 10, FALSE)</f>
        <v>Minor</v>
      </c>
      <c r="V638" s="1"/>
      <c r="X638" s="1"/>
      <c r="AF638" s="17"/>
      <c r="AG638" s="17"/>
      <c r="AH638" s="17"/>
    </row>
    <row r="639" spans="1:34">
      <c r="A639" s="84">
        <v>0.88047178770878243</v>
      </c>
      <c r="B639" s="83" t="s">
        <v>313</v>
      </c>
      <c r="C639" s="83" t="s">
        <v>313</v>
      </c>
      <c r="D639" s="84">
        <v>0.21700524054157877</v>
      </c>
      <c r="E639" s="83" t="s">
        <v>721</v>
      </c>
      <c r="F639" s="84">
        <v>0.38472962404098765</v>
      </c>
      <c r="G639" s="86" t="s">
        <v>682</v>
      </c>
      <c r="H639" t="str">
        <f t="shared" si="52"/>
        <v>Hewett</v>
      </c>
      <c r="I639" t="str">
        <f t="shared" si="54"/>
        <v>Temple</v>
      </c>
      <c r="J639" t="str">
        <f t="shared" si="53"/>
        <v>Hewett, Temple</v>
      </c>
      <c r="K639">
        <f>VLOOKUP(C639,'Invited Hospitals'!B:J, 7, FALSE)</f>
        <v>302</v>
      </c>
      <c r="L639" s="132">
        <v>20</v>
      </c>
      <c r="M639">
        <f>VLOOKUP($C639,'Invited Hospitals'!$B:$J, 8, FALSE)</f>
        <v>2016</v>
      </c>
      <c r="N639" s="132" t="str">
        <f>VLOOKUP($C639,'Invited Hospitals'!$B:$K, 9, FALSE)</f>
        <v>Nongovt. (not-for-profit) - Other</v>
      </c>
      <c r="O639" s="110" t="s">
        <v>2426</v>
      </c>
      <c r="P639" s="121">
        <v>38523</v>
      </c>
      <c r="Q639" s="110" t="s">
        <v>2678</v>
      </c>
      <c r="R639" s="132" t="str">
        <f>VLOOKUP($C639,'Invited Hospitals'!$B:$K, 10, FALSE)</f>
        <v>Minor</v>
      </c>
      <c r="V639" s="1"/>
      <c r="X639" s="1"/>
      <c r="AF639" s="17"/>
      <c r="AG639" s="17"/>
      <c r="AH639" s="17"/>
    </row>
    <row r="640" spans="1:34">
      <c r="A640" s="84">
        <v>0.70927691863941045</v>
      </c>
      <c r="B640" s="83" t="s">
        <v>313</v>
      </c>
      <c r="C640" s="83" t="s">
        <v>313</v>
      </c>
      <c r="D640" s="84">
        <v>0.21700524054157877</v>
      </c>
      <c r="E640" s="83" t="s">
        <v>721</v>
      </c>
      <c r="F640" s="84">
        <v>0.38472962404098765</v>
      </c>
      <c r="G640" s="86" t="s">
        <v>705</v>
      </c>
      <c r="H640" t="str">
        <f t="shared" si="52"/>
        <v>Valdovinos-Godinez</v>
      </c>
      <c r="I640" t="str">
        <f t="shared" si="54"/>
        <v>Teresa</v>
      </c>
      <c r="J640" t="str">
        <f t="shared" si="53"/>
        <v>Valdovinos-Godinez, Teresa</v>
      </c>
      <c r="K640">
        <f>VLOOKUP(C640,'Invited Hospitals'!B:J, 7, FALSE)</f>
        <v>302</v>
      </c>
      <c r="L640" s="132">
        <v>20</v>
      </c>
      <c r="M640">
        <f>VLOOKUP($C640,'Invited Hospitals'!$B:$J, 8, FALSE)</f>
        <v>2016</v>
      </c>
      <c r="N640" s="132" t="str">
        <f>VLOOKUP($C640,'Invited Hospitals'!$B:$K, 9, FALSE)</f>
        <v>Nongovt. (not-for-profit) - Other</v>
      </c>
      <c r="O640" s="110" t="s">
        <v>2684</v>
      </c>
      <c r="P640" s="121">
        <v>42758</v>
      </c>
      <c r="Q640" s="110" t="s">
        <v>2681</v>
      </c>
      <c r="R640" s="132" t="str">
        <f>VLOOKUP($C640,'Invited Hospitals'!$B:$K, 10, FALSE)</f>
        <v>Minor</v>
      </c>
      <c r="V640" s="1"/>
      <c r="X640" s="1"/>
      <c r="AF640" s="17"/>
      <c r="AG640" s="17"/>
      <c r="AH640" s="17"/>
    </row>
    <row r="641" spans="1:34">
      <c r="A641" s="84">
        <v>0.57382229713225141</v>
      </c>
      <c r="B641" s="83" t="s">
        <v>313</v>
      </c>
      <c r="C641" s="83" t="s">
        <v>313</v>
      </c>
      <c r="D641" s="84">
        <v>0.21700524054157877</v>
      </c>
      <c r="E641" s="83" t="s">
        <v>721</v>
      </c>
      <c r="F641" s="84">
        <v>0.38472962404098765</v>
      </c>
      <c r="G641" s="86" t="s">
        <v>703</v>
      </c>
      <c r="H641" t="str">
        <f t="shared" si="52"/>
        <v>Suvalcu-Constantin</v>
      </c>
      <c r="I641" t="str">
        <f t="shared" si="54"/>
        <v>Titza</v>
      </c>
      <c r="J641" t="str">
        <f t="shared" si="53"/>
        <v>Suvalcu-Constantin, Titza</v>
      </c>
      <c r="K641">
        <f>VLOOKUP(C641,'Invited Hospitals'!B:J, 7, FALSE)</f>
        <v>302</v>
      </c>
      <c r="L641" s="132">
        <v>20</v>
      </c>
      <c r="M641">
        <f>VLOOKUP($C641,'Invited Hospitals'!$B:$J, 8, FALSE)</f>
        <v>2016</v>
      </c>
      <c r="N641" s="132" t="str">
        <f>VLOOKUP($C641,'Invited Hospitals'!$B:$K, 9, FALSE)</f>
        <v>Nongovt. (not-for-profit) - Other</v>
      </c>
      <c r="O641" s="110" t="s">
        <v>2426</v>
      </c>
      <c r="P641" s="121">
        <v>35956</v>
      </c>
      <c r="Q641" s="110" t="s">
        <v>2681</v>
      </c>
      <c r="R641" s="132" t="str">
        <f>VLOOKUP($C641,'Invited Hospitals'!$B:$K, 10, FALSE)</f>
        <v>Minor</v>
      </c>
      <c r="V641" s="1"/>
      <c r="X641" s="1"/>
      <c r="AF641" s="17"/>
      <c r="AG641" s="17"/>
      <c r="AH641" s="17"/>
    </row>
    <row r="642" spans="1:34">
      <c r="A642" s="84">
        <v>0.1806951522772634</v>
      </c>
      <c r="B642" s="83" t="s">
        <v>313</v>
      </c>
      <c r="C642" s="83" t="s">
        <v>313</v>
      </c>
      <c r="D642" s="84">
        <v>0.21700524054157877</v>
      </c>
      <c r="E642" s="83" t="s">
        <v>721</v>
      </c>
      <c r="F642" s="84">
        <v>0.38472962404098765</v>
      </c>
      <c r="G642" s="86" t="s">
        <v>681</v>
      </c>
      <c r="H642" t="str">
        <f t="shared" si="52"/>
        <v>Haab</v>
      </c>
      <c r="I642" t="str">
        <f t="shared" si="54"/>
        <v>Tracy</v>
      </c>
      <c r="J642" t="str">
        <f t="shared" si="53"/>
        <v>Haab, Tracy</v>
      </c>
      <c r="K642">
        <f>VLOOKUP(C642,'Invited Hospitals'!B:J, 7, FALSE)</f>
        <v>302</v>
      </c>
      <c r="L642" s="132">
        <v>20</v>
      </c>
      <c r="M642">
        <f>VLOOKUP($C642,'Invited Hospitals'!$B:$J, 8, FALSE)</f>
        <v>2016</v>
      </c>
      <c r="N642" s="132" t="str">
        <f>VLOOKUP($C642,'Invited Hospitals'!$B:$K, 9, FALSE)</f>
        <v>Nongovt. (not-for-profit) - Other</v>
      </c>
      <c r="O642" s="110" t="s">
        <v>2426</v>
      </c>
      <c r="P642" s="121">
        <v>37816</v>
      </c>
      <c r="Q642" s="110" t="s">
        <v>2678</v>
      </c>
      <c r="R642" s="132" t="str">
        <f>VLOOKUP($C642,'Invited Hospitals'!$B:$K, 10, FALSE)</f>
        <v>Minor</v>
      </c>
      <c r="V642" s="1"/>
      <c r="X642" s="1"/>
      <c r="AF642" s="17"/>
      <c r="AG642" s="17"/>
      <c r="AH642" s="17"/>
    </row>
    <row r="643" spans="1:34">
      <c r="A643" s="84">
        <v>0.6721044302108814</v>
      </c>
      <c r="B643" s="83" t="s">
        <v>313</v>
      </c>
      <c r="C643" s="83" t="s">
        <v>313</v>
      </c>
      <c r="D643" s="84">
        <v>0.21700524054157877</v>
      </c>
      <c r="E643" s="83" t="s">
        <v>721</v>
      </c>
      <c r="F643" s="84">
        <v>0.38472962404098765</v>
      </c>
      <c r="G643" s="86" t="s">
        <v>677</v>
      </c>
      <c r="H643" t="str">
        <f t="shared" si="52"/>
        <v>Dolma</v>
      </c>
      <c r="I643" t="str">
        <f t="shared" si="54"/>
        <v>Tsering</v>
      </c>
      <c r="J643" t="str">
        <f t="shared" si="53"/>
        <v>Dolma, Tsering</v>
      </c>
      <c r="K643">
        <f>VLOOKUP(C643,'Invited Hospitals'!B:J, 7, FALSE)</f>
        <v>302</v>
      </c>
      <c r="L643" s="132">
        <v>20</v>
      </c>
      <c r="M643">
        <f>VLOOKUP($C643,'Invited Hospitals'!$B:$J, 8, FALSE)</f>
        <v>2016</v>
      </c>
      <c r="N643" s="132" t="str">
        <f>VLOOKUP($C643,'Invited Hospitals'!$B:$K, 9, FALSE)</f>
        <v>Nongovt. (not-for-profit) - Other</v>
      </c>
      <c r="O643" s="110" t="s">
        <v>2426</v>
      </c>
      <c r="P643" s="113">
        <v>38789</v>
      </c>
      <c r="Q643" s="110" t="s">
        <v>2678</v>
      </c>
      <c r="R643" s="132" t="str">
        <f>VLOOKUP($C643,'Invited Hospitals'!$B:$K, 10, FALSE)</f>
        <v>Minor</v>
      </c>
      <c r="V643" s="1"/>
      <c r="X643" s="1"/>
      <c r="AF643" s="17"/>
      <c r="AG643" s="17"/>
      <c r="AH643" s="17"/>
    </row>
    <row r="644" spans="1:34">
      <c r="A644" s="142">
        <v>0.12248883469253125</v>
      </c>
      <c r="B644" s="83" t="s">
        <v>1974</v>
      </c>
      <c r="C644" s="83" t="s">
        <v>1974</v>
      </c>
      <c r="D644" s="93">
        <v>0.23887557634757928</v>
      </c>
      <c r="E644" s="83" t="s">
        <v>2129</v>
      </c>
      <c r="F644" s="142">
        <v>0.46618641324138299</v>
      </c>
      <c r="G644" s="97" t="s">
        <v>2028</v>
      </c>
      <c r="H644" t="str">
        <f t="shared" si="52"/>
        <v>Cornwall</v>
      </c>
      <c r="I644" t="str">
        <f t="shared" si="54"/>
        <v>Nicola</v>
      </c>
      <c r="J644" t="str">
        <f t="shared" si="53"/>
        <v>Cornwall, Nicola</v>
      </c>
      <c r="K644">
        <f>VLOOKUP(C644,'Invited Hospitals'!B:J, 7, FALSE)</f>
        <v>599</v>
      </c>
      <c r="L644" s="132">
        <v>24</v>
      </c>
      <c r="M644">
        <f>VLOOKUP($C644,'Invited Hospitals'!$B:$J, 8, FALSE)</f>
        <v>2006</v>
      </c>
      <c r="N644" s="132" t="str">
        <f>VLOOKUP($C644,'Invited Hospitals'!$B:$K, 9, FALSE)</f>
        <v xml:space="preserve">Govt. (non federal) - City
</v>
      </c>
      <c r="O644" s="110" t="s">
        <v>2426</v>
      </c>
      <c r="P644" s="122">
        <v>38540</v>
      </c>
      <c r="Q644" s="110" t="s">
        <v>2678</v>
      </c>
      <c r="R644" s="132" t="str">
        <f>VLOOKUP($C644,'Invited Hospitals'!$B:$K, 10, FALSE)</f>
        <v>Minor</v>
      </c>
      <c r="V644" s="1"/>
      <c r="X644" s="1"/>
      <c r="AF644" s="17"/>
      <c r="AG644" s="17"/>
      <c r="AH644" s="17"/>
    </row>
    <row r="645" spans="1:34">
      <c r="A645" s="93">
        <v>0.44813231806043918</v>
      </c>
      <c r="B645" s="83" t="s">
        <v>1974</v>
      </c>
      <c r="C645" s="83" t="s">
        <v>1974</v>
      </c>
      <c r="D645" s="93">
        <v>0.23887557634757928</v>
      </c>
      <c r="E645" s="83" t="s">
        <v>2129</v>
      </c>
      <c r="F645" s="93">
        <v>0.46618641324138299</v>
      </c>
      <c r="G645" s="97" t="s">
        <v>2029</v>
      </c>
      <c r="H645" t="str">
        <f t="shared" si="52"/>
        <v>Donaldson</v>
      </c>
      <c r="I645" t="str">
        <f t="shared" si="54"/>
        <v>Tracy Ann</v>
      </c>
      <c r="J645" t="str">
        <f t="shared" si="53"/>
        <v>Donaldson, Tracy Ann</v>
      </c>
      <c r="K645">
        <f>VLOOKUP(C645,'Invited Hospitals'!B:J, 7, FALSE)</f>
        <v>599</v>
      </c>
      <c r="L645" s="132">
        <v>24</v>
      </c>
      <c r="M645">
        <f>VLOOKUP($C645,'Invited Hospitals'!$B:$J, 8, FALSE)</f>
        <v>2006</v>
      </c>
      <c r="N645" s="132" t="str">
        <f>VLOOKUP($C645,'Invited Hospitals'!$B:$K, 9, FALSE)</f>
        <v xml:space="preserve">Govt. (non federal) - City
</v>
      </c>
      <c r="O645" s="110" t="s">
        <v>2426</v>
      </c>
      <c r="P645" s="122">
        <v>39601</v>
      </c>
      <c r="Q645" s="110" t="s">
        <v>2678</v>
      </c>
      <c r="R645" s="132" t="str">
        <f>VLOOKUP($C645,'Invited Hospitals'!$B:$K, 10, FALSE)</f>
        <v>Minor</v>
      </c>
      <c r="V645" s="1"/>
      <c r="X645" s="1"/>
      <c r="AF645" s="17"/>
      <c r="AG645" s="17"/>
      <c r="AH645" s="17"/>
    </row>
    <row r="646" spans="1:34">
      <c r="A646" s="93">
        <v>0.53835822554406421</v>
      </c>
      <c r="B646" s="83" t="s">
        <v>1974</v>
      </c>
      <c r="C646" s="83" t="s">
        <v>1974</v>
      </c>
      <c r="D646" s="93">
        <v>0.23887557634757928</v>
      </c>
      <c r="E646" s="83" t="s">
        <v>2129</v>
      </c>
      <c r="F646" s="93">
        <v>0.46618641324138299</v>
      </c>
      <c r="G646" s="97" t="s">
        <v>2030</v>
      </c>
      <c r="H646" t="str">
        <f t="shared" si="52"/>
        <v>Estime</v>
      </c>
      <c r="I646" t="str">
        <f t="shared" si="54"/>
        <v>Ygenie</v>
      </c>
      <c r="J646" t="str">
        <f t="shared" si="53"/>
        <v>Estime, Ygenie</v>
      </c>
      <c r="K646">
        <f>VLOOKUP(C646,'Invited Hospitals'!B:J, 7, FALSE)</f>
        <v>599</v>
      </c>
      <c r="L646" s="132">
        <v>24</v>
      </c>
      <c r="M646">
        <f>VLOOKUP($C646,'Invited Hospitals'!$B:$J, 8, FALSE)</f>
        <v>2006</v>
      </c>
      <c r="N646" s="132" t="str">
        <f>VLOOKUP($C646,'Invited Hospitals'!$B:$K, 9, FALSE)</f>
        <v xml:space="preserve">Govt. (non federal) - City
</v>
      </c>
      <c r="O646" s="110" t="s">
        <v>2426</v>
      </c>
      <c r="P646" s="122">
        <v>41939</v>
      </c>
      <c r="Q646" s="110" t="s">
        <v>2681</v>
      </c>
      <c r="R646" s="132" t="str">
        <f>VLOOKUP($C646,'Invited Hospitals'!$B:$K, 10, FALSE)</f>
        <v>Minor</v>
      </c>
      <c r="V646" s="1"/>
      <c r="X646" s="1"/>
      <c r="AF646" s="17"/>
      <c r="AG646" s="17"/>
      <c r="AH646" s="17"/>
    </row>
    <row r="647" spans="1:34">
      <c r="A647" s="142">
        <v>0.95055070979240608</v>
      </c>
      <c r="B647" s="83" t="s">
        <v>1974</v>
      </c>
      <c r="C647" s="83" t="s">
        <v>1974</v>
      </c>
      <c r="D647" s="142">
        <v>0.23887557634757928</v>
      </c>
      <c r="E647" s="83" t="s">
        <v>2129</v>
      </c>
      <c r="F647" s="142">
        <v>0.46618641324138299</v>
      </c>
      <c r="G647" s="97" t="s">
        <v>2031</v>
      </c>
      <c r="H647" t="str">
        <f t="shared" si="52"/>
        <v>Grant</v>
      </c>
      <c r="I647" t="str">
        <f t="shared" si="54"/>
        <v>Michelle</v>
      </c>
      <c r="J647" t="str">
        <f t="shared" si="53"/>
        <v>Grant, Michelle</v>
      </c>
      <c r="K647">
        <f>VLOOKUP(C647,'Invited Hospitals'!B:J, 7, FALSE)</f>
        <v>599</v>
      </c>
      <c r="L647" s="132">
        <v>24</v>
      </c>
      <c r="M647">
        <f>VLOOKUP($C647,'Invited Hospitals'!$B:$J, 8, FALSE)</f>
        <v>2006</v>
      </c>
      <c r="N647" s="132" t="str">
        <f>VLOOKUP($C647,'Invited Hospitals'!$B:$K, 9, FALSE)</f>
        <v xml:space="preserve">Govt. (non federal) - City
</v>
      </c>
      <c r="O647" s="110" t="s">
        <v>2426</v>
      </c>
      <c r="P647" s="122">
        <v>39062</v>
      </c>
      <c r="Q647" s="110" t="s">
        <v>2678</v>
      </c>
      <c r="R647" s="132" t="str">
        <f>VLOOKUP($C647,'Invited Hospitals'!$B:$K, 10, FALSE)</f>
        <v>Minor</v>
      </c>
      <c r="V647" s="1"/>
      <c r="X647" s="1"/>
      <c r="AF647" s="17"/>
      <c r="AG647" s="17"/>
      <c r="AH647" s="17"/>
    </row>
    <row r="648" spans="1:34">
      <c r="A648" s="93">
        <v>0.82351911358530006</v>
      </c>
      <c r="B648" s="83" t="s">
        <v>1974</v>
      </c>
      <c r="C648" s="83" t="s">
        <v>1974</v>
      </c>
      <c r="D648" s="93">
        <v>0.23887557634757928</v>
      </c>
      <c r="E648" s="83" t="s">
        <v>2129</v>
      </c>
      <c r="F648" s="93">
        <v>0.46618641324138299</v>
      </c>
      <c r="G648" s="97" t="s">
        <v>2032</v>
      </c>
      <c r="H648" t="str">
        <f t="shared" si="52"/>
        <v>Joga</v>
      </c>
      <c r="I648" t="str">
        <f t="shared" si="54"/>
        <v>Melony J</v>
      </c>
      <c r="J648" t="str">
        <f t="shared" si="53"/>
        <v>Joga, Melony J</v>
      </c>
      <c r="K648">
        <f>VLOOKUP(C648,'Invited Hospitals'!B:J, 7, FALSE)</f>
        <v>599</v>
      </c>
      <c r="L648" s="132">
        <v>24</v>
      </c>
      <c r="M648">
        <f>VLOOKUP($C648,'Invited Hospitals'!$B:$J, 8, FALSE)</f>
        <v>2006</v>
      </c>
      <c r="N648" s="132" t="str">
        <f>VLOOKUP($C648,'Invited Hospitals'!$B:$K, 9, FALSE)</f>
        <v xml:space="preserve">Govt. (non federal) - City
</v>
      </c>
      <c r="O648" s="110" t="s">
        <v>2426</v>
      </c>
      <c r="P648" s="122">
        <v>42009</v>
      </c>
      <c r="Q648" s="110" t="s">
        <v>2678</v>
      </c>
      <c r="R648" s="132" t="str">
        <f>VLOOKUP($C648,'Invited Hospitals'!$B:$K, 10, FALSE)</f>
        <v>Minor</v>
      </c>
      <c r="V648" s="1"/>
      <c r="X648" s="1"/>
      <c r="AF648" s="17"/>
      <c r="AG648" s="17"/>
      <c r="AH648" s="17"/>
    </row>
    <row r="649" spans="1:34">
      <c r="A649" s="142">
        <v>0.79257796512988099</v>
      </c>
      <c r="B649" s="83" t="s">
        <v>1974</v>
      </c>
      <c r="C649" s="83" t="s">
        <v>1974</v>
      </c>
      <c r="D649" s="142">
        <v>0.23887557634757928</v>
      </c>
      <c r="E649" s="83" t="s">
        <v>2129</v>
      </c>
      <c r="F649" s="142">
        <v>0.46618641324138299</v>
      </c>
      <c r="G649" s="97" t="s">
        <v>2033</v>
      </c>
      <c r="H649" t="str">
        <f t="shared" si="52"/>
        <v>Lewis</v>
      </c>
      <c r="I649" t="str">
        <f t="shared" si="54"/>
        <v>Vevine</v>
      </c>
      <c r="J649" t="str">
        <f t="shared" si="53"/>
        <v>Lewis, Vevine</v>
      </c>
      <c r="K649">
        <f>VLOOKUP(C649,'Invited Hospitals'!B:J, 7, FALSE)</f>
        <v>599</v>
      </c>
      <c r="L649" s="132">
        <v>24</v>
      </c>
      <c r="M649">
        <f>VLOOKUP($C649,'Invited Hospitals'!$B:$J, 8, FALSE)</f>
        <v>2006</v>
      </c>
      <c r="N649" s="132" t="str">
        <f>VLOOKUP($C649,'Invited Hospitals'!$B:$K, 9, FALSE)</f>
        <v xml:space="preserve">Govt. (non federal) - City
</v>
      </c>
      <c r="O649" s="110" t="s">
        <v>2509</v>
      </c>
      <c r="P649" s="122">
        <v>34665</v>
      </c>
      <c r="Q649" s="110" t="s">
        <v>2678</v>
      </c>
      <c r="R649" s="132" t="str">
        <f>VLOOKUP($C649,'Invited Hospitals'!$B:$K, 10, FALSE)</f>
        <v>Minor</v>
      </c>
      <c r="V649" s="1"/>
      <c r="X649" s="1"/>
      <c r="AF649" s="17"/>
      <c r="AG649" s="17"/>
      <c r="AH649" s="17"/>
    </row>
    <row r="650" spans="1:34">
      <c r="A650" s="93">
        <v>0.27174044437434475</v>
      </c>
      <c r="B650" s="83" t="s">
        <v>1974</v>
      </c>
      <c r="C650" s="83" t="s">
        <v>1974</v>
      </c>
      <c r="D650" s="93">
        <v>0.23887557634757928</v>
      </c>
      <c r="E650" s="83" t="s">
        <v>2129</v>
      </c>
      <c r="F650" s="93">
        <v>0.46618641324138299</v>
      </c>
      <c r="G650" s="97" t="s">
        <v>2034</v>
      </c>
      <c r="H650" t="str">
        <f t="shared" si="52"/>
        <v>Mambu</v>
      </c>
      <c r="I650" t="str">
        <f t="shared" si="54"/>
        <v>Joe Rennie</v>
      </c>
      <c r="J650" t="str">
        <f t="shared" si="53"/>
        <v>Mambu, Joe Rennie</v>
      </c>
      <c r="K650">
        <f>VLOOKUP(C650,'Invited Hospitals'!B:J, 7, FALSE)</f>
        <v>599</v>
      </c>
      <c r="L650" s="132">
        <v>24</v>
      </c>
      <c r="M650">
        <f>VLOOKUP($C650,'Invited Hospitals'!$B:$J, 8, FALSE)</f>
        <v>2006</v>
      </c>
      <c r="N650" s="132" t="str">
        <f>VLOOKUP($C650,'Invited Hospitals'!$B:$K, 9, FALSE)</f>
        <v xml:space="preserve">Govt. (non federal) - City
</v>
      </c>
      <c r="O650" s="110" t="s">
        <v>2426</v>
      </c>
      <c r="P650" s="122">
        <v>38409</v>
      </c>
      <c r="Q650" s="110" t="s">
        <v>2681</v>
      </c>
      <c r="R650" s="132" t="str">
        <f>VLOOKUP($C650,'Invited Hospitals'!$B:$K, 10, FALSE)</f>
        <v>Minor</v>
      </c>
      <c r="V650" s="1"/>
      <c r="X650" s="1"/>
      <c r="AF650" s="17"/>
      <c r="AG650" s="17"/>
      <c r="AH650" s="17"/>
    </row>
    <row r="651" spans="1:34">
      <c r="A651" s="142">
        <v>0.58472358980740857</v>
      </c>
      <c r="B651" s="83" t="s">
        <v>1974</v>
      </c>
      <c r="C651" s="83" t="s">
        <v>1974</v>
      </c>
      <c r="D651" s="93">
        <v>0.23887557634757928</v>
      </c>
      <c r="E651" s="83" t="s">
        <v>2129</v>
      </c>
      <c r="F651" s="142">
        <v>0.46618641324138299</v>
      </c>
      <c r="G651" s="97" t="s">
        <v>2035</v>
      </c>
      <c r="H651" t="str">
        <f t="shared" si="52"/>
        <v>Mondesir</v>
      </c>
      <c r="I651" t="str">
        <f t="shared" si="54"/>
        <v>Gladys</v>
      </c>
      <c r="J651" t="str">
        <f t="shared" si="53"/>
        <v>Mondesir, Gladys</v>
      </c>
      <c r="K651">
        <f>VLOOKUP(C651,'Invited Hospitals'!B:J, 7, FALSE)</f>
        <v>599</v>
      </c>
      <c r="L651" s="132">
        <v>24</v>
      </c>
      <c r="M651">
        <f>VLOOKUP($C651,'Invited Hospitals'!$B:$J, 8, FALSE)</f>
        <v>2006</v>
      </c>
      <c r="N651" s="132" t="str">
        <f>VLOOKUP($C651,'Invited Hospitals'!$B:$K, 9, FALSE)</f>
        <v xml:space="preserve">Govt. (non federal) - City
</v>
      </c>
      <c r="O651" s="110" t="s">
        <v>2426</v>
      </c>
      <c r="P651" s="122">
        <v>32762</v>
      </c>
      <c r="Q651" s="110" t="s">
        <v>2678</v>
      </c>
      <c r="R651" s="132" t="str">
        <f>VLOOKUP($C651,'Invited Hospitals'!$B:$K, 10, FALSE)</f>
        <v>Minor</v>
      </c>
      <c r="V651" s="1"/>
      <c r="X651" s="1"/>
      <c r="AF651" s="17"/>
      <c r="AG651" s="17"/>
      <c r="AH651" s="17"/>
    </row>
    <row r="652" spans="1:34">
      <c r="A652" s="142">
        <v>0.52587521045486507</v>
      </c>
      <c r="B652" s="83" t="s">
        <v>1974</v>
      </c>
      <c r="C652" s="83" t="s">
        <v>1974</v>
      </c>
      <c r="D652" s="142">
        <v>0.23887557634757928</v>
      </c>
      <c r="E652" s="83" t="s">
        <v>2129</v>
      </c>
      <c r="F652" s="142">
        <v>0.46618641324138299</v>
      </c>
      <c r="G652" s="97" t="s">
        <v>2036</v>
      </c>
      <c r="H652" t="str">
        <f t="shared" si="52"/>
        <v>O'Neil</v>
      </c>
      <c r="I652" t="str">
        <f t="shared" si="54"/>
        <v>Charlene</v>
      </c>
      <c r="J652" t="str">
        <f t="shared" si="53"/>
        <v>O'Neil, Charlene</v>
      </c>
      <c r="K652">
        <f>VLOOKUP(C652,'Invited Hospitals'!B:J, 7, FALSE)</f>
        <v>599</v>
      </c>
      <c r="L652" s="132">
        <v>24</v>
      </c>
      <c r="M652">
        <f>VLOOKUP($C652,'Invited Hospitals'!$B:$J, 8, FALSE)</f>
        <v>2006</v>
      </c>
      <c r="N652" s="132" t="str">
        <f>VLOOKUP($C652,'Invited Hospitals'!$B:$K, 9, FALSE)</f>
        <v xml:space="preserve">Govt. (non federal) - City
</v>
      </c>
      <c r="O652" s="110" t="s">
        <v>2426</v>
      </c>
      <c r="P652" s="122">
        <v>35968</v>
      </c>
      <c r="Q652" s="110" t="s">
        <v>2678</v>
      </c>
      <c r="R652" s="132" t="str">
        <f>VLOOKUP($C652,'Invited Hospitals'!$B:$K, 10, FALSE)</f>
        <v>Minor</v>
      </c>
      <c r="V652" s="1"/>
      <c r="X652" s="1"/>
      <c r="AF652" s="17"/>
      <c r="AG652" s="17"/>
      <c r="AH652" s="17"/>
    </row>
    <row r="653" spans="1:34">
      <c r="A653" s="142">
        <v>0.15886020960373692</v>
      </c>
      <c r="B653" s="83" t="s">
        <v>1974</v>
      </c>
      <c r="C653" s="83" t="s">
        <v>1974</v>
      </c>
      <c r="D653" s="142">
        <v>0.238875576347579</v>
      </c>
      <c r="E653" s="83" t="s">
        <v>2129</v>
      </c>
      <c r="F653" s="142">
        <v>0.46618641324138299</v>
      </c>
      <c r="G653" s="97" t="s">
        <v>2037</v>
      </c>
      <c r="H653" t="str">
        <f t="shared" si="52"/>
        <v>Phipps-Johnson</v>
      </c>
      <c r="I653" t="str">
        <f t="shared" si="54"/>
        <v>Andrea</v>
      </c>
      <c r="J653" t="str">
        <f t="shared" si="53"/>
        <v>Phipps-Johnson, Andrea</v>
      </c>
      <c r="K653">
        <f>VLOOKUP(C653,'Invited Hospitals'!B:J, 7, FALSE)</f>
        <v>599</v>
      </c>
      <c r="L653" s="132">
        <v>24</v>
      </c>
      <c r="M653">
        <f>VLOOKUP($C653,'Invited Hospitals'!$B:$J, 8, FALSE)</f>
        <v>2006</v>
      </c>
      <c r="N653" s="132" t="str">
        <f>VLOOKUP($C653,'Invited Hospitals'!$B:$K, 9, FALSE)</f>
        <v xml:space="preserve">Govt. (non federal) - City
</v>
      </c>
      <c r="O653" s="110" t="s">
        <v>2426</v>
      </c>
      <c r="P653" s="122">
        <v>32707</v>
      </c>
      <c r="Q653" s="110" t="s">
        <v>2678</v>
      </c>
      <c r="R653" s="132" t="str">
        <f>VLOOKUP($C653,'Invited Hospitals'!$B:$K, 10, FALSE)</f>
        <v>Minor</v>
      </c>
      <c r="V653" s="1"/>
      <c r="X653" s="1"/>
      <c r="AF653" s="17"/>
      <c r="AG653" s="17"/>
      <c r="AH653" s="17"/>
    </row>
    <row r="654" spans="1:34">
      <c r="A654" s="142">
        <v>0.43059581682268844</v>
      </c>
      <c r="B654" s="83" t="s">
        <v>1974</v>
      </c>
      <c r="C654" s="83" t="s">
        <v>1974</v>
      </c>
      <c r="D654" s="142">
        <v>0.238875576347579</v>
      </c>
      <c r="E654" s="83" t="s">
        <v>2129</v>
      </c>
      <c r="F654" s="142">
        <v>0.46618641324138299</v>
      </c>
      <c r="G654" s="97" t="s">
        <v>2038</v>
      </c>
      <c r="H654" t="str">
        <f t="shared" si="52"/>
        <v>Powell-Swaby</v>
      </c>
      <c r="I654" t="str">
        <f t="shared" si="54"/>
        <v>Naina</v>
      </c>
      <c r="J654" t="str">
        <f t="shared" si="53"/>
        <v>Powell-Swaby, Naina</v>
      </c>
      <c r="K654">
        <f>VLOOKUP(C654,'Invited Hospitals'!B:J, 7, FALSE)</f>
        <v>599</v>
      </c>
      <c r="L654" s="132">
        <v>24</v>
      </c>
      <c r="M654">
        <f>VLOOKUP($C654,'Invited Hospitals'!$B:$J, 8, FALSE)</f>
        <v>2006</v>
      </c>
      <c r="N654" s="132" t="str">
        <f>VLOOKUP($C654,'Invited Hospitals'!$B:$K, 9, FALSE)</f>
        <v xml:space="preserve">Govt. (non federal) - City
</v>
      </c>
      <c r="O654" s="110" t="s">
        <v>2426</v>
      </c>
      <c r="P654" s="122">
        <v>33455</v>
      </c>
      <c r="Q654" s="110" t="s">
        <v>2681</v>
      </c>
      <c r="R654" s="132" t="str">
        <f>VLOOKUP($C654,'Invited Hospitals'!$B:$K, 10, FALSE)</f>
        <v>Minor</v>
      </c>
      <c r="V654" s="1"/>
      <c r="X654" s="1"/>
      <c r="AF654" s="17"/>
      <c r="AG654" s="17"/>
      <c r="AH654" s="17"/>
    </row>
    <row r="655" spans="1:34">
      <c r="A655" s="142">
        <v>0.30618474149263342</v>
      </c>
      <c r="B655" s="83" t="s">
        <v>1974</v>
      </c>
      <c r="C655" s="83" t="s">
        <v>1974</v>
      </c>
      <c r="D655" s="93">
        <v>0.238875576347579</v>
      </c>
      <c r="E655" s="83" t="s">
        <v>2129</v>
      </c>
      <c r="F655" s="142">
        <v>0.46618641324138299</v>
      </c>
      <c r="G655" s="97" t="s">
        <v>2039</v>
      </c>
      <c r="H655" t="str">
        <f t="shared" si="52"/>
        <v>Probherbs-Brown</v>
      </c>
      <c r="I655" t="str">
        <f t="shared" si="54"/>
        <v>Janet</v>
      </c>
      <c r="J655" t="str">
        <f t="shared" si="53"/>
        <v>Probherbs-Brown, Janet</v>
      </c>
      <c r="K655">
        <f>VLOOKUP(C655,'Invited Hospitals'!B:J, 7, FALSE)</f>
        <v>599</v>
      </c>
      <c r="L655" s="132">
        <v>24</v>
      </c>
      <c r="M655">
        <f>VLOOKUP($C655,'Invited Hospitals'!$B:$J, 8, FALSE)</f>
        <v>2006</v>
      </c>
      <c r="N655" s="132" t="str">
        <f>VLOOKUP($C655,'Invited Hospitals'!$B:$K, 9, FALSE)</f>
        <v xml:space="preserve">Govt. (non federal) - City
</v>
      </c>
      <c r="O655" s="110" t="s">
        <v>2426</v>
      </c>
      <c r="P655" s="122">
        <v>39055</v>
      </c>
      <c r="Q655" s="110" t="s">
        <v>2681</v>
      </c>
      <c r="R655" s="132" t="str">
        <f>VLOOKUP($C655,'Invited Hospitals'!$B:$K, 10, FALSE)</f>
        <v>Minor</v>
      </c>
      <c r="V655" s="1"/>
      <c r="X655" s="1"/>
      <c r="AF655" s="17"/>
      <c r="AG655" s="17"/>
      <c r="AH655" s="17"/>
    </row>
    <row r="656" spans="1:34">
      <c r="A656" s="93">
        <v>0.79101969373830994</v>
      </c>
      <c r="B656" s="83" t="s">
        <v>1974</v>
      </c>
      <c r="C656" s="83" t="s">
        <v>1974</v>
      </c>
      <c r="D656" s="93">
        <v>0.23887557634757928</v>
      </c>
      <c r="E656" s="83" t="s">
        <v>2130</v>
      </c>
      <c r="F656" s="93">
        <v>0.27931802113721926</v>
      </c>
      <c r="G656" s="97" t="s">
        <v>2040</v>
      </c>
      <c r="H656" t="str">
        <f t="shared" ref="H656:H687" si="55">LEFT(G656,(FIND(" ",G656,1)-1))</f>
        <v>Alexander</v>
      </c>
      <c r="I656" t="str">
        <f t="shared" si="54"/>
        <v>Leticia</v>
      </c>
      <c r="J656" t="str">
        <f t="shared" si="53"/>
        <v>Alexander, Leticia</v>
      </c>
      <c r="K656">
        <f>VLOOKUP(C656,'Invited Hospitals'!B:J, 7, FALSE)</f>
        <v>599</v>
      </c>
      <c r="L656" s="132">
        <v>36</v>
      </c>
      <c r="M656">
        <f>VLOOKUP($C656,'Invited Hospitals'!$B:$J, 8, FALSE)</f>
        <v>2006</v>
      </c>
      <c r="N656" s="132" t="str">
        <f>VLOOKUP($C656,'Invited Hospitals'!$B:$K, 9, FALSE)</f>
        <v xml:space="preserve">Govt. (non federal) - City
</v>
      </c>
      <c r="O656" s="110" t="s">
        <v>2509</v>
      </c>
      <c r="P656" s="122">
        <v>37872</v>
      </c>
      <c r="Q656" s="110" t="s">
        <v>2678</v>
      </c>
      <c r="R656" s="132" t="str">
        <f>VLOOKUP($C656,'Invited Hospitals'!$B:$K, 10, FALSE)</f>
        <v>Minor</v>
      </c>
      <c r="V656" s="1"/>
      <c r="X656" s="1"/>
      <c r="AF656" s="17"/>
      <c r="AG656" s="17"/>
      <c r="AH656" s="17"/>
    </row>
    <row r="657" spans="1:34">
      <c r="A657" s="93">
        <v>4.4387621194253768E-2</v>
      </c>
      <c r="B657" s="83" t="s">
        <v>1974</v>
      </c>
      <c r="C657" s="83" t="s">
        <v>1974</v>
      </c>
      <c r="D657" s="93">
        <v>0.23887557634757928</v>
      </c>
      <c r="E657" s="83" t="s">
        <v>2130</v>
      </c>
      <c r="F657" s="93">
        <v>0.27931802113721926</v>
      </c>
      <c r="G657" s="97" t="s">
        <v>2041</v>
      </c>
      <c r="H657" t="str">
        <f t="shared" si="55"/>
        <v>Bennett</v>
      </c>
      <c r="I657" t="str">
        <f t="shared" si="54"/>
        <v>Charlean</v>
      </c>
      <c r="J657" t="str">
        <f t="shared" si="53"/>
        <v>Bennett, Charlean</v>
      </c>
      <c r="K657">
        <f>VLOOKUP(C657,'Invited Hospitals'!B:J, 7, FALSE)</f>
        <v>599</v>
      </c>
      <c r="L657" s="132">
        <v>36</v>
      </c>
      <c r="M657">
        <f>VLOOKUP($C657,'Invited Hospitals'!$B:$J, 8, FALSE)</f>
        <v>2006</v>
      </c>
      <c r="N657" s="132" t="str">
        <f>VLOOKUP($C657,'Invited Hospitals'!$B:$K, 9, FALSE)</f>
        <v xml:space="preserve">Govt. (non federal) - City
</v>
      </c>
      <c r="O657" s="110" t="s">
        <v>2426</v>
      </c>
      <c r="P657" s="122">
        <v>40518</v>
      </c>
      <c r="Q657" s="110" t="s">
        <v>2681</v>
      </c>
      <c r="R657" s="132" t="str">
        <f>VLOOKUP($C657,'Invited Hospitals'!$B:$K, 10, FALSE)</f>
        <v>Minor</v>
      </c>
      <c r="V657" s="1"/>
      <c r="X657" s="1"/>
      <c r="AF657" s="17"/>
      <c r="AG657" s="17"/>
      <c r="AH657" s="17"/>
    </row>
    <row r="658" spans="1:34">
      <c r="A658" s="142">
        <v>0.59040294029621898</v>
      </c>
      <c r="B658" s="83" t="s">
        <v>1974</v>
      </c>
      <c r="C658" s="83" t="s">
        <v>1974</v>
      </c>
      <c r="D658" s="142">
        <v>0.23887557634757928</v>
      </c>
      <c r="E658" s="83" t="s">
        <v>2130</v>
      </c>
      <c r="F658" s="142">
        <v>0.27931802113721926</v>
      </c>
      <c r="G658" s="97" t="s">
        <v>2042</v>
      </c>
      <c r="H658" t="str">
        <f t="shared" si="55"/>
        <v>Bernabe</v>
      </c>
      <c r="I658" t="str">
        <f t="shared" si="54"/>
        <v>Elisabeth</v>
      </c>
      <c r="J658" t="str">
        <f t="shared" si="53"/>
        <v>Bernabe, Elisabeth</v>
      </c>
      <c r="K658">
        <f>VLOOKUP(C658,'Invited Hospitals'!B:J, 7, FALSE)</f>
        <v>599</v>
      </c>
      <c r="L658" s="132">
        <v>36</v>
      </c>
      <c r="M658">
        <f>VLOOKUP($C658,'Invited Hospitals'!$B:$J, 8, FALSE)</f>
        <v>2006</v>
      </c>
      <c r="N658" s="132" t="str">
        <f>VLOOKUP($C658,'Invited Hospitals'!$B:$K, 9, FALSE)</f>
        <v xml:space="preserve">Govt. (non federal) - City
</v>
      </c>
      <c r="O658" s="110" t="s">
        <v>2426</v>
      </c>
      <c r="P658" s="122">
        <v>41827</v>
      </c>
      <c r="Q658" s="110" t="s">
        <v>2678</v>
      </c>
      <c r="R658" s="132" t="str">
        <f>VLOOKUP($C658,'Invited Hospitals'!$B:$K, 10, FALSE)</f>
        <v>Minor</v>
      </c>
      <c r="V658" s="1"/>
      <c r="X658" s="1"/>
      <c r="AF658" s="17"/>
      <c r="AG658" s="17"/>
      <c r="AH658" s="17"/>
    </row>
    <row r="659" spans="1:34">
      <c r="A659" s="142">
        <v>0.2460447747873421</v>
      </c>
      <c r="B659" s="83" t="s">
        <v>1974</v>
      </c>
      <c r="C659" s="83" t="s">
        <v>1974</v>
      </c>
      <c r="D659" s="93">
        <v>0.23887557634757928</v>
      </c>
      <c r="E659" s="83" t="s">
        <v>2130</v>
      </c>
      <c r="F659" s="142">
        <v>0.27931802113721926</v>
      </c>
      <c r="G659" s="97" t="s">
        <v>2043</v>
      </c>
      <c r="H659" t="str">
        <f t="shared" si="55"/>
        <v>Brown</v>
      </c>
      <c r="I659" t="str">
        <f t="shared" si="54"/>
        <v>Denique</v>
      </c>
      <c r="J659" t="str">
        <f t="shared" si="53"/>
        <v>Brown, Denique</v>
      </c>
      <c r="K659">
        <f>VLOOKUP(C659,'Invited Hospitals'!B:J, 7, FALSE)</f>
        <v>599</v>
      </c>
      <c r="L659" s="132">
        <v>36</v>
      </c>
      <c r="M659">
        <f>VLOOKUP($C659,'Invited Hospitals'!$B:$J, 8, FALSE)</f>
        <v>2006</v>
      </c>
      <c r="N659" s="132" t="str">
        <f>VLOOKUP($C659,'Invited Hospitals'!$B:$K, 9, FALSE)</f>
        <v xml:space="preserve">Govt. (non federal) - City
</v>
      </c>
      <c r="O659" s="110" t="s">
        <v>2426</v>
      </c>
      <c r="P659" s="122">
        <v>42646</v>
      </c>
      <c r="Q659" s="110" t="s">
        <v>2681</v>
      </c>
      <c r="R659" s="132" t="str">
        <f>VLOOKUP($C659,'Invited Hospitals'!$B:$K, 10, FALSE)</f>
        <v>Minor</v>
      </c>
      <c r="V659" s="1"/>
      <c r="X659" s="1"/>
      <c r="AF659" s="17"/>
      <c r="AG659" s="17"/>
      <c r="AH659" s="17"/>
    </row>
    <row r="660" spans="1:34">
      <c r="A660" s="142">
        <v>0.85423462404403483</v>
      </c>
      <c r="B660" s="83" t="s">
        <v>1974</v>
      </c>
      <c r="C660" s="83" t="s">
        <v>1974</v>
      </c>
      <c r="D660" s="142">
        <v>0.23887557634757928</v>
      </c>
      <c r="E660" s="83" t="s">
        <v>2130</v>
      </c>
      <c r="F660" s="142">
        <v>0.27931802113721926</v>
      </c>
      <c r="G660" s="97" t="s">
        <v>2044</v>
      </c>
      <c r="H660" t="str">
        <f t="shared" si="55"/>
        <v>Browne</v>
      </c>
      <c r="I660" t="str">
        <f t="shared" si="54"/>
        <v>Niambi K.</v>
      </c>
      <c r="J660" t="str">
        <f t="shared" si="53"/>
        <v>Browne, Niambi K.</v>
      </c>
      <c r="K660">
        <f>VLOOKUP(C660,'Invited Hospitals'!B:J, 7, FALSE)</f>
        <v>599</v>
      </c>
      <c r="L660" s="132">
        <v>36</v>
      </c>
      <c r="M660">
        <f>VLOOKUP($C660,'Invited Hospitals'!$B:$J, 8, FALSE)</f>
        <v>2006</v>
      </c>
      <c r="N660" s="132" t="str">
        <f>VLOOKUP($C660,'Invited Hospitals'!$B:$K, 9, FALSE)</f>
        <v xml:space="preserve">Govt. (non federal) - City
</v>
      </c>
      <c r="O660" s="110" t="s">
        <v>2426</v>
      </c>
      <c r="P660" s="122">
        <v>41792</v>
      </c>
      <c r="Q660" s="110" t="s">
        <v>2678</v>
      </c>
      <c r="R660" s="132" t="str">
        <f>VLOOKUP($C660,'Invited Hospitals'!$B:$K, 10, FALSE)</f>
        <v>Minor</v>
      </c>
      <c r="V660" s="1"/>
      <c r="X660" s="1"/>
      <c r="AF660" s="17"/>
      <c r="AG660" s="17"/>
      <c r="AH660" s="17"/>
    </row>
    <row r="661" spans="1:34">
      <c r="A661" s="93">
        <v>0.15951693260277799</v>
      </c>
      <c r="B661" s="83" t="s">
        <v>1974</v>
      </c>
      <c r="C661" s="83" t="s">
        <v>1974</v>
      </c>
      <c r="D661" s="93">
        <v>0.23887557634757928</v>
      </c>
      <c r="E661" s="83" t="s">
        <v>2130</v>
      </c>
      <c r="F661" s="93">
        <v>0.27931802113721926</v>
      </c>
      <c r="G661" s="97" t="s">
        <v>2045</v>
      </c>
      <c r="H661" t="str">
        <f t="shared" si="55"/>
        <v>Douglas</v>
      </c>
      <c r="I661" t="str">
        <f t="shared" si="54"/>
        <v>Paul</v>
      </c>
      <c r="J661" t="str">
        <f t="shared" si="53"/>
        <v>Douglas, Paul</v>
      </c>
      <c r="K661">
        <f>VLOOKUP(C661,'Invited Hospitals'!B:J, 7, FALSE)</f>
        <v>599</v>
      </c>
      <c r="L661" s="132">
        <v>36</v>
      </c>
      <c r="M661">
        <f>VLOOKUP($C661,'Invited Hospitals'!$B:$J, 8, FALSE)</f>
        <v>2006</v>
      </c>
      <c r="N661" s="132" t="str">
        <f>VLOOKUP($C661,'Invited Hospitals'!$B:$K, 9, FALSE)</f>
        <v xml:space="preserve">Govt. (non federal) - City
</v>
      </c>
      <c r="O661" s="110" t="s">
        <v>2426</v>
      </c>
      <c r="P661" s="122">
        <v>39272</v>
      </c>
      <c r="Q661" s="110" t="s">
        <v>2681</v>
      </c>
      <c r="R661" s="132" t="str">
        <f>VLOOKUP($C661,'Invited Hospitals'!$B:$K, 10, FALSE)</f>
        <v>Minor</v>
      </c>
      <c r="V661" s="1"/>
      <c r="X661" s="1"/>
      <c r="AF661" s="17"/>
      <c r="AG661" s="17"/>
      <c r="AH661" s="17"/>
    </row>
    <row r="662" spans="1:34">
      <c r="A662" s="142">
        <v>0.8701253073662194</v>
      </c>
      <c r="B662" s="83" t="s">
        <v>1974</v>
      </c>
      <c r="C662" s="83" t="s">
        <v>1974</v>
      </c>
      <c r="D662" s="93">
        <v>0.23887557634757928</v>
      </c>
      <c r="E662" s="83" t="s">
        <v>2130</v>
      </c>
      <c r="F662" s="142">
        <v>0.27931802113721926</v>
      </c>
      <c r="G662" s="97" t="s">
        <v>2046</v>
      </c>
      <c r="H662" t="str">
        <f t="shared" si="55"/>
        <v>Edwards</v>
      </c>
      <c r="I662" t="str">
        <f t="shared" si="54"/>
        <v>Karen</v>
      </c>
      <c r="J662" t="str">
        <f t="shared" si="53"/>
        <v>Edwards, Karen</v>
      </c>
      <c r="K662">
        <f>VLOOKUP(C662,'Invited Hospitals'!B:J, 7, FALSE)</f>
        <v>599</v>
      </c>
      <c r="L662" s="132">
        <v>36</v>
      </c>
      <c r="M662">
        <f>VLOOKUP($C662,'Invited Hospitals'!$B:$J, 8, FALSE)</f>
        <v>2006</v>
      </c>
      <c r="N662" s="132" t="str">
        <f>VLOOKUP($C662,'Invited Hospitals'!$B:$K, 9, FALSE)</f>
        <v xml:space="preserve">Govt. (non federal) - City
</v>
      </c>
      <c r="O662" s="110" t="s">
        <v>2509</v>
      </c>
      <c r="P662" s="122">
        <v>38272</v>
      </c>
      <c r="Q662" s="110" t="s">
        <v>2678</v>
      </c>
      <c r="R662" s="132" t="str">
        <f>VLOOKUP($C662,'Invited Hospitals'!$B:$K, 10, FALSE)</f>
        <v>Minor</v>
      </c>
      <c r="V662" s="1"/>
      <c r="X662" s="1"/>
      <c r="AF662" s="17"/>
      <c r="AG662" s="17"/>
      <c r="AH662" s="17"/>
    </row>
    <row r="663" spans="1:34">
      <c r="A663" s="93">
        <v>1.0011726323862269E-2</v>
      </c>
      <c r="B663" s="83" t="s">
        <v>1974</v>
      </c>
      <c r="C663" s="83" t="s">
        <v>1974</v>
      </c>
      <c r="D663" s="93">
        <v>0.23887557634757928</v>
      </c>
      <c r="E663" s="83" t="s">
        <v>2130</v>
      </c>
      <c r="F663" s="93">
        <v>0.27931802113721926</v>
      </c>
      <c r="G663" s="97" t="s">
        <v>2047</v>
      </c>
      <c r="H663" t="str">
        <f t="shared" si="55"/>
        <v>Francois</v>
      </c>
      <c r="I663" t="str">
        <f t="shared" si="54"/>
        <v>Kathleen</v>
      </c>
      <c r="J663" t="str">
        <f t="shared" si="53"/>
        <v>Francois, Kathleen</v>
      </c>
      <c r="K663">
        <f>VLOOKUP(C663,'Invited Hospitals'!B:J, 7, FALSE)</f>
        <v>599</v>
      </c>
      <c r="L663" s="132">
        <v>36</v>
      </c>
      <c r="M663">
        <f>VLOOKUP($C663,'Invited Hospitals'!$B:$J, 8, FALSE)</f>
        <v>2006</v>
      </c>
      <c r="N663" s="132" t="str">
        <f>VLOOKUP($C663,'Invited Hospitals'!$B:$K, 9, FALSE)</f>
        <v xml:space="preserve">Govt. (non federal) - City
</v>
      </c>
      <c r="O663" s="110" t="s">
        <v>2426</v>
      </c>
      <c r="P663" s="122">
        <v>42303</v>
      </c>
      <c r="Q663" s="110" t="s">
        <v>2678</v>
      </c>
      <c r="R663" s="132" t="str">
        <f>VLOOKUP($C663,'Invited Hospitals'!$B:$K, 10, FALSE)</f>
        <v>Minor</v>
      </c>
      <c r="V663" s="1"/>
      <c r="X663" s="1"/>
      <c r="AF663" s="17"/>
      <c r="AG663" s="17"/>
      <c r="AH663" s="17"/>
    </row>
    <row r="664" spans="1:34">
      <c r="A664" s="93">
        <v>0.10664615953307388</v>
      </c>
      <c r="B664" s="83" t="s">
        <v>1974</v>
      </c>
      <c r="C664" s="83" t="s">
        <v>1974</v>
      </c>
      <c r="D664" s="93">
        <v>0.23887557634757928</v>
      </c>
      <c r="E664" s="83" t="s">
        <v>2130</v>
      </c>
      <c r="F664" s="93">
        <v>0.27931802113721926</v>
      </c>
      <c r="G664" s="97" t="s">
        <v>2048</v>
      </c>
      <c r="H664" t="str">
        <f t="shared" si="55"/>
        <v>Garraway</v>
      </c>
      <c r="I664" t="str">
        <f t="shared" si="54"/>
        <v>Rosa</v>
      </c>
      <c r="J664" t="str">
        <f t="shared" si="53"/>
        <v>Garraway, Rosa</v>
      </c>
      <c r="K664">
        <f>VLOOKUP(C664,'Invited Hospitals'!B:J, 7, FALSE)</f>
        <v>599</v>
      </c>
      <c r="L664" s="132">
        <v>36</v>
      </c>
      <c r="M664">
        <f>VLOOKUP($C664,'Invited Hospitals'!$B:$J, 8, FALSE)</f>
        <v>2006</v>
      </c>
      <c r="N664" s="132" t="str">
        <f>VLOOKUP($C664,'Invited Hospitals'!$B:$K, 9, FALSE)</f>
        <v xml:space="preserve">Govt. (non federal) - City
</v>
      </c>
      <c r="O664" s="110" t="s">
        <v>2426</v>
      </c>
      <c r="P664" s="122">
        <v>38971</v>
      </c>
      <c r="Q664" s="110" t="s">
        <v>2678</v>
      </c>
      <c r="R664" s="132" t="str">
        <f>VLOOKUP($C664,'Invited Hospitals'!$B:$K, 10, FALSE)</f>
        <v>Minor</v>
      </c>
      <c r="V664" s="1"/>
      <c r="X664" s="1"/>
      <c r="AF664" s="17"/>
      <c r="AG664" s="17"/>
      <c r="AH664" s="17"/>
    </row>
    <row r="665" spans="1:34">
      <c r="A665" s="142">
        <v>0.95930598716677673</v>
      </c>
      <c r="B665" s="83" t="s">
        <v>1974</v>
      </c>
      <c r="C665" s="83" t="s">
        <v>1974</v>
      </c>
      <c r="D665" s="142">
        <v>0.238875576347579</v>
      </c>
      <c r="E665" s="83" t="s">
        <v>2130</v>
      </c>
      <c r="F665" s="142">
        <v>0.27931802113721926</v>
      </c>
      <c r="G665" s="97" t="s">
        <v>2049</v>
      </c>
      <c r="H665" t="str">
        <f t="shared" si="55"/>
        <v>Griffiths</v>
      </c>
      <c r="I665" t="str">
        <f t="shared" si="54"/>
        <v>Shaina</v>
      </c>
      <c r="J665" t="str">
        <f t="shared" si="53"/>
        <v>Griffiths, Shaina</v>
      </c>
      <c r="K665">
        <f>VLOOKUP(C665,'Invited Hospitals'!B:J, 7, FALSE)</f>
        <v>599</v>
      </c>
      <c r="L665" s="132">
        <v>36</v>
      </c>
      <c r="M665">
        <f>VLOOKUP($C665,'Invited Hospitals'!$B:$J, 8, FALSE)</f>
        <v>2006</v>
      </c>
      <c r="N665" s="132" t="str">
        <f>VLOOKUP($C665,'Invited Hospitals'!$B:$K, 9, FALSE)</f>
        <v xml:space="preserve">Govt. (non federal) - City
</v>
      </c>
      <c r="O665" s="110" t="s">
        <v>2426</v>
      </c>
      <c r="P665" s="122">
        <v>42674</v>
      </c>
      <c r="Q665" s="110" t="s">
        <v>2681</v>
      </c>
      <c r="R665" s="132" t="str">
        <f>VLOOKUP($C665,'Invited Hospitals'!$B:$K, 10, FALSE)</f>
        <v>Minor</v>
      </c>
      <c r="V665" s="1"/>
      <c r="X665" s="1"/>
      <c r="AF665" s="17"/>
      <c r="AG665" s="17"/>
      <c r="AH665" s="17"/>
    </row>
    <row r="666" spans="1:34">
      <c r="A666" s="142">
        <v>0.5267362108188508</v>
      </c>
      <c r="B666" s="83" t="s">
        <v>1974</v>
      </c>
      <c r="C666" s="132" t="s">
        <v>1974</v>
      </c>
      <c r="D666" s="93">
        <v>0.238875576347579</v>
      </c>
      <c r="E666" s="83" t="s">
        <v>2130</v>
      </c>
      <c r="F666" s="142">
        <v>0.27931802113721926</v>
      </c>
      <c r="G666" s="97" t="s">
        <v>2050</v>
      </c>
      <c r="H666" t="str">
        <f t="shared" si="55"/>
        <v>Gryka</v>
      </c>
      <c r="I666" t="str">
        <f t="shared" si="54"/>
        <v>Nancy</v>
      </c>
      <c r="J666" t="str">
        <f t="shared" si="53"/>
        <v>Gryka, Nancy</v>
      </c>
      <c r="K666">
        <f>VLOOKUP(C666,'Invited Hospitals'!B:J, 7, FALSE)</f>
        <v>599</v>
      </c>
      <c r="L666" s="132">
        <v>36</v>
      </c>
      <c r="M666">
        <f>VLOOKUP($C666,'Invited Hospitals'!$B:$J, 8, FALSE)</f>
        <v>2006</v>
      </c>
      <c r="N666" s="132" t="str">
        <f>VLOOKUP($C666,'Invited Hospitals'!$B:$K, 9, FALSE)</f>
        <v xml:space="preserve">Govt. (non federal) - City
</v>
      </c>
      <c r="O666" s="110" t="s">
        <v>2426</v>
      </c>
      <c r="P666" s="122">
        <v>42898</v>
      </c>
      <c r="Q666" s="110" t="s">
        <v>2678</v>
      </c>
      <c r="R666" s="132" t="str">
        <f>VLOOKUP($C666,'Invited Hospitals'!$B:$K, 10, FALSE)</f>
        <v>Minor</v>
      </c>
      <c r="V666" s="1"/>
      <c r="X666" s="1"/>
      <c r="AF666" s="17"/>
      <c r="AG666" s="17"/>
      <c r="AH666" s="17"/>
    </row>
    <row r="667" spans="1:34">
      <c r="A667" s="93">
        <v>0.93794284063811095</v>
      </c>
      <c r="B667" s="83" t="s">
        <v>1974</v>
      </c>
      <c r="C667" s="83" t="s">
        <v>1974</v>
      </c>
      <c r="D667" s="93">
        <v>0.238875576347579</v>
      </c>
      <c r="E667" s="83" t="s">
        <v>2130</v>
      </c>
      <c r="F667" s="93">
        <v>0.27931802113721926</v>
      </c>
      <c r="G667" s="97" t="s">
        <v>2051</v>
      </c>
      <c r="H667" t="str">
        <f t="shared" si="55"/>
        <v>Hon</v>
      </c>
      <c r="I667" t="str">
        <f t="shared" si="54"/>
        <v>Chloe</v>
      </c>
      <c r="J667" t="str">
        <f t="shared" si="53"/>
        <v>Hon, Chloe</v>
      </c>
      <c r="K667">
        <f>VLOOKUP(C667,'Invited Hospitals'!B:J, 7, FALSE)</f>
        <v>599</v>
      </c>
      <c r="L667" s="132">
        <v>36</v>
      </c>
      <c r="M667">
        <f>VLOOKUP($C667,'Invited Hospitals'!$B:$J, 8, FALSE)</f>
        <v>2006</v>
      </c>
      <c r="N667" s="132" t="str">
        <f>VLOOKUP($C667,'Invited Hospitals'!$B:$K, 9, FALSE)</f>
        <v xml:space="preserve">Govt. (non federal) - City
</v>
      </c>
      <c r="O667" s="110" t="s">
        <v>2426</v>
      </c>
      <c r="P667" s="122">
        <v>41736</v>
      </c>
      <c r="Q667" s="110" t="s">
        <v>2678</v>
      </c>
      <c r="R667" s="132" t="str">
        <f>VLOOKUP($C667,'Invited Hospitals'!$B:$K, 10, FALSE)</f>
        <v>Minor</v>
      </c>
      <c r="V667" s="1"/>
      <c r="X667" s="1"/>
      <c r="AF667" s="17"/>
      <c r="AG667" s="18"/>
      <c r="AH667" s="17"/>
    </row>
    <row r="668" spans="1:34">
      <c r="A668" s="93">
        <v>9.8682397770421981E-2</v>
      </c>
      <c r="B668" s="83" t="s">
        <v>1974</v>
      </c>
      <c r="C668" s="83" t="s">
        <v>1974</v>
      </c>
      <c r="D668" s="93">
        <v>0.23887557634757928</v>
      </c>
      <c r="E668" s="83" t="s">
        <v>2130</v>
      </c>
      <c r="F668" s="93">
        <v>0.27931802113721926</v>
      </c>
      <c r="G668" s="97" t="s">
        <v>2052</v>
      </c>
      <c r="H668" t="str">
        <f t="shared" si="55"/>
        <v>Hyppolite</v>
      </c>
      <c r="I668" t="str">
        <f t="shared" si="54"/>
        <v>Hans</v>
      </c>
      <c r="J668" t="str">
        <f t="shared" si="53"/>
        <v>Hyppolite, Hans</v>
      </c>
      <c r="K668">
        <f>VLOOKUP(C668,'Invited Hospitals'!B:J, 7, FALSE)</f>
        <v>599</v>
      </c>
      <c r="L668" s="132">
        <v>36</v>
      </c>
      <c r="M668">
        <f>VLOOKUP($C668,'Invited Hospitals'!$B:$J, 8, FALSE)</f>
        <v>2006</v>
      </c>
      <c r="N668" s="132" t="str">
        <f>VLOOKUP($C668,'Invited Hospitals'!$B:$K, 9, FALSE)</f>
        <v xml:space="preserve">Govt. (non federal) - City
</v>
      </c>
      <c r="O668" s="110" t="s">
        <v>2426</v>
      </c>
      <c r="P668" s="122">
        <v>42646</v>
      </c>
      <c r="Q668" s="110" t="s">
        <v>2678</v>
      </c>
      <c r="R668" s="132" t="str">
        <f>VLOOKUP($C668,'Invited Hospitals'!$B:$K, 10, FALSE)</f>
        <v>Minor</v>
      </c>
      <c r="V668" s="1"/>
      <c r="X668" s="1"/>
      <c r="AF668" s="17"/>
      <c r="AG668" s="18"/>
      <c r="AH668" s="17"/>
    </row>
    <row r="669" spans="1:34">
      <c r="A669" s="93">
        <v>0.10167574761722209</v>
      </c>
      <c r="B669" s="83" t="s">
        <v>1974</v>
      </c>
      <c r="C669" s="83" t="s">
        <v>1974</v>
      </c>
      <c r="D669" s="93">
        <v>0.23887557634757928</v>
      </c>
      <c r="E669" s="83" t="s">
        <v>2130</v>
      </c>
      <c r="F669" s="93">
        <v>0.27931802113721926</v>
      </c>
      <c r="G669" s="97" t="s">
        <v>2054</v>
      </c>
      <c r="H669" t="str">
        <f t="shared" si="55"/>
        <v>Joseph</v>
      </c>
      <c r="I669" t="str">
        <f t="shared" si="54"/>
        <v>Bachelare</v>
      </c>
      <c r="J669" t="str">
        <f t="shared" si="53"/>
        <v>Joseph, Bachelare</v>
      </c>
      <c r="K669">
        <f>VLOOKUP(C669,'Invited Hospitals'!B:J, 7, FALSE)</f>
        <v>599</v>
      </c>
      <c r="L669" s="132">
        <v>36</v>
      </c>
      <c r="M669">
        <f>VLOOKUP($C669,'Invited Hospitals'!$B:$J, 8, FALSE)</f>
        <v>2006</v>
      </c>
      <c r="N669" s="132" t="str">
        <f>VLOOKUP($C669,'Invited Hospitals'!$B:$K, 9, FALSE)</f>
        <v xml:space="preserve">Govt. (non federal) - City
</v>
      </c>
      <c r="O669" s="110" t="s">
        <v>2426</v>
      </c>
      <c r="P669" s="122">
        <v>42898</v>
      </c>
      <c r="Q669" s="110" t="s">
        <v>2681</v>
      </c>
      <c r="R669" s="132" t="str">
        <f>VLOOKUP($C669,'Invited Hospitals'!$B:$K, 10, FALSE)</f>
        <v>Minor</v>
      </c>
      <c r="V669" s="1"/>
      <c r="X669" s="1"/>
      <c r="AF669" s="17"/>
      <c r="AG669" s="18"/>
      <c r="AH669" s="17"/>
    </row>
    <row r="670" spans="1:34">
      <c r="A670" s="93">
        <v>9.5128239574738704E-2</v>
      </c>
      <c r="B670" s="83" t="s">
        <v>1974</v>
      </c>
      <c r="C670" s="83" t="s">
        <v>1974</v>
      </c>
      <c r="D670" s="93">
        <v>0.23887557634757928</v>
      </c>
      <c r="E670" s="83" t="s">
        <v>2130</v>
      </c>
      <c r="F670" s="93">
        <v>0.27931802113721926</v>
      </c>
      <c r="G670" s="97" t="s">
        <v>2053</v>
      </c>
      <c r="H670" t="str">
        <f t="shared" si="55"/>
        <v>Joseph</v>
      </c>
      <c r="I670" t="str">
        <f t="shared" si="54"/>
        <v>Melissa Miranda</v>
      </c>
      <c r="J670" t="str">
        <f t="shared" si="53"/>
        <v>Joseph, Melissa Miranda</v>
      </c>
      <c r="K670">
        <f>VLOOKUP(C670,'Invited Hospitals'!B:J, 7, FALSE)</f>
        <v>599</v>
      </c>
      <c r="L670" s="132">
        <v>36</v>
      </c>
      <c r="M670">
        <f>VLOOKUP($C670,'Invited Hospitals'!$B:$J, 8, FALSE)</f>
        <v>2006</v>
      </c>
      <c r="N670" s="132" t="str">
        <f>VLOOKUP($C670,'Invited Hospitals'!$B:$K, 9, FALSE)</f>
        <v xml:space="preserve">Govt. (non federal) - City
</v>
      </c>
      <c r="O670" s="110" t="s">
        <v>2426</v>
      </c>
      <c r="P670" s="122">
        <v>42156</v>
      </c>
      <c r="Q670" s="110" t="s">
        <v>2681</v>
      </c>
      <c r="R670" s="132" t="str">
        <f>VLOOKUP($C670,'Invited Hospitals'!$B:$K, 10, FALSE)</f>
        <v>Minor</v>
      </c>
      <c r="V670" s="1"/>
      <c r="X670" s="1"/>
      <c r="AF670" s="17"/>
      <c r="AG670" s="18"/>
      <c r="AH670" s="17"/>
    </row>
    <row r="671" spans="1:34">
      <c r="A671" s="93">
        <v>0.34554586208868354</v>
      </c>
      <c r="B671" s="83" t="s">
        <v>1974</v>
      </c>
      <c r="C671" s="83" t="s">
        <v>1974</v>
      </c>
      <c r="D671" s="93">
        <v>0.23887557634757928</v>
      </c>
      <c r="E671" s="83" t="s">
        <v>2130</v>
      </c>
      <c r="F671" s="93">
        <v>0.27931802113721926</v>
      </c>
      <c r="G671" s="97" t="s">
        <v>2055</v>
      </c>
      <c r="H671" t="str">
        <f t="shared" si="55"/>
        <v>Lopez</v>
      </c>
      <c r="I671" t="str">
        <f t="shared" si="54"/>
        <v>Semoy</v>
      </c>
      <c r="J671" t="str">
        <f t="shared" si="53"/>
        <v>Lopez, Semoy</v>
      </c>
      <c r="K671">
        <f>VLOOKUP(C671,'Invited Hospitals'!B:J, 7, FALSE)</f>
        <v>599</v>
      </c>
      <c r="L671" s="132">
        <v>36</v>
      </c>
      <c r="M671">
        <f>VLOOKUP($C671,'Invited Hospitals'!$B:$J, 8, FALSE)</f>
        <v>2006</v>
      </c>
      <c r="N671" s="132" t="str">
        <f>VLOOKUP($C671,'Invited Hospitals'!$B:$K, 9, FALSE)</f>
        <v xml:space="preserve">Govt. (non federal) - City
</v>
      </c>
      <c r="O671" s="110" t="s">
        <v>2426</v>
      </c>
      <c r="P671" s="122">
        <v>39601</v>
      </c>
      <c r="Q671" s="110" t="s">
        <v>2678</v>
      </c>
      <c r="R671" s="132" t="str">
        <f>VLOOKUP($C671,'Invited Hospitals'!$B:$K, 10, FALSE)</f>
        <v>Minor</v>
      </c>
      <c r="V671" s="1"/>
      <c r="X671" s="1"/>
      <c r="AF671" s="17"/>
      <c r="AG671" s="18"/>
      <c r="AH671" s="17"/>
    </row>
    <row r="672" spans="1:34">
      <c r="A672" s="93">
        <v>0.13457455586330525</v>
      </c>
      <c r="B672" s="83" t="s">
        <v>1974</v>
      </c>
      <c r="C672" s="83" t="s">
        <v>1974</v>
      </c>
      <c r="D672" s="93">
        <v>0.23887557634757928</v>
      </c>
      <c r="E672" s="83" t="s">
        <v>2130</v>
      </c>
      <c r="F672" s="93">
        <v>0.27931802113721926</v>
      </c>
      <c r="G672" s="97" t="s">
        <v>2056</v>
      </c>
      <c r="H672" t="str">
        <f t="shared" si="55"/>
        <v>Mato</v>
      </c>
      <c r="I672" t="str">
        <f t="shared" si="54"/>
        <v>Jorgena</v>
      </c>
      <c r="J672" t="str">
        <f t="shared" si="53"/>
        <v>Mato, Jorgena</v>
      </c>
      <c r="K672">
        <f>VLOOKUP(C672,'Invited Hospitals'!B:J, 7, FALSE)</f>
        <v>599</v>
      </c>
      <c r="L672" s="132">
        <v>36</v>
      </c>
      <c r="M672">
        <f>VLOOKUP($C672,'Invited Hospitals'!$B:$J, 8, FALSE)</f>
        <v>2006</v>
      </c>
      <c r="N672" s="132" t="str">
        <f>VLOOKUP($C672,'Invited Hospitals'!$B:$K, 9, FALSE)</f>
        <v xml:space="preserve">Govt. (non federal) - City
</v>
      </c>
      <c r="O672" s="110" t="s">
        <v>2426</v>
      </c>
      <c r="P672" s="122">
        <v>41939</v>
      </c>
      <c r="Q672" s="110" t="s">
        <v>2681</v>
      </c>
      <c r="R672" s="132" t="str">
        <f>VLOOKUP($C672,'Invited Hospitals'!$B:$K, 10, FALSE)</f>
        <v>Minor</v>
      </c>
      <c r="V672" s="1"/>
      <c r="X672" s="1"/>
      <c r="AF672" s="17"/>
      <c r="AG672" s="18"/>
      <c r="AH672" s="17"/>
    </row>
    <row r="673" spans="1:34">
      <c r="A673" s="93">
        <v>0.7577721619163954</v>
      </c>
      <c r="B673" s="83" t="s">
        <v>1974</v>
      </c>
      <c r="C673" s="83" t="s">
        <v>1974</v>
      </c>
      <c r="D673" s="93">
        <v>0.23887557634757928</v>
      </c>
      <c r="E673" s="83" t="s">
        <v>2130</v>
      </c>
      <c r="F673" s="93">
        <v>0.27931802113721926</v>
      </c>
      <c r="G673" s="97" t="s">
        <v>2057</v>
      </c>
      <c r="H673" t="str">
        <f t="shared" si="55"/>
        <v>McQuilkin</v>
      </c>
      <c r="I673" t="str">
        <f t="shared" si="54"/>
        <v>Magna</v>
      </c>
      <c r="J673" t="str">
        <f t="shared" si="53"/>
        <v>Mcquilkin, Magna</v>
      </c>
      <c r="K673">
        <f>VLOOKUP(C673,'Invited Hospitals'!B:J, 7, FALSE)</f>
        <v>599</v>
      </c>
      <c r="L673" s="132">
        <v>36</v>
      </c>
      <c r="M673">
        <f>VLOOKUP($C673,'Invited Hospitals'!$B:$J, 8, FALSE)</f>
        <v>2006</v>
      </c>
      <c r="N673" s="132" t="str">
        <f>VLOOKUP($C673,'Invited Hospitals'!$B:$K, 9, FALSE)</f>
        <v xml:space="preserve">Govt. (non federal) - City
</v>
      </c>
      <c r="O673" s="110" t="s">
        <v>2688</v>
      </c>
      <c r="P673" s="122">
        <v>30375</v>
      </c>
      <c r="Q673" s="110" t="s">
        <v>2678</v>
      </c>
      <c r="R673" s="132" t="str">
        <f>VLOOKUP($C673,'Invited Hospitals'!$B:$K, 10, FALSE)</f>
        <v>Minor</v>
      </c>
      <c r="V673" s="1"/>
      <c r="X673" s="1"/>
      <c r="AF673" s="17"/>
      <c r="AG673" s="18"/>
      <c r="AH673" s="17"/>
    </row>
    <row r="674" spans="1:34">
      <c r="A674" s="142">
        <v>0.42544221820541961</v>
      </c>
      <c r="B674" s="83" t="s">
        <v>1974</v>
      </c>
      <c r="C674" s="83" t="s">
        <v>1974</v>
      </c>
      <c r="D674" s="93">
        <v>0.23887557634757928</v>
      </c>
      <c r="E674" s="83" t="s">
        <v>2130</v>
      </c>
      <c r="F674" s="142">
        <v>0.27931802113721926</v>
      </c>
      <c r="G674" s="97" t="s">
        <v>2058</v>
      </c>
      <c r="H674" t="str">
        <f t="shared" si="55"/>
        <v>Minhas</v>
      </c>
      <c r="I674" t="str">
        <f t="shared" si="54"/>
        <v>Nabiha</v>
      </c>
      <c r="J674" t="str">
        <f t="shared" si="53"/>
        <v>Minhas, Nabiha</v>
      </c>
      <c r="K674">
        <f>VLOOKUP(C674,'Invited Hospitals'!B:J, 7, FALSE)</f>
        <v>599</v>
      </c>
      <c r="L674" s="132">
        <v>36</v>
      </c>
      <c r="M674">
        <f>VLOOKUP($C674,'Invited Hospitals'!$B:$J, 8, FALSE)</f>
        <v>2006</v>
      </c>
      <c r="N674" s="132" t="str">
        <f>VLOOKUP($C674,'Invited Hospitals'!$B:$K, 9, FALSE)</f>
        <v xml:space="preserve">Govt. (non federal) - City
</v>
      </c>
      <c r="O674" s="110" t="s">
        <v>2426</v>
      </c>
      <c r="P674" s="122">
        <v>42303</v>
      </c>
      <c r="Q674" s="110" t="s">
        <v>2678</v>
      </c>
      <c r="R674" s="132" t="str">
        <f>VLOOKUP($C674,'Invited Hospitals'!$B:$K, 10, FALSE)</f>
        <v>Minor</v>
      </c>
      <c r="V674" s="1"/>
      <c r="X674" s="1"/>
      <c r="AF674" s="17"/>
      <c r="AG674" s="18"/>
      <c r="AH674" s="17"/>
    </row>
    <row r="675" spans="1:34">
      <c r="A675" s="93">
        <v>0.91053900134643895</v>
      </c>
      <c r="B675" s="83" t="s">
        <v>1974</v>
      </c>
      <c r="C675" s="83" t="s">
        <v>1974</v>
      </c>
      <c r="D675" s="93">
        <v>0.23887557634757928</v>
      </c>
      <c r="E675" s="83" t="s">
        <v>2130</v>
      </c>
      <c r="F675" s="93">
        <v>0.27931802113721926</v>
      </c>
      <c r="G675" s="97" t="s">
        <v>2059</v>
      </c>
      <c r="H675" t="str">
        <f t="shared" si="55"/>
        <v>Monteau</v>
      </c>
      <c r="I675" t="str">
        <f t="shared" si="54"/>
        <v>Monouchka</v>
      </c>
      <c r="J675" t="str">
        <f t="shared" si="53"/>
        <v>Monteau, Monouchka</v>
      </c>
      <c r="K675">
        <f>VLOOKUP(C675,'Invited Hospitals'!B:J, 7, FALSE)</f>
        <v>599</v>
      </c>
      <c r="L675" s="132">
        <v>36</v>
      </c>
      <c r="M675">
        <f>VLOOKUP($C675,'Invited Hospitals'!$B:$J, 8, FALSE)</f>
        <v>2006</v>
      </c>
      <c r="N675" s="132" t="str">
        <f>VLOOKUP($C675,'Invited Hospitals'!$B:$K, 9, FALSE)</f>
        <v xml:space="preserve">Govt. (non federal) - City
</v>
      </c>
      <c r="O675" s="110" t="s">
        <v>2426</v>
      </c>
      <c r="P675" s="122">
        <v>42908</v>
      </c>
      <c r="Q675" s="110" t="s">
        <v>2678</v>
      </c>
      <c r="R675" s="132" t="str">
        <f>VLOOKUP($C675,'Invited Hospitals'!$B:$K, 10, FALSE)</f>
        <v>Minor</v>
      </c>
      <c r="V675" s="1"/>
      <c r="X675" s="1"/>
      <c r="AF675" s="17"/>
      <c r="AG675" s="18"/>
      <c r="AH675" s="17"/>
    </row>
    <row r="676" spans="1:34">
      <c r="A676" s="93">
        <v>0.70746182652588652</v>
      </c>
      <c r="B676" s="83" t="s">
        <v>1974</v>
      </c>
      <c r="C676" s="83" t="s">
        <v>1974</v>
      </c>
      <c r="D676" s="93">
        <v>0.23887557634757928</v>
      </c>
      <c r="E676" s="83" t="s">
        <v>2130</v>
      </c>
      <c r="F676" s="93">
        <v>0.27931802113721926</v>
      </c>
      <c r="G676" s="97" t="s">
        <v>2060</v>
      </c>
      <c r="H676" t="str">
        <f t="shared" si="55"/>
        <v>Montrose</v>
      </c>
      <c r="I676" t="str">
        <f t="shared" si="54"/>
        <v>Marie</v>
      </c>
      <c r="J676" t="str">
        <f t="shared" si="53"/>
        <v>Montrose, Marie</v>
      </c>
      <c r="K676">
        <f>VLOOKUP(C676,'Invited Hospitals'!B:J, 7, FALSE)</f>
        <v>599</v>
      </c>
      <c r="L676" s="132">
        <v>36</v>
      </c>
      <c r="M676">
        <f>VLOOKUP($C676,'Invited Hospitals'!$B:$J, 8, FALSE)</f>
        <v>2006</v>
      </c>
      <c r="N676" s="132" t="str">
        <f>VLOOKUP($C676,'Invited Hospitals'!$B:$K, 9, FALSE)</f>
        <v xml:space="preserve">Govt. (non federal) - City
</v>
      </c>
      <c r="O676" s="110" t="s">
        <v>2426</v>
      </c>
      <c r="P676" s="122">
        <v>40518</v>
      </c>
      <c r="Q676" s="110" t="s">
        <v>2681</v>
      </c>
      <c r="R676" s="132" t="str">
        <f>VLOOKUP($C676,'Invited Hospitals'!$B:$K, 10, FALSE)</f>
        <v>Minor</v>
      </c>
      <c r="V676" s="1"/>
      <c r="X676" s="1"/>
      <c r="AF676" s="17"/>
      <c r="AG676" s="18"/>
      <c r="AH676" s="17"/>
    </row>
    <row r="677" spans="1:34">
      <c r="A677" s="93">
        <v>0.43705955555146614</v>
      </c>
      <c r="B677" s="83" t="s">
        <v>1974</v>
      </c>
      <c r="C677" s="83" t="s">
        <v>1974</v>
      </c>
      <c r="D677" s="93">
        <v>0.238875576347579</v>
      </c>
      <c r="E677" s="83" t="s">
        <v>2130</v>
      </c>
      <c r="F677" s="93">
        <v>0.27931802113721926</v>
      </c>
      <c r="G677" s="97" t="s">
        <v>2061</v>
      </c>
      <c r="H677" t="str">
        <f t="shared" si="55"/>
        <v>Northe-Martin</v>
      </c>
      <c r="I677" t="str">
        <f t="shared" si="54"/>
        <v>Nicola</v>
      </c>
      <c r="J677" t="str">
        <f t="shared" si="53"/>
        <v>Northe-Martin, Nicola</v>
      </c>
      <c r="K677">
        <f>VLOOKUP(C677,'Invited Hospitals'!B:J, 7, FALSE)</f>
        <v>599</v>
      </c>
      <c r="L677" s="132">
        <v>36</v>
      </c>
      <c r="M677">
        <f>VLOOKUP($C677,'Invited Hospitals'!$B:$J, 8, FALSE)</f>
        <v>2006</v>
      </c>
      <c r="N677" s="132" t="str">
        <f>VLOOKUP($C677,'Invited Hospitals'!$B:$K, 9, FALSE)</f>
        <v xml:space="preserve">Govt. (non federal) - City
</v>
      </c>
      <c r="O677" s="110" t="s">
        <v>2426</v>
      </c>
      <c r="P677" s="122">
        <v>41099</v>
      </c>
      <c r="Q677" s="110" t="s">
        <v>2678</v>
      </c>
      <c r="R677" s="132" t="str">
        <f>VLOOKUP($C677,'Invited Hospitals'!$B:$K, 10, FALSE)</f>
        <v>Minor</v>
      </c>
      <c r="V677" s="1"/>
      <c r="X677" s="1"/>
      <c r="AF677" s="17"/>
      <c r="AG677" s="18"/>
      <c r="AH677" s="17"/>
    </row>
    <row r="678" spans="1:34">
      <c r="A678" s="93">
        <v>0.63446551619112679</v>
      </c>
      <c r="B678" s="83" t="s">
        <v>1974</v>
      </c>
      <c r="C678" s="83" t="s">
        <v>1974</v>
      </c>
      <c r="D678" s="93">
        <v>0.238875576347579</v>
      </c>
      <c r="E678" s="83" t="s">
        <v>2130</v>
      </c>
      <c r="F678" s="93">
        <v>0.27931802113721926</v>
      </c>
      <c r="G678" s="97" t="s">
        <v>2062</v>
      </c>
      <c r="H678" t="str">
        <f t="shared" si="55"/>
        <v>Ogunbanwo-Oludai</v>
      </c>
      <c r="I678" t="str">
        <f t="shared" si="54"/>
        <v>Yetunde</v>
      </c>
      <c r="J678" t="str">
        <f t="shared" si="53"/>
        <v>Ogunbanwo-Oludai, Yetunde</v>
      </c>
      <c r="K678">
        <f>VLOOKUP(C678,'Invited Hospitals'!B:J, 7, FALSE)</f>
        <v>599</v>
      </c>
      <c r="L678" s="132">
        <v>36</v>
      </c>
      <c r="M678">
        <f>VLOOKUP($C678,'Invited Hospitals'!$B:$J, 8, FALSE)</f>
        <v>2006</v>
      </c>
      <c r="N678" s="132" t="str">
        <f>VLOOKUP($C678,'Invited Hospitals'!$B:$K, 9, FALSE)</f>
        <v xml:space="preserve">Govt. (non federal) - City
</v>
      </c>
      <c r="O678" s="110" t="s">
        <v>2426</v>
      </c>
      <c r="P678" s="122">
        <v>41590</v>
      </c>
      <c r="Q678" s="110" t="s">
        <v>2681</v>
      </c>
      <c r="R678" s="132" t="str">
        <f>VLOOKUP($C678,'Invited Hospitals'!$B:$K, 10, FALSE)</f>
        <v>Minor</v>
      </c>
      <c r="V678" s="1"/>
      <c r="X678" s="1"/>
      <c r="AF678" s="17"/>
      <c r="AG678" s="18"/>
      <c r="AH678" s="17"/>
    </row>
    <row r="679" spans="1:34">
      <c r="A679" s="93">
        <v>0.29185690707120615</v>
      </c>
      <c r="B679" s="83" t="s">
        <v>1974</v>
      </c>
      <c r="C679" s="83" t="s">
        <v>1974</v>
      </c>
      <c r="D679" s="93">
        <v>0.238875576347579</v>
      </c>
      <c r="E679" s="83" t="s">
        <v>2130</v>
      </c>
      <c r="F679" s="93">
        <v>0.27931802113721926</v>
      </c>
      <c r="G679" s="97" t="s">
        <v>2063</v>
      </c>
      <c r="H679" t="str">
        <f t="shared" si="55"/>
        <v>Perez</v>
      </c>
      <c r="I679" t="str">
        <f t="shared" si="54"/>
        <v>Mark</v>
      </c>
      <c r="J679" t="str">
        <f t="shared" si="53"/>
        <v>Perez, Mark</v>
      </c>
      <c r="K679">
        <f>VLOOKUP(C679,'Invited Hospitals'!B:J, 7, FALSE)</f>
        <v>599</v>
      </c>
      <c r="L679" s="132">
        <v>36</v>
      </c>
      <c r="M679">
        <f>VLOOKUP($C679,'Invited Hospitals'!$B:$J, 8, FALSE)</f>
        <v>2006</v>
      </c>
      <c r="N679" s="132" t="str">
        <f>VLOOKUP($C679,'Invited Hospitals'!$B:$K, 9, FALSE)</f>
        <v xml:space="preserve">Govt. (non federal) - City
</v>
      </c>
      <c r="O679" s="110" t="s">
        <v>2426</v>
      </c>
      <c r="P679" s="122">
        <v>42905</v>
      </c>
      <c r="Q679" s="110" t="s">
        <v>2681</v>
      </c>
      <c r="R679" s="132" t="str">
        <f>VLOOKUP($C679,'Invited Hospitals'!$B:$K, 10, FALSE)</f>
        <v>Minor</v>
      </c>
      <c r="V679" s="1"/>
      <c r="X679" s="1"/>
      <c r="AF679" s="17"/>
      <c r="AG679" s="18"/>
      <c r="AH679" s="17"/>
    </row>
    <row r="680" spans="1:34">
      <c r="A680" s="93">
        <v>0.3978861537874987</v>
      </c>
      <c r="B680" s="83" t="s">
        <v>1974</v>
      </c>
      <c r="C680" s="83" t="s">
        <v>1974</v>
      </c>
      <c r="D680" s="93">
        <v>0.23887557634757928</v>
      </c>
      <c r="E680" s="83" t="s">
        <v>2130</v>
      </c>
      <c r="F680" s="93">
        <v>0.27931802113721926</v>
      </c>
      <c r="G680" s="97" t="s">
        <v>2064</v>
      </c>
      <c r="H680" t="str">
        <f t="shared" si="55"/>
        <v>Proskoff</v>
      </c>
      <c r="I680" t="str">
        <f t="shared" si="54"/>
        <v>Kristina</v>
      </c>
      <c r="J680" t="str">
        <f t="shared" si="53"/>
        <v>Proskoff, Kristina</v>
      </c>
      <c r="K680">
        <f>VLOOKUP(C680,'Invited Hospitals'!B:J, 7, FALSE)</f>
        <v>599</v>
      </c>
      <c r="L680" s="132">
        <v>36</v>
      </c>
      <c r="M680">
        <f>VLOOKUP($C680,'Invited Hospitals'!$B:$J, 8, FALSE)</f>
        <v>2006</v>
      </c>
      <c r="N680" s="132" t="str">
        <f>VLOOKUP($C680,'Invited Hospitals'!$B:$K, 9, FALSE)</f>
        <v xml:space="preserve">Govt. (non federal) - City
</v>
      </c>
      <c r="O680" s="110" t="s">
        <v>2426</v>
      </c>
      <c r="P680" s="122">
        <v>42898</v>
      </c>
      <c r="Q680" s="110" t="s">
        <v>2678</v>
      </c>
      <c r="R680" s="132" t="str">
        <f>VLOOKUP($C680,'Invited Hospitals'!$B:$K, 10, FALSE)</f>
        <v>Minor</v>
      </c>
      <c r="V680" s="1"/>
      <c r="X680" s="1"/>
      <c r="AF680" s="17"/>
      <c r="AG680" s="18"/>
      <c r="AH680" s="17"/>
    </row>
    <row r="681" spans="1:34">
      <c r="A681" s="93">
        <v>0.48068495537298317</v>
      </c>
      <c r="B681" s="83" t="s">
        <v>1974</v>
      </c>
      <c r="C681" s="83" t="s">
        <v>1974</v>
      </c>
      <c r="D681" s="93">
        <v>0.23887557634757928</v>
      </c>
      <c r="E681" s="83" t="s">
        <v>2130</v>
      </c>
      <c r="F681" s="93">
        <v>0.27931802113721926</v>
      </c>
      <c r="G681" s="97" t="s">
        <v>2065</v>
      </c>
      <c r="H681" t="str">
        <f t="shared" si="55"/>
        <v>Robinson</v>
      </c>
      <c r="I681" t="str">
        <f t="shared" si="54"/>
        <v>Garth</v>
      </c>
      <c r="J681" t="str">
        <f t="shared" si="53"/>
        <v>Robinson, Garth</v>
      </c>
      <c r="K681">
        <f>VLOOKUP(C681,'Invited Hospitals'!B:J, 7, FALSE)</f>
        <v>599</v>
      </c>
      <c r="L681" s="132">
        <v>36</v>
      </c>
      <c r="M681">
        <f>VLOOKUP($C681,'Invited Hospitals'!$B:$J, 8, FALSE)</f>
        <v>2006</v>
      </c>
      <c r="N681" s="132" t="str">
        <f>VLOOKUP($C681,'Invited Hospitals'!$B:$K, 9, FALSE)</f>
        <v xml:space="preserve">Govt. (non federal) - City
</v>
      </c>
      <c r="O681" s="110" t="s">
        <v>2426</v>
      </c>
      <c r="P681" s="122">
        <v>38285</v>
      </c>
      <c r="Q681" s="110" t="s">
        <v>2681</v>
      </c>
      <c r="R681" s="132" t="str">
        <f>VLOOKUP($C681,'Invited Hospitals'!$B:$K, 10, FALSE)</f>
        <v>Minor</v>
      </c>
      <c r="V681" s="1"/>
      <c r="X681" s="1"/>
      <c r="AF681" s="17"/>
      <c r="AG681" s="18"/>
      <c r="AH681" s="17"/>
    </row>
    <row r="682" spans="1:34">
      <c r="A682" s="93">
        <v>0.96008554515921274</v>
      </c>
      <c r="B682" s="83" t="s">
        <v>1974</v>
      </c>
      <c r="C682" s="83" t="s">
        <v>1974</v>
      </c>
      <c r="D682" s="93">
        <v>0.23887557634757928</v>
      </c>
      <c r="E682" s="83" t="s">
        <v>2130</v>
      </c>
      <c r="F682" s="93">
        <v>0.27931802113721926</v>
      </c>
      <c r="G682" s="97" t="s">
        <v>2066</v>
      </c>
      <c r="H682" t="str">
        <f t="shared" si="55"/>
        <v>Rougier</v>
      </c>
      <c r="I682" t="str">
        <f t="shared" si="54"/>
        <v>Chantelle</v>
      </c>
      <c r="J682" t="str">
        <f t="shared" si="53"/>
        <v>Rougier, Chantelle</v>
      </c>
      <c r="K682">
        <f>VLOOKUP(C682,'Invited Hospitals'!B:J, 7, FALSE)</f>
        <v>599</v>
      </c>
      <c r="L682" s="132">
        <v>36</v>
      </c>
      <c r="M682">
        <f>VLOOKUP($C682,'Invited Hospitals'!$B:$J, 8, FALSE)</f>
        <v>2006</v>
      </c>
      <c r="N682" s="132" t="str">
        <f>VLOOKUP($C682,'Invited Hospitals'!$B:$K, 9, FALSE)</f>
        <v xml:space="preserve">Govt. (non federal) - City
</v>
      </c>
      <c r="O682" s="110" t="s">
        <v>2426</v>
      </c>
      <c r="P682" s="122">
        <v>42156</v>
      </c>
      <c r="Q682" s="110" t="s">
        <v>2681</v>
      </c>
      <c r="R682" s="132" t="str">
        <f>VLOOKUP($C682,'Invited Hospitals'!$B:$K, 10, FALSE)</f>
        <v>Minor</v>
      </c>
      <c r="V682" s="1"/>
      <c r="X682" s="1"/>
      <c r="AF682" s="17"/>
      <c r="AG682" s="18"/>
      <c r="AH682" s="17"/>
    </row>
    <row r="683" spans="1:34">
      <c r="A683" s="142">
        <v>0.63253401148232002</v>
      </c>
      <c r="B683" s="83" t="s">
        <v>1974</v>
      </c>
      <c r="C683" s="83" t="s">
        <v>1974</v>
      </c>
      <c r="D683" s="93">
        <v>0.23887557634757928</v>
      </c>
      <c r="E683" s="83" t="s">
        <v>2130</v>
      </c>
      <c r="F683" s="142">
        <v>0.27931802113721926</v>
      </c>
      <c r="G683" s="97" t="s">
        <v>2067</v>
      </c>
      <c r="H683" t="str">
        <f t="shared" si="55"/>
        <v>Serwah-Boah</v>
      </c>
      <c r="I683" t="str">
        <f t="shared" si="54"/>
        <v>Mame A.</v>
      </c>
      <c r="J683" t="str">
        <f t="shared" si="53"/>
        <v>Serwah-Boah, Mame A.</v>
      </c>
      <c r="K683">
        <f>VLOOKUP(C683,'Invited Hospitals'!B:J, 7, FALSE)</f>
        <v>599</v>
      </c>
      <c r="L683" s="132">
        <v>36</v>
      </c>
      <c r="M683">
        <f>VLOOKUP($C683,'Invited Hospitals'!$B:$J, 8, FALSE)</f>
        <v>2006</v>
      </c>
      <c r="N683" s="132" t="str">
        <f>VLOOKUP($C683,'Invited Hospitals'!$B:$K, 9, FALSE)</f>
        <v xml:space="preserve">Govt. (non federal) - City
</v>
      </c>
      <c r="O683" s="110" t="s">
        <v>2426</v>
      </c>
      <c r="P683" s="122">
        <v>42156</v>
      </c>
      <c r="Q683" s="110" t="s">
        <v>2681</v>
      </c>
      <c r="R683" s="132" t="str">
        <f>VLOOKUP($C683,'Invited Hospitals'!$B:$K, 10, FALSE)</f>
        <v>Minor</v>
      </c>
      <c r="V683" s="1"/>
      <c r="X683" s="1"/>
      <c r="AF683" s="17"/>
      <c r="AG683" s="18"/>
      <c r="AH683" s="17"/>
    </row>
    <row r="684" spans="1:34">
      <c r="A684" s="93">
        <v>0.44640500120271309</v>
      </c>
      <c r="B684" s="83" t="s">
        <v>1974</v>
      </c>
      <c r="C684" s="83" t="s">
        <v>1974</v>
      </c>
      <c r="D684" s="93">
        <v>0.23887557634757928</v>
      </c>
      <c r="E684" s="83" t="s">
        <v>2130</v>
      </c>
      <c r="F684" s="93">
        <v>0.27931802113721926</v>
      </c>
      <c r="G684" s="97" t="s">
        <v>2068</v>
      </c>
      <c r="H684" t="str">
        <f t="shared" si="55"/>
        <v>Severe</v>
      </c>
      <c r="I684" t="str">
        <f t="shared" si="54"/>
        <v>Sherling</v>
      </c>
      <c r="J684" t="str">
        <f t="shared" si="53"/>
        <v>Severe, Sherling</v>
      </c>
      <c r="K684">
        <f>VLOOKUP(C684,'Invited Hospitals'!B:J, 7, FALSE)</f>
        <v>599</v>
      </c>
      <c r="L684" s="132">
        <v>36</v>
      </c>
      <c r="M684">
        <f>VLOOKUP($C684,'Invited Hospitals'!$B:$J, 8, FALSE)</f>
        <v>2006</v>
      </c>
      <c r="N684" s="132" t="str">
        <f>VLOOKUP($C684,'Invited Hospitals'!$B:$K, 9, FALSE)</f>
        <v xml:space="preserve">Govt. (non federal) - City
</v>
      </c>
      <c r="O684" s="110" t="s">
        <v>2426</v>
      </c>
      <c r="P684" s="122">
        <v>37263</v>
      </c>
      <c r="Q684" s="110" t="s">
        <v>2678</v>
      </c>
      <c r="R684" s="132" t="str">
        <f>VLOOKUP($C684,'Invited Hospitals'!$B:$K, 10, FALSE)</f>
        <v>Minor</v>
      </c>
      <c r="V684" s="1"/>
      <c r="X684" s="1"/>
      <c r="AF684" s="17"/>
      <c r="AG684" s="18"/>
      <c r="AH684" s="17"/>
    </row>
    <row r="685" spans="1:34">
      <c r="A685" s="142">
        <v>0.83139609466336728</v>
      </c>
      <c r="B685" s="83" t="s">
        <v>1974</v>
      </c>
      <c r="C685" s="83" t="s">
        <v>1974</v>
      </c>
      <c r="D685" s="142">
        <v>0.23887557634757928</v>
      </c>
      <c r="E685" s="83" t="s">
        <v>2130</v>
      </c>
      <c r="F685" s="142">
        <v>0.27931802113721926</v>
      </c>
      <c r="G685" s="97" t="s">
        <v>2069</v>
      </c>
      <c r="H685" t="str">
        <f t="shared" si="55"/>
        <v>St.John</v>
      </c>
      <c r="I685" t="str">
        <f t="shared" si="54"/>
        <v>Barbara</v>
      </c>
      <c r="J685" t="str">
        <f t="shared" si="53"/>
        <v>St.John, Barbara</v>
      </c>
      <c r="K685">
        <f>VLOOKUP(C685,'Invited Hospitals'!B:J, 7, FALSE)</f>
        <v>599</v>
      </c>
      <c r="L685" s="132">
        <v>36</v>
      </c>
      <c r="M685">
        <f>VLOOKUP($C685,'Invited Hospitals'!$B:$J, 8, FALSE)</f>
        <v>2006</v>
      </c>
      <c r="N685" s="132" t="str">
        <f>VLOOKUP($C685,'Invited Hospitals'!$B:$K, 9, FALSE)</f>
        <v xml:space="preserve">Govt. (non federal) - City
</v>
      </c>
      <c r="O685" s="110" t="s">
        <v>2426</v>
      </c>
      <c r="P685" s="122">
        <v>33652</v>
      </c>
      <c r="Q685" s="110" t="s">
        <v>2681</v>
      </c>
      <c r="R685" s="132" t="str">
        <f>VLOOKUP($C685,'Invited Hospitals'!$B:$K, 10, FALSE)</f>
        <v>Minor</v>
      </c>
      <c r="V685" s="1"/>
      <c r="X685" s="1"/>
      <c r="AF685" s="17"/>
      <c r="AG685" s="18"/>
      <c r="AH685" s="17"/>
    </row>
    <row r="686" spans="1:34">
      <c r="A686" s="142">
        <v>0.97553395744101734</v>
      </c>
      <c r="B686" s="83" t="s">
        <v>1974</v>
      </c>
      <c r="C686" s="83" t="s">
        <v>1974</v>
      </c>
      <c r="D686" s="93">
        <v>0.23887557634757928</v>
      </c>
      <c r="E686" s="83" t="s">
        <v>2130</v>
      </c>
      <c r="F686" s="142">
        <v>0.27931802113721926</v>
      </c>
      <c r="G686" s="97" t="s">
        <v>2070</v>
      </c>
      <c r="H686" t="str">
        <f t="shared" si="55"/>
        <v>Stanislaus</v>
      </c>
      <c r="I686" t="str">
        <f t="shared" si="54"/>
        <v>Marilyn</v>
      </c>
      <c r="J686" t="str">
        <f t="shared" si="53"/>
        <v>Stanislaus, Marilyn</v>
      </c>
      <c r="K686">
        <f>VLOOKUP(C686,'Invited Hospitals'!B:J, 7, FALSE)</f>
        <v>599</v>
      </c>
      <c r="L686" s="132">
        <v>36</v>
      </c>
      <c r="M686">
        <f>VLOOKUP($C686,'Invited Hospitals'!$B:$J, 8, FALSE)</f>
        <v>2006</v>
      </c>
      <c r="N686" s="132" t="str">
        <f>VLOOKUP($C686,'Invited Hospitals'!$B:$K, 9, FALSE)</f>
        <v xml:space="preserve">Govt. (non federal) - City
</v>
      </c>
      <c r="O686" s="110" t="s">
        <v>2426</v>
      </c>
      <c r="P686" s="122">
        <v>34190</v>
      </c>
      <c r="Q686" s="110" t="s">
        <v>2678</v>
      </c>
      <c r="R686" s="132" t="str">
        <f>VLOOKUP($C686,'Invited Hospitals'!$B:$K, 10, FALSE)</f>
        <v>Minor</v>
      </c>
      <c r="V686" s="1"/>
      <c r="X686" s="1"/>
      <c r="AF686" s="17"/>
      <c r="AG686" s="18"/>
      <c r="AH686" s="17"/>
    </row>
    <row r="687" spans="1:34">
      <c r="A687" s="142">
        <v>0.28314926360864989</v>
      </c>
      <c r="B687" s="83" t="s">
        <v>1974</v>
      </c>
      <c r="C687" s="83" t="s">
        <v>1974</v>
      </c>
      <c r="D687" s="142">
        <v>0.23887557634757928</v>
      </c>
      <c r="E687" s="83" t="s">
        <v>2130</v>
      </c>
      <c r="F687" s="142">
        <v>0.27931802113721926</v>
      </c>
      <c r="G687" s="97" t="s">
        <v>2071</v>
      </c>
      <c r="H687" t="str">
        <f t="shared" si="55"/>
        <v>Stewart-Raeburn</v>
      </c>
      <c r="I687" t="str">
        <f t="shared" si="54"/>
        <v>Portia</v>
      </c>
      <c r="J687" t="str">
        <f t="shared" si="53"/>
        <v>Stewart-Raeburn, Portia</v>
      </c>
      <c r="K687">
        <f>VLOOKUP(C687,'Invited Hospitals'!B:J, 7, FALSE)</f>
        <v>599</v>
      </c>
      <c r="L687" s="132">
        <v>36</v>
      </c>
      <c r="M687">
        <f>VLOOKUP($C687,'Invited Hospitals'!$B:$J, 8, FALSE)</f>
        <v>2006</v>
      </c>
      <c r="N687" s="132" t="str">
        <f>VLOOKUP($C687,'Invited Hospitals'!$B:$K, 9, FALSE)</f>
        <v xml:space="preserve">Govt. (non federal) - City
</v>
      </c>
      <c r="O687" s="110" t="s">
        <v>2509</v>
      </c>
      <c r="P687" s="122">
        <v>37914</v>
      </c>
      <c r="Q687" s="110" t="s">
        <v>2678</v>
      </c>
      <c r="R687" s="132" t="str">
        <f>VLOOKUP($C687,'Invited Hospitals'!$B:$K, 10, FALSE)</f>
        <v>Minor</v>
      </c>
      <c r="V687" s="1"/>
      <c r="X687" s="1"/>
      <c r="AF687" s="17"/>
      <c r="AG687" s="18"/>
      <c r="AH687" s="17"/>
    </row>
    <row r="688" spans="1:34">
      <c r="A688" s="93">
        <v>0.58857475425155859</v>
      </c>
      <c r="B688" s="83" t="s">
        <v>1974</v>
      </c>
      <c r="C688" s="83" t="s">
        <v>1974</v>
      </c>
      <c r="D688" s="93">
        <v>0.23887557634757928</v>
      </c>
      <c r="E688" s="83" t="s">
        <v>2130</v>
      </c>
      <c r="F688" s="93">
        <v>0.27931802113721926</v>
      </c>
      <c r="G688" s="97" t="s">
        <v>2072</v>
      </c>
      <c r="H688" t="str">
        <f t="shared" ref="H688:H719" si="56">LEFT(G688,(FIND(" ",G688,1)-1))</f>
        <v>Thomas</v>
      </c>
      <c r="I688" t="str">
        <f t="shared" si="54"/>
        <v>Oneika</v>
      </c>
      <c r="J688" t="str">
        <f t="shared" si="53"/>
        <v>Thomas, Oneika</v>
      </c>
      <c r="K688">
        <f>VLOOKUP(C688,'Invited Hospitals'!B:J, 7, FALSE)</f>
        <v>599</v>
      </c>
      <c r="L688" s="132">
        <v>36</v>
      </c>
      <c r="M688">
        <f>VLOOKUP($C688,'Invited Hospitals'!$B:$J, 8, FALSE)</f>
        <v>2006</v>
      </c>
      <c r="N688" s="132" t="str">
        <f>VLOOKUP($C688,'Invited Hospitals'!$B:$K, 9, FALSE)</f>
        <v xml:space="preserve">Govt. (non federal) - City
</v>
      </c>
      <c r="O688" s="110" t="s">
        <v>2426</v>
      </c>
      <c r="P688" s="122">
        <v>41736</v>
      </c>
      <c r="Q688" s="110" t="s">
        <v>2678</v>
      </c>
      <c r="R688" s="132" t="str">
        <f>VLOOKUP($C688,'Invited Hospitals'!$B:$K, 10, FALSE)</f>
        <v>Minor</v>
      </c>
      <c r="V688" s="1"/>
      <c r="X688" s="1"/>
      <c r="AF688" s="17"/>
      <c r="AG688" s="18"/>
      <c r="AH688" s="17"/>
    </row>
    <row r="689" spans="1:34">
      <c r="A689" s="93">
        <v>0.36000010792928627</v>
      </c>
      <c r="B689" s="83" t="s">
        <v>1974</v>
      </c>
      <c r="C689" s="83" t="s">
        <v>1974</v>
      </c>
      <c r="D689" s="93">
        <v>0.238875576347579</v>
      </c>
      <c r="E689" s="83" t="s">
        <v>2130</v>
      </c>
      <c r="F689" s="93">
        <v>0.27931802113721926</v>
      </c>
      <c r="G689" s="97" t="s">
        <v>2073</v>
      </c>
      <c r="H689" t="str">
        <f t="shared" si="56"/>
        <v>Uchencu</v>
      </c>
      <c r="I689" t="str">
        <f t="shared" si="54"/>
        <v>Justina</v>
      </c>
      <c r="J689" t="str">
        <f t="shared" si="53"/>
        <v>Uchencu, Justina</v>
      </c>
      <c r="K689">
        <f>VLOOKUP(C689,'Invited Hospitals'!B:J, 7, FALSE)</f>
        <v>599</v>
      </c>
      <c r="L689" s="132">
        <v>36</v>
      </c>
      <c r="M689">
        <f>VLOOKUP($C689,'Invited Hospitals'!$B:$J, 8, FALSE)</f>
        <v>2006</v>
      </c>
      <c r="N689" s="132" t="str">
        <f>VLOOKUP($C689,'Invited Hospitals'!$B:$K, 9, FALSE)</f>
        <v xml:space="preserve">Govt. (non federal) - City
</v>
      </c>
      <c r="O689" s="110" t="s">
        <v>2426</v>
      </c>
      <c r="P689" s="122">
        <v>41610</v>
      </c>
      <c r="Q689" s="110" t="s">
        <v>2681</v>
      </c>
      <c r="R689" s="132" t="str">
        <f>VLOOKUP($C689,'Invited Hospitals'!$B:$K, 10, FALSE)</f>
        <v>Minor</v>
      </c>
      <c r="V689" s="1"/>
      <c r="X689" s="1"/>
      <c r="AF689" s="17"/>
      <c r="AG689" s="18"/>
      <c r="AH689" s="17"/>
    </row>
    <row r="690" spans="1:34">
      <c r="A690" s="93">
        <v>0.86385768355869053</v>
      </c>
      <c r="B690" s="83" t="s">
        <v>1974</v>
      </c>
      <c r="C690" s="83" t="s">
        <v>1974</v>
      </c>
      <c r="D690" s="93">
        <v>0.238875576347579</v>
      </c>
      <c r="E690" s="83" t="s">
        <v>2130</v>
      </c>
      <c r="F690" s="93">
        <v>0.27931802113721926</v>
      </c>
      <c r="G690" s="97" t="s">
        <v>2074</v>
      </c>
      <c r="H690" t="str">
        <f t="shared" si="56"/>
        <v>White</v>
      </c>
      <c r="I690" t="str">
        <f t="shared" si="54"/>
        <v>Verlin</v>
      </c>
      <c r="J690" t="str">
        <f t="shared" si="53"/>
        <v>White, Verlin</v>
      </c>
      <c r="K690">
        <f>VLOOKUP(C690,'Invited Hospitals'!B:J, 7, FALSE)</f>
        <v>599</v>
      </c>
      <c r="L690" s="132">
        <v>36</v>
      </c>
      <c r="M690">
        <f>VLOOKUP($C690,'Invited Hospitals'!$B:$J, 8, FALSE)</f>
        <v>2006</v>
      </c>
      <c r="N690" s="132" t="str">
        <f>VLOOKUP($C690,'Invited Hospitals'!$B:$K, 9, FALSE)</f>
        <v xml:space="preserve">Govt. (non federal) - City
</v>
      </c>
      <c r="O690" s="110" t="s">
        <v>2689</v>
      </c>
      <c r="P690" s="122">
        <v>39608</v>
      </c>
      <c r="Q690" s="110" t="s">
        <v>2678</v>
      </c>
      <c r="R690" s="132" t="str">
        <f>VLOOKUP($C690,'Invited Hospitals'!$B:$K, 10, FALSE)</f>
        <v>Minor</v>
      </c>
      <c r="V690" s="1"/>
      <c r="X690" s="1"/>
      <c r="AF690" s="17"/>
      <c r="AG690" s="17"/>
      <c r="AH690" s="17"/>
    </row>
    <row r="691" spans="1:34">
      <c r="A691" s="142">
        <v>0.61882106237939682</v>
      </c>
      <c r="B691" s="83" t="s">
        <v>1974</v>
      </c>
      <c r="C691" s="83" t="s">
        <v>1974</v>
      </c>
      <c r="D691" s="142">
        <v>0.23887557634757928</v>
      </c>
      <c r="E691" s="83" t="s">
        <v>2131</v>
      </c>
      <c r="F691" s="142">
        <v>0.89664656077442673</v>
      </c>
      <c r="G691" s="97" t="s">
        <v>2075</v>
      </c>
      <c r="H691" t="str">
        <f t="shared" si="56"/>
        <v>Charles</v>
      </c>
      <c r="I691" t="str">
        <f t="shared" si="54"/>
        <v>Christiana</v>
      </c>
      <c r="J691" t="str">
        <f t="shared" si="53"/>
        <v>Charles, Christiana</v>
      </c>
      <c r="K691">
        <f>VLOOKUP(C691,'Invited Hospitals'!B:J, 7, FALSE)</f>
        <v>599</v>
      </c>
      <c r="L691" s="132">
        <v>36</v>
      </c>
      <c r="M691">
        <f>VLOOKUP($C691,'Invited Hospitals'!$B:$J, 8, FALSE)</f>
        <v>2006</v>
      </c>
      <c r="N691" s="132" t="str">
        <f>VLOOKUP($C691,'Invited Hospitals'!$B:$K, 9, FALSE)</f>
        <v xml:space="preserve">Govt. (non federal) - City
</v>
      </c>
      <c r="O691" s="110" t="s">
        <v>2690</v>
      </c>
      <c r="P691" s="122">
        <v>40434</v>
      </c>
      <c r="Q691" s="110" t="s">
        <v>2678</v>
      </c>
      <c r="R691" s="132" t="str">
        <f>VLOOKUP($C691,'Invited Hospitals'!$B:$K, 10, FALSE)</f>
        <v>Minor</v>
      </c>
      <c r="V691" s="1"/>
      <c r="X691" s="1"/>
      <c r="AF691" s="17"/>
      <c r="AG691" s="18"/>
      <c r="AH691" s="17"/>
    </row>
    <row r="692" spans="1:34">
      <c r="A692" s="142">
        <v>0.59080036713562067</v>
      </c>
      <c r="B692" s="83" t="s">
        <v>1974</v>
      </c>
      <c r="C692" s="83" t="s">
        <v>1974</v>
      </c>
      <c r="D692" s="93">
        <v>0.238875576347579</v>
      </c>
      <c r="E692" s="83" t="s">
        <v>2131</v>
      </c>
      <c r="F692" s="142">
        <v>0.89664656077442673</v>
      </c>
      <c r="G692" s="97" t="s">
        <v>2076</v>
      </c>
      <c r="H692" t="str">
        <f t="shared" si="56"/>
        <v>Cornel</v>
      </c>
      <c r="I692" t="str">
        <f t="shared" si="54"/>
        <v>Tessie</v>
      </c>
      <c r="J692" t="str">
        <f t="shared" si="53"/>
        <v>Cornel, Tessie</v>
      </c>
      <c r="K692">
        <f>VLOOKUP(C692,'Invited Hospitals'!B:J, 7, FALSE)</f>
        <v>599</v>
      </c>
      <c r="L692" s="132">
        <v>36</v>
      </c>
      <c r="M692">
        <f>VLOOKUP($C692,'Invited Hospitals'!$B:$J, 8, FALSE)</f>
        <v>2006</v>
      </c>
      <c r="N692" s="132" t="str">
        <f>VLOOKUP($C692,'Invited Hospitals'!$B:$K, 9, FALSE)</f>
        <v xml:space="preserve">Govt. (non federal) - City
</v>
      </c>
      <c r="O692" s="110" t="s">
        <v>2690</v>
      </c>
      <c r="P692" s="122">
        <v>41827</v>
      </c>
      <c r="Q692" s="110" t="s">
        <v>2681</v>
      </c>
      <c r="R692" s="132" t="str">
        <f>VLOOKUP($C692,'Invited Hospitals'!$B:$K, 10, FALSE)</f>
        <v>Minor</v>
      </c>
      <c r="V692" s="1"/>
      <c r="X692" s="1"/>
      <c r="AF692" s="17"/>
      <c r="AG692" s="18"/>
      <c r="AH692" s="17"/>
    </row>
    <row r="693" spans="1:34">
      <c r="A693" s="93">
        <v>0.29547569039298172</v>
      </c>
      <c r="B693" s="83" t="s">
        <v>1974</v>
      </c>
      <c r="C693" s="83" t="s">
        <v>1974</v>
      </c>
      <c r="D693" s="93">
        <v>0.238875576347579</v>
      </c>
      <c r="E693" s="83" t="s">
        <v>2131</v>
      </c>
      <c r="F693" s="93">
        <v>0.89664656077442673</v>
      </c>
      <c r="G693" s="97" t="s">
        <v>2077</v>
      </c>
      <c r="H693" t="str">
        <f t="shared" si="56"/>
        <v>Cyrille</v>
      </c>
      <c r="I693" t="str">
        <f t="shared" si="54"/>
        <v>Nativa</v>
      </c>
      <c r="J693" t="str">
        <f t="shared" si="53"/>
        <v>Cyrille, Nativa</v>
      </c>
      <c r="K693">
        <f>VLOOKUP(C693,'Invited Hospitals'!B:J, 7, FALSE)</f>
        <v>599</v>
      </c>
      <c r="L693" s="132">
        <v>36</v>
      </c>
      <c r="M693">
        <f>VLOOKUP($C693,'Invited Hospitals'!$B:$J, 8, FALSE)</f>
        <v>2006</v>
      </c>
      <c r="N693" s="132" t="str">
        <f>VLOOKUP($C693,'Invited Hospitals'!$B:$K, 9, FALSE)</f>
        <v xml:space="preserve">Govt. (non federal) - City
</v>
      </c>
      <c r="O693" s="110" t="s">
        <v>2690</v>
      </c>
      <c r="P693" s="122">
        <v>42895</v>
      </c>
      <c r="Q693" s="110" t="s">
        <v>2678</v>
      </c>
      <c r="R693" s="132" t="str">
        <f>VLOOKUP($C693,'Invited Hospitals'!$B:$K, 10, FALSE)</f>
        <v>Minor</v>
      </c>
      <c r="V693" s="1"/>
      <c r="X693" s="1"/>
      <c r="AF693" s="17"/>
      <c r="AG693" s="18"/>
      <c r="AH693" s="17"/>
    </row>
    <row r="694" spans="1:34">
      <c r="A694" s="142">
        <v>0.66324384216536714</v>
      </c>
      <c r="B694" s="83" t="s">
        <v>1974</v>
      </c>
      <c r="C694" s="83" t="s">
        <v>1974</v>
      </c>
      <c r="D694" s="142">
        <v>0.238875576347579</v>
      </c>
      <c r="E694" s="83" t="s">
        <v>2131</v>
      </c>
      <c r="F694" s="142">
        <v>0.89664656077442673</v>
      </c>
      <c r="G694" s="97" t="s">
        <v>2078</v>
      </c>
      <c r="H694" t="str">
        <f t="shared" si="56"/>
        <v>Daniels</v>
      </c>
      <c r="I694" t="str">
        <f t="shared" si="54"/>
        <v>Ingrid</v>
      </c>
      <c r="J694" t="str">
        <f t="shared" ref="J694:J757" si="57">PROPER(CLEAN(H694&amp;", "&amp;I694))</f>
        <v>Daniels, Ingrid</v>
      </c>
      <c r="K694">
        <f>VLOOKUP(C694,'Invited Hospitals'!B:J, 7, FALSE)</f>
        <v>599</v>
      </c>
      <c r="L694" s="132">
        <v>36</v>
      </c>
      <c r="M694">
        <f>VLOOKUP($C694,'Invited Hospitals'!$B:$J, 8, FALSE)</f>
        <v>2006</v>
      </c>
      <c r="N694" s="132" t="str">
        <f>VLOOKUP($C694,'Invited Hospitals'!$B:$K, 9, FALSE)</f>
        <v xml:space="preserve">Govt. (non federal) - City
</v>
      </c>
      <c r="O694" s="110" t="s">
        <v>2690</v>
      </c>
      <c r="P694" s="122">
        <v>37683</v>
      </c>
      <c r="Q694" s="110" t="s">
        <v>2681</v>
      </c>
      <c r="R694" s="132" t="str">
        <f>VLOOKUP($C694,'Invited Hospitals'!$B:$K, 10, FALSE)</f>
        <v>Minor</v>
      </c>
      <c r="V694" s="1"/>
      <c r="X694" s="1"/>
      <c r="AF694" s="17"/>
      <c r="AG694" s="17"/>
      <c r="AH694" s="17"/>
    </row>
    <row r="695" spans="1:34">
      <c r="A695" s="93">
        <v>0.84331530655506115</v>
      </c>
      <c r="B695" s="83" t="s">
        <v>1974</v>
      </c>
      <c r="C695" s="83" t="s">
        <v>1974</v>
      </c>
      <c r="D695" s="93">
        <v>0.23887557634757928</v>
      </c>
      <c r="E695" s="83" t="s">
        <v>2131</v>
      </c>
      <c r="F695" s="93">
        <v>0.89664656077442673</v>
      </c>
      <c r="G695" s="97" t="s">
        <v>2079</v>
      </c>
      <c r="H695" t="str">
        <f t="shared" si="56"/>
        <v>Distin</v>
      </c>
      <c r="I695" t="str">
        <f t="shared" si="54"/>
        <v>Dwynette</v>
      </c>
      <c r="J695" t="str">
        <f t="shared" si="57"/>
        <v>Distin, Dwynette</v>
      </c>
      <c r="K695">
        <f>VLOOKUP(C695,'Invited Hospitals'!B:J, 7, FALSE)</f>
        <v>599</v>
      </c>
      <c r="L695" s="132">
        <v>36</v>
      </c>
      <c r="M695">
        <f>VLOOKUP($C695,'Invited Hospitals'!$B:$J, 8, FALSE)</f>
        <v>2006</v>
      </c>
      <c r="N695" s="132" t="str">
        <f>VLOOKUP($C695,'Invited Hospitals'!$B:$K, 9, FALSE)</f>
        <v xml:space="preserve">Govt. (non federal) - City
</v>
      </c>
      <c r="O695" s="110" t="s">
        <v>2690</v>
      </c>
      <c r="P695" s="122">
        <v>39636</v>
      </c>
      <c r="Q695" s="110" t="s">
        <v>2678</v>
      </c>
      <c r="R695" s="132" t="str">
        <f>VLOOKUP($C695,'Invited Hospitals'!$B:$K, 10, FALSE)</f>
        <v>Minor</v>
      </c>
      <c r="V695" s="1"/>
      <c r="X695" s="1"/>
      <c r="AF695" s="17"/>
      <c r="AG695" s="18"/>
      <c r="AH695" s="17"/>
    </row>
    <row r="696" spans="1:34">
      <c r="A696" s="93">
        <v>0.93807632429715515</v>
      </c>
      <c r="B696" s="83" t="s">
        <v>1974</v>
      </c>
      <c r="C696" s="83" t="s">
        <v>1974</v>
      </c>
      <c r="D696" s="93">
        <v>0.23887557634757928</v>
      </c>
      <c r="E696" s="83" t="s">
        <v>2131</v>
      </c>
      <c r="F696" s="93">
        <v>0.89664656077442673</v>
      </c>
      <c r="G696" s="97" t="s">
        <v>2080</v>
      </c>
      <c r="H696" t="str">
        <f t="shared" si="56"/>
        <v>Dubois</v>
      </c>
      <c r="I696" t="str">
        <f t="shared" si="54"/>
        <v>Nelsie</v>
      </c>
      <c r="J696" t="str">
        <f t="shared" si="57"/>
        <v>Dubois, Nelsie</v>
      </c>
      <c r="K696">
        <f>VLOOKUP(C696,'Invited Hospitals'!B:J, 7, FALSE)</f>
        <v>599</v>
      </c>
      <c r="L696" s="132">
        <v>36</v>
      </c>
      <c r="M696">
        <f>VLOOKUP($C696,'Invited Hospitals'!$B:$J, 8, FALSE)</f>
        <v>2006</v>
      </c>
      <c r="N696" s="132" t="str">
        <f>VLOOKUP($C696,'Invited Hospitals'!$B:$K, 9, FALSE)</f>
        <v xml:space="preserve">Govt. (non federal) - City
</v>
      </c>
      <c r="O696" s="110" t="s">
        <v>2690</v>
      </c>
      <c r="P696" s="122">
        <v>37837</v>
      </c>
      <c r="Q696" s="110" t="s">
        <v>2678</v>
      </c>
      <c r="R696" s="132" t="str">
        <f>VLOOKUP($C696,'Invited Hospitals'!$B:$K, 10, FALSE)</f>
        <v>Minor</v>
      </c>
      <c r="V696" s="1"/>
      <c r="X696" s="1"/>
      <c r="AF696" s="17"/>
      <c r="AG696" s="18"/>
      <c r="AH696" s="17"/>
    </row>
    <row r="697" spans="1:34">
      <c r="A697" s="93">
        <v>0.6600517341435812</v>
      </c>
      <c r="B697" s="83" t="s">
        <v>1974</v>
      </c>
      <c r="C697" s="83" t="s">
        <v>1974</v>
      </c>
      <c r="D697" s="93">
        <v>0.23887557634757928</v>
      </c>
      <c r="E697" s="83" t="s">
        <v>2131</v>
      </c>
      <c r="F697" s="93">
        <v>0.89664656077442673</v>
      </c>
      <c r="G697" s="97" t="s">
        <v>2081</v>
      </c>
      <c r="H697" t="str">
        <f t="shared" si="56"/>
        <v>Isaacs</v>
      </c>
      <c r="I697" t="str">
        <f t="shared" si="54"/>
        <v>Sandra</v>
      </c>
      <c r="J697" t="str">
        <f t="shared" si="57"/>
        <v>Isaacs, Sandra</v>
      </c>
      <c r="K697">
        <f>VLOOKUP(C697,'Invited Hospitals'!B:J, 7, FALSE)</f>
        <v>599</v>
      </c>
      <c r="L697" s="132">
        <v>36</v>
      </c>
      <c r="M697">
        <f>VLOOKUP($C697,'Invited Hospitals'!$B:$J, 8, FALSE)</f>
        <v>2006</v>
      </c>
      <c r="N697" s="132" t="str">
        <f>VLOOKUP($C697,'Invited Hospitals'!$B:$K, 9, FALSE)</f>
        <v xml:space="preserve">Govt. (non federal) - City
</v>
      </c>
      <c r="O697" s="110" t="s">
        <v>2690</v>
      </c>
      <c r="P697" s="122">
        <v>38538</v>
      </c>
      <c r="Q697" s="110" t="s">
        <v>2681</v>
      </c>
      <c r="R697" s="132" t="str">
        <f>VLOOKUP($C697,'Invited Hospitals'!$B:$K, 10, FALSE)</f>
        <v>Minor</v>
      </c>
      <c r="V697" s="1"/>
      <c r="X697" s="1"/>
      <c r="AF697" s="17"/>
      <c r="AG697" s="18"/>
      <c r="AH697" s="17"/>
    </row>
    <row r="698" spans="1:34">
      <c r="A698" s="93">
        <v>0.30213657770708635</v>
      </c>
      <c r="B698" s="83" t="s">
        <v>1974</v>
      </c>
      <c r="C698" s="83" t="s">
        <v>1974</v>
      </c>
      <c r="D698" s="93">
        <v>0.23887557634757928</v>
      </c>
      <c r="E698" s="83" t="s">
        <v>2131</v>
      </c>
      <c r="F698" s="93">
        <v>0.89664656077442673</v>
      </c>
      <c r="G698" s="97" t="s">
        <v>2082</v>
      </c>
      <c r="H698" t="str">
        <f t="shared" si="56"/>
        <v>Jacobs</v>
      </c>
      <c r="I698" t="str">
        <f t="shared" ref="I698:I722" si="58">TRIM(MID(G698,FIND(" ",G698)+1,256))</f>
        <v>Donna E</v>
      </c>
      <c r="J698" t="str">
        <f t="shared" si="57"/>
        <v>Jacobs, Donna E</v>
      </c>
      <c r="K698">
        <f>VLOOKUP(C698,'Invited Hospitals'!B:J, 7, FALSE)</f>
        <v>599</v>
      </c>
      <c r="L698" s="132">
        <v>36</v>
      </c>
      <c r="M698">
        <f>VLOOKUP($C698,'Invited Hospitals'!$B:$J, 8, FALSE)</f>
        <v>2006</v>
      </c>
      <c r="N698" s="132" t="str">
        <f>VLOOKUP($C698,'Invited Hospitals'!$B:$K, 9, FALSE)</f>
        <v xml:space="preserve">Govt. (non federal) - City
</v>
      </c>
      <c r="O698" s="110" t="s">
        <v>2690</v>
      </c>
      <c r="P698" s="122">
        <v>42905</v>
      </c>
      <c r="Q698" s="110" t="s">
        <v>2678</v>
      </c>
      <c r="R698" s="132" t="str">
        <f>VLOOKUP($C698,'Invited Hospitals'!$B:$K, 10, FALSE)</f>
        <v>Minor</v>
      </c>
      <c r="V698" s="1"/>
      <c r="X698" s="1"/>
      <c r="AF698" s="17"/>
      <c r="AG698" s="18"/>
      <c r="AH698" s="17"/>
    </row>
    <row r="699" spans="1:34">
      <c r="A699" s="93">
        <v>0.66694423864991348</v>
      </c>
      <c r="B699" s="83" t="s">
        <v>1974</v>
      </c>
      <c r="C699" s="83" t="s">
        <v>1974</v>
      </c>
      <c r="D699" s="93">
        <v>0.23887557634757928</v>
      </c>
      <c r="E699" s="83" t="s">
        <v>2131</v>
      </c>
      <c r="F699" s="93">
        <v>0.89664656077442673</v>
      </c>
      <c r="G699" s="97" t="s">
        <v>2083</v>
      </c>
      <c r="H699" t="str">
        <f t="shared" si="56"/>
        <v>Julien</v>
      </c>
      <c r="I699" t="str">
        <f t="shared" si="58"/>
        <v>Max</v>
      </c>
      <c r="J699" t="str">
        <f t="shared" si="57"/>
        <v>Julien, Max</v>
      </c>
      <c r="K699">
        <f>VLOOKUP(C699,'Invited Hospitals'!B:J, 7, FALSE)</f>
        <v>599</v>
      </c>
      <c r="L699" s="132">
        <v>36</v>
      </c>
      <c r="M699">
        <f>VLOOKUP($C699,'Invited Hospitals'!$B:$J, 8, FALSE)</f>
        <v>2006</v>
      </c>
      <c r="N699" s="132" t="str">
        <f>VLOOKUP($C699,'Invited Hospitals'!$B:$K, 9, FALSE)</f>
        <v xml:space="preserve">Govt. (non federal) - City
</v>
      </c>
      <c r="O699" s="110" t="s">
        <v>2690</v>
      </c>
      <c r="P699" s="122">
        <v>38936</v>
      </c>
      <c r="Q699" s="110" t="s">
        <v>2681</v>
      </c>
      <c r="R699" s="132" t="str">
        <f>VLOOKUP($C699,'Invited Hospitals'!$B:$K, 10, FALSE)</f>
        <v>Minor</v>
      </c>
      <c r="V699" s="1"/>
      <c r="X699" s="1"/>
      <c r="AF699" s="17"/>
      <c r="AG699" s="18"/>
      <c r="AH699" s="17"/>
    </row>
    <row r="700" spans="1:34">
      <c r="A700" s="142">
        <v>0.81290975388134568</v>
      </c>
      <c r="B700" s="83" t="s">
        <v>1974</v>
      </c>
      <c r="C700" s="83" t="s">
        <v>1974</v>
      </c>
      <c r="D700" s="142">
        <v>0.23887557634757928</v>
      </c>
      <c r="E700" s="83" t="s">
        <v>2131</v>
      </c>
      <c r="F700" s="142">
        <v>0.89664656077442673</v>
      </c>
      <c r="G700" s="97" t="s">
        <v>2084</v>
      </c>
      <c r="H700" t="str">
        <f t="shared" si="56"/>
        <v>Lewis</v>
      </c>
      <c r="I700" t="str">
        <f t="shared" si="58"/>
        <v>Janice</v>
      </c>
      <c r="J700" t="str">
        <f t="shared" si="57"/>
        <v>Lewis, Janice</v>
      </c>
      <c r="K700">
        <f>VLOOKUP(C700,'Invited Hospitals'!B:J, 7, FALSE)</f>
        <v>599</v>
      </c>
      <c r="L700" s="132">
        <v>36</v>
      </c>
      <c r="M700">
        <f>VLOOKUP($C700,'Invited Hospitals'!$B:$J, 8, FALSE)</f>
        <v>2006</v>
      </c>
      <c r="N700" s="132" t="str">
        <f>VLOOKUP($C700,'Invited Hospitals'!$B:$K, 9, FALSE)</f>
        <v xml:space="preserve">Govt. (non federal) - City
</v>
      </c>
      <c r="O700" s="110" t="s">
        <v>2690</v>
      </c>
      <c r="P700" s="122">
        <v>36388</v>
      </c>
      <c r="Q700" s="110" t="s">
        <v>2681</v>
      </c>
      <c r="R700" s="132" t="str">
        <f>VLOOKUP($C700,'Invited Hospitals'!$B:$K, 10, FALSE)</f>
        <v>Minor</v>
      </c>
      <c r="V700" s="1"/>
      <c r="X700" s="1"/>
      <c r="AF700" s="17"/>
      <c r="AG700" s="18"/>
      <c r="AH700" s="17"/>
    </row>
    <row r="701" spans="1:34">
      <c r="A701" s="142">
        <v>0.44363149105822342</v>
      </c>
      <c r="B701" s="83" t="s">
        <v>1974</v>
      </c>
      <c r="C701" s="83" t="s">
        <v>1974</v>
      </c>
      <c r="D701" s="142">
        <v>0.23887557634757928</v>
      </c>
      <c r="E701" s="83" t="s">
        <v>2131</v>
      </c>
      <c r="F701" s="142">
        <v>0.89664656077442673</v>
      </c>
      <c r="G701" s="97" t="s">
        <v>2085</v>
      </c>
      <c r="H701" t="str">
        <f t="shared" si="56"/>
        <v>Mullings</v>
      </c>
      <c r="I701" t="str">
        <f t="shared" si="58"/>
        <v>Philecia</v>
      </c>
      <c r="J701" t="str">
        <f t="shared" si="57"/>
        <v>Mullings, Philecia</v>
      </c>
      <c r="K701">
        <f>VLOOKUP(C701,'Invited Hospitals'!B:J, 7, FALSE)</f>
        <v>599</v>
      </c>
      <c r="L701" s="132">
        <v>36</v>
      </c>
      <c r="M701">
        <f>VLOOKUP($C701,'Invited Hospitals'!$B:$J, 8, FALSE)</f>
        <v>2006</v>
      </c>
      <c r="N701" s="132" t="str">
        <f>VLOOKUP($C701,'Invited Hospitals'!$B:$K, 9, FALSE)</f>
        <v xml:space="preserve">Govt. (non federal) - City
</v>
      </c>
      <c r="O701" s="110" t="s">
        <v>2688</v>
      </c>
      <c r="P701" s="122">
        <v>42065</v>
      </c>
      <c r="Q701" s="110" t="s">
        <v>2678</v>
      </c>
      <c r="R701" s="132" t="str">
        <f>VLOOKUP($C701,'Invited Hospitals'!$B:$K, 10, FALSE)</f>
        <v>Minor</v>
      </c>
      <c r="V701" s="1"/>
      <c r="X701" s="1"/>
      <c r="AF701" s="17"/>
      <c r="AG701" s="18"/>
      <c r="AH701" s="17"/>
    </row>
    <row r="702" spans="1:34">
      <c r="A702" s="93">
        <v>0.59093680626084144</v>
      </c>
      <c r="B702" s="83" t="s">
        <v>1974</v>
      </c>
      <c r="C702" s="83" t="s">
        <v>1974</v>
      </c>
      <c r="D702" s="93">
        <v>0.23887557634757928</v>
      </c>
      <c r="E702" s="83" t="s">
        <v>2131</v>
      </c>
      <c r="F702" s="93">
        <v>0.89664656077442673</v>
      </c>
      <c r="G702" s="97" t="s">
        <v>2086</v>
      </c>
      <c r="H702" t="str">
        <f t="shared" si="56"/>
        <v>Semple</v>
      </c>
      <c r="I702" t="str">
        <f t="shared" si="58"/>
        <v>Claudette</v>
      </c>
      <c r="J702" t="str">
        <f t="shared" si="57"/>
        <v>Semple, Claudette</v>
      </c>
      <c r="K702">
        <f>VLOOKUP(C702,'Invited Hospitals'!B:J, 7, FALSE)</f>
        <v>599</v>
      </c>
      <c r="L702" s="132">
        <v>36</v>
      </c>
      <c r="M702">
        <f>VLOOKUP($C702,'Invited Hospitals'!$B:$J, 8, FALSE)</f>
        <v>2006</v>
      </c>
      <c r="N702" s="132" t="str">
        <f>VLOOKUP($C702,'Invited Hospitals'!$B:$K, 9, FALSE)</f>
        <v xml:space="preserve">Govt. (non federal) - City
</v>
      </c>
      <c r="O702" s="110" t="s">
        <v>2690</v>
      </c>
      <c r="P702" s="122">
        <v>33945</v>
      </c>
      <c r="Q702" s="110" t="s">
        <v>2681</v>
      </c>
      <c r="R702" s="132" t="str">
        <f>VLOOKUP($C702,'Invited Hospitals'!$B:$K, 10, FALSE)</f>
        <v>Minor</v>
      </c>
      <c r="V702" s="1"/>
      <c r="X702" s="1"/>
      <c r="AF702" s="17"/>
      <c r="AG702" s="18"/>
      <c r="AH702" s="17"/>
    </row>
    <row r="703" spans="1:34">
      <c r="A703" s="93">
        <v>0.94585769330371505</v>
      </c>
      <c r="B703" s="83" t="s">
        <v>1974</v>
      </c>
      <c r="C703" s="83" t="s">
        <v>1974</v>
      </c>
      <c r="D703" s="93">
        <v>0.23887557634757928</v>
      </c>
      <c r="E703" s="83" t="s">
        <v>2131</v>
      </c>
      <c r="F703" s="93">
        <v>0.89664656077442673</v>
      </c>
      <c r="G703" s="97" t="s">
        <v>2087</v>
      </c>
      <c r="H703" t="str">
        <f t="shared" si="56"/>
        <v>Won</v>
      </c>
      <c r="I703" t="str">
        <f t="shared" si="58"/>
        <v>Hyun Sun</v>
      </c>
      <c r="J703" t="str">
        <f t="shared" si="57"/>
        <v>Won, Hyun Sun</v>
      </c>
      <c r="K703">
        <f>VLOOKUP(C703,'Invited Hospitals'!B:J, 7, FALSE)</f>
        <v>599</v>
      </c>
      <c r="L703" s="132">
        <v>36</v>
      </c>
      <c r="M703">
        <f>VLOOKUP($C703,'Invited Hospitals'!$B:$J, 8, FALSE)</f>
        <v>2006</v>
      </c>
      <c r="N703" s="132" t="str">
        <f>VLOOKUP($C703,'Invited Hospitals'!$B:$K, 9, FALSE)</f>
        <v xml:space="preserve">Govt. (non federal) - City
</v>
      </c>
      <c r="O703" s="110" t="s">
        <v>2690</v>
      </c>
      <c r="P703" s="122">
        <v>42898</v>
      </c>
      <c r="Q703" s="110" t="s">
        <v>2678</v>
      </c>
      <c r="R703" s="132" t="str">
        <f>VLOOKUP($C703,'Invited Hospitals'!$B:$K, 10, FALSE)</f>
        <v>Minor</v>
      </c>
      <c r="V703" s="1"/>
      <c r="X703" s="1"/>
      <c r="AF703" s="17"/>
      <c r="AG703" s="18"/>
      <c r="AH703" s="17"/>
    </row>
    <row r="704" spans="1:34">
      <c r="A704" s="95">
        <v>0.33121581881215167</v>
      </c>
      <c r="B704" s="83" t="s">
        <v>1974</v>
      </c>
      <c r="C704" s="83" t="s">
        <v>1974</v>
      </c>
      <c r="D704" s="93">
        <v>0.23887557634757928</v>
      </c>
      <c r="E704" s="83" t="s">
        <v>2132</v>
      </c>
      <c r="F704" s="95">
        <v>0.56827903572544458</v>
      </c>
      <c r="G704" s="97" t="s">
        <v>2088</v>
      </c>
      <c r="H704" t="str">
        <f t="shared" si="56"/>
        <v>Abraham</v>
      </c>
      <c r="I704" t="str">
        <f t="shared" si="58"/>
        <v>Jenny</v>
      </c>
      <c r="J704" t="str">
        <f t="shared" si="57"/>
        <v>Abraham, Jenny</v>
      </c>
      <c r="K704">
        <f>VLOOKUP(C704,'Invited Hospitals'!B:J, 7, FALSE)</f>
        <v>599</v>
      </c>
      <c r="L704" s="132">
        <v>36</v>
      </c>
      <c r="M704">
        <f>VLOOKUP($C704,'Invited Hospitals'!$B:$J, 8, FALSE)</f>
        <v>2006</v>
      </c>
      <c r="N704" s="132" t="str">
        <f>VLOOKUP($C704,'Invited Hospitals'!$B:$K, 9, FALSE)</f>
        <v xml:space="preserve">Govt. (non federal) - City
</v>
      </c>
      <c r="O704" s="110" t="s">
        <v>2690</v>
      </c>
      <c r="P704" s="122">
        <v>42891</v>
      </c>
      <c r="Q704" s="110" t="s">
        <v>2681</v>
      </c>
      <c r="R704" s="132" t="str">
        <f>VLOOKUP($C704,'Invited Hospitals'!$B:$K, 10, FALSE)</f>
        <v>Minor</v>
      </c>
      <c r="V704" s="1"/>
      <c r="X704" s="1"/>
      <c r="AF704" s="17"/>
      <c r="AG704" s="18"/>
      <c r="AH704" s="17"/>
    </row>
    <row r="705" spans="1:34">
      <c r="A705" s="144">
        <v>0.31980935912843467</v>
      </c>
      <c r="B705" s="83" t="s">
        <v>1974</v>
      </c>
      <c r="C705" s="83" t="s">
        <v>1974</v>
      </c>
      <c r="D705" s="93">
        <v>0.238875576347579</v>
      </c>
      <c r="E705" s="83" t="s">
        <v>2132</v>
      </c>
      <c r="F705" s="144">
        <v>0.56827903572544458</v>
      </c>
      <c r="G705" s="97" t="s">
        <v>2089</v>
      </c>
      <c r="H705" t="str">
        <f t="shared" si="56"/>
        <v>Anglin-Samuel</v>
      </c>
      <c r="I705" t="str">
        <f t="shared" si="58"/>
        <v>Shamelia</v>
      </c>
      <c r="J705" t="str">
        <f t="shared" si="57"/>
        <v>Anglin-Samuel, Shamelia</v>
      </c>
      <c r="K705">
        <f>VLOOKUP(C705,'Invited Hospitals'!B:J, 7, FALSE)</f>
        <v>599</v>
      </c>
      <c r="L705" s="132">
        <v>36</v>
      </c>
      <c r="M705">
        <f>VLOOKUP($C705,'Invited Hospitals'!$B:$J, 8, FALSE)</f>
        <v>2006</v>
      </c>
      <c r="N705" s="132" t="str">
        <f>VLOOKUP($C705,'Invited Hospitals'!$B:$K, 9, FALSE)</f>
        <v xml:space="preserve">Govt. (non federal) - City
</v>
      </c>
      <c r="O705" s="110" t="s">
        <v>2690</v>
      </c>
      <c r="P705" s="122">
        <v>42891</v>
      </c>
      <c r="Q705" s="110" t="s">
        <v>2681</v>
      </c>
      <c r="R705" s="132" t="str">
        <f>VLOOKUP($C705,'Invited Hospitals'!$B:$K, 10, FALSE)</f>
        <v>Minor</v>
      </c>
      <c r="V705" s="1"/>
      <c r="X705" s="1"/>
      <c r="AF705" s="17"/>
      <c r="AG705" s="18"/>
      <c r="AH705" s="17"/>
    </row>
    <row r="706" spans="1:34">
      <c r="A706" s="144">
        <v>0.19831205663530016</v>
      </c>
      <c r="B706" s="83" t="s">
        <v>1974</v>
      </c>
      <c r="C706" s="83" t="s">
        <v>1974</v>
      </c>
      <c r="D706" s="142">
        <v>0.238875576347579</v>
      </c>
      <c r="E706" s="83" t="s">
        <v>2132</v>
      </c>
      <c r="F706" s="144">
        <v>0.56827903572544458</v>
      </c>
      <c r="G706" s="97" t="s">
        <v>2090</v>
      </c>
      <c r="H706" t="str">
        <f t="shared" si="56"/>
        <v>Bell</v>
      </c>
      <c r="I706" t="str">
        <f t="shared" si="58"/>
        <v>Ghislaine</v>
      </c>
      <c r="J706" t="str">
        <f t="shared" si="57"/>
        <v>Bell, Ghislaine</v>
      </c>
      <c r="K706">
        <f>VLOOKUP(C706,'Invited Hospitals'!B:J, 7, FALSE)</f>
        <v>599</v>
      </c>
      <c r="L706" s="132">
        <v>36</v>
      </c>
      <c r="M706">
        <f>VLOOKUP($C706,'Invited Hospitals'!$B:$J, 8, FALSE)</f>
        <v>2006</v>
      </c>
      <c r="N706" s="132" t="str">
        <f>VLOOKUP($C706,'Invited Hospitals'!$B:$K, 9, FALSE)</f>
        <v xml:space="preserve">Govt. (non federal) - City
</v>
      </c>
      <c r="O706" s="110" t="s">
        <v>2691</v>
      </c>
      <c r="P706" s="122">
        <v>32567</v>
      </c>
      <c r="Q706" s="110" t="s">
        <v>2678</v>
      </c>
      <c r="R706" s="132" t="str">
        <f>VLOOKUP($C706,'Invited Hospitals'!$B:$K, 10, FALSE)</f>
        <v>Minor</v>
      </c>
      <c r="V706" s="1"/>
      <c r="X706" s="1"/>
      <c r="AF706" s="17"/>
      <c r="AG706" s="18"/>
      <c r="AH706" s="17"/>
    </row>
    <row r="707" spans="1:34">
      <c r="A707" s="144">
        <v>6.2132620960242302E-2</v>
      </c>
      <c r="B707" s="83" t="s">
        <v>1974</v>
      </c>
      <c r="C707" s="83" t="s">
        <v>1974</v>
      </c>
      <c r="D707" s="93">
        <v>0.238875576347579</v>
      </c>
      <c r="E707" s="83" t="s">
        <v>2132</v>
      </c>
      <c r="F707" s="144">
        <v>0.56827903572544458</v>
      </c>
      <c r="G707" s="97" t="s">
        <v>2091</v>
      </c>
      <c r="H707" t="str">
        <f t="shared" si="56"/>
        <v>Betton</v>
      </c>
      <c r="I707" t="str">
        <f t="shared" si="58"/>
        <v>LaToya</v>
      </c>
      <c r="J707" t="str">
        <f t="shared" si="57"/>
        <v>Betton, Latoya</v>
      </c>
      <c r="K707">
        <f>VLOOKUP(C707,'Invited Hospitals'!B:J, 7, FALSE)</f>
        <v>599</v>
      </c>
      <c r="L707" s="132">
        <v>36</v>
      </c>
      <c r="M707">
        <f>VLOOKUP($C707,'Invited Hospitals'!$B:$J, 8, FALSE)</f>
        <v>2006</v>
      </c>
      <c r="N707" s="132" t="str">
        <f>VLOOKUP($C707,'Invited Hospitals'!$B:$K, 9, FALSE)</f>
        <v xml:space="preserve">Govt. (non federal) - City
</v>
      </c>
      <c r="O707" s="110" t="s">
        <v>2690</v>
      </c>
      <c r="P707" s="122">
        <v>41526</v>
      </c>
      <c r="Q707" s="110" t="s">
        <v>2678</v>
      </c>
      <c r="R707" s="132" t="str">
        <f>VLOOKUP($C707,'Invited Hospitals'!$B:$K, 10, FALSE)</f>
        <v>Minor</v>
      </c>
      <c r="V707" s="1"/>
      <c r="X707" s="1"/>
      <c r="AF707" s="17"/>
      <c r="AG707" s="18"/>
      <c r="AH707" s="17"/>
    </row>
    <row r="708" spans="1:34">
      <c r="A708" s="144">
        <v>0.92793152081766783</v>
      </c>
      <c r="B708" s="83" t="s">
        <v>1974</v>
      </c>
      <c r="C708" s="83" t="s">
        <v>1974</v>
      </c>
      <c r="D708" s="93">
        <v>0.23887557634757928</v>
      </c>
      <c r="E708" s="83" t="s">
        <v>2132</v>
      </c>
      <c r="F708" s="144">
        <v>0.56827903572544458</v>
      </c>
      <c r="G708" s="97" t="s">
        <v>2092</v>
      </c>
      <c r="H708" t="str">
        <f t="shared" si="56"/>
        <v>Brooks</v>
      </c>
      <c r="I708" t="str">
        <f t="shared" si="58"/>
        <v>Trina</v>
      </c>
      <c r="J708" t="str">
        <f t="shared" si="57"/>
        <v>Brooks, Trina</v>
      </c>
      <c r="K708">
        <f>VLOOKUP(C708,'Invited Hospitals'!B:J, 7, FALSE)</f>
        <v>599</v>
      </c>
      <c r="L708" s="132">
        <v>36</v>
      </c>
      <c r="M708">
        <f>VLOOKUP($C708,'Invited Hospitals'!$B:$J, 8, FALSE)</f>
        <v>2006</v>
      </c>
      <c r="N708" s="132" t="str">
        <f>VLOOKUP($C708,'Invited Hospitals'!$B:$K, 9, FALSE)</f>
        <v xml:space="preserve">Govt. (non federal) - City
</v>
      </c>
      <c r="O708" s="110" t="s">
        <v>2690</v>
      </c>
      <c r="P708" s="122">
        <v>38628</v>
      </c>
      <c r="Q708" s="110" t="s">
        <v>2678</v>
      </c>
      <c r="R708" s="132" t="str">
        <f>VLOOKUP($C708,'Invited Hospitals'!$B:$K, 10, FALSE)</f>
        <v>Minor</v>
      </c>
      <c r="V708" s="1"/>
      <c r="X708" s="1"/>
      <c r="AF708" s="17"/>
      <c r="AG708" s="18"/>
      <c r="AH708" s="17"/>
    </row>
    <row r="709" spans="1:34">
      <c r="A709" s="144">
        <v>0.14097558224658002</v>
      </c>
      <c r="B709" s="83" t="s">
        <v>1974</v>
      </c>
      <c r="C709" s="83" t="s">
        <v>1974</v>
      </c>
      <c r="D709" s="93">
        <v>0.23887557634757928</v>
      </c>
      <c r="E709" s="83" t="s">
        <v>2132</v>
      </c>
      <c r="F709" s="144">
        <v>0.56827903572544458</v>
      </c>
      <c r="G709" s="97" t="s">
        <v>2093</v>
      </c>
      <c r="H709" t="str">
        <f t="shared" si="56"/>
        <v>Castillo</v>
      </c>
      <c r="I709" t="str">
        <f t="shared" si="58"/>
        <v>Shawn</v>
      </c>
      <c r="J709" t="str">
        <f t="shared" si="57"/>
        <v>Castillo, Shawn</v>
      </c>
      <c r="K709">
        <f>VLOOKUP(C709,'Invited Hospitals'!B:J, 7, FALSE)</f>
        <v>599</v>
      </c>
      <c r="L709" s="132">
        <v>36</v>
      </c>
      <c r="M709">
        <f>VLOOKUP($C709,'Invited Hospitals'!$B:$J, 8, FALSE)</f>
        <v>2006</v>
      </c>
      <c r="N709" s="132" t="str">
        <f>VLOOKUP($C709,'Invited Hospitals'!$B:$K, 9, FALSE)</f>
        <v xml:space="preserve">Govt. (non federal) - City
</v>
      </c>
      <c r="O709" s="110" t="s">
        <v>2690</v>
      </c>
      <c r="P709" s="122">
        <v>38443</v>
      </c>
      <c r="Q709" s="110" t="s">
        <v>2678</v>
      </c>
      <c r="R709" s="132" t="str">
        <f>VLOOKUP($C709,'Invited Hospitals'!$B:$K, 10, FALSE)</f>
        <v>Minor</v>
      </c>
      <c r="V709" s="1"/>
      <c r="X709" s="1"/>
      <c r="AF709" s="17"/>
      <c r="AG709" s="18"/>
      <c r="AH709" s="17"/>
    </row>
    <row r="710" spans="1:34">
      <c r="A710" s="144">
        <v>0.32604457963818867</v>
      </c>
      <c r="B710" s="83" t="s">
        <v>1974</v>
      </c>
      <c r="C710" s="83" t="s">
        <v>1974</v>
      </c>
      <c r="D710" s="142">
        <v>0.23887557634757928</v>
      </c>
      <c r="E710" s="83" t="s">
        <v>2132</v>
      </c>
      <c r="F710" s="144">
        <v>0.56827903572544458</v>
      </c>
      <c r="G710" s="97" t="s">
        <v>2094</v>
      </c>
      <c r="H710" t="str">
        <f t="shared" si="56"/>
        <v>Dotsenko</v>
      </c>
      <c r="I710" t="str">
        <f t="shared" si="58"/>
        <v>Iryna</v>
      </c>
      <c r="J710" t="str">
        <f t="shared" si="57"/>
        <v>Dotsenko, Iryna</v>
      </c>
      <c r="K710">
        <f>VLOOKUP(C710,'Invited Hospitals'!B:J, 7, FALSE)</f>
        <v>599</v>
      </c>
      <c r="L710" s="132">
        <v>36</v>
      </c>
      <c r="M710">
        <f>VLOOKUP($C710,'Invited Hospitals'!$B:$J, 8, FALSE)</f>
        <v>2006</v>
      </c>
      <c r="N710" s="132" t="str">
        <f>VLOOKUP($C710,'Invited Hospitals'!$B:$K, 9, FALSE)</f>
        <v xml:space="preserve">Govt. (non federal) - City
</v>
      </c>
      <c r="O710" s="110" t="s">
        <v>2690</v>
      </c>
      <c r="P710" s="122">
        <v>41365</v>
      </c>
      <c r="Q710" s="110" t="s">
        <v>2681</v>
      </c>
      <c r="R710" s="132" t="str">
        <f>VLOOKUP($C710,'Invited Hospitals'!$B:$K, 10, FALSE)</f>
        <v>Minor</v>
      </c>
      <c r="V710" s="1"/>
      <c r="X710" s="1"/>
      <c r="AF710" s="17"/>
      <c r="AG710" s="18"/>
      <c r="AH710" s="17"/>
    </row>
    <row r="711" spans="1:34">
      <c r="A711" s="144">
        <v>0.84081748890999797</v>
      </c>
      <c r="B711" s="83" t="s">
        <v>1974</v>
      </c>
      <c r="C711" s="83" t="s">
        <v>1974</v>
      </c>
      <c r="D711" s="93">
        <v>0.23887557634757928</v>
      </c>
      <c r="E711" s="83" t="s">
        <v>2132</v>
      </c>
      <c r="F711" s="144">
        <v>0.56827903572544458</v>
      </c>
      <c r="G711" s="97" t="s">
        <v>2095</v>
      </c>
      <c r="H711" t="str">
        <f t="shared" si="56"/>
        <v>Egbo</v>
      </c>
      <c r="I711" t="str">
        <f t="shared" si="58"/>
        <v>(Onwuakor) Adaora</v>
      </c>
      <c r="J711" t="str">
        <f t="shared" si="57"/>
        <v>Egbo, (Onwuakor) Adaora</v>
      </c>
      <c r="K711">
        <f>VLOOKUP(C711,'Invited Hospitals'!B:J, 7, FALSE)</f>
        <v>599</v>
      </c>
      <c r="L711" s="132">
        <v>36</v>
      </c>
      <c r="M711">
        <f>VLOOKUP($C711,'Invited Hospitals'!$B:$J, 8, FALSE)</f>
        <v>2006</v>
      </c>
      <c r="N711" s="132" t="str">
        <f>VLOOKUP($C711,'Invited Hospitals'!$B:$K, 9, FALSE)</f>
        <v xml:space="preserve">Govt. (non federal) - City
</v>
      </c>
      <c r="O711" s="110" t="s">
        <v>2690</v>
      </c>
      <c r="P711" s="122">
        <v>42891</v>
      </c>
      <c r="Q711" s="110" t="s">
        <v>2681</v>
      </c>
      <c r="R711" s="132" t="str">
        <f>VLOOKUP($C711,'Invited Hospitals'!$B:$K, 10, FALSE)</f>
        <v>Minor</v>
      </c>
      <c r="V711" s="1"/>
      <c r="X711" s="1"/>
      <c r="AF711" s="17"/>
      <c r="AG711" s="18"/>
      <c r="AH711" s="17"/>
    </row>
    <row r="712" spans="1:34">
      <c r="A712" s="144">
        <v>0.80825443187131762</v>
      </c>
      <c r="B712" s="83" t="s">
        <v>1974</v>
      </c>
      <c r="C712" s="83" t="s">
        <v>1974</v>
      </c>
      <c r="D712" s="142">
        <v>0.23887557634757928</v>
      </c>
      <c r="E712" s="83" t="s">
        <v>2132</v>
      </c>
      <c r="F712" s="144">
        <v>0.56827903572544458</v>
      </c>
      <c r="G712" s="97" t="s">
        <v>2096</v>
      </c>
      <c r="H712" t="str">
        <f t="shared" si="56"/>
        <v>Felix</v>
      </c>
      <c r="I712" t="str">
        <f t="shared" si="58"/>
        <v>Michelle</v>
      </c>
      <c r="J712" t="str">
        <f t="shared" si="57"/>
        <v>Felix, Michelle</v>
      </c>
      <c r="K712">
        <f>VLOOKUP(C712,'Invited Hospitals'!B:J, 7, FALSE)</f>
        <v>599</v>
      </c>
      <c r="L712" s="132">
        <v>36</v>
      </c>
      <c r="M712">
        <f>VLOOKUP($C712,'Invited Hospitals'!$B:$J, 8, FALSE)</f>
        <v>2006</v>
      </c>
      <c r="N712" s="132" t="str">
        <f>VLOOKUP($C712,'Invited Hospitals'!$B:$K, 9, FALSE)</f>
        <v xml:space="preserve">Govt. (non federal) - City
</v>
      </c>
      <c r="O712" s="110" t="s">
        <v>2690</v>
      </c>
      <c r="P712" s="122">
        <v>41365</v>
      </c>
      <c r="Q712" s="110" t="s">
        <v>2681</v>
      </c>
      <c r="R712" s="132" t="str">
        <f>VLOOKUP($C712,'Invited Hospitals'!$B:$K, 10, FALSE)</f>
        <v>Minor</v>
      </c>
      <c r="V712" s="1"/>
      <c r="X712" s="1"/>
      <c r="AF712" s="17"/>
      <c r="AG712" s="18"/>
      <c r="AH712" s="17"/>
    </row>
    <row r="713" spans="1:34">
      <c r="A713" s="144">
        <v>0.83600484363758576</v>
      </c>
      <c r="B713" s="83" t="s">
        <v>1974</v>
      </c>
      <c r="C713" s="83" t="s">
        <v>1974</v>
      </c>
      <c r="D713" s="142">
        <v>0.23887557634757928</v>
      </c>
      <c r="E713" s="83" t="s">
        <v>2132</v>
      </c>
      <c r="F713" s="144">
        <v>0.56827903572544458</v>
      </c>
      <c r="G713" s="97" t="s">
        <v>2097</v>
      </c>
      <c r="H713" t="str">
        <f t="shared" si="56"/>
        <v>Gibbs</v>
      </c>
      <c r="I713" t="str">
        <f t="shared" si="58"/>
        <v>Valeshia M.</v>
      </c>
      <c r="J713" t="str">
        <f t="shared" si="57"/>
        <v>Gibbs, Valeshia M.</v>
      </c>
      <c r="K713">
        <f>VLOOKUP(C713,'Invited Hospitals'!B:J, 7, FALSE)</f>
        <v>599</v>
      </c>
      <c r="L713" s="132">
        <v>36</v>
      </c>
      <c r="M713">
        <f>VLOOKUP($C713,'Invited Hospitals'!$B:$J, 8, FALSE)</f>
        <v>2006</v>
      </c>
      <c r="N713" s="132" t="str">
        <f>VLOOKUP($C713,'Invited Hospitals'!$B:$K, 9, FALSE)</f>
        <v xml:space="preserve">Govt. (non federal) - City
</v>
      </c>
      <c r="O713" s="110" t="s">
        <v>2690</v>
      </c>
      <c r="P713" s="122">
        <v>42622</v>
      </c>
      <c r="Q713" s="110" t="s">
        <v>2681</v>
      </c>
      <c r="R713" s="132" t="str">
        <f>VLOOKUP($C713,'Invited Hospitals'!$B:$K, 10, FALSE)</f>
        <v>Minor</v>
      </c>
      <c r="V713" s="1"/>
      <c r="X713" s="1"/>
      <c r="AF713" s="17"/>
      <c r="AG713" s="18"/>
      <c r="AH713" s="17"/>
    </row>
    <row r="714" spans="1:34">
      <c r="A714" s="144">
        <v>0.36201683311045718</v>
      </c>
      <c r="B714" s="83" t="s">
        <v>1974</v>
      </c>
      <c r="C714" s="83" t="s">
        <v>1974</v>
      </c>
      <c r="D714" s="93">
        <v>0.23887557634757928</v>
      </c>
      <c r="E714" s="83" t="s">
        <v>2132</v>
      </c>
      <c r="F714" s="144">
        <v>0.56827903572544458</v>
      </c>
      <c r="G714" s="97" t="s">
        <v>2098</v>
      </c>
      <c r="H714" t="str">
        <f t="shared" si="56"/>
        <v>Hinds-Bertram</v>
      </c>
      <c r="I714" t="str">
        <f t="shared" si="58"/>
        <v>Fabia</v>
      </c>
      <c r="J714" t="str">
        <f t="shared" si="57"/>
        <v>Hinds-Bertram, Fabia</v>
      </c>
      <c r="K714">
        <f>VLOOKUP(C714,'Invited Hospitals'!B:J, 7, FALSE)</f>
        <v>599</v>
      </c>
      <c r="L714" s="132">
        <v>36</v>
      </c>
      <c r="M714">
        <f>VLOOKUP($C714,'Invited Hospitals'!$B:$J, 8, FALSE)</f>
        <v>2006</v>
      </c>
      <c r="N714" s="132" t="str">
        <f>VLOOKUP($C714,'Invited Hospitals'!$B:$K, 9, FALSE)</f>
        <v xml:space="preserve">Govt. (non federal) - City
</v>
      </c>
      <c r="O714" s="110" t="s">
        <v>2690</v>
      </c>
      <c r="P714" s="122">
        <v>41526</v>
      </c>
      <c r="Q714" s="110" t="s">
        <v>2681</v>
      </c>
      <c r="R714" s="132" t="str">
        <f>VLOOKUP($C714,'Invited Hospitals'!$B:$K, 10, FALSE)</f>
        <v>Minor</v>
      </c>
      <c r="V714" s="1"/>
      <c r="X714" s="1"/>
      <c r="AF714" s="17"/>
      <c r="AG714" s="18"/>
      <c r="AH714" s="17"/>
    </row>
    <row r="715" spans="1:34">
      <c r="A715" s="144">
        <v>0.57545138656256123</v>
      </c>
      <c r="B715" s="83" t="s">
        <v>1974</v>
      </c>
      <c r="C715" s="83" t="s">
        <v>1974</v>
      </c>
      <c r="D715" s="142">
        <v>0.23887557634757928</v>
      </c>
      <c r="E715" s="83" t="s">
        <v>2132</v>
      </c>
      <c r="F715" s="144">
        <v>0.56827903572544458</v>
      </c>
      <c r="G715" s="97" t="s">
        <v>2099</v>
      </c>
      <c r="H715" t="str">
        <f t="shared" si="56"/>
        <v>Laird</v>
      </c>
      <c r="I715" t="str">
        <f t="shared" si="58"/>
        <v>Paulette</v>
      </c>
      <c r="J715" t="str">
        <f t="shared" si="57"/>
        <v>Laird, Paulette</v>
      </c>
      <c r="K715">
        <f>VLOOKUP(C715,'Invited Hospitals'!B:J, 7, FALSE)</f>
        <v>599</v>
      </c>
      <c r="L715" s="132">
        <v>36</v>
      </c>
      <c r="M715">
        <f>VLOOKUP($C715,'Invited Hospitals'!$B:$J, 8, FALSE)</f>
        <v>2006</v>
      </c>
      <c r="N715" s="132" t="str">
        <f>VLOOKUP($C715,'Invited Hospitals'!$B:$K, 9, FALSE)</f>
        <v xml:space="preserve">Govt. (non federal) - City
</v>
      </c>
      <c r="O715" s="110" t="s">
        <v>2509</v>
      </c>
      <c r="P715" s="122">
        <v>39671</v>
      </c>
      <c r="Q715" s="110" t="s">
        <v>2681</v>
      </c>
      <c r="R715" s="132" t="str">
        <f>VLOOKUP($C715,'Invited Hospitals'!$B:$K, 10, FALSE)</f>
        <v>Minor</v>
      </c>
      <c r="V715" s="1"/>
      <c r="X715" s="1"/>
      <c r="AF715" s="17"/>
      <c r="AG715" s="18"/>
      <c r="AH715" s="17"/>
    </row>
    <row r="716" spans="1:34">
      <c r="A716" s="144">
        <v>0.83718038005987583</v>
      </c>
      <c r="B716" s="83" t="s">
        <v>1974</v>
      </c>
      <c r="C716" s="83" t="s">
        <v>1974</v>
      </c>
      <c r="D716" s="142">
        <v>0.23887557634757928</v>
      </c>
      <c r="E716" s="83" t="s">
        <v>2132</v>
      </c>
      <c r="F716" s="144">
        <v>0.56827903572544458</v>
      </c>
      <c r="G716" s="97" t="s">
        <v>2100</v>
      </c>
      <c r="H716" t="str">
        <f t="shared" si="56"/>
        <v>Lorine</v>
      </c>
      <c r="I716" t="str">
        <f t="shared" si="58"/>
        <v>Lesley-Anne C.</v>
      </c>
      <c r="J716" t="str">
        <f t="shared" si="57"/>
        <v>Lorine, Lesley-Anne C.</v>
      </c>
      <c r="K716">
        <f>VLOOKUP(C716,'Invited Hospitals'!B:J, 7, FALSE)</f>
        <v>599</v>
      </c>
      <c r="L716" s="132">
        <v>36</v>
      </c>
      <c r="M716">
        <f>VLOOKUP($C716,'Invited Hospitals'!$B:$J, 8, FALSE)</f>
        <v>2006</v>
      </c>
      <c r="N716" s="132" t="str">
        <f>VLOOKUP($C716,'Invited Hospitals'!$B:$K, 9, FALSE)</f>
        <v xml:space="preserve">Govt. (non federal) - City
</v>
      </c>
      <c r="O716" s="110" t="s">
        <v>2690</v>
      </c>
      <c r="P716" s="122">
        <v>42905</v>
      </c>
      <c r="Q716" s="110" t="s">
        <v>2681</v>
      </c>
      <c r="R716" s="132" t="str">
        <f>VLOOKUP($C716,'Invited Hospitals'!$B:$K, 10, FALSE)</f>
        <v>Minor</v>
      </c>
      <c r="V716" s="1"/>
      <c r="X716" s="1"/>
      <c r="AF716" s="17"/>
      <c r="AG716" s="18"/>
      <c r="AH716" s="17"/>
    </row>
    <row r="717" spans="1:34">
      <c r="A717" s="144">
        <v>0.90929871735248491</v>
      </c>
      <c r="B717" s="83" t="s">
        <v>1974</v>
      </c>
      <c r="C717" s="83" t="s">
        <v>1974</v>
      </c>
      <c r="D717" s="93">
        <v>0.23887557634757928</v>
      </c>
      <c r="E717" s="83" t="s">
        <v>2132</v>
      </c>
      <c r="F717" s="144">
        <v>0.56827903572544458</v>
      </c>
      <c r="G717" s="97" t="s">
        <v>2101</v>
      </c>
      <c r="H717" t="str">
        <f t="shared" si="56"/>
        <v>Marcelin</v>
      </c>
      <c r="I717" t="str">
        <f t="shared" si="58"/>
        <v>Flore</v>
      </c>
      <c r="J717" t="str">
        <f t="shared" si="57"/>
        <v>Marcelin, Flore</v>
      </c>
      <c r="K717">
        <f>VLOOKUP(C717,'Invited Hospitals'!B:J, 7, FALSE)</f>
        <v>599</v>
      </c>
      <c r="L717" s="132">
        <v>36</v>
      </c>
      <c r="M717">
        <f>VLOOKUP($C717,'Invited Hospitals'!$B:$J, 8, FALSE)</f>
        <v>2006</v>
      </c>
      <c r="N717" s="132" t="str">
        <f>VLOOKUP($C717,'Invited Hospitals'!$B:$K, 9, FALSE)</f>
        <v xml:space="preserve">Govt. (non federal) - City
</v>
      </c>
      <c r="O717" s="110" t="s">
        <v>2690</v>
      </c>
      <c r="P717" s="122">
        <v>38726</v>
      </c>
      <c r="Q717" s="110" t="s">
        <v>2681</v>
      </c>
      <c r="R717" s="132" t="str">
        <f>VLOOKUP($C717,'Invited Hospitals'!$B:$K, 10, FALSE)</f>
        <v>Minor</v>
      </c>
      <c r="V717" s="1"/>
      <c r="X717" s="1"/>
      <c r="AF717" s="17"/>
      <c r="AG717" s="17"/>
      <c r="AH717" s="17"/>
    </row>
    <row r="718" spans="1:34">
      <c r="A718" s="144">
        <v>0.43709928986463575</v>
      </c>
      <c r="B718" s="83" t="s">
        <v>1974</v>
      </c>
      <c r="C718" s="83" t="s">
        <v>1974</v>
      </c>
      <c r="D718" s="93">
        <v>0.238875576347579</v>
      </c>
      <c r="E718" s="83" t="s">
        <v>2132</v>
      </c>
      <c r="F718" s="144">
        <v>0.56827903572544458</v>
      </c>
      <c r="G718" s="97" t="s">
        <v>2102</v>
      </c>
      <c r="H718" t="str">
        <f t="shared" si="56"/>
        <v>McKenzie</v>
      </c>
      <c r="I718" t="str">
        <f t="shared" si="58"/>
        <v>Maxine</v>
      </c>
      <c r="J718" t="str">
        <f t="shared" si="57"/>
        <v>Mckenzie, Maxine</v>
      </c>
      <c r="K718">
        <f>VLOOKUP(C718,'Invited Hospitals'!B:J, 7, FALSE)</f>
        <v>599</v>
      </c>
      <c r="L718" s="132">
        <v>36</v>
      </c>
      <c r="M718">
        <f>VLOOKUP($C718,'Invited Hospitals'!$B:$J, 8, FALSE)</f>
        <v>2006</v>
      </c>
      <c r="N718" s="132" t="str">
        <f>VLOOKUP($C718,'Invited Hospitals'!$B:$K, 9, FALSE)</f>
        <v xml:space="preserve">Govt. (non federal) - City
</v>
      </c>
      <c r="O718" s="110" t="s">
        <v>2689</v>
      </c>
      <c r="P718" s="122">
        <v>31089</v>
      </c>
      <c r="Q718" s="110" t="s">
        <v>2681</v>
      </c>
      <c r="R718" s="132" t="str">
        <f>VLOOKUP($C718,'Invited Hospitals'!$B:$K, 10, FALSE)</f>
        <v>Minor</v>
      </c>
      <c r="V718" s="1"/>
      <c r="X718" s="1"/>
      <c r="AF718" s="17"/>
      <c r="AG718" s="17"/>
      <c r="AH718" s="17"/>
    </row>
    <row r="719" spans="1:34">
      <c r="A719" s="144">
        <v>0.14576950278003542</v>
      </c>
      <c r="B719" s="83" t="s">
        <v>1974</v>
      </c>
      <c r="C719" s="83" t="s">
        <v>1974</v>
      </c>
      <c r="D719" s="93">
        <v>0.238875576347579</v>
      </c>
      <c r="E719" s="83" t="s">
        <v>2132</v>
      </c>
      <c r="F719" s="144">
        <v>0.56827903572544458</v>
      </c>
      <c r="G719" s="97" t="s">
        <v>2103</v>
      </c>
      <c r="H719" t="str">
        <f t="shared" si="56"/>
        <v>Medalla</v>
      </c>
      <c r="I719" t="str">
        <f t="shared" si="58"/>
        <v>Maria Josefa</v>
      </c>
      <c r="J719" t="str">
        <f t="shared" si="57"/>
        <v>Medalla, Maria Josefa</v>
      </c>
      <c r="K719">
        <f>VLOOKUP(C719,'Invited Hospitals'!B:J, 7, FALSE)</f>
        <v>599</v>
      </c>
      <c r="L719" s="132">
        <v>36</v>
      </c>
      <c r="M719">
        <f>VLOOKUP($C719,'Invited Hospitals'!$B:$J, 8, FALSE)</f>
        <v>2006</v>
      </c>
      <c r="N719" s="132" t="str">
        <f>VLOOKUP($C719,'Invited Hospitals'!$B:$K, 9, FALSE)</f>
        <v xml:space="preserve">Govt. (non federal) - City
</v>
      </c>
      <c r="O719" s="110" t="s">
        <v>2690</v>
      </c>
      <c r="P719" s="122">
        <v>42856</v>
      </c>
      <c r="Q719" s="110" t="s">
        <v>2681</v>
      </c>
      <c r="R719" s="132" t="str">
        <f>VLOOKUP($C719,'Invited Hospitals'!$B:$K, 10, FALSE)</f>
        <v>Minor</v>
      </c>
      <c r="V719" s="1"/>
      <c r="X719" s="1"/>
      <c r="AF719" s="17"/>
      <c r="AG719" s="17"/>
      <c r="AH719" s="17"/>
    </row>
    <row r="720" spans="1:34">
      <c r="A720" s="95">
        <v>0.53789485930130831</v>
      </c>
      <c r="B720" s="83" t="s">
        <v>1974</v>
      </c>
      <c r="C720" s="83" t="s">
        <v>1974</v>
      </c>
      <c r="D720" s="93">
        <v>0.238875576347579</v>
      </c>
      <c r="E720" s="83" t="s">
        <v>2132</v>
      </c>
      <c r="F720" s="95">
        <v>0.56827903572544458</v>
      </c>
      <c r="G720" s="97" t="s">
        <v>2104</v>
      </c>
      <c r="H720" t="str">
        <f t="shared" ref="H720:H722" si="59">LEFT(G720,(FIND(" ",G720,1)-1))</f>
        <v>Mukta</v>
      </c>
      <c r="I720" t="str">
        <f t="shared" si="58"/>
        <v>Mukta</v>
      </c>
      <c r="J720" t="str">
        <f t="shared" si="57"/>
        <v>Mukta, Mukta</v>
      </c>
      <c r="K720">
        <f>VLOOKUP(C720,'Invited Hospitals'!B:J, 7, FALSE)</f>
        <v>599</v>
      </c>
      <c r="L720" s="132">
        <v>36</v>
      </c>
      <c r="M720">
        <f>VLOOKUP($C720,'Invited Hospitals'!$B:$J, 8, FALSE)</f>
        <v>2006</v>
      </c>
      <c r="N720" s="132" t="str">
        <f>VLOOKUP($C720,'Invited Hospitals'!$B:$K, 9, FALSE)</f>
        <v xml:space="preserve">Govt. (non federal) - City
</v>
      </c>
      <c r="O720" s="110" t="s">
        <v>2690</v>
      </c>
      <c r="P720" s="122">
        <v>41939</v>
      </c>
      <c r="Q720" s="110" t="s">
        <v>2678</v>
      </c>
      <c r="R720" s="132" t="str">
        <f>VLOOKUP($C720,'Invited Hospitals'!$B:$K, 10, FALSE)</f>
        <v>Minor</v>
      </c>
      <c r="V720" s="1"/>
      <c r="X720" s="1"/>
      <c r="AF720" s="17"/>
      <c r="AG720" s="17"/>
      <c r="AH720" s="17"/>
    </row>
    <row r="721" spans="1:34">
      <c r="A721" s="144">
        <v>0.70381149945553001</v>
      </c>
      <c r="B721" s="83" t="s">
        <v>1974</v>
      </c>
      <c r="C721" s="83" t="s">
        <v>1974</v>
      </c>
      <c r="D721" s="93">
        <v>0.23887557634757928</v>
      </c>
      <c r="E721" s="83" t="s">
        <v>2132</v>
      </c>
      <c r="F721" s="144">
        <v>0.56827903572544458</v>
      </c>
      <c r="G721" s="97" t="s">
        <v>2105</v>
      </c>
      <c r="H721" t="str">
        <f t="shared" si="59"/>
        <v>Onuorah</v>
      </c>
      <c r="I721" t="str">
        <f t="shared" si="58"/>
        <v>Adaeze M.</v>
      </c>
      <c r="J721" t="str">
        <f t="shared" si="57"/>
        <v>Onuorah, Adaeze M.</v>
      </c>
      <c r="K721">
        <f>VLOOKUP(C721,'Invited Hospitals'!B:J, 7, FALSE)</f>
        <v>599</v>
      </c>
      <c r="L721" s="132">
        <v>36</v>
      </c>
      <c r="M721">
        <f>VLOOKUP($C721,'Invited Hospitals'!$B:$J, 8, FALSE)</f>
        <v>2006</v>
      </c>
      <c r="N721" s="132" t="str">
        <f>VLOOKUP($C721,'Invited Hospitals'!$B:$K, 9, FALSE)</f>
        <v xml:space="preserve">Govt. (non federal) - City
</v>
      </c>
      <c r="O721" s="110" t="s">
        <v>2690</v>
      </c>
      <c r="P721" s="122">
        <v>42891</v>
      </c>
      <c r="Q721" s="110" t="s">
        <v>2681</v>
      </c>
      <c r="R721" s="132" t="str">
        <f>VLOOKUP($C721,'Invited Hospitals'!$B:$K, 10, FALSE)</f>
        <v>Minor</v>
      </c>
      <c r="V721" s="1"/>
      <c r="X721" s="1"/>
      <c r="AF721" s="17"/>
      <c r="AG721" s="17"/>
      <c r="AH721" s="17"/>
    </row>
    <row r="722" spans="1:34">
      <c r="A722" s="144">
        <v>4.8816783980453637E-2</v>
      </c>
      <c r="B722" s="83" t="s">
        <v>1974</v>
      </c>
      <c r="C722" s="83" t="s">
        <v>1974</v>
      </c>
      <c r="D722" s="93">
        <v>0.23887557634757928</v>
      </c>
      <c r="E722" s="83" t="s">
        <v>2132</v>
      </c>
      <c r="F722" s="144">
        <v>0.56827903572544458</v>
      </c>
      <c r="G722" s="97" t="s">
        <v>2106</v>
      </c>
      <c r="H722" t="str">
        <f t="shared" si="59"/>
        <v>Preston-Campbell</v>
      </c>
      <c r="I722" t="str">
        <f t="shared" si="58"/>
        <v>Sonia</v>
      </c>
      <c r="J722" t="str">
        <f t="shared" si="57"/>
        <v>Preston-Campbell, Sonia</v>
      </c>
      <c r="K722">
        <f>VLOOKUP(C722,'Invited Hospitals'!B:J, 7, FALSE)</f>
        <v>599</v>
      </c>
      <c r="L722" s="132">
        <v>36</v>
      </c>
      <c r="M722">
        <f>VLOOKUP($C722,'Invited Hospitals'!$B:$J, 8, FALSE)</f>
        <v>2006</v>
      </c>
      <c r="N722" s="132" t="str">
        <f>VLOOKUP($C722,'Invited Hospitals'!$B:$K, 9, FALSE)</f>
        <v xml:space="preserve">Govt. (non federal) - City
</v>
      </c>
      <c r="O722" s="110" t="s">
        <v>2690</v>
      </c>
      <c r="P722" s="122">
        <v>38538</v>
      </c>
      <c r="Q722" s="110" t="s">
        <v>2678</v>
      </c>
      <c r="R722" s="132" t="str">
        <f>VLOOKUP($C722,'Invited Hospitals'!$B:$K, 10, FALSE)</f>
        <v>Minor</v>
      </c>
      <c r="V722" s="1"/>
      <c r="X722" s="1"/>
      <c r="AF722" s="17"/>
      <c r="AG722" s="17"/>
      <c r="AH722" s="17"/>
    </row>
    <row r="723" spans="1:34">
      <c r="A723" s="144">
        <v>0.8698234343728436</v>
      </c>
      <c r="B723" s="83" t="s">
        <v>1974</v>
      </c>
      <c r="C723" s="83" t="s">
        <v>1974</v>
      </c>
      <c r="D723" s="93">
        <v>0.23887557634757928</v>
      </c>
      <c r="E723" s="83" t="s">
        <v>2132</v>
      </c>
      <c r="F723" s="144">
        <v>0.56827903572544458</v>
      </c>
      <c r="G723" s="97" t="s">
        <v>2107</v>
      </c>
      <c r="H723" t="s">
        <v>3740</v>
      </c>
      <c r="I723" t="s">
        <v>3741</v>
      </c>
      <c r="J723" t="str">
        <f t="shared" si="57"/>
        <v>Haffner Jatta, Cecelia</v>
      </c>
      <c r="K723">
        <f>VLOOKUP(C723,'Invited Hospitals'!B:J, 7, FALSE)</f>
        <v>599</v>
      </c>
      <c r="L723" s="132">
        <v>36</v>
      </c>
      <c r="M723">
        <f>VLOOKUP($C723,'Invited Hospitals'!$B:$J, 8, FALSE)</f>
        <v>2006</v>
      </c>
      <c r="N723" s="132" t="str">
        <f>VLOOKUP($C723,'Invited Hospitals'!$B:$K, 9, FALSE)</f>
        <v xml:space="preserve">Govt. (non federal) - City
</v>
      </c>
      <c r="O723" s="110" t="s">
        <v>2509</v>
      </c>
      <c r="P723" s="122">
        <v>37025</v>
      </c>
      <c r="Q723" s="110" t="s">
        <v>2678</v>
      </c>
      <c r="R723" s="132" t="str">
        <f>VLOOKUP($C723,'Invited Hospitals'!$B:$K, 10, FALSE)</f>
        <v>Minor</v>
      </c>
      <c r="V723" s="1"/>
      <c r="X723" s="1"/>
      <c r="AF723" s="17"/>
      <c r="AG723" s="17"/>
      <c r="AH723" s="17"/>
    </row>
    <row r="724" spans="1:34">
      <c r="A724" s="95">
        <v>9.5496681190276878E-4</v>
      </c>
      <c r="B724" s="83" t="s">
        <v>1974</v>
      </c>
      <c r="C724" s="83" t="s">
        <v>1974</v>
      </c>
      <c r="D724" s="93">
        <v>0.23887557634757928</v>
      </c>
      <c r="E724" s="83" t="s">
        <v>2132</v>
      </c>
      <c r="F724" s="95">
        <v>0.56827903572544458</v>
      </c>
      <c r="G724" s="97" t="s">
        <v>2108</v>
      </c>
      <c r="H724" t="str">
        <f t="shared" ref="H724:H755" si="60">LEFT(G724,(FIND(" ",G724,1)-1))</f>
        <v>Sakib</v>
      </c>
      <c r="I724" t="str">
        <f t="shared" ref="I724:I755" si="61">TRIM(MID(G724,FIND(" ",G724)+1,256))</f>
        <v>Humu</v>
      </c>
      <c r="J724" t="str">
        <f t="shared" si="57"/>
        <v>Sakib, Humu</v>
      </c>
      <c r="K724">
        <f>VLOOKUP(C724,'Invited Hospitals'!B:J, 7, FALSE)</f>
        <v>599</v>
      </c>
      <c r="L724" s="132">
        <v>36</v>
      </c>
      <c r="M724">
        <f>VLOOKUP($C724,'Invited Hospitals'!$B:$J, 8, FALSE)</f>
        <v>2006</v>
      </c>
      <c r="N724" s="132" t="str">
        <f>VLOOKUP($C724,'Invited Hospitals'!$B:$K, 9, FALSE)</f>
        <v xml:space="preserve">Govt. (non federal) - City
</v>
      </c>
      <c r="O724" s="110" t="s">
        <v>2690</v>
      </c>
      <c r="P724" s="122">
        <v>42905</v>
      </c>
      <c r="Q724" s="110" t="s">
        <v>2678</v>
      </c>
      <c r="R724" s="132" t="str">
        <f>VLOOKUP($C724,'Invited Hospitals'!$B:$K, 10, FALSE)</f>
        <v>Minor</v>
      </c>
      <c r="V724" s="1"/>
      <c r="X724" s="1"/>
      <c r="AF724" s="17"/>
      <c r="AG724" s="17"/>
      <c r="AH724" s="17"/>
    </row>
    <row r="725" spans="1:34">
      <c r="A725" s="145">
        <v>0.17940799623825943</v>
      </c>
      <c r="B725" s="83" t="s">
        <v>1974</v>
      </c>
      <c r="C725" s="83" t="s">
        <v>1974</v>
      </c>
      <c r="D725" s="143">
        <v>0.23887557634757928</v>
      </c>
      <c r="E725" s="83" t="s">
        <v>2133</v>
      </c>
      <c r="F725" s="145">
        <v>0.54890272696977327</v>
      </c>
      <c r="G725" s="97" t="s">
        <v>2109</v>
      </c>
      <c r="H725" t="str">
        <f t="shared" si="60"/>
        <v>Archer</v>
      </c>
      <c r="I725" t="str">
        <f t="shared" si="61"/>
        <v>Debra</v>
      </c>
      <c r="J725" t="str">
        <f t="shared" si="57"/>
        <v>Archer, Debra</v>
      </c>
      <c r="K725">
        <f>VLOOKUP(C725,'Invited Hospitals'!B:J, 7, FALSE)</f>
        <v>599</v>
      </c>
      <c r="L725" s="132">
        <v>36</v>
      </c>
      <c r="M725">
        <f>VLOOKUP($C725,'Invited Hospitals'!$B:$J, 8, FALSE)</f>
        <v>2006</v>
      </c>
      <c r="N725" s="132" t="str">
        <f>VLOOKUP($C725,'Invited Hospitals'!$B:$K, 9, FALSE)</f>
        <v xml:space="preserve">Govt. (non federal) - City
</v>
      </c>
      <c r="O725" s="110" t="s">
        <v>2690</v>
      </c>
      <c r="P725" s="122">
        <v>38446</v>
      </c>
      <c r="Q725" s="110" t="s">
        <v>2678</v>
      </c>
      <c r="R725" s="132" t="str">
        <f>VLOOKUP($C725,'Invited Hospitals'!$B:$K, 10, FALSE)</f>
        <v>Minor</v>
      </c>
      <c r="V725" s="1"/>
      <c r="X725" s="1"/>
      <c r="AF725" s="17"/>
      <c r="AG725" s="17"/>
      <c r="AH725" s="17"/>
    </row>
    <row r="726" spans="1:34">
      <c r="A726" s="145">
        <v>0.2516417358733658</v>
      </c>
      <c r="B726" s="83" t="s">
        <v>1974</v>
      </c>
      <c r="C726" s="83" t="s">
        <v>1974</v>
      </c>
      <c r="D726" s="143">
        <v>0.238875576347579</v>
      </c>
      <c r="E726" s="83" t="s">
        <v>2133</v>
      </c>
      <c r="F726" s="145">
        <v>0.54890272696977327</v>
      </c>
      <c r="G726" s="97" t="s">
        <v>2110</v>
      </c>
      <c r="H726" t="str">
        <f t="shared" si="60"/>
        <v>Fermin</v>
      </c>
      <c r="I726" t="str">
        <f t="shared" si="61"/>
        <v>Margaret</v>
      </c>
      <c r="J726" t="str">
        <f t="shared" si="57"/>
        <v>Fermin, Margaret</v>
      </c>
      <c r="K726">
        <f>VLOOKUP(C726,'Invited Hospitals'!B:J, 7, FALSE)</f>
        <v>599</v>
      </c>
      <c r="L726" s="132">
        <v>36</v>
      </c>
      <c r="M726">
        <f>VLOOKUP($C726,'Invited Hospitals'!$B:$J, 8, FALSE)</f>
        <v>2006</v>
      </c>
      <c r="N726" s="132" t="str">
        <f>VLOOKUP($C726,'Invited Hospitals'!$B:$K, 9, FALSE)</f>
        <v xml:space="preserve">Govt. (non federal) - City
</v>
      </c>
      <c r="O726" s="110" t="s">
        <v>2686</v>
      </c>
      <c r="P726" s="122">
        <v>37624</v>
      </c>
      <c r="Q726" s="110" t="s">
        <v>2678</v>
      </c>
      <c r="R726" s="132" t="str">
        <f>VLOOKUP($C726,'Invited Hospitals'!$B:$K, 10, FALSE)</f>
        <v>Minor</v>
      </c>
      <c r="V726" s="1"/>
      <c r="X726" s="1"/>
      <c r="AF726" s="17"/>
      <c r="AG726" s="17"/>
      <c r="AH726" s="17"/>
    </row>
    <row r="727" spans="1:34">
      <c r="A727" s="145">
        <v>0.931968713233287</v>
      </c>
      <c r="B727" s="83" t="s">
        <v>1974</v>
      </c>
      <c r="C727" s="83" t="s">
        <v>1974</v>
      </c>
      <c r="D727" s="143">
        <v>0.238875576347579</v>
      </c>
      <c r="E727" s="83" t="s">
        <v>2133</v>
      </c>
      <c r="F727" s="145">
        <v>0.54890272696977327</v>
      </c>
      <c r="G727" s="97" t="s">
        <v>2111</v>
      </c>
      <c r="H727" t="str">
        <f t="shared" si="60"/>
        <v>GC</v>
      </c>
      <c r="I727" t="str">
        <f t="shared" si="61"/>
        <v>Kajal</v>
      </c>
      <c r="J727" t="str">
        <f t="shared" si="57"/>
        <v>Gc, Kajal</v>
      </c>
      <c r="K727">
        <f>VLOOKUP(C727,'Invited Hospitals'!B:J, 7, FALSE)</f>
        <v>599</v>
      </c>
      <c r="L727" s="132">
        <v>36</v>
      </c>
      <c r="M727">
        <f>VLOOKUP($C727,'Invited Hospitals'!$B:$J, 8, FALSE)</f>
        <v>2006</v>
      </c>
      <c r="N727" s="132" t="str">
        <f>VLOOKUP($C727,'Invited Hospitals'!$B:$K, 9, FALSE)</f>
        <v xml:space="preserve">Govt. (non federal) - City
</v>
      </c>
      <c r="O727" s="110" t="s">
        <v>2690</v>
      </c>
      <c r="P727" s="122">
        <v>25874</v>
      </c>
      <c r="Q727" s="110" t="s">
        <v>2678</v>
      </c>
      <c r="R727" s="132" t="str">
        <f>VLOOKUP($C727,'Invited Hospitals'!$B:$K, 10, FALSE)</f>
        <v>Minor</v>
      </c>
      <c r="V727" s="1"/>
      <c r="X727" s="1"/>
      <c r="AF727" s="17"/>
      <c r="AG727" s="17"/>
      <c r="AH727" s="17"/>
    </row>
    <row r="728" spans="1:34">
      <c r="A728" s="145">
        <v>0.26964500056897367</v>
      </c>
      <c r="B728" s="83" t="s">
        <v>1974</v>
      </c>
      <c r="C728" s="83" t="s">
        <v>1974</v>
      </c>
      <c r="D728" s="94">
        <v>0.238875576347579</v>
      </c>
      <c r="E728" s="83" t="s">
        <v>2133</v>
      </c>
      <c r="F728" s="145">
        <v>0.54890272696977327</v>
      </c>
      <c r="G728" s="97" t="s">
        <v>2112</v>
      </c>
      <c r="H728" t="str">
        <f t="shared" si="60"/>
        <v>Gooden</v>
      </c>
      <c r="I728" t="str">
        <f t="shared" si="61"/>
        <v>Andriene B.</v>
      </c>
      <c r="J728" t="str">
        <f t="shared" si="57"/>
        <v>Gooden, Andriene B.</v>
      </c>
      <c r="K728">
        <f>VLOOKUP(C728,'Invited Hospitals'!B:J, 7, FALSE)</f>
        <v>599</v>
      </c>
      <c r="L728" s="132">
        <v>36</v>
      </c>
      <c r="M728">
        <f>VLOOKUP($C728,'Invited Hospitals'!$B:$J, 8, FALSE)</f>
        <v>2006</v>
      </c>
      <c r="N728" s="132" t="str">
        <f>VLOOKUP($C728,'Invited Hospitals'!$B:$K, 9, FALSE)</f>
        <v xml:space="preserve">Govt. (non federal) - City
</v>
      </c>
      <c r="O728" s="110" t="s">
        <v>2690</v>
      </c>
      <c r="P728" s="122">
        <v>42009</v>
      </c>
      <c r="Q728" s="110" t="s">
        <v>2678</v>
      </c>
      <c r="R728" s="132" t="str">
        <f>VLOOKUP($C728,'Invited Hospitals'!$B:$K, 10, FALSE)</f>
        <v>Minor</v>
      </c>
      <c r="V728" s="1"/>
      <c r="X728" s="1"/>
      <c r="AF728" s="17"/>
      <c r="AG728" s="17"/>
      <c r="AH728" s="17"/>
    </row>
    <row r="729" spans="1:34">
      <c r="A729" s="145">
        <v>0.92620470003953526</v>
      </c>
      <c r="B729" s="83" t="s">
        <v>1974</v>
      </c>
      <c r="C729" s="83" t="s">
        <v>1974</v>
      </c>
      <c r="D729" s="94">
        <v>0.23887557634757928</v>
      </c>
      <c r="E729" s="83" t="s">
        <v>2133</v>
      </c>
      <c r="F729" s="145">
        <v>0.54890272696977327</v>
      </c>
      <c r="G729" s="97" t="s">
        <v>2113</v>
      </c>
      <c r="H729" t="str">
        <f t="shared" si="60"/>
        <v>Jarumporsakul</v>
      </c>
      <c r="I729" t="str">
        <f t="shared" si="61"/>
        <v>Varangkana</v>
      </c>
      <c r="J729" t="str">
        <f t="shared" si="57"/>
        <v>Jarumporsakul, Varangkana</v>
      </c>
      <c r="K729">
        <f>VLOOKUP(C729,'Invited Hospitals'!B:J, 7, FALSE)</f>
        <v>599</v>
      </c>
      <c r="L729" s="132">
        <v>36</v>
      </c>
      <c r="M729">
        <f>VLOOKUP($C729,'Invited Hospitals'!$B:$J, 8, FALSE)</f>
        <v>2006</v>
      </c>
      <c r="N729" s="132" t="str">
        <f>VLOOKUP($C729,'Invited Hospitals'!$B:$K, 9, FALSE)</f>
        <v xml:space="preserve">Govt. (non federal) - City
</v>
      </c>
      <c r="O729" s="110" t="s">
        <v>2690</v>
      </c>
      <c r="P729" s="122">
        <v>39601</v>
      </c>
      <c r="Q729" s="110" t="s">
        <v>2678</v>
      </c>
      <c r="R729" s="132" t="str">
        <f>VLOOKUP($C729,'Invited Hospitals'!$B:$K, 10, FALSE)</f>
        <v>Minor</v>
      </c>
      <c r="V729" s="1"/>
      <c r="X729" s="1"/>
      <c r="AF729" s="17"/>
      <c r="AG729" s="17"/>
      <c r="AH729" s="17"/>
    </row>
    <row r="730" spans="1:34">
      <c r="A730" s="96">
        <v>0.64906594956140207</v>
      </c>
      <c r="B730" s="83" t="s">
        <v>1974</v>
      </c>
      <c r="C730" s="83" t="s">
        <v>1974</v>
      </c>
      <c r="D730" s="94">
        <v>0.23887557634757928</v>
      </c>
      <c r="E730" s="83" t="s">
        <v>2133</v>
      </c>
      <c r="F730" s="96">
        <v>0.54890272696977327</v>
      </c>
      <c r="G730" s="97" t="s">
        <v>2114</v>
      </c>
      <c r="H730" t="str">
        <f t="shared" si="60"/>
        <v>Jean</v>
      </c>
      <c r="I730" t="str">
        <f t="shared" si="61"/>
        <v>Rosette</v>
      </c>
      <c r="J730" t="str">
        <f t="shared" si="57"/>
        <v>Jean, Rosette</v>
      </c>
      <c r="K730">
        <f>VLOOKUP(C730,'Invited Hospitals'!B:J, 7, FALSE)</f>
        <v>599</v>
      </c>
      <c r="L730" s="132">
        <v>36</v>
      </c>
      <c r="M730">
        <f>VLOOKUP($C730,'Invited Hospitals'!$B:$J, 8, FALSE)</f>
        <v>2006</v>
      </c>
      <c r="N730" s="132" t="str">
        <f>VLOOKUP($C730,'Invited Hospitals'!$B:$K, 9, FALSE)</f>
        <v xml:space="preserve">Govt. (non federal) - City
</v>
      </c>
      <c r="O730" s="110" t="s">
        <v>2509</v>
      </c>
      <c r="P730" s="122">
        <v>42009</v>
      </c>
      <c r="Q730" s="110" t="s">
        <v>2678</v>
      </c>
      <c r="R730" s="132" t="str">
        <f>VLOOKUP($C730,'Invited Hospitals'!$B:$K, 10, FALSE)</f>
        <v>Minor</v>
      </c>
      <c r="V730" s="1"/>
      <c r="X730" s="1"/>
      <c r="AF730" s="17"/>
      <c r="AG730" s="17"/>
      <c r="AH730" s="17"/>
    </row>
    <row r="731" spans="1:34">
      <c r="A731" s="145">
        <v>3.6277911214734226E-2</v>
      </c>
      <c r="B731" s="83" t="s">
        <v>1974</v>
      </c>
      <c r="C731" s="83" t="s">
        <v>1974</v>
      </c>
      <c r="D731" s="143">
        <v>0.23887557634757928</v>
      </c>
      <c r="E731" s="83" t="s">
        <v>2133</v>
      </c>
      <c r="F731" s="145">
        <v>0.54890272696977327</v>
      </c>
      <c r="G731" s="97" t="s">
        <v>2115</v>
      </c>
      <c r="H731" t="str">
        <f t="shared" si="60"/>
        <v>Marshall</v>
      </c>
      <c r="I731" t="str">
        <f t="shared" si="61"/>
        <v>Nicola</v>
      </c>
      <c r="J731" t="str">
        <f t="shared" si="57"/>
        <v>Marshall, Nicola</v>
      </c>
      <c r="K731">
        <f>VLOOKUP(C731,'Invited Hospitals'!B:J, 7, FALSE)</f>
        <v>599</v>
      </c>
      <c r="L731" s="132">
        <v>36</v>
      </c>
      <c r="M731">
        <f>VLOOKUP($C731,'Invited Hospitals'!$B:$J, 8, FALSE)</f>
        <v>2006</v>
      </c>
      <c r="N731" s="132" t="str">
        <f>VLOOKUP($C731,'Invited Hospitals'!$B:$K, 9, FALSE)</f>
        <v xml:space="preserve">Govt. (non federal) - City
</v>
      </c>
      <c r="O731" s="110" t="s">
        <v>2690</v>
      </c>
      <c r="P731" s="122">
        <v>33088</v>
      </c>
      <c r="Q731" s="110" t="s">
        <v>2678</v>
      </c>
      <c r="R731" s="132" t="str">
        <f>VLOOKUP($C731,'Invited Hospitals'!$B:$K, 10, FALSE)</f>
        <v>Minor</v>
      </c>
      <c r="V731" s="1"/>
      <c r="X731" s="1"/>
      <c r="AF731" s="17"/>
      <c r="AG731" s="17"/>
      <c r="AH731" s="17"/>
    </row>
    <row r="732" spans="1:34">
      <c r="A732" s="145">
        <v>0.34623194152753356</v>
      </c>
      <c r="B732" s="83" t="s">
        <v>1974</v>
      </c>
      <c r="C732" s="83" t="s">
        <v>1974</v>
      </c>
      <c r="D732" s="94">
        <v>0.23887557634757928</v>
      </c>
      <c r="E732" s="83" t="s">
        <v>2133</v>
      </c>
      <c r="F732" s="145">
        <v>0.54890272696977327</v>
      </c>
      <c r="G732" s="97" t="s">
        <v>2116</v>
      </c>
      <c r="H732" t="str">
        <f t="shared" si="60"/>
        <v>McIntosh</v>
      </c>
      <c r="I732" t="str">
        <f t="shared" si="61"/>
        <v>Marie</v>
      </c>
      <c r="J732" t="str">
        <f t="shared" si="57"/>
        <v>Mcintosh, Marie</v>
      </c>
      <c r="K732">
        <f>VLOOKUP(C732,'Invited Hospitals'!B:J, 7, FALSE)</f>
        <v>599</v>
      </c>
      <c r="L732" s="132">
        <v>36</v>
      </c>
      <c r="M732">
        <f>VLOOKUP($C732,'Invited Hospitals'!$B:$J, 8, FALSE)</f>
        <v>2006</v>
      </c>
      <c r="N732" s="132" t="str">
        <f>VLOOKUP($C732,'Invited Hospitals'!$B:$K, 9, FALSE)</f>
        <v xml:space="preserve">Govt. (non federal) - City
</v>
      </c>
      <c r="O732" s="110" t="s">
        <v>2691</v>
      </c>
      <c r="P732" s="122">
        <v>33070</v>
      </c>
      <c r="Q732" s="110" t="s">
        <v>2678</v>
      </c>
      <c r="R732" s="132" t="str">
        <f>VLOOKUP($C732,'Invited Hospitals'!$B:$K, 10, FALSE)</f>
        <v>Minor</v>
      </c>
      <c r="V732" s="1"/>
      <c r="X732" s="1"/>
      <c r="AF732" s="17"/>
      <c r="AG732" s="17"/>
      <c r="AH732" s="17"/>
    </row>
    <row r="733" spans="1:34">
      <c r="A733" s="96">
        <v>0.10551635446411789</v>
      </c>
      <c r="B733" s="83" t="s">
        <v>1974</v>
      </c>
      <c r="C733" s="83" t="s">
        <v>1974</v>
      </c>
      <c r="D733" s="94">
        <v>0.23887557634757928</v>
      </c>
      <c r="E733" s="83" t="s">
        <v>2133</v>
      </c>
      <c r="F733" s="96">
        <v>0.54890272696977327</v>
      </c>
      <c r="G733" s="97" t="s">
        <v>2117</v>
      </c>
      <c r="H733" t="str">
        <f t="shared" si="60"/>
        <v>Park</v>
      </c>
      <c r="I733" t="str">
        <f t="shared" si="61"/>
        <v>K Young</v>
      </c>
      <c r="J733" t="str">
        <f t="shared" si="57"/>
        <v>Park, K Young</v>
      </c>
      <c r="K733">
        <f>VLOOKUP(C733,'Invited Hospitals'!B:J, 7, FALSE)</f>
        <v>599</v>
      </c>
      <c r="L733" s="132">
        <v>36</v>
      </c>
      <c r="M733">
        <f>VLOOKUP($C733,'Invited Hospitals'!$B:$J, 8, FALSE)</f>
        <v>2006</v>
      </c>
      <c r="N733" s="132" t="str">
        <f>VLOOKUP($C733,'Invited Hospitals'!$B:$K, 9, FALSE)</f>
        <v xml:space="preserve">Govt. (non federal) - City
</v>
      </c>
      <c r="O733" s="110" t="s">
        <v>2690</v>
      </c>
      <c r="P733" s="122">
        <v>40847</v>
      </c>
      <c r="Q733" s="110" t="s">
        <v>2678</v>
      </c>
      <c r="R733" s="132" t="str">
        <f>VLOOKUP($C733,'Invited Hospitals'!$B:$K, 10, FALSE)</f>
        <v>Minor</v>
      </c>
      <c r="V733" s="1"/>
      <c r="X733" s="1"/>
      <c r="AF733" s="17"/>
      <c r="AG733" s="17"/>
      <c r="AH733" s="17"/>
    </row>
    <row r="734" spans="1:34">
      <c r="A734" s="145">
        <v>8.5264312315440516E-2</v>
      </c>
      <c r="B734" s="83" t="s">
        <v>1974</v>
      </c>
      <c r="C734" s="83" t="s">
        <v>1974</v>
      </c>
      <c r="D734" s="143">
        <v>0.23887557634757928</v>
      </c>
      <c r="E734" s="83" t="s">
        <v>2133</v>
      </c>
      <c r="F734" s="145">
        <v>0.54890272696977327</v>
      </c>
      <c r="G734" s="97" t="s">
        <v>2118</v>
      </c>
      <c r="H734" t="str">
        <f t="shared" si="60"/>
        <v>Pascall</v>
      </c>
      <c r="I734" t="str">
        <f t="shared" si="61"/>
        <v>Bernice</v>
      </c>
      <c r="J734" t="str">
        <f t="shared" si="57"/>
        <v>Pascall, Bernice</v>
      </c>
      <c r="K734">
        <f>VLOOKUP(C734,'Invited Hospitals'!B:J, 7, FALSE)</f>
        <v>599</v>
      </c>
      <c r="L734" s="132">
        <v>36</v>
      </c>
      <c r="M734">
        <f>VLOOKUP($C734,'Invited Hospitals'!$B:$J, 8, FALSE)</f>
        <v>2006</v>
      </c>
      <c r="N734" s="132" t="str">
        <f>VLOOKUP($C734,'Invited Hospitals'!$B:$K, 9, FALSE)</f>
        <v xml:space="preserve">Govt. (non federal) - City
</v>
      </c>
      <c r="O734" s="110" t="s">
        <v>2690</v>
      </c>
      <c r="P734" s="122">
        <v>39419</v>
      </c>
      <c r="Q734" s="110" t="s">
        <v>2678</v>
      </c>
      <c r="R734" s="132" t="str">
        <f>VLOOKUP($C734,'Invited Hospitals'!$B:$K, 10, FALSE)</f>
        <v>Minor</v>
      </c>
      <c r="V734" s="1"/>
      <c r="X734" s="1"/>
      <c r="AF734" s="17"/>
      <c r="AG734" s="17"/>
      <c r="AH734" s="17"/>
    </row>
    <row r="735" spans="1:34">
      <c r="A735" s="145">
        <v>0.48508058148957889</v>
      </c>
      <c r="B735" s="83" t="s">
        <v>1974</v>
      </c>
      <c r="C735" s="83" t="s">
        <v>1974</v>
      </c>
      <c r="D735" s="94">
        <v>0.23887557634757928</v>
      </c>
      <c r="E735" s="83" t="s">
        <v>2133</v>
      </c>
      <c r="F735" s="145">
        <v>0.54890272696977327</v>
      </c>
      <c r="G735" s="97" t="s">
        <v>2119</v>
      </c>
      <c r="H735" t="str">
        <f t="shared" si="60"/>
        <v>Paul</v>
      </c>
      <c r="I735" t="str">
        <f t="shared" si="61"/>
        <v>Beverly</v>
      </c>
      <c r="J735" t="str">
        <f t="shared" si="57"/>
        <v>Paul, Beverly</v>
      </c>
      <c r="K735">
        <f>VLOOKUP(C735,'Invited Hospitals'!B:J, 7, FALSE)</f>
        <v>599</v>
      </c>
      <c r="L735" s="132">
        <v>36</v>
      </c>
      <c r="M735">
        <f>VLOOKUP($C735,'Invited Hospitals'!$B:$J, 8, FALSE)</f>
        <v>2006</v>
      </c>
      <c r="N735" s="132" t="str">
        <f>VLOOKUP($C735,'Invited Hospitals'!$B:$K, 9, FALSE)</f>
        <v xml:space="preserve">Govt. (non federal) - City
</v>
      </c>
      <c r="O735" s="110" t="s">
        <v>2690</v>
      </c>
      <c r="P735" s="122">
        <v>42625</v>
      </c>
      <c r="Q735" s="110" t="s">
        <v>2681</v>
      </c>
      <c r="R735" s="132" t="str">
        <f>VLOOKUP($C735,'Invited Hospitals'!$B:$K, 10, FALSE)</f>
        <v>Minor</v>
      </c>
      <c r="V735" s="1"/>
      <c r="X735" s="1"/>
      <c r="AF735" s="17"/>
      <c r="AG735" s="17"/>
      <c r="AH735" s="17"/>
    </row>
    <row r="736" spans="1:34">
      <c r="A736" s="145">
        <v>0.49696173609810934</v>
      </c>
      <c r="B736" s="83" t="s">
        <v>1974</v>
      </c>
      <c r="C736" s="83" t="s">
        <v>1974</v>
      </c>
      <c r="D736" s="143">
        <v>0.23887557634757928</v>
      </c>
      <c r="E736" s="83" t="s">
        <v>2133</v>
      </c>
      <c r="F736" s="145">
        <v>0.54890272696977327</v>
      </c>
      <c r="G736" s="97" t="s">
        <v>2120</v>
      </c>
      <c r="H736" t="str">
        <f t="shared" si="60"/>
        <v>Paul</v>
      </c>
      <c r="I736" t="str">
        <f t="shared" si="61"/>
        <v>Cecelia</v>
      </c>
      <c r="J736" t="str">
        <f t="shared" si="57"/>
        <v>Paul, Cecelia</v>
      </c>
      <c r="K736">
        <f>VLOOKUP(C736,'Invited Hospitals'!B:J, 7, FALSE)</f>
        <v>599</v>
      </c>
      <c r="L736" s="132">
        <v>36</v>
      </c>
      <c r="M736">
        <f>VLOOKUP($C736,'Invited Hospitals'!$B:$J, 8, FALSE)</f>
        <v>2006</v>
      </c>
      <c r="N736" s="132" t="str">
        <f>VLOOKUP($C736,'Invited Hospitals'!$B:$K, 9, FALSE)</f>
        <v xml:space="preserve">Govt. (non federal) - City
</v>
      </c>
      <c r="O736" s="110" t="s">
        <v>2509</v>
      </c>
      <c r="P736" s="122">
        <v>42625</v>
      </c>
      <c r="Q736" s="110" t="s">
        <v>2681</v>
      </c>
      <c r="R736" s="132" t="str">
        <f>VLOOKUP($C736,'Invited Hospitals'!$B:$K, 10, FALSE)</f>
        <v>Minor</v>
      </c>
      <c r="V736" s="1"/>
      <c r="X736" s="1"/>
      <c r="AF736" s="17"/>
      <c r="AG736" s="17"/>
      <c r="AH736" s="17"/>
    </row>
    <row r="737" spans="1:34">
      <c r="A737" s="145">
        <v>0.29909977845152391</v>
      </c>
      <c r="B737" s="83" t="s">
        <v>1974</v>
      </c>
      <c r="C737" s="83" t="s">
        <v>1974</v>
      </c>
      <c r="D737" s="143">
        <v>0.23887557634757928</v>
      </c>
      <c r="E737" s="83" t="s">
        <v>2133</v>
      </c>
      <c r="F737" s="145">
        <v>0.54890272696977327</v>
      </c>
      <c r="G737" s="97" t="s">
        <v>2121</v>
      </c>
      <c r="H737" t="str">
        <f t="shared" si="60"/>
        <v>Pierre</v>
      </c>
      <c r="I737" t="str">
        <f t="shared" si="61"/>
        <v>Marie</v>
      </c>
      <c r="J737" t="str">
        <f t="shared" si="57"/>
        <v>Pierre, Marie</v>
      </c>
      <c r="K737">
        <f>VLOOKUP(C737,'Invited Hospitals'!B:J, 7, FALSE)</f>
        <v>599</v>
      </c>
      <c r="L737" s="132">
        <v>36</v>
      </c>
      <c r="M737">
        <f>VLOOKUP($C737,'Invited Hospitals'!$B:$J, 8, FALSE)</f>
        <v>2006</v>
      </c>
      <c r="N737" s="132" t="str">
        <f>VLOOKUP($C737,'Invited Hospitals'!$B:$K, 9, FALSE)</f>
        <v xml:space="preserve">Govt. (non federal) - City
</v>
      </c>
      <c r="O737" s="110" t="s">
        <v>2690</v>
      </c>
      <c r="P737" s="122">
        <v>40945</v>
      </c>
      <c r="Q737" s="110" t="s">
        <v>2681</v>
      </c>
      <c r="R737" s="132" t="str">
        <f>VLOOKUP($C737,'Invited Hospitals'!$B:$K, 10, FALSE)</f>
        <v>Minor</v>
      </c>
      <c r="V737" s="1"/>
      <c r="X737" s="1"/>
      <c r="AF737" s="17"/>
      <c r="AG737" s="17"/>
      <c r="AH737" s="17"/>
    </row>
    <row r="738" spans="1:34">
      <c r="A738" s="145">
        <v>0.26268114263689601</v>
      </c>
      <c r="B738" s="83" t="s">
        <v>1974</v>
      </c>
      <c r="C738" s="83" t="s">
        <v>1974</v>
      </c>
      <c r="D738" s="143">
        <v>0.23887557634757928</v>
      </c>
      <c r="E738" s="83" t="s">
        <v>2133</v>
      </c>
      <c r="F738" s="145">
        <v>0.54890272696977327</v>
      </c>
      <c r="G738" s="97" t="s">
        <v>2122</v>
      </c>
      <c r="H738" t="str">
        <f t="shared" si="60"/>
        <v>Raval</v>
      </c>
      <c r="I738" t="str">
        <f t="shared" si="61"/>
        <v>Darshita M.</v>
      </c>
      <c r="J738" t="str">
        <f t="shared" si="57"/>
        <v>Raval, Darshita M.</v>
      </c>
      <c r="K738">
        <f>VLOOKUP(C738,'Invited Hospitals'!B:J, 7, FALSE)</f>
        <v>599</v>
      </c>
      <c r="L738" s="132">
        <v>36</v>
      </c>
      <c r="M738">
        <f>VLOOKUP($C738,'Invited Hospitals'!$B:$J, 8, FALSE)</f>
        <v>2006</v>
      </c>
      <c r="N738" s="132" t="str">
        <f>VLOOKUP($C738,'Invited Hospitals'!$B:$K, 9, FALSE)</f>
        <v xml:space="preserve">Govt. (non federal) - City
</v>
      </c>
      <c r="O738" s="110" t="s">
        <v>2690</v>
      </c>
      <c r="P738" s="122">
        <v>41337</v>
      </c>
      <c r="Q738" s="110" t="s">
        <v>2681</v>
      </c>
      <c r="R738" s="132" t="str">
        <f>VLOOKUP($C738,'Invited Hospitals'!$B:$K, 10, FALSE)</f>
        <v>Minor</v>
      </c>
      <c r="V738" s="1"/>
      <c r="X738" s="1"/>
      <c r="AF738" s="17"/>
      <c r="AG738" s="17"/>
      <c r="AH738" s="17"/>
    </row>
    <row r="739" spans="1:34">
      <c r="A739" s="145">
        <v>0.85762743207516157</v>
      </c>
      <c r="B739" s="83" t="s">
        <v>1974</v>
      </c>
      <c r="C739" s="83" t="s">
        <v>1974</v>
      </c>
      <c r="D739" s="143">
        <v>0.238875576347579</v>
      </c>
      <c r="E739" s="83" t="s">
        <v>2133</v>
      </c>
      <c r="F739" s="145">
        <v>0.54890272696977327</v>
      </c>
      <c r="G739" s="97" t="s">
        <v>2123</v>
      </c>
      <c r="H739" t="str">
        <f t="shared" si="60"/>
        <v>Rogers-Hopkins</v>
      </c>
      <c r="I739" t="str">
        <f t="shared" si="61"/>
        <v>Joanna</v>
      </c>
      <c r="J739" t="str">
        <f t="shared" si="57"/>
        <v>Rogers-Hopkins, Joanna</v>
      </c>
      <c r="K739">
        <f>VLOOKUP(C739,'Invited Hospitals'!B:J, 7, FALSE)</f>
        <v>599</v>
      </c>
      <c r="L739" s="132">
        <v>36</v>
      </c>
      <c r="M739">
        <f>VLOOKUP($C739,'Invited Hospitals'!$B:$J, 8, FALSE)</f>
        <v>2006</v>
      </c>
      <c r="N739" s="132" t="str">
        <f>VLOOKUP($C739,'Invited Hospitals'!$B:$K, 9, FALSE)</f>
        <v xml:space="preserve">Govt. (non federal) - City
</v>
      </c>
      <c r="O739" s="110" t="s">
        <v>2690</v>
      </c>
      <c r="P739" s="122">
        <v>33007</v>
      </c>
      <c r="Q739" s="110" t="s">
        <v>2681</v>
      </c>
      <c r="R739" s="132" t="str">
        <f>VLOOKUP($C739,'Invited Hospitals'!$B:$K, 10, FALSE)</f>
        <v>Minor</v>
      </c>
      <c r="V739" s="1"/>
      <c r="X739" s="1"/>
      <c r="AF739" s="17"/>
      <c r="AG739" s="17"/>
      <c r="AH739" s="17"/>
    </row>
    <row r="740" spans="1:34">
      <c r="A740" s="145">
        <v>0.27212928044513929</v>
      </c>
      <c r="B740" s="83" t="s">
        <v>1974</v>
      </c>
      <c r="C740" s="83" t="s">
        <v>1974</v>
      </c>
      <c r="D740" s="143">
        <v>0.238875576347579</v>
      </c>
      <c r="E740" s="83" t="s">
        <v>2133</v>
      </c>
      <c r="F740" s="145">
        <v>0.54890272696977327</v>
      </c>
      <c r="G740" s="97" t="s">
        <v>2124</v>
      </c>
      <c r="H740" t="str">
        <f t="shared" si="60"/>
        <v>Santos</v>
      </c>
      <c r="I740" t="str">
        <f t="shared" si="61"/>
        <v>Andrew</v>
      </c>
      <c r="J740" t="str">
        <f t="shared" si="57"/>
        <v>Santos, Andrew</v>
      </c>
      <c r="K740">
        <f>VLOOKUP(C740,'Invited Hospitals'!B:J, 7, FALSE)</f>
        <v>599</v>
      </c>
      <c r="L740" s="132">
        <v>36</v>
      </c>
      <c r="M740">
        <f>VLOOKUP($C740,'Invited Hospitals'!$B:$J, 8, FALSE)</f>
        <v>2006</v>
      </c>
      <c r="N740" s="132" t="str">
        <f>VLOOKUP($C740,'Invited Hospitals'!$B:$K, 9, FALSE)</f>
        <v xml:space="preserve">Govt. (non federal) - City
</v>
      </c>
      <c r="O740" s="110" t="s">
        <v>2690</v>
      </c>
      <c r="P740" s="122">
        <v>42898</v>
      </c>
      <c r="Q740" s="110" t="s">
        <v>2681</v>
      </c>
      <c r="R740" s="132" t="str">
        <f>VLOOKUP($C740,'Invited Hospitals'!$B:$K, 10, FALSE)</f>
        <v>Minor</v>
      </c>
      <c r="V740" s="1"/>
      <c r="X740" s="1"/>
      <c r="AF740" s="17"/>
      <c r="AG740" s="17"/>
      <c r="AH740" s="17"/>
    </row>
    <row r="741" spans="1:34">
      <c r="A741" s="145">
        <v>0.26649451487778753</v>
      </c>
      <c r="B741" s="83" t="s">
        <v>1974</v>
      </c>
      <c r="C741" s="83" t="s">
        <v>1974</v>
      </c>
      <c r="D741" s="143">
        <v>0.238875576347579</v>
      </c>
      <c r="E741" s="83" t="s">
        <v>2133</v>
      </c>
      <c r="F741" s="145">
        <v>0.54890272696977327</v>
      </c>
      <c r="G741" s="97" t="s">
        <v>2125</v>
      </c>
      <c r="H741" t="str">
        <f t="shared" si="60"/>
        <v>Superville</v>
      </c>
      <c r="I741" t="str">
        <f t="shared" si="61"/>
        <v>Bertilda</v>
      </c>
      <c r="J741" t="str">
        <f t="shared" si="57"/>
        <v>Superville, Bertilda</v>
      </c>
      <c r="K741">
        <f>VLOOKUP(C741,'Invited Hospitals'!B:J, 7, FALSE)</f>
        <v>599</v>
      </c>
      <c r="L741" s="132">
        <v>36</v>
      </c>
      <c r="M741">
        <f>VLOOKUP($C741,'Invited Hospitals'!$B:$J, 8, FALSE)</f>
        <v>2006</v>
      </c>
      <c r="N741" s="132" t="str">
        <f>VLOOKUP($C741,'Invited Hospitals'!$B:$K, 9, FALSE)</f>
        <v xml:space="preserve">Govt. (non federal) - City
</v>
      </c>
      <c r="O741" s="110" t="s">
        <v>2509</v>
      </c>
      <c r="P741" s="122">
        <v>38474</v>
      </c>
      <c r="Q741" s="110" t="s">
        <v>2681</v>
      </c>
      <c r="R741" s="132" t="str">
        <f>VLOOKUP($C741,'Invited Hospitals'!$B:$K, 10, FALSE)</f>
        <v>Minor</v>
      </c>
      <c r="V741" s="1"/>
      <c r="X741" s="1"/>
      <c r="AF741" s="17"/>
      <c r="AG741" s="17"/>
      <c r="AH741" s="17"/>
    </row>
    <row r="742" spans="1:34">
      <c r="A742" s="145">
        <v>0.60489809661336535</v>
      </c>
      <c r="B742" s="83" t="s">
        <v>1974</v>
      </c>
      <c r="C742" s="83" t="s">
        <v>1974</v>
      </c>
      <c r="D742" s="143">
        <v>0.238875576347579</v>
      </c>
      <c r="E742" s="83" t="s">
        <v>2133</v>
      </c>
      <c r="F742" s="145">
        <v>0.54890272696977305</v>
      </c>
      <c r="G742" s="97" t="s">
        <v>2126</v>
      </c>
      <c r="H742" t="str">
        <f t="shared" si="60"/>
        <v>Warmington</v>
      </c>
      <c r="I742" t="str">
        <f t="shared" si="61"/>
        <v>Diana</v>
      </c>
      <c r="J742" t="str">
        <f t="shared" si="57"/>
        <v>Warmington, Diana</v>
      </c>
      <c r="K742">
        <f>VLOOKUP(C742,'Invited Hospitals'!B:J, 7, FALSE)</f>
        <v>599</v>
      </c>
      <c r="L742" s="132">
        <v>36</v>
      </c>
      <c r="M742">
        <f>VLOOKUP($C742,'Invited Hospitals'!$B:$J, 8, FALSE)</f>
        <v>2006</v>
      </c>
      <c r="N742" s="132" t="str">
        <f>VLOOKUP($C742,'Invited Hospitals'!$B:$K, 9, FALSE)</f>
        <v xml:space="preserve">Govt. (non federal) - City
</v>
      </c>
      <c r="O742" s="110" t="s">
        <v>2690</v>
      </c>
      <c r="P742" s="122">
        <v>39636</v>
      </c>
      <c r="Q742" s="110" t="s">
        <v>2681</v>
      </c>
      <c r="R742" s="132" t="str">
        <f>VLOOKUP($C742,'Invited Hospitals'!$B:$K, 10, FALSE)</f>
        <v>Minor</v>
      </c>
      <c r="V742" s="1"/>
      <c r="X742" s="1"/>
      <c r="AF742" s="17"/>
      <c r="AG742" s="17"/>
      <c r="AH742" s="17"/>
    </row>
    <row r="743" spans="1:34">
      <c r="A743" s="93">
        <v>0.81446384328191523</v>
      </c>
      <c r="B743" s="83" t="s">
        <v>1974</v>
      </c>
      <c r="C743" s="83" t="s">
        <v>1974</v>
      </c>
      <c r="D743" s="93">
        <v>0.23887557634757928</v>
      </c>
      <c r="E743" s="83" t="s">
        <v>2127</v>
      </c>
      <c r="F743" s="93">
        <v>0.18010557270315219</v>
      </c>
      <c r="G743" s="97" t="s">
        <v>1975</v>
      </c>
      <c r="H743" t="str">
        <f t="shared" si="60"/>
        <v>Akparanta</v>
      </c>
      <c r="I743" t="str">
        <f t="shared" si="61"/>
        <v>Obernachi</v>
      </c>
      <c r="J743" t="str">
        <f t="shared" si="57"/>
        <v>Akparanta, Obernachi</v>
      </c>
      <c r="K743">
        <f>VLOOKUP(C743,'Invited Hospitals'!B:J, 7, FALSE)</f>
        <v>599</v>
      </c>
      <c r="L743" s="132">
        <v>36</v>
      </c>
      <c r="M743">
        <f>VLOOKUP($C743,'Invited Hospitals'!$B:$J, 8, FALSE)</f>
        <v>2006</v>
      </c>
      <c r="N743" s="132" t="str">
        <f>VLOOKUP($C743,'Invited Hospitals'!$B:$K, 9, FALSE)</f>
        <v xml:space="preserve">Govt. (non federal) - City
</v>
      </c>
      <c r="O743" s="110" t="s">
        <v>2426</v>
      </c>
      <c r="P743" s="122">
        <v>38971</v>
      </c>
      <c r="Q743" s="110" t="s">
        <v>2422</v>
      </c>
      <c r="R743" s="132" t="str">
        <f>VLOOKUP($C743,'Invited Hospitals'!$B:$K, 10, FALSE)</f>
        <v>Minor</v>
      </c>
      <c r="V743" s="1"/>
      <c r="X743" s="1"/>
      <c r="AF743" s="17"/>
      <c r="AG743" s="17"/>
      <c r="AH743" s="17"/>
    </row>
    <row r="744" spans="1:34">
      <c r="A744" s="142">
        <v>0.1060740244259043</v>
      </c>
      <c r="B744" s="83" t="s">
        <v>1974</v>
      </c>
      <c r="C744" s="83" t="s">
        <v>1974</v>
      </c>
      <c r="D744" s="93">
        <v>0.23887557634757928</v>
      </c>
      <c r="E744" s="83" t="s">
        <v>2127</v>
      </c>
      <c r="F744" s="142">
        <v>0.18010557270315219</v>
      </c>
      <c r="G744" s="97" t="s">
        <v>1976</v>
      </c>
      <c r="H744" t="str">
        <f t="shared" si="60"/>
        <v>Alquezor</v>
      </c>
      <c r="I744" t="str">
        <f t="shared" si="61"/>
        <v>Antonia</v>
      </c>
      <c r="J744" t="str">
        <f t="shared" si="57"/>
        <v>Alquezor, Antonia</v>
      </c>
      <c r="K744">
        <f>VLOOKUP(C744,'Invited Hospitals'!B:J, 7, FALSE)</f>
        <v>599</v>
      </c>
      <c r="L744" s="132">
        <v>36</v>
      </c>
      <c r="M744">
        <f>VLOOKUP($C744,'Invited Hospitals'!$B:$J, 8, FALSE)</f>
        <v>2006</v>
      </c>
      <c r="N744" s="132" t="str">
        <f>VLOOKUP($C744,'Invited Hospitals'!$B:$K, 9, FALSE)</f>
        <v xml:space="preserve">Govt. (non federal) - City
</v>
      </c>
      <c r="O744" s="110" t="s">
        <v>2426</v>
      </c>
      <c r="P744" s="122">
        <v>33126</v>
      </c>
      <c r="Q744" s="110" t="s">
        <v>2476</v>
      </c>
      <c r="R744" s="132" t="str">
        <f>VLOOKUP($C744,'Invited Hospitals'!$B:$K, 10, FALSE)</f>
        <v>Minor</v>
      </c>
      <c r="V744" s="1"/>
      <c r="X744" s="1"/>
      <c r="AF744" s="17"/>
      <c r="AG744" s="17"/>
      <c r="AH744" s="17"/>
    </row>
    <row r="745" spans="1:34">
      <c r="A745" s="93">
        <v>0.73394597459201671</v>
      </c>
      <c r="B745" s="83" t="s">
        <v>1974</v>
      </c>
      <c r="C745" s="83" t="s">
        <v>1974</v>
      </c>
      <c r="D745" s="93">
        <v>0.23887557634757928</v>
      </c>
      <c r="E745" s="83" t="s">
        <v>2127</v>
      </c>
      <c r="F745" s="93">
        <v>0.18010557270315219</v>
      </c>
      <c r="G745" s="97" t="s">
        <v>1977</v>
      </c>
      <c r="H745" t="str">
        <f t="shared" si="60"/>
        <v>Andrews</v>
      </c>
      <c r="I745" t="str">
        <f t="shared" si="61"/>
        <v>Ashalee</v>
      </c>
      <c r="J745" t="str">
        <f t="shared" si="57"/>
        <v>Andrews, Ashalee</v>
      </c>
      <c r="K745">
        <f>VLOOKUP(C745,'Invited Hospitals'!B:J, 7, FALSE)</f>
        <v>599</v>
      </c>
      <c r="L745" s="132">
        <v>36</v>
      </c>
      <c r="M745">
        <f>VLOOKUP($C745,'Invited Hospitals'!$B:$J, 8, FALSE)</f>
        <v>2006</v>
      </c>
      <c r="N745" s="132" t="str">
        <f>VLOOKUP($C745,'Invited Hospitals'!$B:$K, 9, FALSE)</f>
        <v xml:space="preserve">Govt. (non federal) - City
</v>
      </c>
      <c r="O745" s="110" t="s">
        <v>2426</v>
      </c>
      <c r="P745" s="122">
        <v>41792</v>
      </c>
      <c r="Q745" s="110" t="s">
        <v>2476</v>
      </c>
      <c r="R745" s="132" t="str">
        <f>VLOOKUP($C745,'Invited Hospitals'!$B:$K, 10, FALSE)</f>
        <v>Minor</v>
      </c>
      <c r="V745" s="1"/>
      <c r="X745" s="1"/>
      <c r="AF745" s="17"/>
      <c r="AG745" s="17"/>
      <c r="AH745" s="17"/>
    </row>
    <row r="746" spans="1:34">
      <c r="A746" s="93">
        <v>0.55312356256627271</v>
      </c>
      <c r="B746" s="83" t="s">
        <v>1974</v>
      </c>
      <c r="C746" s="83" t="s">
        <v>1974</v>
      </c>
      <c r="D746" s="93">
        <v>0.23887557634757928</v>
      </c>
      <c r="E746" s="83" t="s">
        <v>2127</v>
      </c>
      <c r="F746" s="93">
        <v>0.18010557270315219</v>
      </c>
      <c r="G746" s="97" t="s">
        <v>1978</v>
      </c>
      <c r="H746" t="str">
        <f t="shared" si="60"/>
        <v>Bringas</v>
      </c>
      <c r="I746" t="str">
        <f t="shared" si="61"/>
        <v>Ronald Q.</v>
      </c>
      <c r="J746" t="str">
        <f t="shared" si="57"/>
        <v>Bringas, Ronald Q.</v>
      </c>
      <c r="K746">
        <f>VLOOKUP(C746,'Invited Hospitals'!B:J, 7, FALSE)</f>
        <v>599</v>
      </c>
      <c r="L746" s="132">
        <v>36</v>
      </c>
      <c r="M746">
        <f>VLOOKUP($C746,'Invited Hospitals'!$B:$J, 8, FALSE)</f>
        <v>2006</v>
      </c>
      <c r="N746" s="132" t="str">
        <f>VLOOKUP($C746,'Invited Hospitals'!$B:$K, 9, FALSE)</f>
        <v xml:space="preserve">Govt. (non federal) - City
</v>
      </c>
      <c r="O746" s="110" t="s">
        <v>2426</v>
      </c>
      <c r="P746" s="122">
        <v>42583</v>
      </c>
      <c r="Q746" s="110" t="s">
        <v>2476</v>
      </c>
      <c r="R746" s="132" t="str">
        <f>VLOOKUP($C746,'Invited Hospitals'!$B:$K, 10, FALSE)</f>
        <v>Minor</v>
      </c>
      <c r="V746" s="1"/>
      <c r="X746" s="1"/>
      <c r="AF746" s="17"/>
      <c r="AG746" s="17"/>
      <c r="AH746" s="17"/>
    </row>
    <row r="747" spans="1:34">
      <c r="A747" s="93">
        <v>1.5981570236695331E-2</v>
      </c>
      <c r="B747" s="83" t="s">
        <v>1974</v>
      </c>
      <c r="C747" s="83" t="s">
        <v>1974</v>
      </c>
      <c r="D747" s="93">
        <v>0.23887557634757928</v>
      </c>
      <c r="E747" s="83" t="s">
        <v>2127</v>
      </c>
      <c r="F747" s="93">
        <v>0.18010557270315219</v>
      </c>
      <c r="G747" s="97" t="s">
        <v>1979</v>
      </c>
      <c r="H747" t="str">
        <f t="shared" si="60"/>
        <v>Douge</v>
      </c>
      <c r="I747" t="str">
        <f t="shared" si="61"/>
        <v>Philippe</v>
      </c>
      <c r="J747" t="str">
        <f t="shared" si="57"/>
        <v>Douge, Philippe</v>
      </c>
      <c r="K747">
        <f>VLOOKUP(C747,'Invited Hospitals'!B:J, 7, FALSE)</f>
        <v>599</v>
      </c>
      <c r="L747" s="132">
        <v>36</v>
      </c>
      <c r="M747">
        <f>VLOOKUP($C747,'Invited Hospitals'!$B:$J, 8, FALSE)</f>
        <v>2006</v>
      </c>
      <c r="N747" s="132" t="str">
        <f>VLOOKUP($C747,'Invited Hospitals'!$B:$K, 9, FALSE)</f>
        <v xml:space="preserve">Govt. (non federal) - City
</v>
      </c>
      <c r="O747" s="110" t="s">
        <v>2426</v>
      </c>
      <c r="P747" s="122">
        <v>37263</v>
      </c>
      <c r="Q747" s="110" t="s">
        <v>2476</v>
      </c>
      <c r="R747" s="132" t="str">
        <f>VLOOKUP($C747,'Invited Hospitals'!$B:$K, 10, FALSE)</f>
        <v>Minor</v>
      </c>
      <c r="V747" s="1"/>
      <c r="X747" s="1"/>
      <c r="AF747" s="17"/>
      <c r="AG747" s="17"/>
      <c r="AH747" s="17"/>
    </row>
    <row r="748" spans="1:34">
      <c r="A748" s="142">
        <v>9.2412263771583514E-2</v>
      </c>
      <c r="B748" s="83" t="s">
        <v>1974</v>
      </c>
      <c r="C748" s="83" t="s">
        <v>1974</v>
      </c>
      <c r="D748" s="142">
        <v>0.23887557634757928</v>
      </c>
      <c r="E748" s="83" t="s">
        <v>2127</v>
      </c>
      <c r="F748" s="142">
        <v>0.18010557270315219</v>
      </c>
      <c r="G748" s="97" t="s">
        <v>1980</v>
      </c>
      <c r="H748" t="str">
        <f t="shared" si="60"/>
        <v>Drayton</v>
      </c>
      <c r="I748" t="str">
        <f t="shared" si="61"/>
        <v>Ryan</v>
      </c>
      <c r="J748" t="str">
        <f t="shared" si="57"/>
        <v>Drayton, Ryan</v>
      </c>
      <c r="K748">
        <f>VLOOKUP(C748,'Invited Hospitals'!B:J, 7, FALSE)</f>
        <v>599</v>
      </c>
      <c r="L748" s="132">
        <v>36</v>
      </c>
      <c r="M748">
        <f>VLOOKUP($C748,'Invited Hospitals'!$B:$J, 8, FALSE)</f>
        <v>2006</v>
      </c>
      <c r="N748" s="132" t="str">
        <f>VLOOKUP($C748,'Invited Hospitals'!$B:$K, 9, FALSE)</f>
        <v xml:space="preserve">Govt. (non federal) - City
</v>
      </c>
      <c r="O748" s="110" t="s">
        <v>2426</v>
      </c>
      <c r="P748" s="122">
        <v>38991</v>
      </c>
      <c r="Q748" s="110" t="s">
        <v>2476</v>
      </c>
      <c r="R748" s="132" t="str">
        <f>VLOOKUP($C748,'Invited Hospitals'!$B:$K, 10, FALSE)</f>
        <v>Minor</v>
      </c>
      <c r="V748" s="1"/>
      <c r="X748" s="1"/>
      <c r="AF748" s="17"/>
      <c r="AG748" s="17"/>
      <c r="AH748" s="17"/>
    </row>
    <row r="749" spans="1:34">
      <c r="A749" s="93">
        <v>0.21258720266142794</v>
      </c>
      <c r="B749" s="83" t="s">
        <v>1974</v>
      </c>
      <c r="C749" s="83" t="s">
        <v>1974</v>
      </c>
      <c r="D749" s="93">
        <v>0.238875576347579</v>
      </c>
      <c r="E749" s="83" t="s">
        <v>2127</v>
      </c>
      <c r="F749" s="93">
        <v>0.18010557270315219</v>
      </c>
      <c r="G749" s="97" t="s">
        <v>1981</v>
      </c>
      <c r="H749" t="str">
        <f t="shared" si="60"/>
        <v>Duncan</v>
      </c>
      <c r="I749" t="str">
        <f t="shared" si="61"/>
        <v>Debra</v>
      </c>
      <c r="J749" t="str">
        <f t="shared" si="57"/>
        <v>Duncan, Debra</v>
      </c>
      <c r="K749">
        <f>VLOOKUP(C749,'Invited Hospitals'!B:J, 7, FALSE)</f>
        <v>599</v>
      </c>
      <c r="L749" s="132">
        <v>36</v>
      </c>
      <c r="M749">
        <f>VLOOKUP($C749,'Invited Hospitals'!$B:$J, 8, FALSE)</f>
        <v>2006</v>
      </c>
      <c r="N749" s="132" t="str">
        <f>VLOOKUP($C749,'Invited Hospitals'!$B:$K, 9, FALSE)</f>
        <v xml:space="preserve">Govt. (non federal) - City
</v>
      </c>
      <c r="O749" s="110" t="s">
        <v>2426</v>
      </c>
      <c r="P749" s="122">
        <v>42655</v>
      </c>
      <c r="Q749" s="110" t="s">
        <v>2422</v>
      </c>
      <c r="R749" s="132" t="str">
        <f>VLOOKUP($C749,'Invited Hospitals'!$B:$K, 10, FALSE)</f>
        <v>Minor</v>
      </c>
      <c r="V749" s="1"/>
      <c r="X749" s="1"/>
      <c r="AF749" s="17"/>
      <c r="AG749" s="17"/>
      <c r="AH749" s="17"/>
    </row>
    <row r="750" spans="1:34">
      <c r="A750" s="93">
        <v>0.18258077599886702</v>
      </c>
      <c r="B750" s="83" t="s">
        <v>1974</v>
      </c>
      <c r="C750" s="83" t="s">
        <v>1974</v>
      </c>
      <c r="D750" s="93">
        <v>0.238875576347579</v>
      </c>
      <c r="E750" s="83" t="s">
        <v>2127</v>
      </c>
      <c r="F750" s="93">
        <v>0.18010557270315219</v>
      </c>
      <c r="G750" s="97" t="s">
        <v>1982</v>
      </c>
      <c r="H750" t="str">
        <f t="shared" si="60"/>
        <v>Durojaiye</v>
      </c>
      <c r="I750" t="str">
        <f t="shared" si="61"/>
        <v>Elizabeth</v>
      </c>
      <c r="J750" t="str">
        <f t="shared" si="57"/>
        <v>Durojaiye, Elizabeth</v>
      </c>
      <c r="K750">
        <f>VLOOKUP(C750,'Invited Hospitals'!B:J, 7, FALSE)</f>
        <v>599</v>
      </c>
      <c r="L750" s="132">
        <v>36</v>
      </c>
      <c r="M750">
        <f>VLOOKUP($C750,'Invited Hospitals'!$B:$J, 8, FALSE)</f>
        <v>2006</v>
      </c>
      <c r="N750" s="132" t="str">
        <f>VLOOKUP($C750,'Invited Hospitals'!$B:$K, 9, FALSE)</f>
        <v xml:space="preserve">Govt. (non federal) - City
</v>
      </c>
      <c r="O750" s="110" t="s">
        <v>2426</v>
      </c>
      <c r="P750" s="122">
        <v>42655</v>
      </c>
      <c r="Q750" s="110" t="s">
        <v>2434</v>
      </c>
      <c r="R750" s="132" t="str">
        <f>VLOOKUP($C750,'Invited Hospitals'!$B:$K, 10, FALSE)</f>
        <v>Minor</v>
      </c>
      <c r="V750" s="1"/>
      <c r="X750" s="1"/>
      <c r="AF750" s="17"/>
      <c r="AG750" s="17"/>
      <c r="AH750" s="17"/>
    </row>
    <row r="751" spans="1:34">
      <c r="A751" s="142">
        <v>0.92234097898769019</v>
      </c>
      <c r="B751" s="83" t="s">
        <v>1974</v>
      </c>
      <c r="C751" s="83" t="s">
        <v>1974</v>
      </c>
      <c r="D751" s="93">
        <v>0.23887557634757928</v>
      </c>
      <c r="E751" s="83" t="s">
        <v>2127</v>
      </c>
      <c r="F751" s="142">
        <v>0.18010557270315219</v>
      </c>
      <c r="G751" s="97" t="s">
        <v>1983</v>
      </c>
      <c r="H751" t="str">
        <f t="shared" si="60"/>
        <v>Edghill</v>
      </c>
      <c r="I751" t="str">
        <f t="shared" si="61"/>
        <v>Sandra</v>
      </c>
      <c r="J751" t="str">
        <f t="shared" si="57"/>
        <v>Edghill, Sandra</v>
      </c>
      <c r="K751">
        <f>VLOOKUP(C751,'Invited Hospitals'!B:J, 7, FALSE)</f>
        <v>599</v>
      </c>
      <c r="L751" s="132">
        <v>36</v>
      </c>
      <c r="M751">
        <f>VLOOKUP($C751,'Invited Hospitals'!$B:$J, 8, FALSE)</f>
        <v>2006</v>
      </c>
      <c r="N751" s="132" t="str">
        <f>VLOOKUP($C751,'Invited Hospitals'!$B:$K, 9, FALSE)</f>
        <v xml:space="preserve">Govt. (non federal) - City
</v>
      </c>
      <c r="O751" s="110" t="s">
        <v>2426</v>
      </c>
      <c r="P751" s="122">
        <v>36484</v>
      </c>
      <c r="Q751" s="110" t="s">
        <v>2422</v>
      </c>
      <c r="R751" s="132" t="str">
        <f>VLOOKUP($C751,'Invited Hospitals'!$B:$K, 10, FALSE)</f>
        <v>Minor</v>
      </c>
      <c r="V751" s="1"/>
      <c r="X751" s="1"/>
      <c r="AF751" s="17"/>
      <c r="AG751" s="17"/>
      <c r="AH751" s="17"/>
    </row>
    <row r="752" spans="1:34">
      <c r="A752" s="142">
        <v>0.89861503220576522</v>
      </c>
      <c r="B752" s="83" t="s">
        <v>1974</v>
      </c>
      <c r="C752" s="83" t="s">
        <v>1974</v>
      </c>
      <c r="D752" s="142">
        <v>0.23887557634757928</v>
      </c>
      <c r="E752" s="83" t="s">
        <v>2127</v>
      </c>
      <c r="F752" s="142">
        <v>0.18010557270315219</v>
      </c>
      <c r="G752" s="97" t="s">
        <v>1984</v>
      </c>
      <c r="H752" t="str">
        <f t="shared" si="60"/>
        <v>Francois</v>
      </c>
      <c r="I752" t="str">
        <f t="shared" si="61"/>
        <v>Marie</v>
      </c>
      <c r="J752" t="str">
        <f t="shared" si="57"/>
        <v>Francois, Marie</v>
      </c>
      <c r="K752">
        <f>VLOOKUP(C752,'Invited Hospitals'!B:J, 7, FALSE)</f>
        <v>599</v>
      </c>
      <c r="L752" s="132">
        <v>36</v>
      </c>
      <c r="M752">
        <f>VLOOKUP($C752,'Invited Hospitals'!$B:$J, 8, FALSE)</f>
        <v>2006</v>
      </c>
      <c r="N752" s="132" t="str">
        <f>VLOOKUP($C752,'Invited Hospitals'!$B:$K, 9, FALSE)</f>
        <v xml:space="preserve">Govt. (non federal) - City
</v>
      </c>
      <c r="O752" s="110" t="s">
        <v>2426</v>
      </c>
      <c r="P752" s="122">
        <v>41400</v>
      </c>
      <c r="Q752" s="110" t="s">
        <v>2476</v>
      </c>
      <c r="R752" s="132" t="str">
        <f>VLOOKUP($C752,'Invited Hospitals'!$B:$K, 10, FALSE)</f>
        <v>Minor</v>
      </c>
      <c r="V752" s="1"/>
      <c r="X752" s="1"/>
      <c r="AF752" s="17"/>
      <c r="AG752" s="17"/>
      <c r="AH752" s="17"/>
    </row>
    <row r="753" spans="1:34">
      <c r="A753" s="142">
        <v>8.7989495518192573E-2</v>
      </c>
      <c r="B753" s="83" t="s">
        <v>1974</v>
      </c>
      <c r="C753" s="83" t="s">
        <v>1974</v>
      </c>
      <c r="D753" s="142">
        <v>0.23887557634757928</v>
      </c>
      <c r="E753" s="83" t="s">
        <v>2127</v>
      </c>
      <c r="F753" s="142">
        <v>0.18010557270315219</v>
      </c>
      <c r="G753" s="97" t="s">
        <v>1985</v>
      </c>
      <c r="H753" t="str">
        <f t="shared" si="60"/>
        <v>Glaze-Bernanrd</v>
      </c>
      <c r="I753" t="str">
        <f t="shared" si="61"/>
        <v>Sheryl</v>
      </c>
      <c r="J753" t="str">
        <f t="shared" si="57"/>
        <v>Glaze-Bernanrd, Sheryl</v>
      </c>
      <c r="K753">
        <f>VLOOKUP(C753,'Invited Hospitals'!B:J, 7, FALSE)</f>
        <v>599</v>
      </c>
      <c r="L753" s="132">
        <v>36</v>
      </c>
      <c r="M753">
        <f>VLOOKUP($C753,'Invited Hospitals'!$B:$J, 8, FALSE)</f>
        <v>2006</v>
      </c>
      <c r="N753" s="132" t="str">
        <f>VLOOKUP($C753,'Invited Hospitals'!$B:$K, 9, FALSE)</f>
        <v xml:space="preserve">Govt. (non federal) - City
</v>
      </c>
      <c r="O753" s="110" t="s">
        <v>2426</v>
      </c>
      <c r="P753" s="122">
        <v>39426</v>
      </c>
      <c r="Q753" s="110" t="s">
        <v>2422</v>
      </c>
      <c r="R753" s="132" t="str">
        <f>VLOOKUP($C753,'Invited Hospitals'!$B:$K, 10, FALSE)</f>
        <v>Minor</v>
      </c>
      <c r="V753" s="1"/>
      <c r="X753" s="1"/>
      <c r="AF753" s="17"/>
      <c r="AG753" s="17"/>
      <c r="AH753" s="17"/>
    </row>
    <row r="754" spans="1:34">
      <c r="A754" s="142">
        <v>0.91415660682080713</v>
      </c>
      <c r="B754" s="83" t="s">
        <v>1974</v>
      </c>
      <c r="C754" s="83" t="s">
        <v>1974</v>
      </c>
      <c r="D754" s="142">
        <v>0.238875576347579</v>
      </c>
      <c r="E754" s="83" t="s">
        <v>2127</v>
      </c>
      <c r="F754" s="142">
        <v>0.18010557270315219</v>
      </c>
      <c r="G754" s="97" t="s">
        <v>1986</v>
      </c>
      <c r="H754" t="str">
        <f t="shared" si="60"/>
        <v>Gooden</v>
      </c>
      <c r="I754" t="str">
        <f t="shared" si="61"/>
        <v>Yvonne</v>
      </c>
      <c r="J754" t="str">
        <f t="shared" si="57"/>
        <v>Gooden, Yvonne</v>
      </c>
      <c r="K754">
        <f>VLOOKUP(C754,'Invited Hospitals'!B:J, 7, FALSE)</f>
        <v>599</v>
      </c>
      <c r="L754" s="132">
        <v>36</v>
      </c>
      <c r="M754">
        <f>VLOOKUP($C754,'Invited Hospitals'!$B:$J, 8, FALSE)</f>
        <v>2006</v>
      </c>
      <c r="N754" s="132" t="str">
        <f>VLOOKUP($C754,'Invited Hospitals'!$B:$K, 9, FALSE)</f>
        <v xml:space="preserve">Govt. (non federal) - City
</v>
      </c>
      <c r="O754" s="110" t="s">
        <v>2426</v>
      </c>
      <c r="P754" s="122">
        <v>33311</v>
      </c>
      <c r="Q754" s="110" t="s">
        <v>2422</v>
      </c>
      <c r="R754" s="132" t="str">
        <f>VLOOKUP($C754,'Invited Hospitals'!$B:$K, 10, FALSE)</f>
        <v>Minor</v>
      </c>
      <c r="V754" s="1"/>
      <c r="X754" s="1"/>
      <c r="AF754" s="17"/>
      <c r="AG754" s="17"/>
      <c r="AH754" s="17"/>
    </row>
    <row r="755" spans="1:34">
      <c r="A755" s="142">
        <v>0.33313988361037306</v>
      </c>
      <c r="B755" s="83" t="s">
        <v>1974</v>
      </c>
      <c r="C755" s="83" t="s">
        <v>1974</v>
      </c>
      <c r="D755" s="142">
        <v>0.238875576347579</v>
      </c>
      <c r="E755" s="83" t="s">
        <v>2127</v>
      </c>
      <c r="F755" s="142">
        <v>0.18010557270315219</v>
      </c>
      <c r="G755" s="97" t="s">
        <v>1987</v>
      </c>
      <c r="H755" t="str">
        <f t="shared" si="60"/>
        <v>Guillaume</v>
      </c>
      <c r="I755" t="str">
        <f t="shared" si="61"/>
        <v>Marie</v>
      </c>
      <c r="J755" t="str">
        <f t="shared" si="57"/>
        <v>Guillaume, Marie</v>
      </c>
      <c r="K755">
        <f>VLOOKUP(C755,'Invited Hospitals'!B:J, 7, FALSE)</f>
        <v>599</v>
      </c>
      <c r="L755" s="132">
        <v>36</v>
      </c>
      <c r="M755">
        <f>VLOOKUP($C755,'Invited Hospitals'!$B:$J, 8, FALSE)</f>
        <v>2006</v>
      </c>
      <c r="N755" s="132" t="str">
        <f>VLOOKUP($C755,'Invited Hospitals'!$B:$K, 9, FALSE)</f>
        <v xml:space="preserve">Govt. (non federal) - City
</v>
      </c>
      <c r="O755" s="110" t="s">
        <v>2426</v>
      </c>
      <c r="P755" s="122">
        <v>38111</v>
      </c>
      <c r="Q755" s="110" t="s">
        <v>2476</v>
      </c>
      <c r="R755" s="132" t="str">
        <f>VLOOKUP($C755,'Invited Hospitals'!$B:$K, 10, FALSE)</f>
        <v>Minor</v>
      </c>
      <c r="V755" s="1"/>
      <c r="X755" s="1"/>
      <c r="AF755" s="17"/>
      <c r="AG755" s="17"/>
      <c r="AH755" s="17"/>
    </row>
    <row r="756" spans="1:34">
      <c r="A756" s="142">
        <v>0.97578136301103613</v>
      </c>
      <c r="B756" s="83" t="s">
        <v>1974</v>
      </c>
      <c r="C756" s="83" t="s">
        <v>1974</v>
      </c>
      <c r="D756" s="142">
        <v>0.238875576347579</v>
      </c>
      <c r="E756" s="83" t="s">
        <v>2127</v>
      </c>
      <c r="F756" s="142">
        <v>0.18010557270315219</v>
      </c>
      <c r="G756" s="97" t="s">
        <v>1988</v>
      </c>
      <c r="H756" t="str">
        <f t="shared" ref="H756:H787" si="62">LEFT(G756,(FIND(" ",G756,1)-1))</f>
        <v>Hilaire</v>
      </c>
      <c r="I756" t="str">
        <f t="shared" ref="I756:I787" si="63">TRIM(MID(G756,FIND(" ",G756)+1,256))</f>
        <v>Rosemarie</v>
      </c>
      <c r="J756" t="str">
        <f t="shared" si="57"/>
        <v>Hilaire, Rosemarie</v>
      </c>
      <c r="K756">
        <f>VLOOKUP(C756,'Invited Hospitals'!B:J, 7, FALSE)</f>
        <v>599</v>
      </c>
      <c r="L756" s="132">
        <v>36</v>
      </c>
      <c r="M756">
        <f>VLOOKUP($C756,'Invited Hospitals'!$B:$J, 8, FALSE)</f>
        <v>2006</v>
      </c>
      <c r="N756" s="132" t="str">
        <f>VLOOKUP($C756,'Invited Hospitals'!$B:$K, 9, FALSE)</f>
        <v xml:space="preserve">Govt. (non federal) - City
</v>
      </c>
      <c r="O756" s="110" t="s">
        <v>2426</v>
      </c>
      <c r="P756" s="122">
        <v>39342</v>
      </c>
      <c r="Q756" s="110" t="s">
        <v>2476</v>
      </c>
      <c r="R756" s="132" t="str">
        <f>VLOOKUP($C756,'Invited Hospitals'!$B:$K, 10, FALSE)</f>
        <v>Minor</v>
      </c>
      <c r="V756" s="1"/>
      <c r="X756" s="1"/>
      <c r="AF756" s="17"/>
      <c r="AG756" s="17"/>
      <c r="AH756" s="17"/>
    </row>
    <row r="757" spans="1:34">
      <c r="A757" s="93">
        <v>0.27610663927988088</v>
      </c>
      <c r="B757" s="83" t="s">
        <v>1974</v>
      </c>
      <c r="C757" s="83" t="s">
        <v>1974</v>
      </c>
      <c r="D757" s="93">
        <v>0.238875576347579</v>
      </c>
      <c r="E757" s="83" t="s">
        <v>2127</v>
      </c>
      <c r="F757" s="93">
        <v>0.18010557270315219</v>
      </c>
      <c r="G757" s="97" t="s">
        <v>1989</v>
      </c>
      <c r="H757" t="str">
        <f t="shared" si="62"/>
        <v>Hinds</v>
      </c>
      <c r="I757" t="str">
        <f t="shared" si="63"/>
        <v>Coleen</v>
      </c>
      <c r="J757" t="str">
        <f t="shared" si="57"/>
        <v>Hinds, Coleen</v>
      </c>
      <c r="K757">
        <f>VLOOKUP(C757,'Invited Hospitals'!B:J, 7, FALSE)</f>
        <v>599</v>
      </c>
      <c r="L757" s="132">
        <v>36</v>
      </c>
      <c r="M757">
        <f>VLOOKUP($C757,'Invited Hospitals'!$B:$J, 8, FALSE)</f>
        <v>2006</v>
      </c>
      <c r="N757" s="132" t="str">
        <f>VLOOKUP($C757,'Invited Hospitals'!$B:$K, 9, FALSE)</f>
        <v xml:space="preserve">Govt. (non federal) - City
</v>
      </c>
      <c r="O757" s="110" t="s">
        <v>2426</v>
      </c>
      <c r="P757" s="122">
        <v>38355</v>
      </c>
      <c r="Q757" s="110" t="s">
        <v>2422</v>
      </c>
      <c r="R757" s="132" t="str">
        <f>VLOOKUP($C757,'Invited Hospitals'!$B:$K, 10, FALSE)</f>
        <v>Minor</v>
      </c>
      <c r="V757" s="1"/>
      <c r="X757" s="1"/>
      <c r="AF757" s="17"/>
      <c r="AG757" s="17"/>
      <c r="AH757" s="17"/>
    </row>
    <row r="758" spans="1:34">
      <c r="A758" s="142">
        <v>0.95983544246775221</v>
      </c>
      <c r="B758" s="83" t="s">
        <v>1974</v>
      </c>
      <c r="C758" s="83" t="s">
        <v>1974</v>
      </c>
      <c r="D758" s="142">
        <v>0.238875576347579</v>
      </c>
      <c r="E758" s="83" t="s">
        <v>2127</v>
      </c>
      <c r="F758" s="142">
        <v>0.18010557270315219</v>
      </c>
      <c r="G758" s="97" t="s">
        <v>1990</v>
      </c>
      <c r="H758" t="str">
        <f t="shared" si="62"/>
        <v>James-Douglas</v>
      </c>
      <c r="I758" t="str">
        <f t="shared" si="63"/>
        <v>Erica</v>
      </c>
      <c r="J758" t="str">
        <f t="shared" ref="J758:J795" si="64">PROPER(CLEAN(H758&amp;", "&amp;I758))</f>
        <v>James-Douglas, Erica</v>
      </c>
      <c r="K758">
        <f>VLOOKUP(C758,'Invited Hospitals'!B:J, 7, FALSE)</f>
        <v>599</v>
      </c>
      <c r="L758" s="132">
        <v>36</v>
      </c>
      <c r="M758">
        <f>VLOOKUP($C758,'Invited Hospitals'!$B:$J, 8, FALSE)</f>
        <v>2006</v>
      </c>
      <c r="N758" s="132" t="str">
        <f>VLOOKUP($C758,'Invited Hospitals'!$B:$K, 9, FALSE)</f>
        <v xml:space="preserve">Govt. (non federal) - City
</v>
      </c>
      <c r="O758" s="110" t="s">
        <v>2426</v>
      </c>
      <c r="P758" s="122">
        <v>39065</v>
      </c>
      <c r="Q758" s="110" t="s">
        <v>2422</v>
      </c>
      <c r="R758" s="132" t="str">
        <f>VLOOKUP($C758,'Invited Hospitals'!$B:$K, 10, FALSE)</f>
        <v>Minor</v>
      </c>
      <c r="V758" s="1"/>
      <c r="X758" s="1"/>
      <c r="AF758" s="17"/>
      <c r="AG758" s="17"/>
      <c r="AH758" s="17"/>
    </row>
    <row r="759" spans="1:34">
      <c r="A759" s="93">
        <v>0.88759458326101737</v>
      </c>
      <c r="B759" s="83" t="s">
        <v>1974</v>
      </c>
      <c r="C759" s="83" t="s">
        <v>1974</v>
      </c>
      <c r="D759" s="93">
        <v>0.238875576347579</v>
      </c>
      <c r="E759" s="83" t="s">
        <v>2127</v>
      </c>
      <c r="F759" s="93">
        <v>0.18010557270315219</v>
      </c>
      <c r="G759" s="97" t="s">
        <v>1991</v>
      </c>
      <c r="H759" t="str">
        <f t="shared" si="62"/>
        <v>Malabanan</v>
      </c>
      <c r="I759" t="str">
        <f t="shared" si="63"/>
        <v>Milagros Maria</v>
      </c>
      <c r="J759" t="str">
        <f t="shared" si="64"/>
        <v>Malabanan, Milagros Maria</v>
      </c>
      <c r="K759">
        <f>VLOOKUP(C759,'Invited Hospitals'!B:J, 7, FALSE)</f>
        <v>599</v>
      </c>
      <c r="L759" s="132">
        <v>36</v>
      </c>
      <c r="M759">
        <f>VLOOKUP($C759,'Invited Hospitals'!$B:$J, 8, FALSE)</f>
        <v>2006</v>
      </c>
      <c r="N759" s="132" t="str">
        <f>VLOOKUP($C759,'Invited Hospitals'!$B:$K, 9, FALSE)</f>
        <v xml:space="preserve">Govt. (non federal) - City
</v>
      </c>
      <c r="O759" s="110" t="s">
        <v>2426</v>
      </c>
      <c r="P759" s="122">
        <v>42536</v>
      </c>
      <c r="Q759" s="110" t="s">
        <v>2476</v>
      </c>
      <c r="R759" s="132" t="str">
        <f>VLOOKUP($C759,'Invited Hospitals'!$B:$K, 10, FALSE)</f>
        <v>Minor</v>
      </c>
      <c r="V759" s="1"/>
      <c r="X759" s="1"/>
      <c r="AF759" s="17"/>
      <c r="AG759" s="17"/>
      <c r="AH759" s="17"/>
    </row>
    <row r="760" spans="1:34">
      <c r="A760" s="142">
        <v>0.61851668306350416</v>
      </c>
      <c r="B760" s="83" t="s">
        <v>1974</v>
      </c>
      <c r="C760" s="83" t="s">
        <v>1974</v>
      </c>
      <c r="D760" s="142">
        <v>0.238875576347579</v>
      </c>
      <c r="E760" s="83" t="s">
        <v>2127</v>
      </c>
      <c r="F760" s="142">
        <v>0.18010557270315219</v>
      </c>
      <c r="G760" s="97" t="s">
        <v>1992</v>
      </c>
      <c r="H760" t="str">
        <f t="shared" si="62"/>
        <v>Medas-Phillips</v>
      </c>
      <c r="I760" t="str">
        <f t="shared" si="63"/>
        <v>Daunia</v>
      </c>
      <c r="J760" t="str">
        <f t="shared" si="64"/>
        <v>Medas-Phillips, Daunia</v>
      </c>
      <c r="K760">
        <f>VLOOKUP(C760,'Invited Hospitals'!B:J, 7, FALSE)</f>
        <v>599</v>
      </c>
      <c r="L760" s="132">
        <v>36</v>
      </c>
      <c r="M760">
        <f>VLOOKUP($C760,'Invited Hospitals'!$B:$J, 8, FALSE)</f>
        <v>2006</v>
      </c>
      <c r="N760" s="132" t="str">
        <f>VLOOKUP($C760,'Invited Hospitals'!$B:$K, 9, FALSE)</f>
        <v xml:space="preserve">Govt. (non federal) - City
</v>
      </c>
      <c r="O760" s="110" t="s">
        <v>2426</v>
      </c>
      <c r="P760" s="122">
        <v>37289</v>
      </c>
      <c r="Q760" s="110" t="s">
        <v>2422</v>
      </c>
      <c r="R760" s="132" t="str">
        <f>VLOOKUP($C760,'Invited Hospitals'!$B:$K, 10, FALSE)</f>
        <v>Minor</v>
      </c>
      <c r="V760" s="1"/>
      <c r="X760" s="1"/>
      <c r="AF760" s="17"/>
      <c r="AG760" s="17"/>
      <c r="AH760" s="17"/>
    </row>
    <row r="761" spans="1:34">
      <c r="A761" s="93">
        <v>0.24109131931169836</v>
      </c>
      <c r="B761" s="83" t="s">
        <v>1974</v>
      </c>
      <c r="C761" s="83" t="s">
        <v>1974</v>
      </c>
      <c r="D761" s="93">
        <v>0.238875576347579</v>
      </c>
      <c r="E761" s="83" t="s">
        <v>2127</v>
      </c>
      <c r="F761" s="93">
        <v>0.18010557270315219</v>
      </c>
      <c r="G761" s="97" t="s">
        <v>1993</v>
      </c>
      <c r="H761" t="str">
        <f t="shared" si="62"/>
        <v>Mondesire</v>
      </c>
      <c r="I761" t="str">
        <f t="shared" si="63"/>
        <v>Claudia</v>
      </c>
      <c r="J761" t="str">
        <f t="shared" si="64"/>
        <v>Mondesire, Claudia</v>
      </c>
      <c r="K761">
        <f>VLOOKUP(C761,'Invited Hospitals'!B:J, 7, FALSE)</f>
        <v>599</v>
      </c>
      <c r="L761" s="132">
        <v>36</v>
      </c>
      <c r="M761">
        <f>VLOOKUP($C761,'Invited Hospitals'!$B:$J, 8, FALSE)</f>
        <v>2006</v>
      </c>
      <c r="N761" s="132" t="str">
        <f>VLOOKUP($C761,'Invited Hospitals'!$B:$K, 9, FALSE)</f>
        <v xml:space="preserve">Govt. (non federal) - City
</v>
      </c>
      <c r="O761" s="110" t="s">
        <v>2632</v>
      </c>
      <c r="P761" s="122">
        <v>26210</v>
      </c>
      <c r="Q761" s="110" t="s">
        <v>2422</v>
      </c>
      <c r="R761" s="132" t="str">
        <f>VLOOKUP($C761,'Invited Hospitals'!$B:$K, 10, FALSE)</f>
        <v>Minor</v>
      </c>
      <c r="V761" s="1"/>
      <c r="X761" s="1"/>
      <c r="AF761" s="17"/>
      <c r="AG761" s="17"/>
      <c r="AH761" s="17"/>
    </row>
    <row r="762" spans="1:34">
      <c r="A762" s="93">
        <v>0.28631295191207828</v>
      </c>
      <c r="B762" s="83" t="s">
        <v>1974</v>
      </c>
      <c r="C762" s="83" t="s">
        <v>1974</v>
      </c>
      <c r="D762" s="93">
        <v>0.238875576347579</v>
      </c>
      <c r="E762" s="83" t="s">
        <v>2127</v>
      </c>
      <c r="F762" s="93">
        <v>0.18010557270315219</v>
      </c>
      <c r="G762" s="97" t="s">
        <v>1994</v>
      </c>
      <c r="H762" t="str">
        <f t="shared" si="62"/>
        <v>Nathanson</v>
      </c>
      <c r="I762" t="str">
        <f t="shared" si="63"/>
        <v>Rachel</v>
      </c>
      <c r="J762" t="str">
        <f t="shared" si="64"/>
        <v>Nathanson, Rachel</v>
      </c>
      <c r="K762">
        <f>VLOOKUP(C762,'Invited Hospitals'!B:J, 7, FALSE)</f>
        <v>599</v>
      </c>
      <c r="L762" s="132">
        <v>36</v>
      </c>
      <c r="M762">
        <f>VLOOKUP($C762,'Invited Hospitals'!$B:$J, 8, FALSE)</f>
        <v>2006</v>
      </c>
      <c r="N762" s="132" t="str">
        <f>VLOOKUP($C762,'Invited Hospitals'!$B:$K, 9, FALSE)</f>
        <v xml:space="preserve">Govt. (non federal) - City
</v>
      </c>
      <c r="O762" s="110" t="s">
        <v>2426</v>
      </c>
      <c r="P762" s="122">
        <v>42625</v>
      </c>
      <c r="Q762" s="110" t="s">
        <v>2476</v>
      </c>
      <c r="R762" s="132" t="str">
        <f>VLOOKUP($C762,'Invited Hospitals'!$B:$K, 10, FALSE)</f>
        <v>Minor</v>
      </c>
      <c r="V762" s="1"/>
      <c r="X762" s="1"/>
      <c r="AF762" s="17"/>
      <c r="AG762" s="17"/>
      <c r="AH762" s="17"/>
    </row>
    <row r="763" spans="1:34">
      <c r="A763" s="142">
        <v>0.69195967391655544</v>
      </c>
      <c r="B763" s="83" t="s">
        <v>1974</v>
      </c>
      <c r="C763" s="83" t="s">
        <v>1974</v>
      </c>
      <c r="D763" s="93">
        <v>0.238875576347579</v>
      </c>
      <c r="E763" s="83" t="s">
        <v>2127</v>
      </c>
      <c r="F763" s="142">
        <v>0.18010557270315219</v>
      </c>
      <c r="G763" s="97" t="s">
        <v>1995</v>
      </c>
      <c r="H763" t="str">
        <f t="shared" si="62"/>
        <v>Pieters</v>
      </c>
      <c r="I763" t="str">
        <f t="shared" si="63"/>
        <v>Roshauna</v>
      </c>
      <c r="J763" t="str">
        <f t="shared" si="64"/>
        <v>Pieters, Roshauna</v>
      </c>
      <c r="K763">
        <f>VLOOKUP(C763,'Invited Hospitals'!B:J, 7, FALSE)</f>
        <v>599</v>
      </c>
      <c r="L763" s="132">
        <v>36</v>
      </c>
      <c r="M763">
        <f>VLOOKUP($C763,'Invited Hospitals'!$B:$J, 8, FALSE)</f>
        <v>2006</v>
      </c>
      <c r="N763" s="132" t="str">
        <f>VLOOKUP($C763,'Invited Hospitals'!$B:$K, 9, FALSE)</f>
        <v xml:space="preserve">Govt. (non federal) - City
</v>
      </c>
      <c r="O763" s="110" t="s">
        <v>2426</v>
      </c>
      <c r="P763" s="122">
        <v>39573</v>
      </c>
      <c r="Q763" s="110" t="s">
        <v>2422</v>
      </c>
      <c r="R763" s="132" t="str">
        <f>VLOOKUP($C763,'Invited Hospitals'!$B:$K, 10, FALSE)</f>
        <v>Minor</v>
      </c>
      <c r="V763" s="1"/>
      <c r="X763" s="1"/>
      <c r="AF763" s="17"/>
      <c r="AG763" s="17"/>
      <c r="AH763" s="17"/>
    </row>
    <row r="764" spans="1:34">
      <c r="A764" s="93">
        <v>0.86907487694743701</v>
      </c>
      <c r="B764" s="83" t="s">
        <v>1974</v>
      </c>
      <c r="C764" s="83" t="s">
        <v>1974</v>
      </c>
      <c r="D764" s="93">
        <v>0.238875576347579</v>
      </c>
      <c r="E764" s="83" t="s">
        <v>2127</v>
      </c>
      <c r="F764" s="93">
        <v>0.18010557270315219</v>
      </c>
      <c r="G764" s="97" t="s">
        <v>1996</v>
      </c>
      <c r="H764" t="str">
        <f t="shared" si="62"/>
        <v>Rogers</v>
      </c>
      <c r="I764" t="str">
        <f t="shared" si="63"/>
        <v>Kathleen</v>
      </c>
      <c r="J764" t="str">
        <f t="shared" si="64"/>
        <v>Rogers, Kathleen</v>
      </c>
      <c r="K764">
        <f>VLOOKUP(C764,'Invited Hospitals'!B:J, 7, FALSE)</f>
        <v>599</v>
      </c>
      <c r="L764" s="132">
        <v>36</v>
      </c>
      <c r="M764">
        <f>VLOOKUP($C764,'Invited Hospitals'!$B:$J, 8, FALSE)</f>
        <v>2006</v>
      </c>
      <c r="N764" s="132" t="str">
        <f>VLOOKUP($C764,'Invited Hospitals'!$B:$K, 9, FALSE)</f>
        <v xml:space="preserve">Govt. (non federal) - City
</v>
      </c>
      <c r="O764" s="110" t="s">
        <v>2685</v>
      </c>
      <c r="P764" s="122">
        <v>42282</v>
      </c>
      <c r="Q764" s="110" t="s">
        <v>2647</v>
      </c>
      <c r="R764" s="132" t="str">
        <f>VLOOKUP($C764,'Invited Hospitals'!$B:$K, 10, FALSE)</f>
        <v>Minor</v>
      </c>
      <c r="V764" s="1"/>
      <c r="X764" s="1"/>
      <c r="AF764" s="17"/>
      <c r="AG764" s="17"/>
      <c r="AH764" s="17"/>
    </row>
    <row r="765" spans="1:34">
      <c r="A765" s="93">
        <v>0.93125903336227067</v>
      </c>
      <c r="B765" s="83" t="s">
        <v>1974</v>
      </c>
      <c r="C765" s="83" t="s">
        <v>1974</v>
      </c>
      <c r="D765" s="93">
        <v>0.238875576347579</v>
      </c>
      <c r="E765" s="83" t="s">
        <v>2127</v>
      </c>
      <c r="F765" s="93">
        <v>0.18010557270315219</v>
      </c>
      <c r="G765" s="97" t="s">
        <v>1997</v>
      </c>
      <c r="H765" t="str">
        <f t="shared" si="62"/>
        <v>Saint-Jean</v>
      </c>
      <c r="I765" t="str">
        <f t="shared" si="63"/>
        <v>Bernard</v>
      </c>
      <c r="J765" t="str">
        <f t="shared" si="64"/>
        <v>Saint-Jean, Bernard</v>
      </c>
      <c r="K765">
        <f>VLOOKUP(C765,'Invited Hospitals'!B:J, 7, FALSE)</f>
        <v>599</v>
      </c>
      <c r="L765" s="132">
        <v>36</v>
      </c>
      <c r="M765">
        <f>VLOOKUP($C765,'Invited Hospitals'!$B:$J, 8, FALSE)</f>
        <v>2006</v>
      </c>
      <c r="N765" s="132" t="str">
        <f>VLOOKUP($C765,'Invited Hospitals'!$B:$K, 9, FALSE)</f>
        <v xml:space="preserve">Govt. (non federal) - City
</v>
      </c>
      <c r="O765" s="110" t="s">
        <v>2426</v>
      </c>
      <c r="P765" s="122">
        <v>39636</v>
      </c>
      <c r="Q765" s="110" t="s">
        <v>2422</v>
      </c>
      <c r="R765" s="132" t="str">
        <f>VLOOKUP($C765,'Invited Hospitals'!$B:$K, 10, FALSE)</f>
        <v>Minor</v>
      </c>
      <c r="V765" s="1"/>
      <c r="X765" s="1"/>
      <c r="AF765" s="17"/>
      <c r="AG765" s="17"/>
      <c r="AH765" s="17"/>
    </row>
    <row r="766" spans="1:34">
      <c r="A766" s="142">
        <v>0.8053249639216491</v>
      </c>
      <c r="B766" s="83" t="s">
        <v>1974</v>
      </c>
      <c r="C766" s="83" t="s">
        <v>1974</v>
      </c>
      <c r="D766" s="142">
        <v>0.238875576347579</v>
      </c>
      <c r="E766" s="83" t="s">
        <v>2127</v>
      </c>
      <c r="F766" s="142">
        <v>0.18010557270315219</v>
      </c>
      <c r="G766" s="97" t="s">
        <v>1998</v>
      </c>
      <c r="H766" t="str">
        <f t="shared" si="62"/>
        <v>Sesay</v>
      </c>
      <c r="I766" t="str">
        <f t="shared" si="63"/>
        <v>Zainab</v>
      </c>
      <c r="J766" t="str">
        <f t="shared" si="64"/>
        <v>Sesay, Zainab</v>
      </c>
      <c r="K766">
        <f>VLOOKUP(C766,'Invited Hospitals'!B:J, 7, FALSE)</f>
        <v>599</v>
      </c>
      <c r="L766" s="132">
        <v>36</v>
      </c>
      <c r="M766">
        <f>VLOOKUP($C766,'Invited Hospitals'!$B:$J, 8, FALSE)</f>
        <v>2006</v>
      </c>
      <c r="N766" s="132" t="str">
        <f>VLOOKUP($C766,'Invited Hospitals'!$B:$K, 9, FALSE)</f>
        <v xml:space="preserve">Govt. (non federal) - City
</v>
      </c>
      <c r="O766" s="110" t="s">
        <v>2426</v>
      </c>
      <c r="P766" s="122">
        <v>39203</v>
      </c>
      <c r="Q766" s="110" t="s">
        <v>2422</v>
      </c>
      <c r="R766" s="132" t="str">
        <f>VLOOKUP($C766,'Invited Hospitals'!$B:$K, 10, FALSE)</f>
        <v>Minor</v>
      </c>
      <c r="V766" s="1"/>
      <c r="X766" s="1"/>
      <c r="AF766" s="17"/>
      <c r="AG766" s="17"/>
      <c r="AH766" s="17"/>
    </row>
    <row r="767" spans="1:34">
      <c r="A767" s="93">
        <v>0.46164962897191686</v>
      </c>
      <c r="B767" s="83" t="s">
        <v>1974</v>
      </c>
      <c r="C767" s="83" t="s">
        <v>1974</v>
      </c>
      <c r="D767" s="93">
        <v>0.238875576347579</v>
      </c>
      <c r="E767" s="83" t="s">
        <v>2127</v>
      </c>
      <c r="F767" s="93">
        <v>0.18010557270315219</v>
      </c>
      <c r="G767" s="97" t="s">
        <v>1999</v>
      </c>
      <c r="H767" t="str">
        <f t="shared" si="62"/>
        <v>Smith</v>
      </c>
      <c r="I767" t="str">
        <f t="shared" si="63"/>
        <v>Constancia</v>
      </c>
      <c r="J767" t="str">
        <f t="shared" si="64"/>
        <v>Smith, Constancia</v>
      </c>
      <c r="K767">
        <f>VLOOKUP(C767,'Invited Hospitals'!B:J, 7, FALSE)</f>
        <v>599</v>
      </c>
      <c r="L767" s="132">
        <v>36</v>
      </c>
      <c r="M767">
        <f>VLOOKUP($C767,'Invited Hospitals'!$B:$J, 8, FALSE)</f>
        <v>2006</v>
      </c>
      <c r="N767" s="132" t="str">
        <f>VLOOKUP($C767,'Invited Hospitals'!$B:$K, 9, FALSE)</f>
        <v xml:space="preserve">Govt. (non federal) - City
</v>
      </c>
      <c r="O767" s="110" t="s">
        <v>2426</v>
      </c>
      <c r="P767" s="122">
        <v>39272</v>
      </c>
      <c r="Q767" s="110" t="s">
        <v>2422</v>
      </c>
      <c r="R767" s="132" t="str">
        <f>VLOOKUP($C767,'Invited Hospitals'!$B:$K, 10, FALSE)</f>
        <v>Minor</v>
      </c>
      <c r="V767" s="1"/>
      <c r="X767" s="1"/>
      <c r="AF767" s="17"/>
      <c r="AG767" s="17"/>
      <c r="AH767" s="17"/>
    </row>
    <row r="768" spans="1:34">
      <c r="A768" s="93">
        <v>0.21622163026268748</v>
      </c>
      <c r="B768" s="83" t="s">
        <v>1974</v>
      </c>
      <c r="C768" s="83" t="s">
        <v>1974</v>
      </c>
      <c r="D768" s="93">
        <v>0.238875576347579</v>
      </c>
      <c r="E768" s="83" t="s">
        <v>2127</v>
      </c>
      <c r="F768" s="93">
        <v>0.18010557270315219</v>
      </c>
      <c r="G768" s="97" t="s">
        <v>2000</v>
      </c>
      <c r="H768" t="str">
        <f t="shared" si="62"/>
        <v>Sonko</v>
      </c>
      <c r="I768" t="str">
        <f t="shared" si="63"/>
        <v>Rouguiatou</v>
      </c>
      <c r="J768" t="str">
        <f t="shared" si="64"/>
        <v>Sonko, Rouguiatou</v>
      </c>
      <c r="K768">
        <f>VLOOKUP(C768,'Invited Hospitals'!B:J, 7, FALSE)</f>
        <v>599</v>
      </c>
      <c r="L768" s="132">
        <v>36</v>
      </c>
      <c r="M768">
        <f>VLOOKUP($C768,'Invited Hospitals'!$B:$J, 8, FALSE)</f>
        <v>2006</v>
      </c>
      <c r="N768" s="132" t="str">
        <f>VLOOKUP($C768,'Invited Hospitals'!$B:$K, 9, FALSE)</f>
        <v xml:space="preserve">Govt. (non federal) - City
</v>
      </c>
      <c r="O768" s="110" t="s">
        <v>2426</v>
      </c>
      <c r="P768" s="122">
        <v>38446</v>
      </c>
      <c r="Q768" s="110" t="s">
        <v>2422</v>
      </c>
      <c r="R768" s="132" t="str">
        <f>VLOOKUP($C768,'Invited Hospitals'!$B:$K, 10, FALSE)</f>
        <v>Minor</v>
      </c>
      <c r="V768" s="1"/>
      <c r="X768" s="1"/>
      <c r="AF768" s="17"/>
      <c r="AG768" s="17"/>
      <c r="AH768" s="17"/>
    </row>
    <row r="769" spans="1:34">
      <c r="A769" s="142">
        <v>0.88086748526548497</v>
      </c>
      <c r="B769" s="83" t="s">
        <v>1974</v>
      </c>
      <c r="C769" s="83" t="s">
        <v>1974</v>
      </c>
      <c r="D769" s="142">
        <v>0.238875576347579</v>
      </c>
      <c r="E769" s="83" t="s">
        <v>2127</v>
      </c>
      <c r="F769" s="142">
        <v>0.18010557270315219</v>
      </c>
      <c r="G769" s="97" t="s">
        <v>2001</v>
      </c>
      <c r="H769" t="str">
        <f t="shared" si="62"/>
        <v>Victory</v>
      </c>
      <c r="I769" t="str">
        <f t="shared" si="63"/>
        <v>Allyson</v>
      </c>
      <c r="J769" t="str">
        <f t="shared" si="64"/>
        <v>Victory, Allyson</v>
      </c>
      <c r="K769">
        <f>VLOOKUP(C769,'Invited Hospitals'!B:J, 7, FALSE)</f>
        <v>599</v>
      </c>
      <c r="L769" s="132">
        <v>36</v>
      </c>
      <c r="M769">
        <f>VLOOKUP($C769,'Invited Hospitals'!$B:$J, 8, FALSE)</f>
        <v>2006</v>
      </c>
      <c r="N769" s="132" t="str">
        <f>VLOOKUP($C769,'Invited Hospitals'!$B:$K, 9, FALSE)</f>
        <v xml:space="preserve">Govt. (non federal) - City
</v>
      </c>
      <c r="O769" s="110" t="s">
        <v>2426</v>
      </c>
      <c r="P769" s="122">
        <v>41337</v>
      </c>
      <c r="Q769" s="110" t="s">
        <v>2422</v>
      </c>
      <c r="R769" s="132" t="str">
        <f>VLOOKUP($C769,'Invited Hospitals'!$B:$K, 10, FALSE)</f>
        <v>Minor</v>
      </c>
      <c r="V769" s="1"/>
      <c r="X769" s="1"/>
      <c r="AF769" s="17"/>
      <c r="AG769" s="17"/>
      <c r="AH769" s="17"/>
    </row>
    <row r="770" spans="1:34">
      <c r="A770" s="143">
        <v>5.6593188401313888E-2</v>
      </c>
      <c r="B770" s="83" t="s">
        <v>1974</v>
      </c>
      <c r="C770" s="83" t="s">
        <v>1974</v>
      </c>
      <c r="D770" s="143">
        <v>0.23887557634757928</v>
      </c>
      <c r="E770" s="83" t="s">
        <v>2128</v>
      </c>
      <c r="F770" s="143">
        <v>0.32122333774177714</v>
      </c>
      <c r="G770" s="97" t="s">
        <v>2002</v>
      </c>
      <c r="H770" t="str">
        <f t="shared" si="62"/>
        <v>Alexis</v>
      </c>
      <c r="I770" t="str">
        <f t="shared" si="63"/>
        <v>Jaceinthe</v>
      </c>
      <c r="J770" t="str">
        <f t="shared" si="64"/>
        <v>Alexis, Jaceinthe</v>
      </c>
      <c r="K770">
        <f>VLOOKUP(C770,'Invited Hospitals'!B:J, 7, FALSE)</f>
        <v>599</v>
      </c>
      <c r="L770" s="132">
        <v>36</v>
      </c>
      <c r="M770">
        <f>VLOOKUP($C770,'Invited Hospitals'!$B:$J, 8, FALSE)</f>
        <v>2006</v>
      </c>
      <c r="N770" s="132" t="str">
        <f>VLOOKUP($C770,'Invited Hospitals'!$B:$K, 9, FALSE)</f>
        <v xml:space="preserve">Govt. (non federal) - City
</v>
      </c>
      <c r="O770" s="110" t="s">
        <v>2426</v>
      </c>
      <c r="P770" s="122">
        <v>41610</v>
      </c>
      <c r="Q770" s="110" t="s">
        <v>2422</v>
      </c>
      <c r="R770" s="132" t="str">
        <f>VLOOKUP($C770,'Invited Hospitals'!$B:$K, 10, FALSE)</f>
        <v>Minor</v>
      </c>
      <c r="V770" s="1"/>
      <c r="X770" s="1"/>
      <c r="AF770" s="17"/>
      <c r="AG770" s="17"/>
      <c r="AH770" s="17"/>
    </row>
    <row r="771" spans="1:34">
      <c r="A771" s="143">
        <v>0.54912095355392121</v>
      </c>
      <c r="B771" s="83" t="s">
        <v>1974</v>
      </c>
      <c r="C771" s="83" t="s">
        <v>1974</v>
      </c>
      <c r="D771" s="143">
        <v>0.238875576347579</v>
      </c>
      <c r="E771" s="83" t="s">
        <v>2128</v>
      </c>
      <c r="F771" s="143">
        <v>0.32122333774177703</v>
      </c>
      <c r="G771" s="97" t="s">
        <v>2003</v>
      </c>
      <c r="H771" t="str">
        <f t="shared" si="62"/>
        <v>Alvarez</v>
      </c>
      <c r="I771" t="str">
        <f t="shared" si="63"/>
        <v>Gary</v>
      </c>
      <c r="J771" t="str">
        <f t="shared" si="64"/>
        <v>Alvarez, Gary</v>
      </c>
      <c r="K771">
        <f>VLOOKUP(C771,'Invited Hospitals'!B:J, 7, FALSE)</f>
        <v>599</v>
      </c>
      <c r="L771" s="132">
        <v>36</v>
      </c>
      <c r="M771">
        <f>VLOOKUP($C771,'Invited Hospitals'!$B:$J, 8, FALSE)</f>
        <v>2006</v>
      </c>
      <c r="N771" s="132" t="str">
        <f>VLOOKUP($C771,'Invited Hospitals'!$B:$K, 9, FALSE)</f>
        <v xml:space="preserve">Govt. (non federal) - City
</v>
      </c>
      <c r="O771" s="110" t="s">
        <v>2426</v>
      </c>
      <c r="P771" s="122">
        <v>42898</v>
      </c>
      <c r="Q771" s="110" t="s">
        <v>2476</v>
      </c>
      <c r="R771" s="132" t="str">
        <f>VLOOKUP($C771,'Invited Hospitals'!$B:$K, 10, FALSE)</f>
        <v>Minor</v>
      </c>
      <c r="V771" s="1"/>
      <c r="X771" s="1"/>
      <c r="AF771" s="17"/>
      <c r="AG771" s="17"/>
      <c r="AH771" s="17"/>
    </row>
    <row r="772" spans="1:34">
      <c r="A772" s="143">
        <v>0.98968840515412337</v>
      </c>
      <c r="B772" s="83" t="s">
        <v>1974</v>
      </c>
      <c r="C772" s="83" t="s">
        <v>1974</v>
      </c>
      <c r="D772" s="143">
        <v>0.23887557634757928</v>
      </c>
      <c r="E772" s="83" t="s">
        <v>2128</v>
      </c>
      <c r="F772" s="143">
        <v>0.32122333774177714</v>
      </c>
      <c r="G772" s="97" t="s">
        <v>2004</v>
      </c>
      <c r="H772" t="str">
        <f t="shared" si="62"/>
        <v>Awe</v>
      </c>
      <c r="I772" t="str">
        <f t="shared" si="63"/>
        <v>Olutoyin</v>
      </c>
      <c r="J772" t="str">
        <f t="shared" si="64"/>
        <v>Awe, Olutoyin</v>
      </c>
      <c r="K772">
        <f>VLOOKUP(C772,'Invited Hospitals'!B:J, 7, FALSE)</f>
        <v>599</v>
      </c>
      <c r="L772" s="132">
        <v>36</v>
      </c>
      <c r="M772">
        <f>VLOOKUP($C772,'Invited Hospitals'!$B:$J, 8, FALSE)</f>
        <v>2006</v>
      </c>
      <c r="N772" s="132" t="str">
        <f>VLOOKUP($C772,'Invited Hospitals'!$B:$K, 9, FALSE)</f>
        <v xml:space="preserve">Govt. (non federal) - City
</v>
      </c>
      <c r="O772" s="110" t="s">
        <v>2426</v>
      </c>
      <c r="P772" s="123"/>
      <c r="Q772" s="110" t="s">
        <v>2422</v>
      </c>
      <c r="R772" s="132" t="str">
        <f>VLOOKUP($C772,'Invited Hospitals'!$B:$K, 10, FALSE)</f>
        <v>Minor</v>
      </c>
      <c r="V772" s="1"/>
      <c r="X772" s="1"/>
      <c r="AF772" s="17"/>
      <c r="AG772" s="17"/>
      <c r="AH772" s="17"/>
    </row>
    <row r="773" spans="1:34">
      <c r="A773" s="143">
        <v>0.51418200964253347</v>
      </c>
      <c r="B773" s="83" t="s">
        <v>1974</v>
      </c>
      <c r="C773" s="83" t="s">
        <v>1974</v>
      </c>
      <c r="D773" s="143">
        <v>0.238875576347579</v>
      </c>
      <c r="E773" s="83" t="s">
        <v>2128</v>
      </c>
      <c r="F773" s="143">
        <v>0.32122333774177703</v>
      </c>
      <c r="G773" s="97" t="s">
        <v>2005</v>
      </c>
      <c r="H773" t="str">
        <f t="shared" si="62"/>
        <v>Bararwandika</v>
      </c>
      <c r="I773" t="str">
        <f t="shared" si="63"/>
        <v>Joselyne</v>
      </c>
      <c r="J773" t="str">
        <f t="shared" si="64"/>
        <v>Bararwandika, Joselyne</v>
      </c>
      <c r="K773">
        <f>VLOOKUP(C773,'Invited Hospitals'!B:J, 7, FALSE)</f>
        <v>599</v>
      </c>
      <c r="L773" s="132">
        <v>36</v>
      </c>
      <c r="M773">
        <f>VLOOKUP($C773,'Invited Hospitals'!$B:$J, 8, FALSE)</f>
        <v>2006</v>
      </c>
      <c r="N773" s="132" t="str">
        <f>VLOOKUP($C773,'Invited Hospitals'!$B:$K, 9, FALSE)</f>
        <v xml:space="preserve">Govt. (non federal) - City
</v>
      </c>
      <c r="O773" s="110" t="s">
        <v>2426</v>
      </c>
      <c r="P773" s="122">
        <v>42841</v>
      </c>
      <c r="Q773" s="110" t="s">
        <v>2434</v>
      </c>
      <c r="R773" s="132" t="str">
        <f>VLOOKUP($C773,'Invited Hospitals'!$B:$K, 10, FALSE)</f>
        <v>Minor</v>
      </c>
      <c r="V773" s="1"/>
      <c r="X773" s="1"/>
      <c r="AF773" s="17"/>
      <c r="AG773" s="17"/>
      <c r="AH773" s="17"/>
    </row>
    <row r="774" spans="1:34">
      <c r="A774" s="143">
        <v>0.34788673640727896</v>
      </c>
      <c r="B774" s="83" t="s">
        <v>1974</v>
      </c>
      <c r="C774" s="83" t="s">
        <v>1974</v>
      </c>
      <c r="D774" s="94">
        <v>0.23887557634757928</v>
      </c>
      <c r="E774" s="83" t="s">
        <v>2128</v>
      </c>
      <c r="F774" s="143">
        <v>0.32122333774177714</v>
      </c>
      <c r="G774" s="97" t="s">
        <v>2006</v>
      </c>
      <c r="H774" t="str">
        <f t="shared" si="62"/>
        <v>Bernard</v>
      </c>
      <c r="I774" t="str">
        <f t="shared" si="63"/>
        <v>Karla</v>
      </c>
      <c r="J774" t="str">
        <f t="shared" si="64"/>
        <v>Bernard, Karla</v>
      </c>
      <c r="K774">
        <f>VLOOKUP(C774,'Invited Hospitals'!B:J, 7, FALSE)</f>
        <v>599</v>
      </c>
      <c r="L774" s="132">
        <v>36</v>
      </c>
      <c r="M774">
        <f>VLOOKUP($C774,'Invited Hospitals'!$B:$J, 8, FALSE)</f>
        <v>2006</v>
      </c>
      <c r="N774" s="132" t="str">
        <f>VLOOKUP($C774,'Invited Hospitals'!$B:$K, 9, FALSE)</f>
        <v xml:space="preserve">Govt. (non federal) - City
</v>
      </c>
      <c r="O774" s="110" t="s">
        <v>2426</v>
      </c>
      <c r="P774" s="122">
        <v>38565</v>
      </c>
      <c r="Q774" s="110" t="s">
        <v>2422</v>
      </c>
      <c r="R774" s="132" t="str">
        <f>VLOOKUP($C774,'Invited Hospitals'!$B:$K, 10, FALSE)</f>
        <v>Minor</v>
      </c>
      <c r="V774" s="1"/>
      <c r="X774" s="1"/>
      <c r="AF774" s="17"/>
      <c r="AG774" s="17"/>
      <c r="AH774" s="17"/>
    </row>
    <row r="775" spans="1:34">
      <c r="A775" s="143">
        <v>1.7178192500349909E-2</v>
      </c>
      <c r="B775" s="83" t="s">
        <v>1974</v>
      </c>
      <c r="C775" s="83" t="s">
        <v>1974</v>
      </c>
      <c r="D775" s="143">
        <v>0.23887557634757928</v>
      </c>
      <c r="E775" s="83" t="s">
        <v>2128</v>
      </c>
      <c r="F775" s="143">
        <v>0.32122333774177714</v>
      </c>
      <c r="G775" s="97" t="s">
        <v>2007</v>
      </c>
      <c r="H775" t="str">
        <f t="shared" si="62"/>
        <v>Blair</v>
      </c>
      <c r="I775" t="str">
        <f t="shared" si="63"/>
        <v>Jason</v>
      </c>
      <c r="J775" t="str">
        <f t="shared" si="64"/>
        <v>Blair, Jason</v>
      </c>
      <c r="K775">
        <f>VLOOKUP(C775,'Invited Hospitals'!B:J, 7, FALSE)</f>
        <v>599</v>
      </c>
      <c r="L775" s="132">
        <v>36</v>
      </c>
      <c r="M775">
        <f>VLOOKUP($C775,'Invited Hospitals'!$B:$J, 8, FALSE)</f>
        <v>2006</v>
      </c>
      <c r="N775" s="132" t="str">
        <f>VLOOKUP($C775,'Invited Hospitals'!$B:$K, 9, FALSE)</f>
        <v xml:space="preserve">Govt. (non federal) - City
</v>
      </c>
      <c r="O775" s="110" t="s">
        <v>2426</v>
      </c>
      <c r="P775" s="122">
        <v>39272</v>
      </c>
      <c r="Q775" s="110" t="s">
        <v>2422</v>
      </c>
      <c r="R775" s="132" t="str">
        <f>VLOOKUP($C775,'Invited Hospitals'!$B:$K, 10, FALSE)</f>
        <v>Minor</v>
      </c>
      <c r="V775" s="1"/>
      <c r="X775" s="1"/>
      <c r="AF775" s="17"/>
      <c r="AG775" s="17"/>
      <c r="AH775" s="17"/>
    </row>
    <row r="776" spans="1:34">
      <c r="A776" s="143">
        <v>0.35775474896627757</v>
      </c>
      <c r="B776" s="83" t="s">
        <v>1974</v>
      </c>
      <c r="C776" s="83" t="s">
        <v>1974</v>
      </c>
      <c r="D776" s="143">
        <v>0.23887557634757928</v>
      </c>
      <c r="E776" s="83" t="s">
        <v>2128</v>
      </c>
      <c r="F776" s="143">
        <v>0.32122333774177714</v>
      </c>
      <c r="G776" s="97" t="s">
        <v>2008</v>
      </c>
      <c r="H776" t="str">
        <f t="shared" si="62"/>
        <v>Bzezi</v>
      </c>
      <c r="I776" t="str">
        <f t="shared" si="63"/>
        <v>Saodat</v>
      </c>
      <c r="J776" t="str">
        <f t="shared" si="64"/>
        <v>Bzezi, Saodat</v>
      </c>
      <c r="K776">
        <f>VLOOKUP(C776,'Invited Hospitals'!B:J, 7, FALSE)</f>
        <v>599</v>
      </c>
      <c r="L776" s="132">
        <v>36</v>
      </c>
      <c r="M776">
        <f>VLOOKUP($C776,'Invited Hospitals'!$B:$J, 8, FALSE)</f>
        <v>2006</v>
      </c>
      <c r="N776" s="132" t="str">
        <f>VLOOKUP($C776,'Invited Hospitals'!$B:$K, 9, FALSE)</f>
        <v xml:space="preserve">Govt. (non federal) - City
</v>
      </c>
      <c r="O776" s="110" t="s">
        <v>2426</v>
      </c>
      <c r="P776" s="122">
        <v>39783</v>
      </c>
      <c r="Q776" s="110" t="s">
        <v>2422</v>
      </c>
      <c r="R776" s="132" t="str">
        <f>VLOOKUP($C776,'Invited Hospitals'!$B:$K, 10, FALSE)</f>
        <v>Minor</v>
      </c>
      <c r="V776" s="1"/>
      <c r="X776" s="1"/>
      <c r="AF776" s="17"/>
      <c r="AG776" s="17"/>
      <c r="AH776" s="17"/>
    </row>
    <row r="777" spans="1:34">
      <c r="A777" s="143">
        <v>0.7122429391692181</v>
      </c>
      <c r="B777" s="83" t="s">
        <v>1974</v>
      </c>
      <c r="C777" s="83" t="s">
        <v>1974</v>
      </c>
      <c r="D777" s="143">
        <v>0.23887557634757928</v>
      </c>
      <c r="E777" s="83" t="s">
        <v>2128</v>
      </c>
      <c r="F777" s="143">
        <v>0.32122333774177714</v>
      </c>
      <c r="G777" s="97" t="s">
        <v>2009</v>
      </c>
      <c r="H777" t="str">
        <f t="shared" si="62"/>
        <v>Ezeorah</v>
      </c>
      <c r="I777" t="str">
        <f t="shared" si="63"/>
        <v>Chiazoka</v>
      </c>
      <c r="J777" t="str">
        <f t="shared" si="64"/>
        <v>Ezeorah, Chiazoka</v>
      </c>
      <c r="K777">
        <f>VLOOKUP(C777,'Invited Hospitals'!B:J, 7, FALSE)</f>
        <v>599</v>
      </c>
      <c r="L777" s="132">
        <v>36</v>
      </c>
      <c r="M777">
        <f>VLOOKUP($C777,'Invited Hospitals'!$B:$J, 8, FALSE)</f>
        <v>2006</v>
      </c>
      <c r="N777" s="132" t="str">
        <f>VLOOKUP($C777,'Invited Hospitals'!$B:$K, 9, FALSE)</f>
        <v xml:space="preserve">Govt. (non federal) - City
</v>
      </c>
      <c r="O777" s="110" t="s">
        <v>2426</v>
      </c>
      <c r="P777" s="122">
        <v>40133</v>
      </c>
      <c r="Q777" s="110" t="s">
        <v>2476</v>
      </c>
      <c r="R777" s="132" t="str">
        <f>VLOOKUP($C777,'Invited Hospitals'!$B:$K, 10, FALSE)</f>
        <v>Minor</v>
      </c>
      <c r="V777" s="1"/>
      <c r="X777" s="1"/>
      <c r="AF777" s="17"/>
      <c r="AG777" s="17"/>
      <c r="AH777" s="17"/>
    </row>
    <row r="778" spans="1:34">
      <c r="A778" s="143">
        <v>0.82956303131952791</v>
      </c>
      <c r="B778" s="83" t="s">
        <v>1974</v>
      </c>
      <c r="C778" s="83" t="s">
        <v>1974</v>
      </c>
      <c r="D778" s="143">
        <v>0.23887557634757928</v>
      </c>
      <c r="E778" s="83" t="s">
        <v>2128</v>
      </c>
      <c r="F778" s="143">
        <v>0.32122333774177714</v>
      </c>
      <c r="G778" s="97" t="s">
        <v>2010</v>
      </c>
      <c r="H778" t="str">
        <f t="shared" si="62"/>
        <v>Guy</v>
      </c>
      <c r="I778" t="str">
        <f t="shared" si="63"/>
        <v>Makedia</v>
      </c>
      <c r="J778" t="str">
        <f t="shared" si="64"/>
        <v>Guy, Makedia</v>
      </c>
      <c r="K778">
        <f>VLOOKUP(C778,'Invited Hospitals'!B:J, 7, FALSE)</f>
        <v>599</v>
      </c>
      <c r="L778" s="132">
        <v>36</v>
      </c>
      <c r="M778">
        <f>VLOOKUP($C778,'Invited Hospitals'!$B:$J, 8, FALSE)</f>
        <v>2006</v>
      </c>
      <c r="N778" s="132" t="str">
        <f>VLOOKUP($C778,'Invited Hospitals'!$B:$K, 9, FALSE)</f>
        <v xml:space="preserve">Govt. (non federal) - City
</v>
      </c>
      <c r="O778" s="110" t="s">
        <v>2426</v>
      </c>
      <c r="P778" s="122">
        <v>39601</v>
      </c>
      <c r="Q778" s="110" t="s">
        <v>2422</v>
      </c>
      <c r="R778" s="132" t="str">
        <f>VLOOKUP($C778,'Invited Hospitals'!$B:$K, 10, FALSE)</f>
        <v>Minor</v>
      </c>
      <c r="V778" s="1"/>
      <c r="X778" s="1"/>
      <c r="AF778" s="17"/>
      <c r="AG778" s="17"/>
      <c r="AH778" s="17"/>
    </row>
    <row r="779" spans="1:34">
      <c r="A779" s="94">
        <v>0.54098114994471114</v>
      </c>
      <c r="B779" s="83" t="s">
        <v>1974</v>
      </c>
      <c r="C779" s="83" t="s">
        <v>1974</v>
      </c>
      <c r="D779" s="94">
        <v>0.23887557634757928</v>
      </c>
      <c r="E779" s="83" t="s">
        <v>2128</v>
      </c>
      <c r="F779" s="94">
        <v>0.32122333774177714</v>
      </c>
      <c r="G779" s="97" t="s">
        <v>2011</v>
      </c>
      <c r="H779" t="str">
        <f t="shared" si="62"/>
        <v>Henry</v>
      </c>
      <c r="I779" t="str">
        <f t="shared" si="63"/>
        <v>Alicia</v>
      </c>
      <c r="J779" t="str">
        <f t="shared" si="64"/>
        <v>Henry, Alicia</v>
      </c>
      <c r="K779">
        <f>VLOOKUP(C779,'Invited Hospitals'!B:J, 7, FALSE)</f>
        <v>599</v>
      </c>
      <c r="L779" s="132">
        <v>36</v>
      </c>
      <c r="M779">
        <f>VLOOKUP($C779,'Invited Hospitals'!$B:$J, 8, FALSE)</f>
        <v>2006</v>
      </c>
      <c r="N779" s="132" t="str">
        <f>VLOOKUP($C779,'Invited Hospitals'!$B:$K, 9, FALSE)</f>
        <v xml:space="preserve">Govt. (non federal) - City
</v>
      </c>
      <c r="O779" s="110" t="s">
        <v>2426</v>
      </c>
      <c r="P779" s="122">
        <v>41072</v>
      </c>
      <c r="Q779" s="110" t="s">
        <v>2476</v>
      </c>
      <c r="R779" s="132" t="str">
        <f>VLOOKUP($C779,'Invited Hospitals'!$B:$K, 10, FALSE)</f>
        <v>Minor</v>
      </c>
      <c r="V779" s="1"/>
      <c r="X779" s="1"/>
      <c r="AF779" s="17"/>
      <c r="AG779" s="17"/>
      <c r="AH779" s="17"/>
    </row>
    <row r="780" spans="1:34">
      <c r="A780" s="94">
        <v>0.84460563499033381</v>
      </c>
      <c r="B780" s="83" t="s">
        <v>1974</v>
      </c>
      <c r="C780" s="83" t="s">
        <v>1974</v>
      </c>
      <c r="D780" s="94">
        <v>0.23887557634757928</v>
      </c>
      <c r="E780" s="83" t="s">
        <v>2128</v>
      </c>
      <c r="F780" s="94">
        <v>0.32122333774177714</v>
      </c>
      <c r="G780" s="97" t="s">
        <v>2012</v>
      </c>
      <c r="H780" t="str">
        <f t="shared" si="62"/>
        <v>Hunter</v>
      </c>
      <c r="I780" t="str">
        <f t="shared" si="63"/>
        <v>Avril</v>
      </c>
      <c r="J780" t="str">
        <f t="shared" si="64"/>
        <v>Hunter, Avril</v>
      </c>
      <c r="K780">
        <f>VLOOKUP(C780,'Invited Hospitals'!B:J, 7, FALSE)</f>
        <v>599</v>
      </c>
      <c r="L780" s="132">
        <v>36</v>
      </c>
      <c r="M780">
        <f>VLOOKUP($C780,'Invited Hospitals'!$B:$J, 8, FALSE)</f>
        <v>2006</v>
      </c>
      <c r="N780" s="132" t="str">
        <f>VLOOKUP($C780,'Invited Hospitals'!$B:$K, 9, FALSE)</f>
        <v xml:space="preserve">Govt. (non federal) - City
</v>
      </c>
      <c r="O780" s="110" t="s">
        <v>2426</v>
      </c>
      <c r="P780" s="122">
        <v>38355</v>
      </c>
      <c r="Q780" s="110" t="s">
        <v>2422</v>
      </c>
      <c r="R780" s="132" t="str">
        <f>VLOOKUP($C780,'Invited Hospitals'!$B:$K, 10, FALSE)</f>
        <v>Minor</v>
      </c>
      <c r="V780" s="1"/>
      <c r="X780" s="1"/>
      <c r="AF780" s="17"/>
      <c r="AG780" s="17"/>
      <c r="AH780" s="17"/>
    </row>
    <row r="781" spans="1:34">
      <c r="A781" s="143">
        <v>0.86113425874311111</v>
      </c>
      <c r="B781" s="83" t="s">
        <v>1974</v>
      </c>
      <c r="C781" s="83" t="s">
        <v>1974</v>
      </c>
      <c r="D781" s="143">
        <v>0.238875576347579</v>
      </c>
      <c r="E781" s="83" t="s">
        <v>2128</v>
      </c>
      <c r="F781" s="143">
        <v>0.32122333774177714</v>
      </c>
      <c r="G781" s="97" t="s">
        <v>2013</v>
      </c>
      <c r="H781" t="str">
        <f t="shared" si="62"/>
        <v>James</v>
      </c>
      <c r="I781" t="str">
        <f t="shared" si="63"/>
        <v>Lisa</v>
      </c>
      <c r="J781" t="str">
        <f t="shared" si="64"/>
        <v>James, Lisa</v>
      </c>
      <c r="K781">
        <f>VLOOKUP(C781,'Invited Hospitals'!B:J, 7, FALSE)</f>
        <v>599</v>
      </c>
      <c r="L781" s="132">
        <v>36</v>
      </c>
      <c r="M781">
        <f>VLOOKUP($C781,'Invited Hospitals'!$B:$J, 8, FALSE)</f>
        <v>2006</v>
      </c>
      <c r="N781" s="132" t="str">
        <f>VLOOKUP($C781,'Invited Hospitals'!$B:$K, 9, FALSE)</f>
        <v xml:space="preserve">Govt. (non federal) - City
</v>
      </c>
      <c r="O781" s="110" t="s">
        <v>2426</v>
      </c>
      <c r="P781" s="122">
        <v>39279</v>
      </c>
      <c r="Q781" s="110" t="s">
        <v>2422</v>
      </c>
      <c r="R781" s="132" t="str">
        <f>VLOOKUP($C781,'Invited Hospitals'!$B:$K, 10, FALSE)</f>
        <v>Minor</v>
      </c>
      <c r="V781" s="1"/>
      <c r="X781" s="1"/>
      <c r="AF781" s="17"/>
      <c r="AG781" s="17"/>
      <c r="AH781" s="17"/>
    </row>
    <row r="782" spans="1:34">
      <c r="A782" s="143">
        <v>0.57310100326917801</v>
      </c>
      <c r="B782" s="83" t="s">
        <v>1974</v>
      </c>
      <c r="C782" s="83" t="s">
        <v>1974</v>
      </c>
      <c r="D782" s="143">
        <v>0.238875576347579</v>
      </c>
      <c r="E782" s="83" t="s">
        <v>2128</v>
      </c>
      <c r="F782" s="143">
        <v>0.32122333774177714</v>
      </c>
      <c r="G782" s="97" t="s">
        <v>2014</v>
      </c>
      <c r="H782" t="str">
        <f t="shared" si="62"/>
        <v>John</v>
      </c>
      <c r="I782" t="str">
        <f t="shared" si="63"/>
        <v>Agnes</v>
      </c>
      <c r="J782" t="str">
        <f t="shared" si="64"/>
        <v>John, Agnes</v>
      </c>
      <c r="K782">
        <f>VLOOKUP(C782,'Invited Hospitals'!B:J, 7, FALSE)</f>
        <v>599</v>
      </c>
      <c r="L782" s="132">
        <v>36</v>
      </c>
      <c r="M782">
        <f>VLOOKUP($C782,'Invited Hospitals'!$B:$J, 8, FALSE)</f>
        <v>2006</v>
      </c>
      <c r="N782" s="132" t="str">
        <f>VLOOKUP($C782,'Invited Hospitals'!$B:$K, 9, FALSE)</f>
        <v xml:space="preserve">Govt. (non federal) - City
</v>
      </c>
      <c r="O782" s="110" t="s">
        <v>2426</v>
      </c>
      <c r="P782" s="122">
        <v>39706</v>
      </c>
      <c r="Q782" s="110" t="s">
        <v>2476</v>
      </c>
      <c r="R782" s="132" t="str">
        <f>VLOOKUP($C782,'Invited Hospitals'!$B:$K, 10, FALSE)</f>
        <v>Minor</v>
      </c>
      <c r="V782" s="1"/>
      <c r="X782" s="1"/>
      <c r="AF782" s="17"/>
      <c r="AG782" s="17"/>
      <c r="AH782" s="17"/>
    </row>
    <row r="783" spans="1:34">
      <c r="A783" s="94">
        <v>0.57985914796771953</v>
      </c>
      <c r="B783" s="83" t="s">
        <v>1974</v>
      </c>
      <c r="C783" s="83" t="s">
        <v>1974</v>
      </c>
      <c r="D783" s="94">
        <v>0.238875576347579</v>
      </c>
      <c r="E783" s="83" t="s">
        <v>2128</v>
      </c>
      <c r="F783" s="94">
        <v>0.32122333774177714</v>
      </c>
      <c r="G783" s="97" t="s">
        <v>2015</v>
      </c>
      <c r="H783" t="str">
        <f t="shared" si="62"/>
        <v>Jose</v>
      </c>
      <c r="I783" t="str">
        <f t="shared" si="63"/>
        <v>Veena</v>
      </c>
      <c r="J783" t="str">
        <f t="shared" si="64"/>
        <v>Jose, Veena</v>
      </c>
      <c r="K783">
        <f>VLOOKUP(C783,'Invited Hospitals'!B:J, 7, FALSE)</f>
        <v>599</v>
      </c>
      <c r="L783" s="132">
        <v>36</v>
      </c>
      <c r="M783">
        <f>VLOOKUP($C783,'Invited Hospitals'!$B:$J, 8, FALSE)</f>
        <v>2006</v>
      </c>
      <c r="N783" s="132" t="str">
        <f>VLOOKUP($C783,'Invited Hospitals'!$B:$K, 9, FALSE)</f>
        <v xml:space="preserve">Govt. (non federal) - City
</v>
      </c>
      <c r="O783" s="110" t="s">
        <v>2426</v>
      </c>
      <c r="P783" s="122">
        <v>42219</v>
      </c>
      <c r="Q783" s="110" t="s">
        <v>2422</v>
      </c>
      <c r="R783" s="132" t="str">
        <f>VLOOKUP($C783,'Invited Hospitals'!$B:$K, 10, FALSE)</f>
        <v>Minor</v>
      </c>
      <c r="V783" s="1"/>
      <c r="X783" s="1"/>
      <c r="AF783" s="17"/>
      <c r="AG783" s="17"/>
      <c r="AH783" s="17"/>
    </row>
    <row r="784" spans="1:34">
      <c r="A784" s="143">
        <v>0.34910331528134608</v>
      </c>
      <c r="B784" s="83" t="s">
        <v>1974</v>
      </c>
      <c r="C784" s="83" t="s">
        <v>1974</v>
      </c>
      <c r="D784" s="143">
        <v>0.238875576347579</v>
      </c>
      <c r="E784" s="83" t="s">
        <v>2128</v>
      </c>
      <c r="F784" s="143">
        <v>0.32122333774177714</v>
      </c>
      <c r="G784" s="97" t="s">
        <v>2016</v>
      </c>
      <c r="H784" t="str">
        <f t="shared" si="62"/>
        <v>Marcellus</v>
      </c>
      <c r="I784" t="str">
        <f t="shared" si="63"/>
        <v>Cassandra</v>
      </c>
      <c r="J784" t="str">
        <f t="shared" si="64"/>
        <v>Marcellus, Cassandra</v>
      </c>
      <c r="K784">
        <f>VLOOKUP(C784,'Invited Hospitals'!B:J, 7, FALSE)</f>
        <v>599</v>
      </c>
      <c r="L784" s="132">
        <v>36</v>
      </c>
      <c r="M784">
        <f>VLOOKUP($C784,'Invited Hospitals'!$B:$J, 8, FALSE)</f>
        <v>2006</v>
      </c>
      <c r="N784" s="132" t="str">
        <f>VLOOKUP($C784,'Invited Hospitals'!$B:$K, 9, FALSE)</f>
        <v xml:space="preserve">Govt. (non federal) - City
</v>
      </c>
      <c r="O784" s="110" t="s">
        <v>2426</v>
      </c>
      <c r="P784" s="122">
        <v>42191</v>
      </c>
      <c r="Q784" s="110" t="s">
        <v>2422</v>
      </c>
      <c r="R784" s="132" t="str">
        <f>VLOOKUP($C784,'Invited Hospitals'!$B:$K, 10, FALSE)</f>
        <v>Minor</v>
      </c>
      <c r="V784" s="1"/>
      <c r="X784" s="1"/>
      <c r="AF784" s="17"/>
      <c r="AG784" s="17"/>
      <c r="AH784" s="17"/>
    </row>
    <row r="785" spans="1:34">
      <c r="A785" s="143">
        <v>0.93561259023936871</v>
      </c>
      <c r="B785" s="83" t="s">
        <v>1974</v>
      </c>
      <c r="C785" s="83" t="s">
        <v>1974</v>
      </c>
      <c r="D785" s="143">
        <v>0.238875576347579</v>
      </c>
      <c r="E785" s="83" t="s">
        <v>2128</v>
      </c>
      <c r="F785" s="143">
        <v>0.32122333774177703</v>
      </c>
      <c r="G785" s="97" t="s">
        <v>2017</v>
      </c>
      <c r="H785" t="str">
        <f t="shared" si="62"/>
        <v>Marchan</v>
      </c>
      <c r="I785" t="str">
        <f t="shared" si="63"/>
        <v>Helena</v>
      </c>
      <c r="J785" t="str">
        <f t="shared" si="64"/>
        <v>Marchan, Helena</v>
      </c>
      <c r="K785">
        <f>VLOOKUP(C785,'Invited Hospitals'!B:J, 7, FALSE)</f>
        <v>599</v>
      </c>
      <c r="L785" s="132">
        <v>36</v>
      </c>
      <c r="M785">
        <f>VLOOKUP($C785,'Invited Hospitals'!$B:$J, 8, FALSE)</f>
        <v>2006</v>
      </c>
      <c r="N785" s="132" t="str">
        <f>VLOOKUP($C785,'Invited Hospitals'!$B:$K, 9, FALSE)</f>
        <v xml:space="preserve">Govt. (non federal) - City
</v>
      </c>
      <c r="O785" s="110" t="s">
        <v>2426</v>
      </c>
      <c r="P785" s="122">
        <v>42655</v>
      </c>
      <c r="Q785" s="110" t="s">
        <v>2422</v>
      </c>
      <c r="R785" s="132" t="str">
        <f>VLOOKUP($C785,'Invited Hospitals'!$B:$K, 10, FALSE)</f>
        <v>Minor</v>
      </c>
      <c r="V785" s="1"/>
      <c r="X785" s="1"/>
      <c r="AF785" s="17"/>
      <c r="AG785" s="17"/>
      <c r="AH785" s="17"/>
    </row>
    <row r="786" spans="1:34">
      <c r="A786" s="143">
        <v>4.1379800191998384E-2</v>
      </c>
      <c r="B786" s="83" t="s">
        <v>1974</v>
      </c>
      <c r="C786" s="83" t="s">
        <v>1974</v>
      </c>
      <c r="D786" s="143">
        <v>0.238875576347579</v>
      </c>
      <c r="E786" s="83" t="s">
        <v>2128</v>
      </c>
      <c r="F786" s="143">
        <v>0.32122333774177714</v>
      </c>
      <c r="G786" s="97" t="s">
        <v>2018</v>
      </c>
      <c r="H786" t="str">
        <f t="shared" si="62"/>
        <v>Mba</v>
      </c>
      <c r="I786" t="str">
        <f t="shared" si="63"/>
        <v>Chizua</v>
      </c>
      <c r="J786" t="str">
        <f t="shared" si="64"/>
        <v>Mba, Chizua</v>
      </c>
      <c r="K786">
        <f>VLOOKUP(C786,'Invited Hospitals'!B:J, 7, FALSE)</f>
        <v>599</v>
      </c>
      <c r="L786" s="132">
        <v>36</v>
      </c>
      <c r="M786">
        <f>VLOOKUP($C786,'Invited Hospitals'!$B:$J, 8, FALSE)</f>
        <v>2006</v>
      </c>
      <c r="N786" s="132" t="str">
        <f>VLOOKUP($C786,'Invited Hospitals'!$B:$K, 9, FALSE)</f>
        <v xml:space="preserve">Govt. (non federal) - City
</v>
      </c>
      <c r="O786" s="110" t="s">
        <v>2426</v>
      </c>
      <c r="P786" s="122">
        <v>37872</v>
      </c>
      <c r="Q786" s="110" t="s">
        <v>2476</v>
      </c>
      <c r="R786" s="132" t="str">
        <f>VLOOKUP($C786,'Invited Hospitals'!$B:$K, 10, FALSE)</f>
        <v>Minor</v>
      </c>
      <c r="V786" s="1"/>
      <c r="X786" s="1"/>
      <c r="AF786" s="17"/>
      <c r="AG786" s="17"/>
      <c r="AH786" s="17"/>
    </row>
    <row r="787" spans="1:34">
      <c r="A787" s="143">
        <v>0.58890193791111445</v>
      </c>
      <c r="B787" s="83" t="s">
        <v>1974</v>
      </c>
      <c r="C787" s="83" t="s">
        <v>1974</v>
      </c>
      <c r="D787" s="94">
        <v>0.238875576347579</v>
      </c>
      <c r="E787" s="83" t="s">
        <v>2128</v>
      </c>
      <c r="F787" s="143">
        <v>0.32122333774177703</v>
      </c>
      <c r="G787" s="97" t="s">
        <v>2019</v>
      </c>
      <c r="H787" t="str">
        <f t="shared" si="62"/>
        <v>McPherson</v>
      </c>
      <c r="I787" t="str">
        <f t="shared" si="63"/>
        <v>Joy</v>
      </c>
      <c r="J787" t="str">
        <f t="shared" si="64"/>
        <v>Mcpherson, Joy</v>
      </c>
      <c r="K787">
        <f>VLOOKUP(C787,'Invited Hospitals'!B:J, 7, FALSE)</f>
        <v>599</v>
      </c>
      <c r="L787" s="132">
        <v>36</v>
      </c>
      <c r="M787">
        <f>VLOOKUP($C787,'Invited Hospitals'!$B:$J, 8, FALSE)</f>
        <v>2006</v>
      </c>
      <c r="N787" s="132" t="str">
        <f>VLOOKUP($C787,'Invited Hospitals'!$B:$K, 9, FALSE)</f>
        <v xml:space="preserve">Govt. (non federal) - City
</v>
      </c>
      <c r="O787" s="110" t="s">
        <v>2426</v>
      </c>
      <c r="P787" s="123" t="s">
        <v>2687</v>
      </c>
      <c r="Q787" s="110" t="s">
        <v>2422</v>
      </c>
      <c r="R787" s="132" t="str">
        <f>VLOOKUP($C787,'Invited Hospitals'!$B:$K, 10, FALSE)</f>
        <v>Minor</v>
      </c>
      <c r="V787" s="1"/>
      <c r="X787" s="1"/>
      <c r="AF787" s="17"/>
      <c r="AG787" s="17"/>
      <c r="AH787" s="17"/>
    </row>
    <row r="788" spans="1:34">
      <c r="A788" s="143">
        <v>0.49039759962915108</v>
      </c>
      <c r="B788" s="83" t="s">
        <v>1974</v>
      </c>
      <c r="C788" s="83" t="s">
        <v>1974</v>
      </c>
      <c r="D788" s="143">
        <v>0.238875576347579</v>
      </c>
      <c r="E788" s="83" t="s">
        <v>2128</v>
      </c>
      <c r="F788" s="143">
        <v>0.32122333774177714</v>
      </c>
      <c r="G788" s="97" t="s">
        <v>2020</v>
      </c>
      <c r="H788" t="str">
        <f t="shared" ref="H788:H795" si="65">LEFT(G788,(FIND(" ",G788,1)-1))</f>
        <v>Nwike</v>
      </c>
      <c r="I788" t="str">
        <f t="shared" ref="I788:I795" si="66">TRIM(MID(G788,FIND(" ",G788)+1,256))</f>
        <v>Eunice</v>
      </c>
      <c r="J788" t="str">
        <f t="shared" si="64"/>
        <v>Nwike, Eunice</v>
      </c>
      <c r="K788">
        <f>VLOOKUP(C788,'Invited Hospitals'!B:J, 7, FALSE)</f>
        <v>599</v>
      </c>
      <c r="L788" s="132">
        <v>36</v>
      </c>
      <c r="M788">
        <f>VLOOKUP($C788,'Invited Hospitals'!$B:$J, 8, FALSE)</f>
        <v>2006</v>
      </c>
      <c r="N788" s="132" t="str">
        <f>VLOOKUP($C788,'Invited Hospitals'!$B:$K, 9, FALSE)</f>
        <v xml:space="preserve">Govt. (non federal) - City
</v>
      </c>
      <c r="O788" s="110" t="s">
        <v>2686</v>
      </c>
      <c r="P788" s="122">
        <v>41428</v>
      </c>
      <c r="Q788" s="110" t="s">
        <v>2422</v>
      </c>
      <c r="R788" s="132" t="str">
        <f>VLOOKUP($C788,'Invited Hospitals'!$B:$K, 10, FALSE)</f>
        <v>Minor</v>
      </c>
      <c r="V788" s="1"/>
      <c r="X788" s="1"/>
      <c r="AF788" s="17"/>
      <c r="AG788" s="17"/>
      <c r="AH788" s="17"/>
    </row>
    <row r="789" spans="1:34">
      <c r="A789" s="94">
        <v>0.49673910251107267</v>
      </c>
      <c r="B789" s="83" t="s">
        <v>1974</v>
      </c>
      <c r="C789" s="83" t="s">
        <v>1974</v>
      </c>
      <c r="D789" s="94">
        <v>0.238875576347579</v>
      </c>
      <c r="E789" s="83" t="s">
        <v>2128</v>
      </c>
      <c r="F789" s="94">
        <v>0.32122333774177714</v>
      </c>
      <c r="G789" s="97" t="s">
        <v>2021</v>
      </c>
      <c r="H789" t="str">
        <f t="shared" si="65"/>
        <v>Ozougwu</v>
      </c>
      <c r="I789" t="str">
        <f t="shared" si="66"/>
        <v>Josephine</v>
      </c>
      <c r="J789" t="str">
        <f t="shared" si="64"/>
        <v>Ozougwu, Josephine</v>
      </c>
      <c r="K789">
        <f>VLOOKUP(C789,'Invited Hospitals'!B:J, 7, FALSE)</f>
        <v>599</v>
      </c>
      <c r="L789" s="132">
        <v>36</v>
      </c>
      <c r="M789">
        <f>VLOOKUP($C789,'Invited Hospitals'!$B:$J, 8, FALSE)</f>
        <v>2006</v>
      </c>
      <c r="N789" s="132" t="str">
        <f>VLOOKUP($C789,'Invited Hospitals'!$B:$K, 9, FALSE)</f>
        <v xml:space="preserve">Govt. (non federal) - City
</v>
      </c>
      <c r="O789" s="110" t="s">
        <v>2426</v>
      </c>
      <c r="P789" s="122">
        <v>37683</v>
      </c>
      <c r="Q789" s="110" t="s">
        <v>2476</v>
      </c>
      <c r="R789" s="132" t="str">
        <f>VLOOKUP($C789,'Invited Hospitals'!$B:$K, 10, FALSE)</f>
        <v>Minor</v>
      </c>
      <c r="V789" s="1"/>
      <c r="X789" s="1"/>
      <c r="AF789" s="17"/>
      <c r="AG789" s="17"/>
      <c r="AH789" s="17"/>
    </row>
    <row r="790" spans="1:34">
      <c r="A790" s="143">
        <v>0.29536895262625207</v>
      </c>
      <c r="B790" s="83" t="s">
        <v>1974</v>
      </c>
      <c r="C790" s="83" t="s">
        <v>1974</v>
      </c>
      <c r="D790" s="143">
        <v>0.238875576347579</v>
      </c>
      <c r="E790" s="83" t="s">
        <v>2128</v>
      </c>
      <c r="F790" s="143">
        <v>0.32122333774177714</v>
      </c>
      <c r="G790" s="97" t="s">
        <v>2022</v>
      </c>
      <c r="H790" t="str">
        <f t="shared" si="65"/>
        <v>Peters</v>
      </c>
      <c r="I790" t="str">
        <f t="shared" si="66"/>
        <v>Amanda</v>
      </c>
      <c r="J790" t="str">
        <f t="shared" si="64"/>
        <v>Peters, Amanda</v>
      </c>
      <c r="K790">
        <f>VLOOKUP(C790,'Invited Hospitals'!B:J, 7, FALSE)</f>
        <v>599</v>
      </c>
      <c r="L790" s="132">
        <v>36</v>
      </c>
      <c r="M790">
        <f>VLOOKUP($C790,'Invited Hospitals'!$B:$J, 8, FALSE)</f>
        <v>2006</v>
      </c>
      <c r="N790" s="132" t="str">
        <f>VLOOKUP($C790,'Invited Hospitals'!$B:$K, 9, FALSE)</f>
        <v xml:space="preserve">Govt. (non federal) - City
</v>
      </c>
      <c r="O790" s="110" t="s">
        <v>2426</v>
      </c>
      <c r="P790" s="122">
        <v>38516</v>
      </c>
      <c r="Q790" s="110" t="s">
        <v>2422</v>
      </c>
      <c r="R790" s="132" t="str">
        <f>VLOOKUP($C790,'Invited Hospitals'!$B:$K, 10, FALSE)</f>
        <v>Minor</v>
      </c>
      <c r="V790" s="1"/>
      <c r="X790" s="1"/>
      <c r="AF790" s="17"/>
      <c r="AG790" s="17"/>
      <c r="AH790" s="17"/>
    </row>
    <row r="791" spans="1:34">
      <c r="A791" s="143">
        <v>0.69674943386860433</v>
      </c>
      <c r="B791" s="83" t="s">
        <v>1974</v>
      </c>
      <c r="C791" s="83" t="s">
        <v>1974</v>
      </c>
      <c r="D791" s="143">
        <v>0.238875576347579</v>
      </c>
      <c r="E791" s="83" t="s">
        <v>2128</v>
      </c>
      <c r="F791" s="143">
        <v>0.32122333774177714</v>
      </c>
      <c r="G791" s="97" t="s">
        <v>2023</v>
      </c>
      <c r="H791" t="str">
        <f t="shared" si="65"/>
        <v>Singh</v>
      </c>
      <c r="I791" t="str">
        <f t="shared" si="66"/>
        <v>Roshinie</v>
      </c>
      <c r="J791" t="str">
        <f t="shared" si="64"/>
        <v>Singh, Roshinie</v>
      </c>
      <c r="K791">
        <f>VLOOKUP(C791,'Invited Hospitals'!B:J, 7, FALSE)</f>
        <v>599</v>
      </c>
      <c r="L791" s="132">
        <v>36</v>
      </c>
      <c r="M791">
        <f>VLOOKUP($C791,'Invited Hospitals'!$B:$J, 8, FALSE)</f>
        <v>2006</v>
      </c>
      <c r="N791" s="132" t="str">
        <f>VLOOKUP($C791,'Invited Hospitals'!$B:$K, 9, FALSE)</f>
        <v xml:space="preserve">Govt. (non federal) - City
</v>
      </c>
      <c r="O791" s="110" t="s">
        <v>2426</v>
      </c>
      <c r="P791" s="122">
        <v>42856</v>
      </c>
      <c r="Q791" s="110" t="s">
        <v>2476</v>
      </c>
      <c r="R791" s="132" t="str">
        <f>VLOOKUP($C791,'Invited Hospitals'!$B:$K, 10, FALSE)</f>
        <v>Minor</v>
      </c>
      <c r="V791" s="1"/>
      <c r="X791" s="1"/>
      <c r="AF791" s="17"/>
      <c r="AG791" s="17"/>
      <c r="AH791" s="17"/>
    </row>
    <row r="792" spans="1:34">
      <c r="A792" s="94">
        <v>0.21326596628298178</v>
      </c>
      <c r="B792" s="83" t="s">
        <v>1974</v>
      </c>
      <c r="C792" s="83" t="s">
        <v>1974</v>
      </c>
      <c r="D792" s="94">
        <v>0.238875576347579</v>
      </c>
      <c r="E792" s="83" t="s">
        <v>2128</v>
      </c>
      <c r="F792" s="94">
        <v>0.32122333774177714</v>
      </c>
      <c r="G792" s="97" t="s">
        <v>2024</v>
      </c>
      <c r="H792" t="str">
        <f t="shared" si="65"/>
        <v>Sinkler</v>
      </c>
      <c r="I792" t="str">
        <f t="shared" si="66"/>
        <v>Sharee</v>
      </c>
      <c r="J792" t="str">
        <f t="shared" si="64"/>
        <v>Sinkler, Sharee</v>
      </c>
      <c r="K792">
        <f>VLOOKUP(C792,'Invited Hospitals'!B:J, 7, FALSE)</f>
        <v>599</v>
      </c>
      <c r="L792" s="132">
        <v>36</v>
      </c>
      <c r="M792">
        <f>VLOOKUP($C792,'Invited Hospitals'!$B:$J, 8, FALSE)</f>
        <v>2006</v>
      </c>
      <c r="N792" s="132" t="str">
        <f>VLOOKUP($C792,'Invited Hospitals'!$B:$K, 9, FALSE)</f>
        <v xml:space="preserve">Govt. (non federal) - City
</v>
      </c>
      <c r="O792" s="110" t="s">
        <v>2426</v>
      </c>
      <c r="P792" s="122">
        <v>42625</v>
      </c>
      <c r="Q792" s="110" t="s">
        <v>2422</v>
      </c>
      <c r="R792" s="132" t="str">
        <f>VLOOKUP($C792,'Invited Hospitals'!$B:$K, 10, FALSE)</f>
        <v>Minor</v>
      </c>
      <c r="V792" s="1"/>
      <c r="X792" s="1"/>
      <c r="AF792" s="17"/>
      <c r="AG792" s="17"/>
      <c r="AH792" s="17"/>
    </row>
    <row r="793" spans="1:34">
      <c r="A793" s="143">
        <v>0.29281999283279092</v>
      </c>
      <c r="B793" s="83" t="s">
        <v>1974</v>
      </c>
      <c r="C793" s="83" t="s">
        <v>1974</v>
      </c>
      <c r="D793" s="94">
        <v>0.238875576347579</v>
      </c>
      <c r="E793" s="83" t="s">
        <v>2128</v>
      </c>
      <c r="F793" s="143">
        <v>0.32122333774177703</v>
      </c>
      <c r="G793" s="97" t="s">
        <v>2025</v>
      </c>
      <c r="H793" t="str">
        <f t="shared" si="65"/>
        <v>Sow</v>
      </c>
      <c r="I793" t="str">
        <f t="shared" si="66"/>
        <v>Adama</v>
      </c>
      <c r="J793" t="str">
        <f t="shared" si="64"/>
        <v>Sow, Adama</v>
      </c>
      <c r="K793">
        <f>VLOOKUP(C793,'Invited Hospitals'!B:J, 7, FALSE)</f>
        <v>599</v>
      </c>
      <c r="L793" s="132">
        <v>36</v>
      </c>
      <c r="M793">
        <f>VLOOKUP($C793,'Invited Hospitals'!$B:$J, 8, FALSE)</f>
        <v>2006</v>
      </c>
      <c r="N793" s="132" t="str">
        <f>VLOOKUP($C793,'Invited Hospitals'!$B:$K, 9, FALSE)</f>
        <v xml:space="preserve">Govt. (non federal) - City
</v>
      </c>
      <c r="O793" s="110" t="s">
        <v>2426</v>
      </c>
      <c r="P793" s="122">
        <v>42931</v>
      </c>
      <c r="Q793" s="110" t="s">
        <v>2434</v>
      </c>
      <c r="R793" s="132" t="str">
        <f>VLOOKUP($C793,'Invited Hospitals'!$B:$K, 10, FALSE)</f>
        <v>Minor</v>
      </c>
      <c r="V793" s="1"/>
      <c r="X793" s="1"/>
      <c r="AF793" s="17"/>
      <c r="AG793" s="17"/>
      <c r="AH793" s="17"/>
    </row>
    <row r="794" spans="1:34">
      <c r="A794" s="143">
        <v>0.59206948979024054</v>
      </c>
      <c r="B794" s="83" t="s">
        <v>1974</v>
      </c>
      <c r="C794" s="83" t="s">
        <v>1974</v>
      </c>
      <c r="D794" s="143">
        <v>0.238875576347579</v>
      </c>
      <c r="E794" s="83" t="s">
        <v>2128</v>
      </c>
      <c r="F794" s="143">
        <v>0.32122333774177703</v>
      </c>
      <c r="G794" s="97" t="s">
        <v>2026</v>
      </c>
      <c r="H794" t="str">
        <f t="shared" si="65"/>
        <v>Thompson</v>
      </c>
      <c r="I794" t="str">
        <f t="shared" si="66"/>
        <v>Gloria</v>
      </c>
      <c r="J794" t="str">
        <f t="shared" si="64"/>
        <v>Thompson, Gloria</v>
      </c>
      <c r="K794">
        <f>VLOOKUP(C794,'Invited Hospitals'!B:J, 7, FALSE)</f>
        <v>599</v>
      </c>
      <c r="L794" s="132">
        <v>36</v>
      </c>
      <c r="M794">
        <f>VLOOKUP($C794,'Invited Hospitals'!$B:$J, 8, FALSE)</f>
        <v>2006</v>
      </c>
      <c r="N794" s="132" t="str">
        <f>VLOOKUP($C794,'Invited Hospitals'!$B:$K, 9, FALSE)</f>
        <v xml:space="preserve">Govt. (non federal) - City
</v>
      </c>
      <c r="O794" s="110" t="s">
        <v>2426</v>
      </c>
      <c r="P794" s="122">
        <v>39090</v>
      </c>
      <c r="Q794" s="110" t="s">
        <v>2476</v>
      </c>
      <c r="R794" s="132" t="str">
        <f>VLOOKUP($C794,'Invited Hospitals'!$B:$K, 10, FALSE)</f>
        <v>Minor</v>
      </c>
      <c r="V794" s="1"/>
      <c r="X794" s="1"/>
      <c r="AF794" s="17"/>
      <c r="AG794" s="17"/>
      <c r="AH794" s="17"/>
    </row>
    <row r="795" spans="1:34">
      <c r="A795" s="143">
        <v>0.52268065515919071</v>
      </c>
      <c r="B795" s="83" t="s">
        <v>1974</v>
      </c>
      <c r="C795" s="83" t="s">
        <v>1974</v>
      </c>
      <c r="D795" s="143">
        <v>0.238875576347579</v>
      </c>
      <c r="E795" s="83" t="s">
        <v>2128</v>
      </c>
      <c r="F795" s="143">
        <v>0.32122333774177703</v>
      </c>
      <c r="G795" s="97" t="s">
        <v>2027</v>
      </c>
      <c r="H795" t="str">
        <f t="shared" si="65"/>
        <v>Vines</v>
      </c>
      <c r="I795" t="str">
        <f t="shared" si="66"/>
        <v>Shasohnda</v>
      </c>
      <c r="J795" t="str">
        <f t="shared" si="64"/>
        <v>Vines, Shasohnda</v>
      </c>
      <c r="K795">
        <f>VLOOKUP(C795,'Invited Hospitals'!B:J, 7, FALSE)</f>
        <v>599</v>
      </c>
      <c r="L795" s="132">
        <v>36</v>
      </c>
      <c r="M795">
        <f>VLOOKUP($C795,'Invited Hospitals'!$B:$J, 8, FALSE)</f>
        <v>2006</v>
      </c>
      <c r="N795" s="132" t="str">
        <f>VLOOKUP($C795,'Invited Hospitals'!$B:$K, 9, FALSE)</f>
        <v xml:space="preserve">Govt. (non federal) - City
</v>
      </c>
      <c r="O795" s="110" t="s">
        <v>2426</v>
      </c>
      <c r="P795" s="122">
        <v>37991</v>
      </c>
      <c r="Q795" s="110" t="s">
        <v>2422</v>
      </c>
      <c r="R795" s="132" t="str">
        <f>VLOOKUP($C795,'Invited Hospitals'!$B:$K, 10, FALSE)</f>
        <v>Minor</v>
      </c>
      <c r="V795" s="1"/>
      <c r="X795" s="1"/>
      <c r="AF795" s="17"/>
      <c r="AG795" s="17"/>
      <c r="AH795" s="17"/>
    </row>
    <row r="796" spans="1:34">
      <c r="A796" s="84">
        <v>0.40328730161558102</v>
      </c>
      <c r="B796" s="83" t="s">
        <v>1413</v>
      </c>
      <c r="C796" s="83" t="s">
        <v>2378</v>
      </c>
      <c r="D796" s="84">
        <v>0.93213279766833956</v>
      </c>
      <c r="E796" s="83" t="s">
        <v>1414</v>
      </c>
      <c r="F796" s="84">
        <v>0.262220602966591</v>
      </c>
      <c r="G796" s="83" t="s">
        <v>1448</v>
      </c>
      <c r="H796" t="str">
        <f t="shared" ref="H796:H835" si="67">LEFT(G796,(FIND(" ",G796,1)-1))</f>
        <v>Suleiman</v>
      </c>
      <c r="I796" t="str">
        <f t="shared" ref="I796:I835" si="68">TRIM(MID(G796,FIND(" ",G796)+1,256))</f>
        <v>Abdul</v>
      </c>
      <c r="J796" t="str">
        <f t="shared" ref="J796:J833" si="69">PROPER(CLEAN(H796&amp;", "&amp;I796))</f>
        <v>Suleiman, Abdul</v>
      </c>
      <c r="K796">
        <f>VLOOKUP(C796,'Invited Hospitals'!B:J, 7, FALSE)</f>
        <v>317</v>
      </c>
      <c r="L796" s="132">
        <v>40</v>
      </c>
      <c r="M796">
        <f>VLOOKUP($C796,'Invited Hospitals'!$B:$J, 8, FALSE)</f>
        <v>2013</v>
      </c>
      <c r="N796" s="132" t="str">
        <f>VLOOKUP($C796,'Invited Hospitals'!$B:$K, 9, FALSE)</f>
        <v xml:space="preserve">Govt. (non federal) - City
</v>
      </c>
      <c r="O796" s="110" t="s">
        <v>2757</v>
      </c>
      <c r="P796" s="110"/>
      <c r="Q796" s="110" t="s">
        <v>2761</v>
      </c>
      <c r="R796" s="132" t="str">
        <f>VLOOKUP($C796,'Invited Hospitals'!$B:$K, 10, FALSE)</f>
        <v>Minor</v>
      </c>
      <c r="V796" s="1"/>
      <c r="X796" s="1"/>
      <c r="AF796" s="17"/>
      <c r="AG796" s="17"/>
      <c r="AH796" s="17"/>
    </row>
    <row r="797" spans="1:34">
      <c r="A797" s="84">
        <v>0.21131984512251956</v>
      </c>
      <c r="B797" s="83" t="s">
        <v>1413</v>
      </c>
      <c r="C797" s="83" t="s">
        <v>2378</v>
      </c>
      <c r="D797" s="84">
        <v>0.93213279766833956</v>
      </c>
      <c r="E797" s="83" t="s">
        <v>1414</v>
      </c>
      <c r="F797" s="84">
        <v>0.262220602966591</v>
      </c>
      <c r="G797" s="83" t="s">
        <v>1420</v>
      </c>
      <c r="H797" t="str">
        <f t="shared" si="67"/>
        <v>Boahen</v>
      </c>
      <c r="I797" t="str">
        <f t="shared" si="68"/>
        <v>Abigail</v>
      </c>
      <c r="J797" t="str">
        <f t="shared" si="69"/>
        <v>Boahen, Abigail</v>
      </c>
      <c r="K797">
        <f>VLOOKUP(C797,'Invited Hospitals'!B:J, 7, FALSE)</f>
        <v>317</v>
      </c>
      <c r="L797" s="132">
        <v>40</v>
      </c>
      <c r="M797">
        <f>VLOOKUP($C797,'Invited Hospitals'!$B:$J, 8, FALSE)</f>
        <v>2013</v>
      </c>
      <c r="N797" s="132" t="str">
        <f>VLOOKUP($C797,'Invited Hospitals'!$B:$K, 9, FALSE)</f>
        <v xml:space="preserve">Govt. (non federal) - City
</v>
      </c>
      <c r="O797" s="110" t="s">
        <v>2757</v>
      </c>
      <c r="P797" s="110"/>
      <c r="Q797" s="110" t="s">
        <v>2712</v>
      </c>
      <c r="R797" s="132" t="str">
        <f>VLOOKUP($C797,'Invited Hospitals'!$B:$K, 10, FALSE)</f>
        <v>Minor</v>
      </c>
      <c r="V797" s="1"/>
      <c r="X797" s="1"/>
      <c r="AF797" s="17"/>
      <c r="AG797" s="17"/>
      <c r="AH797" s="17"/>
    </row>
    <row r="798" spans="1:34">
      <c r="A798" s="84">
        <v>0.95579653288772704</v>
      </c>
      <c r="B798" s="83" t="s">
        <v>1413</v>
      </c>
      <c r="C798" s="83" t="s">
        <v>2378</v>
      </c>
      <c r="D798" s="84">
        <v>0.93213279766833956</v>
      </c>
      <c r="E798" s="83" t="s">
        <v>1414</v>
      </c>
      <c r="F798" s="84">
        <v>0.262220602966591</v>
      </c>
      <c r="G798" s="83" t="s">
        <v>1436</v>
      </c>
      <c r="H798" t="str">
        <f t="shared" si="67"/>
        <v>Nunez</v>
      </c>
      <c r="I798" t="str">
        <f t="shared" si="68"/>
        <v>Abigail</v>
      </c>
      <c r="J798" t="str">
        <f t="shared" si="69"/>
        <v>Nunez, Abigail</v>
      </c>
      <c r="K798">
        <f>VLOOKUP(C798,'Invited Hospitals'!B:J, 7, FALSE)</f>
        <v>317</v>
      </c>
      <c r="L798" s="132">
        <v>40</v>
      </c>
      <c r="M798">
        <f>VLOOKUP($C798,'Invited Hospitals'!$B:$J, 8, FALSE)</f>
        <v>2013</v>
      </c>
      <c r="N798" s="132" t="str">
        <f>VLOOKUP($C798,'Invited Hospitals'!$B:$K, 9, FALSE)</f>
        <v xml:space="preserve">Govt. (non federal) - City
</v>
      </c>
      <c r="O798" s="110" t="s">
        <v>2426</v>
      </c>
      <c r="P798" s="110"/>
      <c r="Q798" s="110" t="s">
        <v>2712</v>
      </c>
      <c r="R798" s="132" t="str">
        <f>VLOOKUP($C798,'Invited Hospitals'!$B:$K, 10, FALSE)</f>
        <v>Minor</v>
      </c>
      <c r="V798" s="1"/>
      <c r="X798" s="1"/>
      <c r="AF798" s="17"/>
      <c r="AG798" s="17"/>
      <c r="AH798" s="17"/>
    </row>
    <row r="799" spans="1:34">
      <c r="A799" s="84">
        <v>0.26915247647182161</v>
      </c>
      <c r="B799" s="83" t="s">
        <v>1413</v>
      </c>
      <c r="C799" s="83" t="s">
        <v>2378</v>
      </c>
      <c r="D799" s="84">
        <v>0.93213279766833956</v>
      </c>
      <c r="E799" s="83" t="s">
        <v>1414</v>
      </c>
      <c r="F799" s="84">
        <v>0.262220602966591</v>
      </c>
      <c r="G799" s="83" t="s">
        <v>1444</v>
      </c>
      <c r="H799" t="str">
        <f t="shared" si="67"/>
        <v>Saka</v>
      </c>
      <c r="I799" t="str">
        <f t="shared" si="68"/>
        <v>Adekunka</v>
      </c>
      <c r="J799" t="str">
        <f t="shared" si="69"/>
        <v>Saka, Adekunka</v>
      </c>
      <c r="K799">
        <f>VLOOKUP(C799,'Invited Hospitals'!B:J, 7, FALSE)</f>
        <v>317</v>
      </c>
      <c r="L799" s="132">
        <v>40</v>
      </c>
      <c r="M799">
        <f>VLOOKUP($C799,'Invited Hospitals'!$B:$J, 8, FALSE)</f>
        <v>2013</v>
      </c>
      <c r="N799" s="132" t="str">
        <f>VLOOKUP($C799,'Invited Hospitals'!$B:$K, 9, FALSE)</f>
        <v xml:space="preserve">Govt. (non federal) - City
</v>
      </c>
      <c r="O799" s="110" t="s">
        <v>2426</v>
      </c>
      <c r="P799" s="110"/>
      <c r="Q799" s="110" t="s">
        <v>2712</v>
      </c>
      <c r="R799" s="132" t="str">
        <f>VLOOKUP($C799,'Invited Hospitals'!$B:$K, 10, FALSE)</f>
        <v>Minor</v>
      </c>
      <c r="V799" s="1"/>
      <c r="X799" s="1"/>
      <c r="AF799" s="17"/>
      <c r="AG799" s="17"/>
      <c r="AH799" s="17"/>
    </row>
    <row r="800" spans="1:34">
      <c r="A800" s="84">
        <v>0.73139656922872764</v>
      </c>
      <c r="B800" s="83" t="s">
        <v>1413</v>
      </c>
      <c r="C800" s="83" t="s">
        <v>2378</v>
      </c>
      <c r="D800" s="84">
        <v>0.93213279766833956</v>
      </c>
      <c r="E800" s="83" t="s">
        <v>1414</v>
      </c>
      <c r="F800" s="84">
        <v>0.262220602966591</v>
      </c>
      <c r="G800" s="83" t="s">
        <v>1445</v>
      </c>
      <c r="H800" t="str">
        <f t="shared" si="67"/>
        <v>Sanyang-Sarr</v>
      </c>
      <c r="I800" t="str">
        <f t="shared" si="68"/>
        <v>Aminata</v>
      </c>
      <c r="J800" t="str">
        <f t="shared" si="69"/>
        <v>Sanyang-Sarr, Aminata</v>
      </c>
      <c r="K800">
        <f>VLOOKUP(C800,'Invited Hospitals'!B:J, 7, FALSE)</f>
        <v>317</v>
      </c>
      <c r="L800" s="132">
        <v>40</v>
      </c>
      <c r="M800">
        <f>VLOOKUP($C800,'Invited Hospitals'!$B:$J, 8, FALSE)</f>
        <v>2013</v>
      </c>
      <c r="N800" s="132" t="str">
        <f>VLOOKUP($C800,'Invited Hospitals'!$B:$K, 9, FALSE)</f>
        <v xml:space="preserve">Govt. (non federal) - City
</v>
      </c>
      <c r="O800" s="110" t="s">
        <v>2757</v>
      </c>
      <c r="P800" s="110"/>
      <c r="Q800" s="110" t="s">
        <v>2761</v>
      </c>
      <c r="R800" s="132" t="str">
        <f>VLOOKUP($C800,'Invited Hospitals'!$B:$K, 10, FALSE)</f>
        <v>Minor</v>
      </c>
      <c r="V800" s="1"/>
      <c r="X800" s="1"/>
      <c r="Y800" s="6"/>
      <c r="AF800" s="30"/>
      <c r="AG800" s="26"/>
      <c r="AH800" s="29"/>
    </row>
    <row r="801" spans="1:34">
      <c r="A801" s="84">
        <v>0.86806358424319674</v>
      </c>
      <c r="B801" s="83" t="s">
        <v>1413</v>
      </c>
      <c r="C801" s="83" t="s">
        <v>2378</v>
      </c>
      <c r="D801" s="84">
        <v>0.93213279766833956</v>
      </c>
      <c r="E801" s="83" t="s">
        <v>1415</v>
      </c>
      <c r="F801" s="84">
        <v>0.81008835703815296</v>
      </c>
      <c r="G801" s="88" t="s">
        <v>1481</v>
      </c>
      <c r="H801" t="str">
        <f t="shared" si="67"/>
        <v>Quezada</v>
      </c>
      <c r="I801" t="str">
        <f t="shared" si="68"/>
        <v>Ana</v>
      </c>
      <c r="J801" t="str">
        <f t="shared" si="69"/>
        <v>Quezada, Ana</v>
      </c>
      <c r="K801">
        <f>VLOOKUP(C801,'Invited Hospitals'!B:J, 7, FALSE)</f>
        <v>317</v>
      </c>
      <c r="L801" s="132">
        <v>40</v>
      </c>
      <c r="M801">
        <f>VLOOKUP($C801,'Invited Hospitals'!$B:$J, 8, FALSE)</f>
        <v>2013</v>
      </c>
      <c r="N801" s="132" t="str">
        <f>VLOOKUP($C801,'Invited Hospitals'!$B:$K, 9, FALSE)</f>
        <v xml:space="preserve">Govt. (non federal) - City
</v>
      </c>
      <c r="O801" s="110" t="s">
        <v>2757</v>
      </c>
      <c r="P801" s="110"/>
      <c r="Q801" s="110" t="s">
        <v>2712</v>
      </c>
      <c r="R801" s="132" t="str">
        <f>VLOOKUP($C801,'Invited Hospitals'!$B:$K, 10, FALSE)</f>
        <v>Minor</v>
      </c>
      <c r="V801" s="1"/>
      <c r="X801" s="1"/>
      <c r="Y801" s="6"/>
      <c r="AF801" s="30"/>
      <c r="AG801" s="26"/>
      <c r="AH801" s="29"/>
    </row>
    <row r="802" spans="1:34">
      <c r="A802" s="84">
        <v>0.71265261141635272</v>
      </c>
      <c r="B802" s="83" t="s">
        <v>1413</v>
      </c>
      <c r="C802" s="83" t="s">
        <v>2378</v>
      </c>
      <c r="D802" s="84">
        <v>0.93213279766833956</v>
      </c>
      <c r="E802" s="83" t="s">
        <v>1415</v>
      </c>
      <c r="F802" s="84">
        <v>0.81008835703815296</v>
      </c>
      <c r="G802" s="88" t="s">
        <v>1474</v>
      </c>
      <c r="H802" t="str">
        <f t="shared" si="67"/>
        <v>Nwaigwe</v>
      </c>
      <c r="I802" t="str">
        <f t="shared" si="68"/>
        <v>Antonia</v>
      </c>
      <c r="J802" t="str">
        <f t="shared" si="69"/>
        <v>Nwaigwe, Antonia</v>
      </c>
      <c r="K802">
        <f>VLOOKUP(C802,'Invited Hospitals'!B:J, 7, FALSE)</f>
        <v>317</v>
      </c>
      <c r="L802" s="132">
        <v>40</v>
      </c>
      <c r="M802">
        <f>VLOOKUP($C802,'Invited Hospitals'!$B:$J, 8, FALSE)</f>
        <v>2013</v>
      </c>
      <c r="N802" s="132" t="str">
        <f>VLOOKUP($C802,'Invited Hospitals'!$B:$K, 9, FALSE)</f>
        <v xml:space="preserve">Govt. (non federal) - City
</v>
      </c>
      <c r="O802" s="110" t="s">
        <v>2757</v>
      </c>
      <c r="P802" s="110"/>
      <c r="Q802" s="110" t="s">
        <v>2761</v>
      </c>
      <c r="R802" s="132" t="str">
        <f>VLOOKUP($C802,'Invited Hospitals'!$B:$K, 10, FALSE)</f>
        <v>Minor</v>
      </c>
      <c r="V802" s="1"/>
      <c r="X802" s="1"/>
      <c r="Y802" s="6"/>
      <c r="AF802" s="30"/>
      <c r="AG802" s="26"/>
      <c r="AH802" s="29"/>
    </row>
    <row r="803" spans="1:34">
      <c r="A803" s="84">
        <v>0.89235522306939441</v>
      </c>
      <c r="B803" s="83" t="s">
        <v>1413</v>
      </c>
      <c r="C803" s="83" t="s">
        <v>2378</v>
      </c>
      <c r="D803" s="84">
        <v>0.93213279766834001</v>
      </c>
      <c r="E803" s="83" t="s">
        <v>1415</v>
      </c>
      <c r="F803" s="84">
        <v>0.81008835703815296</v>
      </c>
      <c r="G803" s="88" t="s">
        <v>1488</v>
      </c>
      <c r="H803" t="str">
        <f t="shared" si="67"/>
        <v>Uhummwangho</v>
      </c>
      <c r="I803" t="str">
        <f t="shared" si="68"/>
        <v>Betty</v>
      </c>
      <c r="J803" t="str">
        <f t="shared" si="69"/>
        <v>Uhummwangho, Betty</v>
      </c>
      <c r="K803">
        <f>VLOOKUP(C803,'Invited Hospitals'!B:J, 7, FALSE)</f>
        <v>317</v>
      </c>
      <c r="L803" s="132">
        <v>40</v>
      </c>
      <c r="M803">
        <f>VLOOKUP($C803,'Invited Hospitals'!$B:$J, 8, FALSE)</f>
        <v>2013</v>
      </c>
      <c r="N803" s="132" t="str">
        <f>VLOOKUP($C803,'Invited Hospitals'!$B:$K, 9, FALSE)</f>
        <v xml:space="preserve">Govt. (non federal) - City
</v>
      </c>
      <c r="O803" s="110" t="s">
        <v>2714</v>
      </c>
      <c r="P803" s="110"/>
      <c r="Q803" s="110" t="s">
        <v>2428</v>
      </c>
      <c r="R803" s="132" t="str">
        <f>VLOOKUP($C803,'Invited Hospitals'!$B:$K, 10, FALSE)</f>
        <v>Minor</v>
      </c>
      <c r="V803" s="1"/>
      <c r="X803" s="1"/>
      <c r="Y803" s="6"/>
      <c r="AF803" s="30"/>
      <c r="AG803" s="26"/>
      <c r="AH803" s="29"/>
    </row>
    <row r="804" spans="1:34">
      <c r="A804" s="84">
        <v>0.67185954684532112</v>
      </c>
      <c r="B804" s="83" t="s">
        <v>1413</v>
      </c>
      <c r="C804" s="83" t="s">
        <v>2378</v>
      </c>
      <c r="D804" s="84">
        <v>0.93213279766834001</v>
      </c>
      <c r="E804" s="83" t="s">
        <v>1415</v>
      </c>
      <c r="F804" s="84">
        <v>0.81008835703815296</v>
      </c>
      <c r="G804" s="88" t="s">
        <v>1482</v>
      </c>
      <c r="H804" t="str">
        <f t="shared" si="67"/>
        <v>Quinones</v>
      </c>
      <c r="I804" t="str">
        <f t="shared" si="68"/>
        <v>Brenda</v>
      </c>
      <c r="J804" t="str">
        <f t="shared" si="69"/>
        <v>Quinones, Brenda</v>
      </c>
      <c r="K804">
        <f>VLOOKUP(C804,'Invited Hospitals'!B:J, 7, FALSE)</f>
        <v>317</v>
      </c>
      <c r="L804" s="132">
        <v>40</v>
      </c>
      <c r="M804">
        <f>VLOOKUP($C804,'Invited Hospitals'!$B:$J, 8, FALSE)</f>
        <v>2013</v>
      </c>
      <c r="N804" s="132" t="str">
        <f>VLOOKUP($C804,'Invited Hospitals'!$B:$K, 9, FALSE)</f>
        <v xml:space="preserve">Govt. (non federal) - City
</v>
      </c>
      <c r="O804" s="110" t="s">
        <v>2757</v>
      </c>
      <c r="P804" s="110"/>
      <c r="Q804" s="110" t="s">
        <v>2712</v>
      </c>
      <c r="R804" s="132" t="str">
        <f>VLOOKUP($C804,'Invited Hospitals'!$B:$K, 10, FALSE)</f>
        <v>Minor</v>
      </c>
      <c r="V804" s="1"/>
      <c r="X804" s="1"/>
      <c r="Y804" s="6"/>
      <c r="AF804" s="30"/>
      <c r="AG804" s="26"/>
      <c r="AH804" s="29"/>
    </row>
    <row r="805" spans="1:34">
      <c r="A805" s="84">
        <v>0.38308548515779361</v>
      </c>
      <c r="B805" s="83" t="s">
        <v>1413</v>
      </c>
      <c r="C805" s="83" t="s">
        <v>2378</v>
      </c>
      <c r="D805" s="84">
        <v>0.93213279766833956</v>
      </c>
      <c r="E805" s="83" t="s">
        <v>1415</v>
      </c>
      <c r="F805" s="84">
        <v>0.81008835703815296</v>
      </c>
      <c r="G805" s="88" t="s">
        <v>1454</v>
      </c>
      <c r="H805" t="str">
        <f t="shared" si="67"/>
        <v>Addei</v>
      </c>
      <c r="I805" t="str">
        <f t="shared" si="68"/>
        <v>Catherine</v>
      </c>
      <c r="J805" t="str">
        <f t="shared" si="69"/>
        <v>Addei, Catherine</v>
      </c>
      <c r="K805">
        <f>VLOOKUP(C805,'Invited Hospitals'!B:J, 7, FALSE)</f>
        <v>317</v>
      </c>
      <c r="L805" s="132">
        <v>40</v>
      </c>
      <c r="M805">
        <f>VLOOKUP($C805,'Invited Hospitals'!$B:$J, 8, FALSE)</f>
        <v>2013</v>
      </c>
      <c r="N805" s="132" t="str">
        <f>VLOOKUP($C805,'Invited Hospitals'!$B:$K, 9, FALSE)</f>
        <v xml:space="preserve">Govt. (non federal) - City
</v>
      </c>
      <c r="O805" s="110" t="s">
        <v>2714</v>
      </c>
      <c r="P805" s="110"/>
      <c r="Q805" s="110" t="s">
        <v>2725</v>
      </c>
      <c r="R805" s="132" t="str">
        <f>VLOOKUP($C805,'Invited Hospitals'!$B:$K, 10, FALSE)</f>
        <v>Minor</v>
      </c>
      <c r="V805" s="1"/>
      <c r="X805" s="1"/>
      <c r="Y805" s="6"/>
      <c r="AF805" s="30"/>
      <c r="AG805" s="26"/>
      <c r="AH805" s="29"/>
    </row>
    <row r="806" spans="1:34">
      <c r="A806" s="84">
        <v>0.65198454929551231</v>
      </c>
      <c r="B806" s="83" t="s">
        <v>1413</v>
      </c>
      <c r="C806" s="83" t="s">
        <v>2378</v>
      </c>
      <c r="D806" s="84">
        <v>0.93213279766834001</v>
      </c>
      <c r="E806" s="83" t="s">
        <v>1415</v>
      </c>
      <c r="F806" s="84">
        <v>0.81008835703815296</v>
      </c>
      <c r="G806" s="88" t="s">
        <v>1487</v>
      </c>
      <c r="H806" t="str">
        <f t="shared" si="67"/>
        <v>Stewart</v>
      </c>
      <c r="I806" t="str">
        <f t="shared" si="68"/>
        <v>Charmaine</v>
      </c>
      <c r="J806" t="str">
        <f t="shared" si="69"/>
        <v>Stewart, Charmaine</v>
      </c>
      <c r="K806">
        <f>VLOOKUP(C806,'Invited Hospitals'!B:J, 7, FALSE)</f>
        <v>317</v>
      </c>
      <c r="L806" s="132">
        <v>40</v>
      </c>
      <c r="M806">
        <f>VLOOKUP($C806,'Invited Hospitals'!$B:$J, 8, FALSE)</f>
        <v>2013</v>
      </c>
      <c r="N806" s="132" t="str">
        <f>VLOOKUP($C806,'Invited Hospitals'!$B:$K, 9, FALSE)</f>
        <v xml:space="preserve">Govt. (non federal) - City
</v>
      </c>
      <c r="O806" s="110" t="s">
        <v>2714</v>
      </c>
      <c r="P806" s="110"/>
      <c r="Q806" s="110" t="s">
        <v>2725</v>
      </c>
      <c r="R806" s="132" t="str">
        <f>VLOOKUP($C806,'Invited Hospitals'!$B:$K, 10, FALSE)</f>
        <v>Minor</v>
      </c>
      <c r="V806" s="1"/>
      <c r="X806" s="1"/>
      <c r="Y806" s="6"/>
      <c r="AF806" s="30"/>
      <c r="AG806" s="26"/>
      <c r="AH806" s="29"/>
    </row>
    <row r="807" spans="1:34">
      <c r="A807" s="84">
        <v>0.66231049034303802</v>
      </c>
      <c r="B807" s="83" t="s">
        <v>1413</v>
      </c>
      <c r="C807" s="83" t="s">
        <v>2378</v>
      </c>
      <c r="D807" s="84">
        <v>0.93213279766833956</v>
      </c>
      <c r="E807" s="83" t="s">
        <v>1414</v>
      </c>
      <c r="F807" s="84">
        <v>0.262220602966591</v>
      </c>
      <c r="G807" s="83" t="s">
        <v>1424</v>
      </c>
      <c r="H807" t="str">
        <f t="shared" si="67"/>
        <v>Chimbo</v>
      </c>
      <c r="I807" t="str">
        <f t="shared" si="68"/>
        <v>Chinenye</v>
      </c>
      <c r="J807" t="str">
        <f t="shared" si="69"/>
        <v>Chimbo, Chinenye</v>
      </c>
      <c r="K807">
        <f>VLOOKUP(C807,'Invited Hospitals'!B:J, 7, FALSE)</f>
        <v>317</v>
      </c>
      <c r="L807" s="132">
        <v>40</v>
      </c>
      <c r="M807">
        <f>VLOOKUP($C807,'Invited Hospitals'!$B:$J, 8, FALSE)</f>
        <v>2013</v>
      </c>
      <c r="N807" s="132" t="str">
        <f>VLOOKUP($C807,'Invited Hospitals'!$B:$K, 9, FALSE)</f>
        <v xml:space="preserve">Govt. (non federal) - City
</v>
      </c>
      <c r="O807" s="110" t="s">
        <v>2757</v>
      </c>
      <c r="P807" s="110"/>
      <c r="Q807" s="110" t="s">
        <v>2761</v>
      </c>
      <c r="R807" s="132" t="str">
        <f>VLOOKUP($C807,'Invited Hospitals'!$B:$K, 10, FALSE)</f>
        <v>Minor</v>
      </c>
      <c r="V807" s="1"/>
      <c r="X807" s="1"/>
      <c r="Y807" s="6"/>
      <c r="AF807" s="30"/>
      <c r="AG807" s="26"/>
      <c r="AH807" s="29"/>
    </row>
    <row r="808" spans="1:34">
      <c r="A808" s="84">
        <v>0.35509145658592867</v>
      </c>
      <c r="B808" s="83" t="s">
        <v>1413</v>
      </c>
      <c r="C808" s="83" t="s">
        <v>2378</v>
      </c>
      <c r="D808" s="84">
        <v>0.93213279766833956</v>
      </c>
      <c r="E808" s="83" t="s">
        <v>1415</v>
      </c>
      <c r="F808" s="84">
        <v>0.81008835703815296</v>
      </c>
      <c r="G808" s="88" t="s">
        <v>1477</v>
      </c>
      <c r="H808" t="str">
        <f t="shared" si="67"/>
        <v>Obi</v>
      </c>
      <c r="I808" t="str">
        <f t="shared" si="68"/>
        <v>Christiana</v>
      </c>
      <c r="J808" t="str">
        <f t="shared" si="69"/>
        <v>Obi, Christiana</v>
      </c>
      <c r="K808">
        <f>VLOOKUP(C808,'Invited Hospitals'!B:J, 7, FALSE)</f>
        <v>317</v>
      </c>
      <c r="L808" s="132">
        <v>40</v>
      </c>
      <c r="M808">
        <f>VLOOKUP($C808,'Invited Hospitals'!$B:$J, 8, FALSE)</f>
        <v>2013</v>
      </c>
      <c r="N808" s="132" t="str">
        <f>VLOOKUP($C808,'Invited Hospitals'!$B:$K, 9, FALSE)</f>
        <v xml:space="preserve">Govt. (non federal) - City
</v>
      </c>
      <c r="O808" s="110" t="s">
        <v>2714</v>
      </c>
      <c r="P808" s="110"/>
      <c r="Q808" s="110" t="s">
        <v>2428</v>
      </c>
      <c r="R808" s="132" t="str">
        <f>VLOOKUP($C808,'Invited Hospitals'!$B:$K, 10, FALSE)</f>
        <v>Minor</v>
      </c>
      <c r="V808" s="1"/>
      <c r="X808" s="1"/>
      <c r="Y808" s="6"/>
      <c r="AF808" s="30"/>
      <c r="AG808" s="26"/>
      <c r="AH808" s="29"/>
    </row>
    <row r="809" spans="1:34">
      <c r="A809" s="84">
        <v>2.7609101969320649E-2</v>
      </c>
      <c r="B809" s="83" t="s">
        <v>1413</v>
      </c>
      <c r="C809" s="83" t="s">
        <v>2378</v>
      </c>
      <c r="D809" s="84">
        <v>0.93213279766833956</v>
      </c>
      <c r="E809" s="83" t="s">
        <v>1415</v>
      </c>
      <c r="F809" s="84">
        <v>0.81008835703815296</v>
      </c>
      <c r="G809" s="88" t="s">
        <v>1460</v>
      </c>
      <c r="H809" t="str">
        <f t="shared" si="67"/>
        <v>Eddun</v>
      </c>
      <c r="I809" t="str">
        <f t="shared" si="68"/>
        <v>Christopher</v>
      </c>
      <c r="J809" t="str">
        <f t="shared" si="69"/>
        <v>Eddun, Christopher</v>
      </c>
      <c r="K809">
        <f>VLOOKUP(C809,'Invited Hospitals'!B:J, 7, FALSE)</f>
        <v>317</v>
      </c>
      <c r="L809" s="132">
        <v>40</v>
      </c>
      <c r="M809">
        <f>VLOOKUP($C809,'Invited Hospitals'!$B:$J, 8, FALSE)</f>
        <v>2013</v>
      </c>
      <c r="N809" s="132" t="str">
        <f>VLOOKUP($C809,'Invited Hospitals'!$B:$K, 9, FALSE)</f>
        <v xml:space="preserve">Govt. (non federal) - City
</v>
      </c>
      <c r="O809" s="110" t="s">
        <v>2714</v>
      </c>
      <c r="P809" s="110"/>
      <c r="Q809" s="110" t="s">
        <v>2428</v>
      </c>
      <c r="R809" s="132" t="str">
        <f>VLOOKUP($C809,'Invited Hospitals'!$B:$K, 10, FALSE)</f>
        <v>Minor</v>
      </c>
      <c r="V809" s="1"/>
      <c r="X809" s="1"/>
      <c r="Y809" s="6"/>
      <c r="AF809" s="30"/>
      <c r="AG809" s="26"/>
      <c r="AH809" s="29"/>
    </row>
    <row r="810" spans="1:34">
      <c r="A810" s="84">
        <v>0.53356348639740558</v>
      </c>
      <c r="B810" s="83" t="s">
        <v>1413</v>
      </c>
      <c r="C810" s="83" t="s">
        <v>2378</v>
      </c>
      <c r="D810" s="84">
        <v>0.93213279766833956</v>
      </c>
      <c r="E810" s="83" t="s">
        <v>1414</v>
      </c>
      <c r="F810" s="84">
        <v>0.262220602966591</v>
      </c>
      <c r="G810" s="83" t="s">
        <v>1446</v>
      </c>
      <c r="H810" t="str">
        <f t="shared" si="67"/>
        <v>Solis</v>
      </c>
      <c r="I810" t="str">
        <f t="shared" si="68"/>
        <v>Dalia</v>
      </c>
      <c r="J810" t="str">
        <f t="shared" si="69"/>
        <v>Solis, Dalia</v>
      </c>
      <c r="K810">
        <f>VLOOKUP(C810,'Invited Hospitals'!B:J, 7, FALSE)</f>
        <v>317</v>
      </c>
      <c r="L810" s="132">
        <v>40</v>
      </c>
      <c r="M810">
        <f>VLOOKUP($C810,'Invited Hospitals'!$B:$J, 8, FALSE)</f>
        <v>2013</v>
      </c>
      <c r="N810" s="132" t="str">
        <f>VLOOKUP($C810,'Invited Hospitals'!$B:$K, 9, FALSE)</f>
        <v xml:space="preserve">Govt. (non federal) - City
</v>
      </c>
      <c r="O810" s="110" t="s">
        <v>2757</v>
      </c>
      <c r="P810" s="110"/>
      <c r="Q810" s="110" t="s">
        <v>2712</v>
      </c>
      <c r="R810" s="132" t="str">
        <f>VLOOKUP($C810,'Invited Hospitals'!$B:$K, 10, FALSE)</f>
        <v>Minor</v>
      </c>
      <c r="V810" s="1"/>
      <c r="X810" s="1"/>
      <c r="Y810" s="6"/>
      <c r="AF810" s="30"/>
      <c r="AG810" s="26"/>
      <c r="AH810" s="29"/>
    </row>
    <row r="811" spans="1:34">
      <c r="A811" s="84">
        <v>0.93904831476427375</v>
      </c>
      <c r="B811" s="83" t="s">
        <v>1413</v>
      </c>
      <c r="C811" s="83" t="s">
        <v>2378</v>
      </c>
      <c r="D811" s="84">
        <v>0.93213279766834001</v>
      </c>
      <c r="E811" s="83" t="s">
        <v>1415</v>
      </c>
      <c r="F811" s="84">
        <v>0.81008835703815296</v>
      </c>
      <c r="G811" s="88" t="s">
        <v>1486</v>
      </c>
      <c r="H811" t="str">
        <f t="shared" si="67"/>
        <v>Seville</v>
      </c>
      <c r="I811" t="str">
        <f t="shared" si="68"/>
        <v>Damaris</v>
      </c>
      <c r="J811" t="str">
        <f t="shared" si="69"/>
        <v>Seville, Damaris</v>
      </c>
      <c r="K811">
        <f>VLOOKUP(C811,'Invited Hospitals'!B:J, 7, FALSE)</f>
        <v>317</v>
      </c>
      <c r="L811" s="132">
        <v>40</v>
      </c>
      <c r="M811">
        <f>VLOOKUP($C811,'Invited Hospitals'!$B:$J, 8, FALSE)</f>
        <v>2013</v>
      </c>
      <c r="N811" s="132" t="str">
        <f>VLOOKUP($C811,'Invited Hospitals'!$B:$K, 9, FALSE)</f>
        <v xml:space="preserve">Govt. (non federal) - City
</v>
      </c>
      <c r="O811" s="110" t="s">
        <v>2757</v>
      </c>
      <c r="P811" s="110"/>
      <c r="Q811" s="110" t="s">
        <v>2761</v>
      </c>
      <c r="R811" s="132" t="str">
        <f>VLOOKUP($C811,'Invited Hospitals'!$B:$K, 10, FALSE)</f>
        <v>Minor</v>
      </c>
      <c r="V811" s="1"/>
      <c r="X811" s="1"/>
      <c r="Y811" s="6"/>
      <c r="AF811" s="30"/>
      <c r="AG811" s="26"/>
      <c r="AH811" s="29"/>
    </row>
    <row r="812" spans="1:34">
      <c r="A812" s="84">
        <v>0.22634610632548835</v>
      </c>
      <c r="B812" s="83" t="s">
        <v>1413</v>
      </c>
      <c r="C812" s="83" t="s">
        <v>2378</v>
      </c>
      <c r="D812" s="84">
        <v>0.93213279766833956</v>
      </c>
      <c r="E812" s="83" t="s">
        <v>1414</v>
      </c>
      <c r="F812" s="84">
        <v>0.262220602966591</v>
      </c>
      <c r="G812" s="83" t="s">
        <v>1421</v>
      </c>
      <c r="H812" t="str">
        <f t="shared" si="67"/>
        <v>Boyd</v>
      </c>
      <c r="I812" t="str">
        <f t="shared" si="68"/>
        <v>Dominique</v>
      </c>
      <c r="J812" t="str">
        <f t="shared" si="69"/>
        <v>Boyd, Dominique</v>
      </c>
      <c r="K812">
        <f>VLOOKUP(C812,'Invited Hospitals'!B:J, 7, FALSE)</f>
        <v>317</v>
      </c>
      <c r="L812" s="132">
        <v>40</v>
      </c>
      <c r="M812">
        <f>VLOOKUP($C812,'Invited Hospitals'!$B:$J, 8, FALSE)</f>
        <v>2013</v>
      </c>
      <c r="N812" s="132" t="str">
        <f>VLOOKUP($C812,'Invited Hospitals'!$B:$K, 9, FALSE)</f>
        <v xml:space="preserve">Govt. (non federal) - City
</v>
      </c>
      <c r="O812" s="110" t="s">
        <v>2757</v>
      </c>
      <c r="P812" s="110"/>
      <c r="Q812" s="110" t="s">
        <v>2712</v>
      </c>
      <c r="R812" s="132" t="str">
        <f>VLOOKUP($C812,'Invited Hospitals'!$B:$K, 10, FALSE)</f>
        <v>Minor</v>
      </c>
      <c r="V812" s="1"/>
      <c r="X812" s="1"/>
      <c r="Y812" s="6"/>
      <c r="AF812" s="30"/>
      <c r="AG812" s="26"/>
      <c r="AH812" s="29"/>
    </row>
    <row r="813" spans="1:34">
      <c r="A813" s="84">
        <v>0.10792934381937469</v>
      </c>
      <c r="B813" s="83" t="s">
        <v>1413</v>
      </c>
      <c r="C813" s="83" t="s">
        <v>2378</v>
      </c>
      <c r="D813" s="84">
        <v>0.93213279766833956</v>
      </c>
      <c r="E813" s="83" t="s">
        <v>1415</v>
      </c>
      <c r="F813" s="84">
        <v>0.81008835703815296</v>
      </c>
      <c r="G813" s="88" t="s">
        <v>1469</v>
      </c>
      <c r="H813" t="str">
        <f t="shared" si="67"/>
        <v>Lawrence</v>
      </c>
      <c r="I813" t="str">
        <f t="shared" si="68"/>
        <v>Ellen</v>
      </c>
      <c r="J813" t="str">
        <f t="shared" si="69"/>
        <v>Lawrence, Ellen</v>
      </c>
      <c r="K813">
        <f>VLOOKUP(C813,'Invited Hospitals'!B:J, 7, FALSE)</f>
        <v>317</v>
      </c>
      <c r="L813" s="132">
        <v>40</v>
      </c>
      <c r="M813">
        <f>VLOOKUP($C813,'Invited Hospitals'!$B:$J, 8, FALSE)</f>
        <v>2013</v>
      </c>
      <c r="N813" s="132" t="str">
        <f>VLOOKUP($C813,'Invited Hospitals'!$B:$K, 9, FALSE)</f>
        <v xml:space="preserve">Govt. (non federal) - City
</v>
      </c>
      <c r="O813" s="110" t="s">
        <v>2714</v>
      </c>
      <c r="P813" s="110"/>
      <c r="Q813" s="110" t="s">
        <v>2428</v>
      </c>
      <c r="R813" s="132" t="str">
        <f>VLOOKUP($C813,'Invited Hospitals'!$B:$K, 10, FALSE)</f>
        <v>Minor</v>
      </c>
      <c r="V813" s="1"/>
      <c r="X813" s="1"/>
      <c r="Y813" s="6"/>
      <c r="AF813" s="30"/>
      <c r="AG813" s="26"/>
      <c r="AH813" s="29"/>
    </row>
    <row r="814" spans="1:34">
      <c r="A814" s="84">
        <v>0.85421813579328043</v>
      </c>
      <c r="B814" s="83" t="s">
        <v>1413</v>
      </c>
      <c r="C814" s="83" t="s">
        <v>2378</v>
      </c>
      <c r="D814" s="84">
        <v>0.93213279766834001</v>
      </c>
      <c r="E814" s="83" t="s">
        <v>1415</v>
      </c>
      <c r="F814" s="84">
        <v>0.81008835703815296</v>
      </c>
      <c r="G814" s="88" t="s">
        <v>1490</v>
      </c>
      <c r="H814" t="str">
        <f t="shared" si="67"/>
        <v>Vergara</v>
      </c>
      <c r="I814" t="str">
        <f t="shared" si="68"/>
        <v>Federica</v>
      </c>
      <c r="J814" t="str">
        <f t="shared" si="69"/>
        <v>Vergara, Federica</v>
      </c>
      <c r="K814">
        <f>VLOOKUP(C814,'Invited Hospitals'!B:J, 7, FALSE)</f>
        <v>317</v>
      </c>
      <c r="L814" s="132">
        <v>40</v>
      </c>
      <c r="M814">
        <f>VLOOKUP($C814,'Invited Hospitals'!$B:$J, 8, FALSE)</f>
        <v>2013</v>
      </c>
      <c r="N814" s="132" t="str">
        <f>VLOOKUP($C814,'Invited Hospitals'!$B:$K, 9, FALSE)</f>
        <v xml:space="preserve">Govt. (non federal) - City
</v>
      </c>
      <c r="O814" s="110" t="s">
        <v>2714</v>
      </c>
      <c r="P814" s="110"/>
      <c r="Q814" s="110" t="s">
        <v>2428</v>
      </c>
      <c r="R814" s="132" t="str">
        <f>VLOOKUP($C814,'Invited Hospitals'!$B:$K, 10, FALSE)</f>
        <v>Minor</v>
      </c>
      <c r="V814" s="1"/>
      <c r="X814" s="1"/>
      <c r="Y814" s="6"/>
      <c r="AF814" s="30"/>
      <c r="AG814" s="26"/>
      <c r="AH814" s="29"/>
    </row>
    <row r="815" spans="1:34">
      <c r="A815" s="84">
        <v>0.46062518525341156</v>
      </c>
      <c r="B815" s="83" t="s">
        <v>1413</v>
      </c>
      <c r="C815" s="83" t="s">
        <v>2378</v>
      </c>
      <c r="D815" s="84">
        <v>0.93213279766833956</v>
      </c>
      <c r="E815" s="83" t="s">
        <v>1414</v>
      </c>
      <c r="F815" s="84">
        <v>0.262220602966591</v>
      </c>
      <c r="G815" s="83" t="s">
        <v>1433</v>
      </c>
      <c r="H815" t="str">
        <f t="shared" si="67"/>
        <v>Leiva</v>
      </c>
      <c r="I815" t="str">
        <f t="shared" si="68"/>
        <v>Francisca</v>
      </c>
      <c r="J815" t="str">
        <f t="shared" si="69"/>
        <v>Leiva, Francisca</v>
      </c>
      <c r="K815">
        <f>VLOOKUP(C815,'Invited Hospitals'!B:J, 7, FALSE)</f>
        <v>317</v>
      </c>
      <c r="L815" s="132">
        <v>40</v>
      </c>
      <c r="M815">
        <f>VLOOKUP($C815,'Invited Hospitals'!$B:$J, 8, FALSE)</f>
        <v>2013</v>
      </c>
      <c r="N815" s="132" t="str">
        <f>VLOOKUP($C815,'Invited Hospitals'!$B:$K, 9, FALSE)</f>
        <v xml:space="preserve">Govt. (non federal) - City
</v>
      </c>
      <c r="O815" s="110" t="s">
        <v>2757</v>
      </c>
      <c r="P815" s="110"/>
      <c r="Q815" s="110" t="s">
        <v>2736</v>
      </c>
      <c r="R815" s="132" t="str">
        <f>VLOOKUP($C815,'Invited Hospitals'!$B:$K, 10, FALSE)</f>
        <v>Minor</v>
      </c>
      <c r="V815" s="1"/>
      <c r="X815" s="1"/>
      <c r="AF815" s="17"/>
      <c r="AG815" s="18"/>
      <c r="AH815" s="17"/>
    </row>
    <row r="816" spans="1:34">
      <c r="A816" s="84">
        <v>0.27778961019866488</v>
      </c>
      <c r="B816" s="83" t="s">
        <v>1413</v>
      </c>
      <c r="C816" s="83" t="s">
        <v>2378</v>
      </c>
      <c r="D816" s="84">
        <v>0.93213279766833956</v>
      </c>
      <c r="E816" s="83" t="s">
        <v>1414</v>
      </c>
      <c r="F816" s="84">
        <v>0.262220602966591</v>
      </c>
      <c r="G816" s="83" t="s">
        <v>1423</v>
      </c>
      <c r="H816" t="str">
        <f t="shared" si="67"/>
        <v>Charles</v>
      </c>
      <c r="I816" t="str">
        <f t="shared" si="68"/>
        <v>Frisnel</v>
      </c>
      <c r="J816" t="str">
        <f t="shared" si="69"/>
        <v>Charles, Frisnel</v>
      </c>
      <c r="K816">
        <f>VLOOKUP(C816,'Invited Hospitals'!B:J, 7, FALSE)</f>
        <v>317</v>
      </c>
      <c r="L816" s="132">
        <v>40</v>
      </c>
      <c r="M816">
        <f>VLOOKUP($C816,'Invited Hospitals'!$B:$J, 8, FALSE)</f>
        <v>2013</v>
      </c>
      <c r="N816" s="132" t="str">
        <f>VLOOKUP($C816,'Invited Hospitals'!$B:$K, 9, FALSE)</f>
        <v xml:space="preserve">Govt. (non federal) - City
</v>
      </c>
      <c r="O816" s="110" t="s">
        <v>2757</v>
      </c>
      <c r="P816" s="110"/>
      <c r="Q816" s="110" t="s">
        <v>2712</v>
      </c>
      <c r="R816" s="132" t="str">
        <f>VLOOKUP($C816,'Invited Hospitals'!$B:$K, 10, FALSE)</f>
        <v>Minor</v>
      </c>
      <c r="V816" s="1"/>
      <c r="X816" s="1"/>
      <c r="AF816" s="17"/>
      <c r="AG816" s="17"/>
      <c r="AH816" s="17"/>
    </row>
    <row r="817" spans="1:34">
      <c r="A817" s="84">
        <v>0.22573283754219042</v>
      </c>
      <c r="B817" s="83" t="s">
        <v>1413</v>
      </c>
      <c r="C817" s="83" t="s">
        <v>2378</v>
      </c>
      <c r="D817" s="84">
        <v>0.93213279766833956</v>
      </c>
      <c r="E817" s="83" t="s">
        <v>1414</v>
      </c>
      <c r="F817" s="84">
        <v>0.262220602966591</v>
      </c>
      <c r="G817" s="83" t="s">
        <v>1417</v>
      </c>
      <c r="H817" t="str">
        <f t="shared" si="67"/>
        <v>Agage</v>
      </c>
      <c r="I817" t="str">
        <f t="shared" si="68"/>
        <v>Gladys</v>
      </c>
      <c r="J817" t="str">
        <f t="shared" si="69"/>
        <v>Agage, Gladys</v>
      </c>
      <c r="K817">
        <f>VLOOKUP(C817,'Invited Hospitals'!B:J, 7, FALSE)</f>
        <v>317</v>
      </c>
      <c r="L817" s="132">
        <v>40</v>
      </c>
      <c r="M817">
        <f>VLOOKUP($C817,'Invited Hospitals'!$B:$J, 8, FALSE)</f>
        <v>2013</v>
      </c>
      <c r="N817" s="132" t="str">
        <f>VLOOKUP($C817,'Invited Hospitals'!$B:$K, 9, FALSE)</f>
        <v xml:space="preserve">Govt. (non federal) - City
</v>
      </c>
      <c r="O817" s="110" t="s">
        <v>2757</v>
      </c>
      <c r="P817" s="110"/>
      <c r="Q817" s="110" t="s">
        <v>2712</v>
      </c>
      <c r="R817" s="132" t="str">
        <f>VLOOKUP($C817,'Invited Hospitals'!$B:$K, 10, FALSE)</f>
        <v>Minor</v>
      </c>
      <c r="V817" s="1"/>
      <c r="X817" s="1"/>
      <c r="AF817" s="17"/>
      <c r="AG817" s="17"/>
      <c r="AH817" s="17"/>
    </row>
    <row r="818" spans="1:34">
      <c r="A818" s="84">
        <v>0.67012857354184141</v>
      </c>
      <c r="B818" s="83" t="s">
        <v>1413</v>
      </c>
      <c r="C818" s="83" t="s">
        <v>2378</v>
      </c>
      <c r="D818" s="84">
        <v>0.93213279766833956</v>
      </c>
      <c r="E818" s="83" t="s">
        <v>1414</v>
      </c>
      <c r="F818" s="84">
        <v>0.262220602966591</v>
      </c>
      <c r="G818" s="83" t="s">
        <v>1441</v>
      </c>
      <c r="H818" t="str">
        <f t="shared" si="67"/>
        <v>Prias</v>
      </c>
      <c r="I818" t="str">
        <f t="shared" si="68"/>
        <v>Gregorio</v>
      </c>
      <c r="J818" t="str">
        <f t="shared" si="69"/>
        <v>Prias, Gregorio</v>
      </c>
      <c r="K818">
        <f>VLOOKUP(C818,'Invited Hospitals'!B:J, 7, FALSE)</f>
        <v>317</v>
      </c>
      <c r="L818" s="132">
        <v>40</v>
      </c>
      <c r="M818">
        <f>VLOOKUP($C818,'Invited Hospitals'!$B:$J, 8, FALSE)</f>
        <v>2013</v>
      </c>
      <c r="N818" s="132" t="str">
        <f>VLOOKUP($C818,'Invited Hospitals'!$B:$K, 9, FALSE)</f>
        <v xml:space="preserve">Govt. (non federal) - City
</v>
      </c>
      <c r="O818" s="110" t="s">
        <v>2426</v>
      </c>
      <c r="P818" s="110"/>
      <c r="Q818" s="110" t="s">
        <v>2736</v>
      </c>
      <c r="R818" s="132" t="str">
        <f>VLOOKUP($C818,'Invited Hospitals'!$B:$K, 10, FALSE)</f>
        <v>Minor</v>
      </c>
      <c r="V818" s="1"/>
      <c r="X818" s="1"/>
      <c r="AF818" s="17"/>
      <c r="AG818" s="17"/>
      <c r="AH818" s="17"/>
    </row>
    <row r="819" spans="1:34">
      <c r="A819" s="84">
        <v>0.80495358728554078</v>
      </c>
      <c r="B819" s="83" t="s">
        <v>1413</v>
      </c>
      <c r="C819" s="83" t="s">
        <v>2378</v>
      </c>
      <c r="D819" s="84">
        <v>0.93213279766834001</v>
      </c>
      <c r="E819" s="83" t="s">
        <v>1415</v>
      </c>
      <c r="F819" s="84">
        <v>0.81008835703815296</v>
      </c>
      <c r="G819" s="88" t="s">
        <v>1484</v>
      </c>
      <c r="H819" t="str">
        <f t="shared" si="67"/>
        <v>Rampersaud</v>
      </c>
      <c r="I819" t="str">
        <f t="shared" si="68"/>
        <v>Hardai</v>
      </c>
      <c r="J819" t="str">
        <f t="shared" si="69"/>
        <v>Rampersaud, Hardai</v>
      </c>
      <c r="K819">
        <f>VLOOKUP(C819,'Invited Hospitals'!B:J, 7, FALSE)</f>
        <v>317</v>
      </c>
      <c r="L819" s="132">
        <v>40</v>
      </c>
      <c r="M819">
        <f>VLOOKUP($C819,'Invited Hospitals'!$B:$J, 8, FALSE)</f>
        <v>2013</v>
      </c>
      <c r="N819" s="132" t="str">
        <f>VLOOKUP($C819,'Invited Hospitals'!$B:$K, 9, FALSE)</f>
        <v xml:space="preserve">Govt. (non federal) - City
</v>
      </c>
      <c r="O819" s="110" t="s">
        <v>2714</v>
      </c>
      <c r="P819" s="110"/>
      <c r="Q819" s="110" t="s">
        <v>2725</v>
      </c>
      <c r="R819" s="132" t="str">
        <f>VLOOKUP($C819,'Invited Hospitals'!$B:$K, 10, FALSE)</f>
        <v>Minor</v>
      </c>
      <c r="V819" s="1"/>
      <c r="X819" s="1"/>
      <c r="AF819" s="17"/>
      <c r="AG819" s="17"/>
      <c r="AH819" s="17"/>
    </row>
    <row r="820" spans="1:34">
      <c r="A820" s="84">
        <v>0.31268929548281976</v>
      </c>
      <c r="B820" s="83" t="s">
        <v>1413</v>
      </c>
      <c r="C820" s="83" t="s">
        <v>2378</v>
      </c>
      <c r="D820" s="84">
        <v>0.93213279766833956</v>
      </c>
      <c r="E820" s="83" t="s">
        <v>1414</v>
      </c>
      <c r="F820" s="84">
        <v>0.262220602966591</v>
      </c>
      <c r="G820" s="83" t="s">
        <v>1450</v>
      </c>
      <c r="H820" t="str">
        <f t="shared" si="67"/>
        <v>Trajano</v>
      </c>
      <c r="I820" t="str">
        <f t="shared" si="68"/>
        <v>Hazel</v>
      </c>
      <c r="J820" t="str">
        <f t="shared" si="69"/>
        <v>Trajano, Hazel</v>
      </c>
      <c r="K820">
        <f>VLOOKUP(C820,'Invited Hospitals'!B:J, 7, FALSE)</f>
        <v>317</v>
      </c>
      <c r="L820" s="132">
        <v>40</v>
      </c>
      <c r="M820">
        <f>VLOOKUP($C820,'Invited Hospitals'!$B:$J, 8, FALSE)</f>
        <v>2013</v>
      </c>
      <c r="N820" s="132" t="str">
        <f>VLOOKUP($C820,'Invited Hospitals'!$B:$K, 9, FALSE)</f>
        <v xml:space="preserve">Govt. (non federal) - City
</v>
      </c>
      <c r="O820" s="110" t="s">
        <v>2426</v>
      </c>
      <c r="P820" s="110"/>
      <c r="Q820" s="110" t="s">
        <v>2712</v>
      </c>
      <c r="R820" s="132" t="str">
        <f>VLOOKUP($C820,'Invited Hospitals'!$B:$K, 10, FALSE)</f>
        <v>Minor</v>
      </c>
      <c r="V820" s="1"/>
      <c r="X820" s="1"/>
      <c r="AF820" s="17"/>
      <c r="AG820" s="17"/>
      <c r="AH820" s="17"/>
    </row>
    <row r="821" spans="1:34">
      <c r="A821" s="84">
        <v>0.29840889146131644</v>
      </c>
      <c r="B821" s="83" t="s">
        <v>1413</v>
      </c>
      <c r="C821" s="83" t="s">
        <v>2378</v>
      </c>
      <c r="D821" s="84">
        <v>0.93213279766834001</v>
      </c>
      <c r="E821" s="83" t="s">
        <v>1415</v>
      </c>
      <c r="F821" s="84">
        <v>0.81008835703815296</v>
      </c>
      <c r="G821" s="88" t="s">
        <v>1483</v>
      </c>
      <c r="H821" t="str">
        <f t="shared" si="67"/>
        <v>Quist</v>
      </c>
      <c r="I821" t="str">
        <f t="shared" si="68"/>
        <v>Helen</v>
      </c>
      <c r="J821" t="str">
        <f t="shared" si="69"/>
        <v>Quist, Helen</v>
      </c>
      <c r="K821">
        <f>VLOOKUP(C821,'Invited Hospitals'!B:J, 7, FALSE)</f>
        <v>317</v>
      </c>
      <c r="L821" s="132">
        <v>40</v>
      </c>
      <c r="M821">
        <f>VLOOKUP($C821,'Invited Hospitals'!$B:$J, 8, FALSE)</f>
        <v>2013</v>
      </c>
      <c r="N821" s="132" t="str">
        <f>VLOOKUP($C821,'Invited Hospitals'!$B:$K, 9, FALSE)</f>
        <v xml:space="preserve">Govt. (non federal) - City
</v>
      </c>
      <c r="O821" s="110" t="s">
        <v>2714</v>
      </c>
      <c r="P821" s="110"/>
      <c r="Q821" s="110" t="s">
        <v>2428</v>
      </c>
      <c r="R821" s="132" t="str">
        <f>VLOOKUP($C821,'Invited Hospitals'!$B:$K, 10, FALSE)</f>
        <v>Minor</v>
      </c>
      <c r="V821" s="1"/>
      <c r="X821" s="1"/>
      <c r="AF821" s="17"/>
      <c r="AG821" s="17"/>
      <c r="AH821" s="17"/>
    </row>
    <row r="822" spans="1:34">
      <c r="A822" s="84">
        <v>0.95937304485620578</v>
      </c>
      <c r="B822" s="83" t="s">
        <v>1413</v>
      </c>
      <c r="C822" s="83" t="s">
        <v>2378</v>
      </c>
      <c r="D822" s="84">
        <v>0.93213279766833956</v>
      </c>
      <c r="E822" s="83" t="s">
        <v>1414</v>
      </c>
      <c r="F822" s="84">
        <v>0.262220602966591</v>
      </c>
      <c r="G822" s="83" t="s">
        <v>1453</v>
      </c>
      <c r="H822" t="str">
        <f t="shared" si="67"/>
        <v>Yoon</v>
      </c>
      <c r="I822" t="str">
        <f t="shared" si="68"/>
        <v>In-Cha</v>
      </c>
      <c r="J822" t="str">
        <f t="shared" si="69"/>
        <v>Yoon, In-Cha</v>
      </c>
      <c r="K822">
        <f>VLOOKUP(C822,'Invited Hospitals'!B:J, 7, FALSE)</f>
        <v>317</v>
      </c>
      <c r="L822" s="132">
        <v>40</v>
      </c>
      <c r="M822">
        <f>VLOOKUP($C822,'Invited Hospitals'!$B:$J, 8, FALSE)</f>
        <v>2013</v>
      </c>
      <c r="N822" s="132" t="str">
        <f>VLOOKUP($C822,'Invited Hospitals'!$B:$K, 9, FALSE)</f>
        <v xml:space="preserve">Govt. (non federal) - City
</v>
      </c>
      <c r="O822" s="110" t="s">
        <v>2426</v>
      </c>
      <c r="P822" s="110"/>
      <c r="Q822" s="110" t="s">
        <v>2712</v>
      </c>
      <c r="R822" s="132" t="str">
        <f>VLOOKUP($C822,'Invited Hospitals'!$B:$K, 10, FALSE)</f>
        <v>Minor</v>
      </c>
      <c r="V822" s="1"/>
      <c r="X822" s="1"/>
      <c r="AF822" s="17"/>
      <c r="AG822" s="17"/>
      <c r="AH822" s="17"/>
    </row>
    <row r="823" spans="1:34">
      <c r="A823" s="84">
        <v>0.58238198177681022</v>
      </c>
      <c r="B823" s="83" t="s">
        <v>1413</v>
      </c>
      <c r="C823" s="83" t="s">
        <v>2378</v>
      </c>
      <c r="D823" s="84">
        <v>0.93213279766833956</v>
      </c>
      <c r="E823" s="83" t="s">
        <v>1414</v>
      </c>
      <c r="F823" s="84">
        <v>0.262220602966591</v>
      </c>
      <c r="G823" s="83" t="s">
        <v>1442</v>
      </c>
      <c r="H823" t="str">
        <f t="shared" si="67"/>
        <v>Rahaman</v>
      </c>
      <c r="I823" t="str">
        <f t="shared" si="68"/>
        <v>Indrani</v>
      </c>
      <c r="J823" t="str">
        <f t="shared" si="69"/>
        <v>Rahaman, Indrani</v>
      </c>
      <c r="K823">
        <f>VLOOKUP(C823,'Invited Hospitals'!B:J, 7, FALSE)</f>
        <v>317</v>
      </c>
      <c r="L823" s="132">
        <v>40</v>
      </c>
      <c r="M823">
        <f>VLOOKUP($C823,'Invited Hospitals'!$B:$J, 8, FALSE)</f>
        <v>2013</v>
      </c>
      <c r="N823" s="132" t="str">
        <f>VLOOKUP($C823,'Invited Hospitals'!$B:$K, 9, FALSE)</f>
        <v xml:space="preserve">Govt. (non federal) - City
</v>
      </c>
      <c r="O823" s="110" t="s">
        <v>2426</v>
      </c>
      <c r="P823" s="110"/>
      <c r="Q823" s="110" t="s">
        <v>2736</v>
      </c>
      <c r="R823" s="132" t="str">
        <f>VLOOKUP($C823,'Invited Hospitals'!$B:$K, 10, FALSE)</f>
        <v>Minor</v>
      </c>
      <c r="V823" s="1"/>
      <c r="X823" s="1"/>
      <c r="AF823" s="17"/>
      <c r="AG823" s="17"/>
      <c r="AH823" s="17"/>
    </row>
    <row r="824" spans="1:34">
      <c r="A824" s="84">
        <v>0.54912269719210538</v>
      </c>
      <c r="B824" s="83" t="s">
        <v>1413</v>
      </c>
      <c r="C824" s="83" t="s">
        <v>2378</v>
      </c>
      <c r="D824" s="84">
        <v>0.93213279766833956</v>
      </c>
      <c r="E824" s="83" t="s">
        <v>1414</v>
      </c>
      <c r="F824" s="84">
        <v>0.262220602966591</v>
      </c>
      <c r="G824" s="83" t="s">
        <v>1419</v>
      </c>
      <c r="H824" t="str">
        <f t="shared" si="67"/>
        <v>Barrie</v>
      </c>
      <c r="I824" t="str">
        <f t="shared" si="68"/>
        <v>Isatu</v>
      </c>
      <c r="J824" t="str">
        <f t="shared" si="69"/>
        <v>Barrie, Isatu</v>
      </c>
      <c r="K824">
        <f>VLOOKUP(C824,'Invited Hospitals'!B:J, 7, FALSE)</f>
        <v>317</v>
      </c>
      <c r="L824" s="132">
        <v>40</v>
      </c>
      <c r="M824">
        <f>VLOOKUP($C824,'Invited Hospitals'!$B:$J, 8, FALSE)</f>
        <v>2013</v>
      </c>
      <c r="N824" s="132" t="str">
        <f>VLOOKUP($C824,'Invited Hospitals'!$B:$K, 9, FALSE)</f>
        <v xml:space="preserve">Govt. (non federal) - City
</v>
      </c>
      <c r="O824" s="110" t="s">
        <v>2757</v>
      </c>
      <c r="P824" s="110"/>
      <c r="Q824" s="110" t="s">
        <v>2712</v>
      </c>
      <c r="R824" s="132" t="str">
        <f>VLOOKUP($C824,'Invited Hospitals'!$B:$K, 10, FALSE)</f>
        <v>Minor</v>
      </c>
      <c r="V824" s="1"/>
      <c r="X824" s="1"/>
      <c r="AF824" s="17"/>
      <c r="AG824" s="17"/>
      <c r="AH824" s="17"/>
    </row>
    <row r="825" spans="1:34">
      <c r="A825" s="84">
        <v>0.77237189820813579</v>
      </c>
      <c r="B825" s="83" t="s">
        <v>1413</v>
      </c>
      <c r="C825" s="83" t="s">
        <v>2378</v>
      </c>
      <c r="D825" s="84">
        <v>0.93213279766833956</v>
      </c>
      <c r="E825" s="83" t="s">
        <v>1415</v>
      </c>
      <c r="F825" s="84">
        <v>0.81008835703815296</v>
      </c>
      <c r="G825" s="88" t="s">
        <v>1466</v>
      </c>
      <c r="H825" t="str">
        <f t="shared" si="67"/>
        <v>Khatun</v>
      </c>
      <c r="I825" t="str">
        <f t="shared" si="68"/>
        <v>Jakiya</v>
      </c>
      <c r="J825" t="str">
        <f t="shared" si="69"/>
        <v>Khatun, Jakiya</v>
      </c>
      <c r="K825">
        <f>VLOOKUP(C825,'Invited Hospitals'!B:J, 7, FALSE)</f>
        <v>317</v>
      </c>
      <c r="L825" s="132">
        <v>40</v>
      </c>
      <c r="M825">
        <f>VLOOKUP($C825,'Invited Hospitals'!$B:$J, 8, FALSE)</f>
        <v>2013</v>
      </c>
      <c r="N825" s="132" t="str">
        <f>VLOOKUP($C825,'Invited Hospitals'!$B:$K, 9, FALSE)</f>
        <v xml:space="preserve">Govt. (non federal) - City
</v>
      </c>
      <c r="O825" s="110" t="s">
        <v>2757</v>
      </c>
      <c r="P825" s="110"/>
      <c r="Q825" s="110" t="s">
        <v>2712</v>
      </c>
      <c r="R825" s="132" t="str">
        <f>VLOOKUP($C825,'Invited Hospitals'!$B:$K, 10, FALSE)</f>
        <v>Minor</v>
      </c>
      <c r="V825" s="1"/>
      <c r="X825" s="1"/>
      <c r="AF825" s="17"/>
      <c r="AG825" s="17"/>
      <c r="AH825" s="17"/>
    </row>
    <row r="826" spans="1:34">
      <c r="A826" s="84">
        <v>0.57856151363244335</v>
      </c>
      <c r="B826" s="83" t="s">
        <v>1413</v>
      </c>
      <c r="C826" s="83" t="s">
        <v>2378</v>
      </c>
      <c r="D826" s="84">
        <v>0.93213279766833956</v>
      </c>
      <c r="E826" s="83" t="s">
        <v>1414</v>
      </c>
      <c r="F826" s="84">
        <v>0.262220602966591</v>
      </c>
      <c r="G826" s="83" t="s">
        <v>1447</v>
      </c>
      <c r="H826" t="str">
        <f t="shared" si="67"/>
        <v>Suarez</v>
      </c>
      <c r="I826" t="str">
        <f t="shared" si="68"/>
        <v>Jasmin</v>
      </c>
      <c r="J826" t="str">
        <f t="shared" si="69"/>
        <v>Suarez, Jasmin</v>
      </c>
      <c r="K826">
        <f>VLOOKUP(C826,'Invited Hospitals'!B:J, 7, FALSE)</f>
        <v>317</v>
      </c>
      <c r="L826" s="132">
        <v>40</v>
      </c>
      <c r="M826">
        <f>VLOOKUP($C826,'Invited Hospitals'!$B:$J, 8, FALSE)</f>
        <v>2013</v>
      </c>
      <c r="N826" s="132" t="str">
        <f>VLOOKUP($C826,'Invited Hospitals'!$B:$K, 9, FALSE)</f>
        <v xml:space="preserve">Govt. (non federal) - City
</v>
      </c>
      <c r="O826" s="110" t="s">
        <v>2426</v>
      </c>
      <c r="P826" s="110"/>
      <c r="Q826" s="110" t="s">
        <v>2736</v>
      </c>
      <c r="R826" s="132" t="str">
        <f>VLOOKUP($C826,'Invited Hospitals'!$B:$K, 10, FALSE)</f>
        <v>Minor</v>
      </c>
      <c r="V826" s="1"/>
      <c r="X826" s="1"/>
      <c r="AF826" s="17"/>
      <c r="AG826" s="17"/>
      <c r="AH826" s="17"/>
    </row>
    <row r="827" spans="1:34">
      <c r="A827" s="84">
        <v>0.745491186180395</v>
      </c>
      <c r="B827" s="83" t="s">
        <v>1413</v>
      </c>
      <c r="C827" s="83" t="s">
        <v>2378</v>
      </c>
      <c r="D827" s="84">
        <v>0.93213279766833956</v>
      </c>
      <c r="E827" s="83" t="s">
        <v>1415</v>
      </c>
      <c r="F827" s="84">
        <v>0.81008835703815296</v>
      </c>
      <c r="G827" s="88" t="s">
        <v>1473</v>
      </c>
      <c r="H827" t="str">
        <f t="shared" si="67"/>
        <v>Nwachukwu</v>
      </c>
      <c r="I827" t="str">
        <f t="shared" si="68"/>
        <v>Jennifer</v>
      </c>
      <c r="J827" t="str">
        <f t="shared" si="69"/>
        <v>Nwachukwu, Jennifer</v>
      </c>
      <c r="K827">
        <f>VLOOKUP(C827,'Invited Hospitals'!B:J, 7, FALSE)</f>
        <v>317</v>
      </c>
      <c r="L827" s="132">
        <v>40</v>
      </c>
      <c r="M827">
        <f>VLOOKUP($C827,'Invited Hospitals'!$B:$J, 8, FALSE)</f>
        <v>2013</v>
      </c>
      <c r="N827" s="132" t="str">
        <f>VLOOKUP($C827,'Invited Hospitals'!$B:$K, 9, FALSE)</f>
        <v xml:space="preserve">Govt. (non federal) - City
</v>
      </c>
      <c r="O827" s="110" t="s">
        <v>2757</v>
      </c>
      <c r="P827" s="110"/>
      <c r="Q827" s="110" t="s">
        <v>2736</v>
      </c>
      <c r="R827" s="132" t="str">
        <f>VLOOKUP($C827,'Invited Hospitals'!$B:$K, 10, FALSE)</f>
        <v>Minor</v>
      </c>
      <c r="V827" s="1"/>
      <c r="X827" s="1"/>
      <c r="AF827" s="17"/>
      <c r="AG827" s="17"/>
      <c r="AH827" s="17"/>
    </row>
    <row r="828" spans="1:34">
      <c r="A828" s="84">
        <v>0.15023154439313413</v>
      </c>
      <c r="B828" s="83" t="s">
        <v>1413</v>
      </c>
      <c r="C828" s="83" t="s">
        <v>2378</v>
      </c>
      <c r="D828" s="84">
        <v>0.93213279766833956</v>
      </c>
      <c r="E828" s="83" t="s">
        <v>1414</v>
      </c>
      <c r="F828" s="84">
        <v>0.262220602966591</v>
      </c>
      <c r="G828" s="83" t="s">
        <v>1425</v>
      </c>
      <c r="H828" t="str">
        <f t="shared" si="67"/>
        <v>Choi</v>
      </c>
      <c r="I828" t="str">
        <f t="shared" si="68"/>
        <v>Jinah</v>
      </c>
      <c r="J828" t="str">
        <f t="shared" si="69"/>
        <v>Choi, Jinah</v>
      </c>
      <c r="K828">
        <f>VLOOKUP(C828,'Invited Hospitals'!B:J, 7, FALSE)</f>
        <v>317</v>
      </c>
      <c r="L828" s="132">
        <v>40</v>
      </c>
      <c r="M828">
        <f>VLOOKUP($C828,'Invited Hospitals'!$B:$J, 8, FALSE)</f>
        <v>2013</v>
      </c>
      <c r="N828" s="132" t="str">
        <f>VLOOKUP($C828,'Invited Hospitals'!$B:$K, 9, FALSE)</f>
        <v xml:space="preserve">Govt. (non federal) - City
</v>
      </c>
      <c r="O828" s="110" t="s">
        <v>2426</v>
      </c>
      <c r="P828" s="110"/>
      <c r="Q828" s="110" t="s">
        <v>2712</v>
      </c>
      <c r="R828" s="132" t="str">
        <f>VLOOKUP($C828,'Invited Hospitals'!$B:$K, 10, FALSE)</f>
        <v>Minor</v>
      </c>
      <c r="V828" s="1"/>
      <c r="X828" s="1"/>
      <c r="AF828" s="17"/>
      <c r="AG828" s="18"/>
      <c r="AH828" s="17"/>
    </row>
    <row r="829" spans="1:34">
      <c r="A829" s="84">
        <v>0.31909128819183041</v>
      </c>
      <c r="B829" s="83" t="s">
        <v>1413</v>
      </c>
      <c r="C829" s="83" t="s">
        <v>2378</v>
      </c>
      <c r="D829" s="84">
        <v>0.93213279766833956</v>
      </c>
      <c r="E829" s="83" t="s">
        <v>1415</v>
      </c>
      <c r="F829" s="84">
        <v>0.81008835703815296</v>
      </c>
      <c r="G829" s="88" t="s">
        <v>1456</v>
      </c>
      <c r="H829" t="str">
        <f t="shared" si="67"/>
        <v>Asiedu</v>
      </c>
      <c r="I829" t="str">
        <f t="shared" si="68"/>
        <v>Joyce</v>
      </c>
      <c r="J829" t="str">
        <f t="shared" si="69"/>
        <v>Asiedu, Joyce</v>
      </c>
      <c r="K829">
        <f>VLOOKUP(C829,'Invited Hospitals'!B:J, 7, FALSE)</f>
        <v>317</v>
      </c>
      <c r="L829" s="132">
        <v>40</v>
      </c>
      <c r="M829">
        <f>VLOOKUP($C829,'Invited Hospitals'!$B:$J, 8, FALSE)</f>
        <v>2013</v>
      </c>
      <c r="N829" s="132" t="str">
        <f>VLOOKUP($C829,'Invited Hospitals'!$B:$K, 9, FALSE)</f>
        <v xml:space="preserve">Govt. (non federal) - City
</v>
      </c>
      <c r="O829" s="110" t="s">
        <v>2757</v>
      </c>
      <c r="P829" s="110"/>
      <c r="Q829" s="110" t="s">
        <v>2761</v>
      </c>
      <c r="R829" s="132" t="str">
        <f>VLOOKUP($C829,'Invited Hospitals'!$B:$K, 10, FALSE)</f>
        <v>Minor</v>
      </c>
      <c r="V829" s="1"/>
      <c r="X829" s="1"/>
      <c r="AF829" s="17"/>
      <c r="AG829" s="18"/>
      <c r="AH829" s="17"/>
    </row>
    <row r="830" spans="1:34">
      <c r="A830" s="84">
        <v>0.94843916812550666</v>
      </c>
      <c r="B830" s="83" t="s">
        <v>1413</v>
      </c>
      <c r="C830" s="83" t="s">
        <v>2378</v>
      </c>
      <c r="D830" s="84">
        <v>0.93213279766833956</v>
      </c>
      <c r="E830" s="83" t="s">
        <v>1415</v>
      </c>
      <c r="F830" s="84">
        <v>0.81008835703815296</v>
      </c>
      <c r="G830" s="88" t="s">
        <v>1463</v>
      </c>
      <c r="H830" t="str">
        <f t="shared" si="67"/>
        <v>Han</v>
      </c>
      <c r="I830" t="str">
        <f t="shared" si="68"/>
        <v>Keum</v>
      </c>
      <c r="J830" t="str">
        <f t="shared" si="69"/>
        <v>Han, Keum</v>
      </c>
      <c r="K830">
        <f>VLOOKUP(C830,'Invited Hospitals'!B:J, 7, FALSE)</f>
        <v>317</v>
      </c>
      <c r="L830" s="132">
        <v>40</v>
      </c>
      <c r="M830">
        <f>VLOOKUP($C830,'Invited Hospitals'!$B:$J, 8, FALSE)</f>
        <v>2013</v>
      </c>
      <c r="N830" s="132" t="str">
        <f>VLOOKUP($C830,'Invited Hospitals'!$B:$K, 9, FALSE)</f>
        <v xml:space="preserve">Govt. (non federal) - City
</v>
      </c>
      <c r="O830" s="110" t="s">
        <v>2714</v>
      </c>
      <c r="P830" s="110"/>
      <c r="Q830" s="110" t="s">
        <v>2725</v>
      </c>
      <c r="R830" s="132" t="str">
        <f>VLOOKUP($C830,'Invited Hospitals'!$B:$K, 10, FALSE)</f>
        <v>Minor</v>
      </c>
      <c r="V830" s="1"/>
      <c r="X830" s="1"/>
      <c r="AF830" s="17"/>
      <c r="AG830" s="18"/>
      <c r="AH830" s="17"/>
    </row>
    <row r="831" spans="1:34">
      <c r="A831" s="84">
        <v>0.29205389630094303</v>
      </c>
      <c r="B831" s="83" t="s">
        <v>1413</v>
      </c>
      <c r="C831" s="83" t="s">
        <v>2378</v>
      </c>
      <c r="D831" s="84">
        <v>0.93213279766833956</v>
      </c>
      <c r="E831" s="83" t="s">
        <v>1414</v>
      </c>
      <c r="F831" s="84">
        <v>0.262220602966591</v>
      </c>
      <c r="G831" s="83" t="s">
        <v>1431</v>
      </c>
      <c r="H831" t="str">
        <f t="shared" si="67"/>
        <v>Jun</v>
      </c>
      <c r="I831" t="str">
        <f t="shared" si="68"/>
        <v>Kyung</v>
      </c>
      <c r="J831" t="str">
        <f t="shared" si="69"/>
        <v>Jun, Kyung</v>
      </c>
      <c r="K831">
        <f>VLOOKUP(C831,'Invited Hospitals'!B:J, 7, FALSE)</f>
        <v>317</v>
      </c>
      <c r="L831" s="132">
        <v>40</v>
      </c>
      <c r="M831">
        <f>VLOOKUP($C831,'Invited Hospitals'!$B:$J, 8, FALSE)</f>
        <v>2013</v>
      </c>
      <c r="N831" s="132" t="str">
        <f>VLOOKUP($C831,'Invited Hospitals'!$B:$K, 9, FALSE)</f>
        <v xml:space="preserve">Govt. (non federal) - City
</v>
      </c>
      <c r="O831" s="110" t="s">
        <v>2426</v>
      </c>
      <c r="P831" s="110"/>
      <c r="Q831" s="110" t="s">
        <v>2712</v>
      </c>
      <c r="R831" s="132" t="str">
        <f>VLOOKUP($C831,'Invited Hospitals'!$B:$K, 10, FALSE)</f>
        <v>Minor</v>
      </c>
      <c r="V831" s="1"/>
      <c r="X831" s="1"/>
      <c r="AF831" s="17"/>
      <c r="AG831" s="18"/>
      <c r="AH831" s="17"/>
    </row>
    <row r="832" spans="1:34">
      <c r="A832" s="84">
        <v>0.16697993733329464</v>
      </c>
      <c r="B832" s="83" t="s">
        <v>1413</v>
      </c>
      <c r="C832" s="83" t="s">
        <v>2378</v>
      </c>
      <c r="D832" s="84">
        <v>0.93213279766833956</v>
      </c>
      <c r="E832" s="83" t="s">
        <v>1415</v>
      </c>
      <c r="F832" s="84">
        <v>0.81008835703815296</v>
      </c>
      <c r="G832" s="88" t="s">
        <v>1455</v>
      </c>
      <c r="H832" t="str">
        <f t="shared" si="67"/>
        <v>Alomar</v>
      </c>
      <c r="I832" t="str">
        <f t="shared" si="68"/>
        <v>Lillian</v>
      </c>
      <c r="J832" t="str">
        <f t="shared" si="69"/>
        <v>Alomar, Lillian</v>
      </c>
      <c r="K832">
        <f>VLOOKUP(C832,'Invited Hospitals'!B:J, 7, FALSE)</f>
        <v>317</v>
      </c>
      <c r="L832" s="132">
        <v>40</v>
      </c>
      <c r="M832">
        <f>VLOOKUP($C832,'Invited Hospitals'!$B:$J, 8, FALSE)</f>
        <v>2013</v>
      </c>
      <c r="N832" s="132" t="str">
        <f>VLOOKUP($C832,'Invited Hospitals'!$B:$K, 9, FALSE)</f>
        <v xml:space="preserve">Govt. (non federal) - City
</v>
      </c>
      <c r="O832" s="110" t="s">
        <v>2714</v>
      </c>
      <c r="P832" s="110"/>
      <c r="Q832" s="110" t="s">
        <v>2428</v>
      </c>
      <c r="R832" s="132" t="str">
        <f>VLOOKUP($C832,'Invited Hospitals'!$B:$K, 10, FALSE)</f>
        <v>Minor</v>
      </c>
      <c r="V832" s="1"/>
      <c r="X832" s="1"/>
      <c r="AF832" s="17"/>
      <c r="AG832" s="18"/>
      <c r="AH832" s="17"/>
    </row>
    <row r="833" spans="1:34">
      <c r="A833" s="84">
        <v>8.4547510084345134E-3</v>
      </c>
      <c r="B833" s="83" t="s">
        <v>1413</v>
      </c>
      <c r="C833" s="83" t="s">
        <v>2378</v>
      </c>
      <c r="D833" s="84">
        <v>0.93213279766833956</v>
      </c>
      <c r="E833" s="83" t="s">
        <v>1414</v>
      </c>
      <c r="F833" s="84">
        <v>0.262220602966591</v>
      </c>
      <c r="G833" s="83" t="s">
        <v>1434</v>
      </c>
      <c r="H833" t="str">
        <f t="shared" si="67"/>
        <v>Melnyk</v>
      </c>
      <c r="I833" t="str">
        <f t="shared" si="68"/>
        <v>Lyudmyla</v>
      </c>
      <c r="J833" t="str">
        <f t="shared" si="69"/>
        <v>Melnyk, Lyudmyla</v>
      </c>
      <c r="K833">
        <f>VLOOKUP(C833,'Invited Hospitals'!B:J, 7, FALSE)</f>
        <v>317</v>
      </c>
      <c r="L833" s="132">
        <v>40</v>
      </c>
      <c r="M833">
        <f>VLOOKUP($C833,'Invited Hospitals'!$B:$J, 8, FALSE)</f>
        <v>2013</v>
      </c>
      <c r="N833" s="132" t="str">
        <f>VLOOKUP($C833,'Invited Hospitals'!$B:$K, 9, FALSE)</f>
        <v xml:space="preserve">Govt. (non federal) - City
</v>
      </c>
      <c r="O833" s="110" t="s">
        <v>2426</v>
      </c>
      <c r="P833" s="110"/>
      <c r="Q833" s="110" t="s">
        <v>2712</v>
      </c>
      <c r="R833" s="132" t="str">
        <f>VLOOKUP($C833,'Invited Hospitals'!$B:$K, 10, FALSE)</f>
        <v>Minor</v>
      </c>
      <c r="V833" s="1"/>
      <c r="X833" s="1"/>
      <c r="AF833" s="17"/>
      <c r="AG833" s="18"/>
      <c r="AH833" s="17"/>
    </row>
    <row r="834" spans="1:34">
      <c r="A834" s="84">
        <v>0.72842894373125222</v>
      </c>
      <c r="B834" s="83" t="s">
        <v>1413</v>
      </c>
      <c r="C834" s="83" t="s">
        <v>2378</v>
      </c>
      <c r="D834" s="84">
        <v>0.93213279766833956</v>
      </c>
      <c r="E834" s="83" t="s">
        <v>1415</v>
      </c>
      <c r="F834" s="84">
        <v>0.81008835703815296</v>
      </c>
      <c r="G834" s="88" t="s">
        <v>1459</v>
      </c>
      <c r="H834" t="str">
        <f t="shared" si="67"/>
        <v>Darquah</v>
      </c>
      <c r="I834" t="str">
        <f t="shared" si="68"/>
        <v>Margaret</v>
      </c>
      <c r="J834" t="str">
        <f t="shared" ref="J834:J897" si="70">PROPER(CLEAN(H834&amp;", "&amp;I834))</f>
        <v>Darquah, Margaret</v>
      </c>
      <c r="K834">
        <f>VLOOKUP(C834,'Invited Hospitals'!B:J, 7, FALSE)</f>
        <v>317</v>
      </c>
      <c r="L834" s="132">
        <v>40</v>
      </c>
      <c r="M834">
        <f>VLOOKUP($C834,'Invited Hospitals'!$B:$J, 8, FALSE)</f>
        <v>2013</v>
      </c>
      <c r="N834" s="132" t="str">
        <f>VLOOKUP($C834,'Invited Hospitals'!$B:$K, 9, FALSE)</f>
        <v xml:space="preserve">Govt. (non federal) - City
</v>
      </c>
      <c r="O834" s="110" t="s">
        <v>2757</v>
      </c>
      <c r="P834" s="110"/>
      <c r="Q834" s="110" t="s">
        <v>2736</v>
      </c>
      <c r="R834" s="132" t="str">
        <f>VLOOKUP($C834,'Invited Hospitals'!$B:$K, 10, FALSE)</f>
        <v>Minor</v>
      </c>
      <c r="V834" s="1"/>
      <c r="X834" s="1"/>
      <c r="AF834" s="17"/>
      <c r="AG834" s="18"/>
      <c r="AH834" s="17"/>
    </row>
    <row r="835" spans="1:34">
      <c r="A835" s="84">
        <v>0.6771007515304186</v>
      </c>
      <c r="B835" s="83" t="s">
        <v>1413</v>
      </c>
      <c r="C835" s="83" t="s">
        <v>2378</v>
      </c>
      <c r="D835" s="84">
        <v>0.93213279766833956</v>
      </c>
      <c r="E835" s="83" t="s">
        <v>1414</v>
      </c>
      <c r="F835" s="84">
        <v>0.262220602966591</v>
      </c>
      <c r="G835" s="83" t="s">
        <v>1437</v>
      </c>
      <c r="H835" t="str">
        <f t="shared" si="67"/>
        <v>Nunez</v>
      </c>
      <c r="I835" t="str">
        <f t="shared" si="68"/>
        <v>Maria</v>
      </c>
      <c r="J835" t="str">
        <f t="shared" si="70"/>
        <v>Nunez, Maria</v>
      </c>
      <c r="K835">
        <f>VLOOKUP(C835,'Invited Hospitals'!B:J, 7, FALSE)</f>
        <v>317</v>
      </c>
      <c r="L835" s="132">
        <v>40</v>
      </c>
      <c r="M835">
        <f>VLOOKUP($C835,'Invited Hospitals'!$B:$J, 8, FALSE)</f>
        <v>2013</v>
      </c>
      <c r="N835" s="132" t="str">
        <f>VLOOKUP($C835,'Invited Hospitals'!$B:$K, 9, FALSE)</f>
        <v xml:space="preserve">Govt. (non federal) - City
</v>
      </c>
      <c r="O835" s="110" t="s">
        <v>2714</v>
      </c>
      <c r="P835" s="110"/>
      <c r="Q835" s="110" t="s">
        <v>2725</v>
      </c>
      <c r="R835" s="132" t="str">
        <f>VLOOKUP($C835,'Invited Hospitals'!$B:$K, 10, FALSE)</f>
        <v>Minor</v>
      </c>
      <c r="V835" s="1"/>
      <c r="X835" s="1"/>
      <c r="AF835" s="17"/>
      <c r="AG835" s="18"/>
      <c r="AH835" s="17"/>
    </row>
    <row r="836" spans="1:34">
      <c r="A836" s="84">
        <v>1.1523209249628463E-2</v>
      </c>
      <c r="B836" s="83" t="s">
        <v>1413</v>
      </c>
      <c r="C836" s="83" t="s">
        <v>2378</v>
      </c>
      <c r="D836" s="84">
        <v>0.93213279766833956</v>
      </c>
      <c r="E836" s="83" t="s">
        <v>1415</v>
      </c>
      <c r="F836" s="84">
        <v>0.81008835703815296</v>
      </c>
      <c r="G836" s="88" t="s">
        <v>1480</v>
      </c>
      <c r="H836" t="str">
        <f t="shared" ref="H836:H899" si="71">LEFT(G836,(FIND(" ",G836,1)-1))</f>
        <v>Perez</v>
      </c>
      <c r="I836" t="str">
        <f t="shared" ref="I836:I899" si="72">TRIM(MID(G836,FIND(" ",G836)+1,256))</f>
        <v>Maria Angelica</v>
      </c>
      <c r="J836" t="str">
        <f t="shared" si="70"/>
        <v>Perez, Maria Angelica</v>
      </c>
      <c r="K836">
        <f>VLOOKUP(C836,'Invited Hospitals'!B:J, 7, FALSE)</f>
        <v>317</v>
      </c>
      <c r="L836" s="132">
        <v>40</v>
      </c>
      <c r="M836">
        <f>VLOOKUP($C836,'Invited Hospitals'!$B:$J, 8, FALSE)</f>
        <v>2013</v>
      </c>
      <c r="N836" s="132" t="str">
        <f>VLOOKUP($C836,'Invited Hospitals'!$B:$K, 9, FALSE)</f>
        <v xml:space="preserve">Govt. (non federal) - City
</v>
      </c>
      <c r="O836" s="110" t="s">
        <v>2757</v>
      </c>
      <c r="P836" s="110"/>
      <c r="Q836" s="110" t="s">
        <v>2761</v>
      </c>
      <c r="R836" s="132" t="str">
        <f>VLOOKUP($C836,'Invited Hospitals'!$B:$K, 10, FALSE)</f>
        <v>Minor</v>
      </c>
      <c r="V836" s="1"/>
      <c r="X836" s="1"/>
      <c r="AF836" s="17"/>
      <c r="AG836" s="18"/>
      <c r="AH836" s="17"/>
    </row>
    <row r="837" spans="1:34">
      <c r="A837" s="84">
        <v>0.5019617143116909</v>
      </c>
      <c r="B837" s="83" t="s">
        <v>1413</v>
      </c>
      <c r="C837" s="83" t="s">
        <v>2378</v>
      </c>
      <c r="D837" s="84">
        <v>0.93213279766834001</v>
      </c>
      <c r="E837" s="83" t="s">
        <v>1415</v>
      </c>
      <c r="F837" s="84">
        <v>0.81008835703815296</v>
      </c>
      <c r="G837" s="88" t="s">
        <v>1489</v>
      </c>
      <c r="H837" t="str">
        <f t="shared" si="71"/>
        <v>Valentine</v>
      </c>
      <c r="I837" t="str">
        <f t="shared" si="72"/>
        <v>Maria Angelica</v>
      </c>
      <c r="J837" t="str">
        <f t="shared" si="70"/>
        <v>Valentine, Maria Angelica</v>
      </c>
      <c r="K837">
        <f>VLOOKUP(C837,'Invited Hospitals'!B:J, 7, FALSE)</f>
        <v>317</v>
      </c>
      <c r="L837" s="132">
        <v>40</v>
      </c>
      <c r="M837">
        <f>VLOOKUP($C837,'Invited Hospitals'!$B:$J, 8, FALSE)</f>
        <v>2013</v>
      </c>
      <c r="N837" s="132" t="str">
        <f>VLOOKUP($C837,'Invited Hospitals'!$B:$K, 9, FALSE)</f>
        <v xml:space="preserve">Govt. (non federal) - City
</v>
      </c>
      <c r="O837" s="110" t="s">
        <v>2426</v>
      </c>
      <c r="P837" s="110"/>
      <c r="Q837" s="110" t="s">
        <v>2736</v>
      </c>
      <c r="R837" s="132" t="str">
        <f>VLOOKUP($C837,'Invited Hospitals'!$B:$K, 10, FALSE)</f>
        <v>Minor</v>
      </c>
      <c r="V837" s="1"/>
      <c r="X837" s="1"/>
      <c r="AF837" s="17"/>
      <c r="AG837" s="18"/>
      <c r="AH837" s="17"/>
    </row>
    <row r="838" spans="1:34">
      <c r="A838" s="84">
        <v>0.30053090932032223</v>
      </c>
      <c r="B838" s="83" t="s">
        <v>1413</v>
      </c>
      <c r="C838" s="83" t="s">
        <v>2378</v>
      </c>
      <c r="D838" s="84">
        <v>0.93213279766833956</v>
      </c>
      <c r="E838" s="83" t="s">
        <v>1414</v>
      </c>
      <c r="F838" s="84">
        <v>0.262220602966591</v>
      </c>
      <c r="G838" s="83" t="s">
        <v>1426</v>
      </c>
      <c r="H838" t="str">
        <f t="shared" si="71"/>
        <v>Dulce</v>
      </c>
      <c r="I838" t="str">
        <f t="shared" si="72"/>
        <v>Chandiramani Maria</v>
      </c>
      <c r="J838" t="str">
        <f t="shared" si="70"/>
        <v>Dulce, Chandiramani Maria</v>
      </c>
      <c r="K838">
        <f>VLOOKUP(C838,'Invited Hospitals'!B:J, 7, FALSE)</f>
        <v>317</v>
      </c>
      <c r="L838" s="132">
        <v>40</v>
      </c>
      <c r="M838">
        <f>VLOOKUP($C838,'Invited Hospitals'!$B:$J, 8, FALSE)</f>
        <v>2013</v>
      </c>
      <c r="N838" s="132" t="str">
        <f>VLOOKUP($C838,'Invited Hospitals'!$B:$K, 9, FALSE)</f>
        <v xml:space="preserve">Govt. (non federal) - City
</v>
      </c>
      <c r="O838" s="110" t="s">
        <v>2757</v>
      </c>
      <c r="P838" s="110"/>
      <c r="Q838" s="110" t="s">
        <v>2712</v>
      </c>
      <c r="R838" s="132" t="str">
        <f>VLOOKUP($C838,'Invited Hospitals'!$B:$K, 10, FALSE)</f>
        <v>Minor</v>
      </c>
      <c r="V838" s="1"/>
      <c r="X838" s="1"/>
      <c r="AF838" s="17"/>
      <c r="AG838" s="18"/>
      <c r="AH838" s="17"/>
    </row>
    <row r="839" spans="1:34">
      <c r="A839" s="84">
        <v>2.7911897629944726E-2</v>
      </c>
      <c r="B839" s="83" t="s">
        <v>1413</v>
      </c>
      <c r="C839" s="83" t="s">
        <v>2378</v>
      </c>
      <c r="D839" s="84">
        <v>0.93213279766833956</v>
      </c>
      <c r="E839" s="83" t="s">
        <v>1414</v>
      </c>
      <c r="F839" s="84">
        <v>0.262220602966591</v>
      </c>
      <c r="G839" s="83" t="s">
        <v>1422</v>
      </c>
      <c r="H839" t="str">
        <f t="shared" si="71"/>
        <v>Cayetano</v>
      </c>
      <c r="I839" t="str">
        <f t="shared" si="72"/>
        <v>Mariajinky</v>
      </c>
      <c r="J839" t="str">
        <f t="shared" si="70"/>
        <v>Cayetano, Mariajinky</v>
      </c>
      <c r="K839">
        <f>VLOOKUP(C839,'Invited Hospitals'!B:J, 7, FALSE)</f>
        <v>317</v>
      </c>
      <c r="L839" s="132">
        <v>40</v>
      </c>
      <c r="M839">
        <f>VLOOKUP($C839,'Invited Hospitals'!$B:$J, 8, FALSE)</f>
        <v>2013</v>
      </c>
      <c r="N839" s="132" t="str">
        <f>VLOOKUP($C839,'Invited Hospitals'!$B:$K, 9, FALSE)</f>
        <v xml:space="preserve">Govt. (non federal) - City
</v>
      </c>
      <c r="O839" s="110" t="s">
        <v>2426</v>
      </c>
      <c r="P839" s="110"/>
      <c r="Q839" s="110" t="s">
        <v>2736</v>
      </c>
      <c r="R839" s="132" t="str">
        <f>VLOOKUP($C839,'Invited Hospitals'!$B:$K, 10, FALSE)</f>
        <v>Minor</v>
      </c>
      <c r="V839" s="1"/>
      <c r="X839" s="1"/>
      <c r="AF839" s="17"/>
      <c r="AG839" s="18"/>
      <c r="AH839" s="17"/>
    </row>
    <row r="840" spans="1:34">
      <c r="A840" s="84">
        <v>0.46683617288161816</v>
      </c>
      <c r="B840" s="83" t="s">
        <v>1413</v>
      </c>
      <c r="C840" s="83" t="s">
        <v>2378</v>
      </c>
      <c r="D840" s="84">
        <v>0.93213279766833956</v>
      </c>
      <c r="E840" s="83" t="s">
        <v>1414</v>
      </c>
      <c r="F840" s="84">
        <v>0.262220602966591</v>
      </c>
      <c r="G840" s="83" t="s">
        <v>1427</v>
      </c>
      <c r="H840" t="str">
        <f t="shared" si="71"/>
        <v>Gaudin</v>
      </c>
      <c r="I840" t="str">
        <f t="shared" si="72"/>
        <v>Marie</v>
      </c>
      <c r="J840" t="str">
        <f t="shared" si="70"/>
        <v>Gaudin, Marie</v>
      </c>
      <c r="K840">
        <f>VLOOKUP(C840,'Invited Hospitals'!B:J, 7, FALSE)</f>
        <v>317</v>
      </c>
      <c r="L840" s="132">
        <v>40</v>
      </c>
      <c r="M840">
        <f>VLOOKUP($C840,'Invited Hospitals'!$B:$J, 8, FALSE)</f>
        <v>2013</v>
      </c>
      <c r="N840" s="132" t="str">
        <f>VLOOKUP($C840,'Invited Hospitals'!$B:$K, 9, FALSE)</f>
        <v xml:space="preserve">Govt. (non federal) - City
</v>
      </c>
      <c r="O840" s="110" t="s">
        <v>2757</v>
      </c>
      <c r="P840" s="110"/>
      <c r="Q840" s="110" t="s">
        <v>2712</v>
      </c>
      <c r="R840" s="132" t="str">
        <f>VLOOKUP($C840,'Invited Hospitals'!$B:$K, 10, FALSE)</f>
        <v>Minor</v>
      </c>
      <c r="V840" s="1"/>
      <c r="X840" s="1"/>
      <c r="AF840" s="17"/>
      <c r="AG840" s="18"/>
      <c r="AH840" s="17"/>
    </row>
    <row r="841" spans="1:34">
      <c r="A841" s="84">
        <v>0.36686039765944967</v>
      </c>
      <c r="B841" s="83" t="s">
        <v>1413</v>
      </c>
      <c r="C841" s="83" t="s">
        <v>2378</v>
      </c>
      <c r="D841" s="84">
        <v>0.93213279766833956</v>
      </c>
      <c r="E841" s="83" t="s">
        <v>1414</v>
      </c>
      <c r="F841" s="84">
        <v>0.262220602966591</v>
      </c>
      <c r="G841" s="83" t="s">
        <v>1452</v>
      </c>
      <c r="H841" t="str">
        <f t="shared" si="71"/>
        <v>Vaughan</v>
      </c>
      <c r="I841" t="str">
        <f t="shared" si="72"/>
        <v>Marsha</v>
      </c>
      <c r="J841" t="str">
        <f t="shared" si="70"/>
        <v>Vaughan, Marsha</v>
      </c>
      <c r="K841">
        <f>VLOOKUP(C841,'Invited Hospitals'!B:J, 7, FALSE)</f>
        <v>317</v>
      </c>
      <c r="L841" s="132">
        <v>40</v>
      </c>
      <c r="M841">
        <f>VLOOKUP($C841,'Invited Hospitals'!$B:$J, 8, FALSE)</f>
        <v>2013</v>
      </c>
      <c r="N841" s="132" t="str">
        <f>VLOOKUP($C841,'Invited Hospitals'!$B:$K, 9, FALSE)</f>
        <v xml:space="preserve">Govt. (non federal) - City
</v>
      </c>
      <c r="O841" s="110" t="s">
        <v>2426</v>
      </c>
      <c r="P841" s="110"/>
      <c r="Q841" s="110" t="s">
        <v>2712</v>
      </c>
      <c r="R841" s="132" t="str">
        <f>VLOOKUP($C841,'Invited Hospitals'!$B:$K, 10, FALSE)</f>
        <v>Minor</v>
      </c>
      <c r="V841" s="1"/>
      <c r="X841" s="1"/>
      <c r="AF841" s="17"/>
      <c r="AG841" s="18"/>
      <c r="AH841" s="17"/>
    </row>
    <row r="842" spans="1:34">
      <c r="A842" s="84">
        <v>0.41112856195192549</v>
      </c>
      <c r="B842" s="83" t="s">
        <v>1413</v>
      </c>
      <c r="C842" s="83" t="s">
        <v>2378</v>
      </c>
      <c r="D842" s="84">
        <v>0.93213279766833956</v>
      </c>
      <c r="E842" s="83" t="s">
        <v>1415</v>
      </c>
      <c r="F842" s="84">
        <v>0.81008835703815296</v>
      </c>
      <c r="G842" s="88" t="s">
        <v>1470</v>
      </c>
      <c r="H842" t="str">
        <f t="shared" si="71"/>
        <v>Malapit</v>
      </c>
      <c r="I842" t="str">
        <f t="shared" si="72"/>
        <v>Marvin</v>
      </c>
      <c r="J842" t="str">
        <f t="shared" si="70"/>
        <v>Malapit, Marvin</v>
      </c>
      <c r="K842">
        <f>VLOOKUP(C842,'Invited Hospitals'!B:J, 7, FALSE)</f>
        <v>317</v>
      </c>
      <c r="L842" s="132">
        <v>40</v>
      </c>
      <c r="M842">
        <f>VLOOKUP($C842,'Invited Hospitals'!$B:$J, 8, FALSE)</f>
        <v>2013</v>
      </c>
      <c r="N842" s="132" t="str">
        <f>VLOOKUP($C842,'Invited Hospitals'!$B:$K, 9, FALSE)</f>
        <v xml:space="preserve">Govt. (non federal) - City
</v>
      </c>
      <c r="O842" s="110" t="s">
        <v>2714</v>
      </c>
      <c r="P842" s="110"/>
      <c r="Q842" s="110" t="s">
        <v>2725</v>
      </c>
      <c r="R842" s="132" t="str">
        <f>VLOOKUP($C842,'Invited Hospitals'!$B:$K, 10, FALSE)</f>
        <v>Minor</v>
      </c>
      <c r="V842" s="1"/>
      <c r="X842" s="1"/>
      <c r="AF842" s="17"/>
      <c r="AG842" s="18"/>
      <c r="AH842" s="17"/>
    </row>
    <row r="843" spans="1:34">
      <c r="A843" s="84">
        <v>0.74572599599067269</v>
      </c>
      <c r="B843" s="83" t="s">
        <v>1413</v>
      </c>
      <c r="C843" s="83" t="s">
        <v>2378</v>
      </c>
      <c r="D843" s="84">
        <v>0.93213279766833956</v>
      </c>
      <c r="E843" s="83" t="s">
        <v>1415</v>
      </c>
      <c r="F843" s="84">
        <v>0.81008835703815296</v>
      </c>
      <c r="G843" s="88" t="s">
        <v>1458</v>
      </c>
      <c r="H843" t="str">
        <f t="shared" si="71"/>
        <v>Bretney</v>
      </c>
      <c r="I843" t="str">
        <f t="shared" si="72"/>
        <v>Mary</v>
      </c>
      <c r="J843" t="str">
        <f t="shared" si="70"/>
        <v>Bretney, Mary</v>
      </c>
      <c r="K843">
        <f>VLOOKUP(C843,'Invited Hospitals'!B:J, 7, FALSE)</f>
        <v>317</v>
      </c>
      <c r="L843" s="132">
        <v>40</v>
      </c>
      <c r="M843">
        <f>VLOOKUP($C843,'Invited Hospitals'!$B:$J, 8, FALSE)</f>
        <v>2013</v>
      </c>
      <c r="N843" s="132" t="str">
        <f>VLOOKUP($C843,'Invited Hospitals'!$B:$K, 9, FALSE)</f>
        <v xml:space="preserve">Govt. (non federal) - City
</v>
      </c>
      <c r="O843" s="110" t="s">
        <v>2757</v>
      </c>
      <c r="P843" s="110"/>
      <c r="Q843" s="110" t="s">
        <v>2736</v>
      </c>
      <c r="R843" s="132" t="str">
        <f>VLOOKUP($C843,'Invited Hospitals'!$B:$K, 10, FALSE)</f>
        <v>Minor</v>
      </c>
      <c r="V843" s="1"/>
      <c r="X843" s="1"/>
      <c r="AF843" s="17"/>
      <c r="AG843" s="18"/>
      <c r="AH843" s="17"/>
    </row>
    <row r="844" spans="1:34">
      <c r="A844" s="84">
        <v>0.16909973590139449</v>
      </c>
      <c r="B844" s="83" t="s">
        <v>1413</v>
      </c>
      <c r="C844" s="83" t="s">
        <v>2378</v>
      </c>
      <c r="D844" s="84">
        <v>0.93213279766833956</v>
      </c>
      <c r="E844" s="83" t="s">
        <v>1415</v>
      </c>
      <c r="F844" s="84">
        <v>0.81008835703815296</v>
      </c>
      <c r="G844" s="88" t="s">
        <v>1462</v>
      </c>
      <c r="H844" t="str">
        <f t="shared" si="71"/>
        <v>Guerrido</v>
      </c>
      <c r="I844" t="str">
        <f t="shared" si="72"/>
        <v>Mercedes</v>
      </c>
      <c r="J844" t="str">
        <f t="shared" si="70"/>
        <v>Guerrido, Mercedes</v>
      </c>
      <c r="K844">
        <f>VLOOKUP(C844,'Invited Hospitals'!B:J, 7, FALSE)</f>
        <v>317</v>
      </c>
      <c r="L844" s="132">
        <v>40</v>
      </c>
      <c r="M844">
        <f>VLOOKUP($C844,'Invited Hospitals'!$B:$J, 8, FALSE)</f>
        <v>2013</v>
      </c>
      <c r="N844" s="132" t="str">
        <f>VLOOKUP($C844,'Invited Hospitals'!$B:$K, 9, FALSE)</f>
        <v xml:space="preserve">Govt. (non federal) - City
</v>
      </c>
      <c r="O844" s="110" t="s">
        <v>2714</v>
      </c>
      <c r="P844" s="110"/>
      <c r="Q844" s="110" t="s">
        <v>2428</v>
      </c>
      <c r="R844" s="132" t="str">
        <f>VLOOKUP($C844,'Invited Hospitals'!$B:$K, 10, FALSE)</f>
        <v>Minor</v>
      </c>
      <c r="V844" s="1"/>
      <c r="X844" s="1"/>
      <c r="AF844" s="17"/>
      <c r="AG844" s="18"/>
      <c r="AH844" s="17"/>
    </row>
    <row r="845" spans="1:34">
      <c r="A845" s="84">
        <v>0.14971483863940482</v>
      </c>
      <c r="B845" s="83" t="s">
        <v>1413</v>
      </c>
      <c r="C845" s="83" t="s">
        <v>2378</v>
      </c>
      <c r="D845" s="84">
        <v>0.93213279766833956</v>
      </c>
      <c r="E845" s="83" t="s">
        <v>1414</v>
      </c>
      <c r="F845" s="84">
        <v>0.262220602966591</v>
      </c>
      <c r="G845" s="83" t="s">
        <v>1438</v>
      </c>
      <c r="H845" t="str">
        <f t="shared" si="71"/>
        <v>Obioha</v>
      </c>
      <c r="I845" t="str">
        <f t="shared" si="72"/>
        <v>Michael</v>
      </c>
      <c r="J845" t="str">
        <f t="shared" si="70"/>
        <v>Obioha, Michael</v>
      </c>
      <c r="K845">
        <f>VLOOKUP(C845,'Invited Hospitals'!B:J, 7, FALSE)</f>
        <v>317</v>
      </c>
      <c r="L845" s="132">
        <v>40</v>
      </c>
      <c r="M845">
        <f>VLOOKUP($C845,'Invited Hospitals'!$B:$J, 8, FALSE)</f>
        <v>2013</v>
      </c>
      <c r="N845" s="132" t="str">
        <f>VLOOKUP($C845,'Invited Hospitals'!$B:$K, 9, FALSE)</f>
        <v xml:space="preserve">Govt. (non federal) - City
</v>
      </c>
      <c r="O845" s="110" t="s">
        <v>2426</v>
      </c>
      <c r="P845" s="110"/>
      <c r="Q845" s="110" t="s">
        <v>2736</v>
      </c>
      <c r="R845" s="132" t="str">
        <f>VLOOKUP($C845,'Invited Hospitals'!$B:$K, 10, FALSE)</f>
        <v>Minor</v>
      </c>
      <c r="V845" s="1"/>
      <c r="X845" s="1"/>
      <c r="AF845" s="17"/>
      <c r="AG845" s="18"/>
      <c r="AH845" s="17"/>
    </row>
    <row r="846" spans="1:34">
      <c r="A846" s="84">
        <v>0.91917758852147857</v>
      </c>
      <c r="B846" s="83" t="s">
        <v>1413</v>
      </c>
      <c r="C846" s="83" t="s">
        <v>2378</v>
      </c>
      <c r="D846" s="84">
        <v>0.93213279766833956</v>
      </c>
      <c r="E846" s="83" t="s">
        <v>1415</v>
      </c>
      <c r="F846" s="84">
        <v>0.81008835703815296</v>
      </c>
      <c r="G846" s="88" t="s">
        <v>1478</v>
      </c>
      <c r="H846" t="str">
        <f t="shared" si="71"/>
        <v>Osobaye</v>
      </c>
      <c r="I846" t="str">
        <f t="shared" si="72"/>
        <v>Michael</v>
      </c>
      <c r="J846" t="str">
        <f t="shared" si="70"/>
        <v>Osobaye, Michael</v>
      </c>
      <c r="K846">
        <f>VLOOKUP(C846,'Invited Hospitals'!B:J, 7, FALSE)</f>
        <v>317</v>
      </c>
      <c r="L846" s="132">
        <v>40</v>
      </c>
      <c r="M846">
        <f>VLOOKUP($C846,'Invited Hospitals'!$B:$J, 8, FALSE)</f>
        <v>2013</v>
      </c>
      <c r="N846" s="132" t="str">
        <f>VLOOKUP($C846,'Invited Hospitals'!$B:$K, 9, FALSE)</f>
        <v xml:space="preserve">Govt. (non federal) - City
</v>
      </c>
      <c r="O846" s="110" t="s">
        <v>2714</v>
      </c>
      <c r="P846" s="110"/>
      <c r="Q846" s="110" t="s">
        <v>2428</v>
      </c>
      <c r="R846" s="132" t="str">
        <f>VLOOKUP($C846,'Invited Hospitals'!$B:$K, 10, FALSE)</f>
        <v>Minor</v>
      </c>
      <c r="V846" s="1"/>
      <c r="X846" s="1"/>
      <c r="AF846" s="17"/>
      <c r="AG846" s="18"/>
      <c r="AH846" s="17"/>
    </row>
    <row r="847" spans="1:34">
      <c r="A847" s="84">
        <v>0.88735878084949793</v>
      </c>
      <c r="B847" s="83" t="s">
        <v>1413</v>
      </c>
      <c r="C847" s="83" t="s">
        <v>2378</v>
      </c>
      <c r="D847" s="84">
        <v>0.93213279766833956</v>
      </c>
      <c r="E847" s="83" t="s">
        <v>1415</v>
      </c>
      <c r="F847" s="84">
        <v>0.81008835703815296</v>
      </c>
      <c r="G847" s="88" t="s">
        <v>1465</v>
      </c>
      <c r="H847" t="str">
        <f t="shared" si="71"/>
        <v>Hernandez</v>
      </c>
      <c r="I847" t="str">
        <f t="shared" si="72"/>
        <v>Michelle</v>
      </c>
      <c r="J847" t="str">
        <f t="shared" si="70"/>
        <v>Hernandez, Michelle</v>
      </c>
      <c r="K847">
        <f>VLOOKUP(C847,'Invited Hospitals'!B:J, 7, FALSE)</f>
        <v>317</v>
      </c>
      <c r="L847" s="132">
        <v>40</v>
      </c>
      <c r="M847">
        <f>VLOOKUP($C847,'Invited Hospitals'!$B:$J, 8, FALSE)</f>
        <v>2013</v>
      </c>
      <c r="N847" s="132" t="str">
        <f>VLOOKUP($C847,'Invited Hospitals'!$B:$K, 9, FALSE)</f>
        <v xml:space="preserve">Govt. (non federal) - City
</v>
      </c>
      <c r="O847" s="110" t="s">
        <v>2757</v>
      </c>
      <c r="P847" s="110"/>
      <c r="Q847" s="110" t="s">
        <v>2712</v>
      </c>
      <c r="R847" s="132" t="str">
        <f>VLOOKUP($C847,'Invited Hospitals'!$B:$K, 10, FALSE)</f>
        <v>Minor</v>
      </c>
      <c r="V847" s="1"/>
      <c r="X847" s="1"/>
      <c r="AF847" s="17"/>
      <c r="AG847" s="18"/>
      <c r="AH847" s="17"/>
    </row>
    <row r="848" spans="1:34">
      <c r="A848" s="84">
        <v>0.36953336467980413</v>
      </c>
      <c r="B848" s="83" t="s">
        <v>1413</v>
      </c>
      <c r="C848" s="83" t="s">
        <v>2378</v>
      </c>
      <c r="D848" s="84">
        <v>0.93213279766833956</v>
      </c>
      <c r="E848" s="83" t="s">
        <v>1415</v>
      </c>
      <c r="F848" s="84">
        <v>0.81008835703815296</v>
      </c>
      <c r="G848" s="88" t="s">
        <v>1471</v>
      </c>
      <c r="H848" t="str">
        <f t="shared" si="71"/>
        <v>Meristil</v>
      </c>
      <c r="I848" t="str">
        <f t="shared" si="72"/>
        <v>Mirlande</v>
      </c>
      <c r="J848" t="str">
        <f t="shared" si="70"/>
        <v>Meristil, Mirlande</v>
      </c>
      <c r="K848">
        <f>VLOOKUP(C848,'Invited Hospitals'!B:J, 7, FALSE)</f>
        <v>317</v>
      </c>
      <c r="L848" s="132">
        <v>40</v>
      </c>
      <c r="M848">
        <f>VLOOKUP($C848,'Invited Hospitals'!$B:$J, 8, FALSE)</f>
        <v>2013</v>
      </c>
      <c r="N848" s="132" t="str">
        <f>VLOOKUP($C848,'Invited Hospitals'!$B:$K, 9, FALSE)</f>
        <v xml:space="preserve">Govt. (non federal) - City
</v>
      </c>
      <c r="O848" s="110" t="s">
        <v>2757</v>
      </c>
      <c r="P848" s="110"/>
      <c r="Q848" s="110" t="s">
        <v>2736</v>
      </c>
      <c r="R848" s="132" t="str">
        <f>VLOOKUP($C848,'Invited Hospitals'!$B:$K, 10, FALSE)</f>
        <v>Minor</v>
      </c>
      <c r="V848" s="1"/>
      <c r="X848" s="1"/>
      <c r="AF848" s="17"/>
      <c r="AG848" s="18"/>
      <c r="AH848" s="17"/>
    </row>
    <row r="849" spans="1:34">
      <c r="A849" s="84">
        <v>0.2443332671957309</v>
      </c>
      <c r="B849" s="83" t="s">
        <v>1413</v>
      </c>
      <c r="C849" s="83" t="s">
        <v>2378</v>
      </c>
      <c r="D849" s="84">
        <v>0.93213279766833956</v>
      </c>
      <c r="E849" s="83" t="s">
        <v>1414</v>
      </c>
      <c r="F849" s="84">
        <v>0.262220602966591</v>
      </c>
      <c r="G849" s="83" t="s">
        <v>1430</v>
      </c>
      <c r="H849" t="str">
        <f t="shared" si="71"/>
        <v>Jang</v>
      </c>
      <c r="I849" t="str">
        <f t="shared" si="72"/>
        <v>Mun-Hee</v>
      </c>
      <c r="J849" t="str">
        <f t="shared" si="70"/>
        <v>Jang, Mun-Hee</v>
      </c>
      <c r="K849">
        <f>VLOOKUP(C849,'Invited Hospitals'!B:J, 7, FALSE)</f>
        <v>317</v>
      </c>
      <c r="L849" s="132">
        <v>40</v>
      </c>
      <c r="M849">
        <f>VLOOKUP($C849,'Invited Hospitals'!$B:$J, 8, FALSE)</f>
        <v>2013</v>
      </c>
      <c r="N849" s="132" t="str">
        <f>VLOOKUP($C849,'Invited Hospitals'!$B:$K, 9, FALSE)</f>
        <v xml:space="preserve">Govt. (non federal) - City
</v>
      </c>
      <c r="O849" s="110" t="s">
        <v>2426</v>
      </c>
      <c r="P849" s="110"/>
      <c r="Q849" s="110" t="s">
        <v>2712</v>
      </c>
      <c r="R849" s="132" t="str">
        <f>VLOOKUP($C849,'Invited Hospitals'!$B:$K, 10, FALSE)</f>
        <v>Minor</v>
      </c>
      <c r="V849" s="1"/>
      <c r="X849" s="1"/>
      <c r="AF849" s="17"/>
      <c r="AG849" s="18"/>
      <c r="AH849" s="17"/>
    </row>
    <row r="850" spans="1:34">
      <c r="A850" s="84">
        <v>0.80471093790087522</v>
      </c>
      <c r="B850" s="83" t="s">
        <v>1413</v>
      </c>
      <c r="C850" s="83" t="s">
        <v>2378</v>
      </c>
      <c r="D850" s="84">
        <v>0.93213279766833956</v>
      </c>
      <c r="E850" s="83" t="s">
        <v>1414</v>
      </c>
      <c r="F850" s="84">
        <v>0.262220602966591</v>
      </c>
      <c r="G850" s="83" t="s">
        <v>1439</v>
      </c>
      <c r="H850" t="str">
        <f t="shared" si="71"/>
        <v>Orlik</v>
      </c>
      <c r="I850" t="str">
        <f t="shared" si="72"/>
        <v>Nadezhda</v>
      </c>
      <c r="J850" t="str">
        <f t="shared" si="70"/>
        <v>Orlik, Nadezhda</v>
      </c>
      <c r="K850">
        <f>VLOOKUP(C850,'Invited Hospitals'!B:J, 7, FALSE)</f>
        <v>317</v>
      </c>
      <c r="L850" s="132">
        <v>40</v>
      </c>
      <c r="M850">
        <f>VLOOKUP($C850,'Invited Hospitals'!$B:$J, 8, FALSE)</f>
        <v>2013</v>
      </c>
      <c r="N850" s="132" t="str">
        <f>VLOOKUP($C850,'Invited Hospitals'!$B:$K, 9, FALSE)</f>
        <v xml:space="preserve">Govt. (non federal) - City
</v>
      </c>
      <c r="O850" s="110" t="s">
        <v>2426</v>
      </c>
      <c r="P850" s="110"/>
      <c r="Q850" s="110" t="s">
        <v>2736</v>
      </c>
      <c r="R850" s="132" t="str">
        <f>VLOOKUP($C850,'Invited Hospitals'!$B:$K, 10, FALSE)</f>
        <v>Minor</v>
      </c>
      <c r="V850" s="1"/>
      <c r="X850" s="1"/>
      <c r="AF850" s="17"/>
      <c r="AG850" s="18"/>
      <c r="AH850" s="17"/>
    </row>
    <row r="851" spans="1:34">
      <c r="A851" s="84">
        <v>2.9426320667929051E-3</v>
      </c>
      <c r="B851" s="83" t="s">
        <v>1413</v>
      </c>
      <c r="C851" s="83" t="s">
        <v>2378</v>
      </c>
      <c r="D851" s="84">
        <v>0.93213279766833956</v>
      </c>
      <c r="E851" s="83" t="s">
        <v>1415</v>
      </c>
      <c r="F851" s="84">
        <v>0.81008835703815296</v>
      </c>
      <c r="G851" s="88" t="s">
        <v>1457</v>
      </c>
      <c r="H851" t="str">
        <f t="shared" si="71"/>
        <v>Bae</v>
      </c>
      <c r="I851" t="str">
        <f t="shared" si="72"/>
        <v>Nan Kyoung</v>
      </c>
      <c r="J851" t="str">
        <f t="shared" si="70"/>
        <v>Bae, Nan Kyoung</v>
      </c>
      <c r="K851">
        <f>VLOOKUP(C851,'Invited Hospitals'!B:J, 7, FALSE)</f>
        <v>317</v>
      </c>
      <c r="L851" s="132">
        <v>40</v>
      </c>
      <c r="M851">
        <f>VLOOKUP($C851,'Invited Hospitals'!$B:$J, 8, FALSE)</f>
        <v>2013</v>
      </c>
      <c r="N851" s="132" t="str">
        <f>VLOOKUP($C851,'Invited Hospitals'!$B:$K, 9, FALSE)</f>
        <v xml:space="preserve">Govt. (non federal) - City
</v>
      </c>
      <c r="O851" s="110" t="s">
        <v>2714</v>
      </c>
      <c r="P851" s="110"/>
      <c r="Q851" s="110" t="s">
        <v>2725</v>
      </c>
      <c r="R851" s="132" t="str">
        <f>VLOOKUP($C851,'Invited Hospitals'!$B:$K, 10, FALSE)</f>
        <v>Minor</v>
      </c>
      <c r="V851" s="1"/>
      <c r="X851" s="1"/>
      <c r="AF851" s="17"/>
      <c r="AG851" s="18"/>
      <c r="AH851" s="17"/>
    </row>
    <row r="852" spans="1:34">
      <c r="A852" s="84">
        <v>0.81906249766566064</v>
      </c>
      <c r="B852" s="83" t="s">
        <v>1413</v>
      </c>
      <c r="C852" s="83" t="s">
        <v>2378</v>
      </c>
      <c r="D852" s="84">
        <v>0.93213279766833956</v>
      </c>
      <c r="E852" s="83" t="s">
        <v>1414</v>
      </c>
      <c r="F852" s="84">
        <v>0.262220602966591</v>
      </c>
      <c r="G852" s="83" t="s">
        <v>1428</v>
      </c>
      <c r="H852" t="str">
        <f t="shared" si="71"/>
        <v>Iqbal</v>
      </c>
      <c r="I852" t="str">
        <f t="shared" si="72"/>
        <v>Nazish</v>
      </c>
      <c r="J852" t="str">
        <f t="shared" si="70"/>
        <v>Iqbal, Nazish</v>
      </c>
      <c r="K852">
        <f>VLOOKUP(C852,'Invited Hospitals'!B:J, 7, FALSE)</f>
        <v>317</v>
      </c>
      <c r="L852" s="132">
        <v>40</v>
      </c>
      <c r="M852">
        <f>VLOOKUP($C852,'Invited Hospitals'!$B:$J, 8, FALSE)</f>
        <v>2013</v>
      </c>
      <c r="N852" s="132" t="str">
        <f>VLOOKUP($C852,'Invited Hospitals'!$B:$K, 9, FALSE)</f>
        <v xml:space="preserve">Govt. (non federal) - City
</v>
      </c>
      <c r="O852" s="110" t="s">
        <v>2426</v>
      </c>
      <c r="P852" s="110"/>
      <c r="Q852" s="110" t="s">
        <v>2736</v>
      </c>
      <c r="R852" s="132" t="str">
        <f>VLOOKUP($C852,'Invited Hospitals'!$B:$K, 10, FALSE)</f>
        <v>Minor</v>
      </c>
      <c r="V852" s="1"/>
      <c r="X852" s="1"/>
      <c r="AF852" s="17"/>
      <c r="AG852" s="18"/>
      <c r="AH852" s="17"/>
    </row>
    <row r="853" spans="1:34">
      <c r="A853" s="84">
        <v>0.68911704901403281</v>
      </c>
      <c r="B853" s="83" t="s">
        <v>1413</v>
      </c>
      <c r="C853" s="83" t="s">
        <v>2378</v>
      </c>
      <c r="D853" s="84">
        <v>0.93213279766833956</v>
      </c>
      <c r="E853" s="83" t="s">
        <v>1414</v>
      </c>
      <c r="F853" s="84">
        <v>0.262220602966591</v>
      </c>
      <c r="G853" s="83" t="s">
        <v>1418</v>
      </c>
      <c r="H853" t="str">
        <f t="shared" si="71"/>
        <v>Amobi</v>
      </c>
      <c r="I853" t="str">
        <f t="shared" si="72"/>
        <v>Nneabia</v>
      </c>
      <c r="J853" t="str">
        <f t="shared" si="70"/>
        <v>Amobi, Nneabia</v>
      </c>
      <c r="K853">
        <f>VLOOKUP(C853,'Invited Hospitals'!B:J, 7, FALSE)</f>
        <v>317</v>
      </c>
      <c r="L853" s="132">
        <v>40</v>
      </c>
      <c r="M853">
        <f>VLOOKUP($C853,'Invited Hospitals'!$B:$J, 8, FALSE)</f>
        <v>2013</v>
      </c>
      <c r="N853" s="132" t="str">
        <f>VLOOKUP($C853,'Invited Hospitals'!$B:$K, 9, FALSE)</f>
        <v xml:space="preserve">Govt. (non federal) - City
</v>
      </c>
      <c r="O853" s="110" t="s">
        <v>2426</v>
      </c>
      <c r="P853" s="110"/>
      <c r="Q853" s="110" t="s">
        <v>2712</v>
      </c>
      <c r="R853" s="132" t="str">
        <f>VLOOKUP($C853,'Invited Hospitals'!$B:$K, 10, FALSE)</f>
        <v>Minor</v>
      </c>
      <c r="V853" s="1"/>
      <c r="X853" s="1"/>
      <c r="AF853" s="17"/>
      <c r="AG853" s="18"/>
      <c r="AH853" s="17"/>
    </row>
    <row r="854" spans="1:34">
      <c r="A854" s="84">
        <v>0.51308294579207347</v>
      </c>
      <c r="B854" s="83" t="s">
        <v>1413</v>
      </c>
      <c r="C854" s="83" t="s">
        <v>2378</v>
      </c>
      <c r="D854" s="84">
        <v>0.93213279766833956</v>
      </c>
      <c r="E854" s="83" t="s">
        <v>1414</v>
      </c>
      <c r="F854" s="84">
        <v>0.262220602966591</v>
      </c>
      <c r="G854" s="83" t="s">
        <v>1416</v>
      </c>
      <c r="H854" t="str">
        <f t="shared" si="71"/>
        <v>Adetunji</v>
      </c>
      <c r="I854" t="str">
        <f t="shared" si="72"/>
        <v>Oluwakemi</v>
      </c>
      <c r="J854" t="str">
        <f t="shared" si="70"/>
        <v>Adetunji, Oluwakemi</v>
      </c>
      <c r="K854">
        <f>VLOOKUP(C854,'Invited Hospitals'!B:J, 7, FALSE)</f>
        <v>317</v>
      </c>
      <c r="L854" s="132">
        <v>40</v>
      </c>
      <c r="M854">
        <f>VLOOKUP($C854,'Invited Hospitals'!$B:$J, 8, FALSE)</f>
        <v>2013</v>
      </c>
      <c r="N854" s="132" t="str">
        <f>VLOOKUP($C854,'Invited Hospitals'!$B:$K, 9, FALSE)</f>
        <v xml:space="preserve">Govt. (non federal) - City
</v>
      </c>
      <c r="O854" s="110" t="s">
        <v>2426</v>
      </c>
      <c r="P854" s="110"/>
      <c r="Q854" s="110" t="s">
        <v>2736</v>
      </c>
      <c r="R854" s="132" t="str">
        <f>VLOOKUP($C854,'Invited Hospitals'!$B:$K, 10, FALSE)</f>
        <v>Minor</v>
      </c>
      <c r="V854" s="1"/>
      <c r="X854" s="1"/>
      <c r="AF854" s="17"/>
      <c r="AG854" s="18"/>
      <c r="AH854" s="17"/>
    </row>
    <row r="855" spans="1:34">
      <c r="A855" s="84">
        <v>0.82063661736779314</v>
      </c>
      <c r="B855" s="83" t="s">
        <v>1413</v>
      </c>
      <c r="C855" s="83" t="s">
        <v>2378</v>
      </c>
      <c r="D855" s="84">
        <v>0.93213279766833956</v>
      </c>
      <c r="E855" s="83" t="s">
        <v>1414</v>
      </c>
      <c r="F855" s="84">
        <v>0.262220602966591</v>
      </c>
      <c r="G855" s="83" t="s">
        <v>1440</v>
      </c>
      <c r="H855" t="str">
        <f t="shared" si="71"/>
        <v>Osagie</v>
      </c>
      <c r="I855" t="str">
        <f t="shared" si="72"/>
        <v>Patrick</v>
      </c>
      <c r="J855" t="str">
        <f t="shared" si="70"/>
        <v>Osagie, Patrick</v>
      </c>
      <c r="K855">
        <f>VLOOKUP(C855,'Invited Hospitals'!B:J, 7, FALSE)</f>
        <v>317</v>
      </c>
      <c r="L855" s="132">
        <v>40</v>
      </c>
      <c r="M855">
        <f>VLOOKUP($C855,'Invited Hospitals'!$B:$J, 8, FALSE)</f>
        <v>2013</v>
      </c>
      <c r="N855" s="132" t="str">
        <f>VLOOKUP($C855,'Invited Hospitals'!$B:$K, 9, FALSE)</f>
        <v xml:space="preserve">Govt. (non federal) - City
</v>
      </c>
      <c r="O855" s="110" t="s">
        <v>2426</v>
      </c>
      <c r="P855" s="110"/>
      <c r="Q855" s="110" t="s">
        <v>2736</v>
      </c>
      <c r="R855" s="132" t="str">
        <f>VLOOKUP($C855,'Invited Hospitals'!$B:$K, 10, FALSE)</f>
        <v>Minor</v>
      </c>
      <c r="V855" s="1"/>
      <c r="X855" s="1"/>
      <c r="AF855" s="17"/>
      <c r="AG855" s="18"/>
      <c r="AH855" s="17"/>
    </row>
    <row r="856" spans="1:34">
      <c r="A856" s="84">
        <v>0.55221382594457469</v>
      </c>
      <c r="B856" s="83" t="s">
        <v>1413</v>
      </c>
      <c r="C856" s="83" t="s">
        <v>2378</v>
      </c>
      <c r="D856" s="84">
        <v>0.93213279766833956</v>
      </c>
      <c r="E856" s="83" t="s">
        <v>1414</v>
      </c>
      <c r="F856" s="84">
        <v>0.262220602966591</v>
      </c>
      <c r="G856" s="83" t="s">
        <v>1451</v>
      </c>
      <c r="H856" t="str">
        <f t="shared" si="71"/>
        <v>Tugade</v>
      </c>
      <c r="I856" t="str">
        <f t="shared" si="72"/>
        <v>Renelda</v>
      </c>
      <c r="J856" t="str">
        <f t="shared" si="70"/>
        <v>Tugade, Renelda</v>
      </c>
      <c r="K856">
        <f>VLOOKUP(C856,'Invited Hospitals'!B:J, 7, FALSE)</f>
        <v>317</v>
      </c>
      <c r="L856" s="132">
        <v>40</v>
      </c>
      <c r="M856">
        <f>VLOOKUP($C856,'Invited Hospitals'!$B:$J, 8, FALSE)</f>
        <v>2013</v>
      </c>
      <c r="N856" s="132" t="str">
        <f>VLOOKUP($C856,'Invited Hospitals'!$B:$K, 9, FALSE)</f>
        <v xml:space="preserve">Govt. (non federal) - City
</v>
      </c>
      <c r="O856" s="110" t="s">
        <v>2426</v>
      </c>
      <c r="P856" s="110"/>
      <c r="Q856" s="110" t="s">
        <v>2736</v>
      </c>
      <c r="R856" s="132" t="str">
        <f>VLOOKUP($C856,'Invited Hospitals'!$B:$K, 10, FALSE)</f>
        <v>Minor</v>
      </c>
      <c r="V856" s="1"/>
      <c r="X856" s="1"/>
      <c r="AF856" s="17"/>
      <c r="AG856" s="18"/>
      <c r="AH856" s="17"/>
    </row>
    <row r="857" spans="1:34">
      <c r="A857" s="84">
        <v>0.68286572211404395</v>
      </c>
      <c r="B857" s="83" t="s">
        <v>1413</v>
      </c>
      <c r="C857" s="83" t="s">
        <v>2378</v>
      </c>
      <c r="D857" s="84">
        <v>0.93213279766833956</v>
      </c>
      <c r="E857" s="83" t="s">
        <v>1415</v>
      </c>
      <c r="F857" s="84">
        <v>0.81008835703815296</v>
      </c>
      <c r="G857" s="88" t="s">
        <v>1467</v>
      </c>
      <c r="H857" t="str">
        <f t="shared" si="71"/>
        <v>Laracuente</v>
      </c>
      <c r="I857" t="str">
        <f t="shared" si="72"/>
        <v>Robin</v>
      </c>
      <c r="J857" t="str">
        <f t="shared" si="70"/>
        <v>Laracuente, Robin</v>
      </c>
      <c r="K857">
        <f>VLOOKUP(C857,'Invited Hospitals'!B:J, 7, FALSE)</f>
        <v>317</v>
      </c>
      <c r="L857" s="132">
        <v>40</v>
      </c>
      <c r="M857">
        <f>VLOOKUP($C857,'Invited Hospitals'!$B:$J, 8, FALSE)</f>
        <v>2013</v>
      </c>
      <c r="N857" s="132" t="str">
        <f>VLOOKUP($C857,'Invited Hospitals'!$B:$K, 9, FALSE)</f>
        <v xml:space="preserve">Govt. (non federal) - City
</v>
      </c>
      <c r="O857" s="110" t="s">
        <v>2757</v>
      </c>
      <c r="P857" s="110"/>
      <c r="Q857" s="110" t="s">
        <v>2736</v>
      </c>
      <c r="R857" s="132" t="str">
        <f>VLOOKUP($C857,'Invited Hospitals'!$B:$K, 10, FALSE)</f>
        <v>Minor</v>
      </c>
      <c r="V857" s="1"/>
      <c r="X857" s="1"/>
      <c r="AF857" s="17"/>
      <c r="AG857" s="18"/>
      <c r="AH857" s="17"/>
    </row>
    <row r="858" spans="1:34">
      <c r="A858" s="84">
        <v>0.21324486362304407</v>
      </c>
      <c r="B858" s="83" t="s">
        <v>1413</v>
      </c>
      <c r="C858" s="83" t="s">
        <v>2378</v>
      </c>
      <c r="D858" s="84">
        <v>0.93213279766833956</v>
      </c>
      <c r="E858" s="83" t="s">
        <v>1415</v>
      </c>
      <c r="F858" s="84">
        <v>0.81008835703815296</v>
      </c>
      <c r="G858" s="88" t="s">
        <v>1468</v>
      </c>
      <c r="H858" t="str">
        <f t="shared" si="71"/>
        <v>Larose</v>
      </c>
      <c r="I858" t="str">
        <f t="shared" si="72"/>
        <v>Roland</v>
      </c>
      <c r="J858" t="str">
        <f t="shared" si="70"/>
        <v>Larose, Roland</v>
      </c>
      <c r="K858">
        <f>VLOOKUP(C858,'Invited Hospitals'!B:J, 7, FALSE)</f>
        <v>317</v>
      </c>
      <c r="L858" s="132">
        <v>40</v>
      </c>
      <c r="M858">
        <f>VLOOKUP($C858,'Invited Hospitals'!$B:$J, 8, FALSE)</f>
        <v>2013</v>
      </c>
      <c r="N858" s="132" t="str">
        <f>VLOOKUP($C858,'Invited Hospitals'!$B:$K, 9, FALSE)</f>
        <v xml:space="preserve">Govt. (non federal) - City
</v>
      </c>
      <c r="O858" s="110" t="s">
        <v>2714</v>
      </c>
      <c r="P858" s="110"/>
      <c r="Q858" s="110" t="s">
        <v>2725</v>
      </c>
      <c r="R858" s="132" t="str">
        <f>VLOOKUP($C858,'Invited Hospitals'!$B:$K, 10, FALSE)</f>
        <v>Minor</v>
      </c>
      <c r="V858" s="1"/>
      <c r="X858" s="1"/>
      <c r="AF858" s="17"/>
      <c r="AG858" s="18"/>
      <c r="AH858" s="17"/>
    </row>
    <row r="859" spans="1:34">
      <c r="A859" s="84">
        <v>0.9228777696466397</v>
      </c>
      <c r="B859" s="83" t="s">
        <v>1413</v>
      </c>
      <c r="C859" s="83" t="s">
        <v>2378</v>
      </c>
      <c r="D859" s="84">
        <v>0.93213279766833956</v>
      </c>
      <c r="E859" s="83" t="s">
        <v>1415</v>
      </c>
      <c r="F859" s="84">
        <v>0.81008835703815296</v>
      </c>
      <c r="G859" s="88" t="s">
        <v>1479</v>
      </c>
      <c r="H859" t="str">
        <f t="shared" si="71"/>
        <v>Paglinawan</v>
      </c>
      <c r="I859" t="str">
        <f t="shared" si="72"/>
        <v>Rossana</v>
      </c>
      <c r="J859" t="str">
        <f t="shared" si="70"/>
        <v>Paglinawan, Rossana</v>
      </c>
      <c r="K859">
        <f>VLOOKUP(C859,'Invited Hospitals'!B:J, 7, FALSE)</f>
        <v>317</v>
      </c>
      <c r="L859" s="132">
        <v>40</v>
      </c>
      <c r="M859">
        <f>VLOOKUP($C859,'Invited Hospitals'!$B:$J, 8, FALSE)</f>
        <v>2013</v>
      </c>
      <c r="N859" s="132" t="str">
        <f>VLOOKUP($C859,'Invited Hospitals'!$B:$K, 9, FALSE)</f>
        <v xml:space="preserve">Govt. (non federal) - City
</v>
      </c>
      <c r="O859" s="110" t="s">
        <v>2714</v>
      </c>
      <c r="P859" s="110"/>
      <c r="Q859" s="110" t="s">
        <v>2725</v>
      </c>
      <c r="R859" s="132" t="str">
        <f>VLOOKUP($C859,'Invited Hospitals'!$B:$K, 10, FALSE)</f>
        <v>Minor</v>
      </c>
      <c r="V859" s="1"/>
      <c r="X859" s="1"/>
      <c r="AF859" s="17"/>
      <c r="AG859" s="18"/>
      <c r="AH859" s="17"/>
    </row>
    <row r="860" spans="1:34">
      <c r="A860" s="84">
        <v>0.93607014160803736</v>
      </c>
      <c r="B860" s="83" t="s">
        <v>1413</v>
      </c>
      <c r="C860" s="83" t="s">
        <v>2378</v>
      </c>
      <c r="D860" s="84">
        <v>0.93213279766833956</v>
      </c>
      <c r="E860" s="83" t="s">
        <v>1414</v>
      </c>
      <c r="F860" s="84">
        <v>0.262220602966591</v>
      </c>
      <c r="G860" s="83" t="s">
        <v>1432</v>
      </c>
      <c r="H860" t="str">
        <f t="shared" si="71"/>
        <v>Kabre</v>
      </c>
      <c r="I860" t="str">
        <f t="shared" si="72"/>
        <v>Salamata</v>
      </c>
      <c r="J860" t="str">
        <f t="shared" si="70"/>
        <v>Kabre, Salamata</v>
      </c>
      <c r="K860">
        <f>VLOOKUP(C860,'Invited Hospitals'!B:J, 7, FALSE)</f>
        <v>317</v>
      </c>
      <c r="L860" s="132">
        <v>40</v>
      </c>
      <c r="M860">
        <f>VLOOKUP($C860,'Invited Hospitals'!$B:$J, 8, FALSE)</f>
        <v>2013</v>
      </c>
      <c r="N860" s="132" t="str">
        <f>VLOOKUP($C860,'Invited Hospitals'!$B:$K, 9, FALSE)</f>
        <v xml:space="preserve">Govt. (non federal) - City
</v>
      </c>
      <c r="O860" s="110" t="s">
        <v>2757</v>
      </c>
      <c r="P860" s="110"/>
      <c r="Q860" s="110" t="s">
        <v>2761</v>
      </c>
      <c r="R860" s="132" t="str">
        <f>VLOOKUP($C860,'Invited Hospitals'!$B:$K, 10, FALSE)</f>
        <v>Minor</v>
      </c>
      <c r="V860" s="1"/>
      <c r="X860" s="1"/>
      <c r="AF860" s="17"/>
      <c r="AG860" s="18"/>
      <c r="AH860" s="17"/>
    </row>
    <row r="861" spans="1:34">
      <c r="A861" s="84">
        <v>0.93873694727275503</v>
      </c>
      <c r="B861" s="83" t="s">
        <v>1413</v>
      </c>
      <c r="C861" s="83" t="s">
        <v>2378</v>
      </c>
      <c r="D861" s="84">
        <v>0.93213279766833956</v>
      </c>
      <c r="E861" s="83" t="s">
        <v>1415</v>
      </c>
      <c r="F861" s="84">
        <v>0.81008835703815296</v>
      </c>
      <c r="G861" s="88" t="s">
        <v>1472</v>
      </c>
      <c r="H861" t="str">
        <f t="shared" si="71"/>
        <v>Moore</v>
      </c>
      <c r="I861" t="str">
        <f t="shared" si="72"/>
        <v>Seerani</v>
      </c>
      <c r="J861" t="str">
        <f t="shared" si="70"/>
        <v>Moore, Seerani</v>
      </c>
      <c r="K861">
        <f>VLOOKUP(C861,'Invited Hospitals'!B:J, 7, FALSE)</f>
        <v>317</v>
      </c>
      <c r="L861" s="132">
        <v>40</v>
      </c>
      <c r="M861">
        <f>VLOOKUP($C861,'Invited Hospitals'!$B:$J, 8, FALSE)</f>
        <v>2013</v>
      </c>
      <c r="N861" s="132" t="str">
        <f>VLOOKUP($C861,'Invited Hospitals'!$B:$K, 9, FALSE)</f>
        <v xml:space="preserve">Govt. (non federal) - City
</v>
      </c>
      <c r="O861" s="110" t="s">
        <v>2714</v>
      </c>
      <c r="P861" s="110"/>
      <c r="Q861" s="110" t="s">
        <v>2428</v>
      </c>
      <c r="R861" s="132" t="str">
        <f>VLOOKUP($C861,'Invited Hospitals'!$B:$K, 10, FALSE)</f>
        <v>Minor</v>
      </c>
      <c r="V861" s="1"/>
      <c r="X861" s="1"/>
      <c r="AF861" s="17"/>
      <c r="AG861" s="18"/>
      <c r="AH861" s="17"/>
    </row>
    <row r="862" spans="1:34">
      <c r="A862" s="84">
        <v>0.89820652900116305</v>
      </c>
      <c r="B862" s="83" t="s">
        <v>1413</v>
      </c>
      <c r="C862" s="83" t="s">
        <v>2378</v>
      </c>
      <c r="D862" s="84">
        <v>0.93213279766834001</v>
      </c>
      <c r="E862" s="83" t="s">
        <v>1415</v>
      </c>
      <c r="F862" s="84">
        <v>0.81008835703815296</v>
      </c>
      <c r="G862" s="88" t="s">
        <v>1485</v>
      </c>
      <c r="H862" t="str">
        <f t="shared" si="71"/>
        <v>Sarfo</v>
      </c>
      <c r="I862" t="str">
        <f t="shared" si="72"/>
        <v>Selina</v>
      </c>
      <c r="J862" t="str">
        <f t="shared" si="70"/>
        <v>Sarfo, Selina</v>
      </c>
      <c r="K862">
        <f>VLOOKUP(C862,'Invited Hospitals'!B:J, 7, FALSE)</f>
        <v>317</v>
      </c>
      <c r="L862" s="132">
        <v>40</v>
      </c>
      <c r="M862">
        <f>VLOOKUP($C862,'Invited Hospitals'!$B:$J, 8, FALSE)</f>
        <v>2013</v>
      </c>
      <c r="N862" s="132" t="str">
        <f>VLOOKUP($C862,'Invited Hospitals'!$B:$K, 9, FALSE)</f>
        <v xml:space="preserve">Govt. (non federal) - City
</v>
      </c>
      <c r="O862" s="110" t="s">
        <v>2714</v>
      </c>
      <c r="P862" s="110"/>
      <c r="Q862" s="110" t="s">
        <v>2725</v>
      </c>
      <c r="R862" s="132" t="str">
        <f>VLOOKUP($C862,'Invited Hospitals'!$B:$K, 10, FALSE)</f>
        <v>Minor</v>
      </c>
      <c r="V862" s="1"/>
      <c r="X862" s="1"/>
      <c r="AF862" s="17"/>
      <c r="AG862" s="18"/>
      <c r="AH862" s="17"/>
    </row>
    <row r="863" spans="1:34">
      <c r="A863" s="84">
        <v>0.70145593466407741</v>
      </c>
      <c r="B863" s="83" t="s">
        <v>1413</v>
      </c>
      <c r="C863" s="83" t="s">
        <v>2378</v>
      </c>
      <c r="D863" s="84">
        <v>0.93213279766833956</v>
      </c>
      <c r="E863" s="83" t="s">
        <v>1414</v>
      </c>
      <c r="F863" s="84">
        <v>0.262220602966591</v>
      </c>
      <c r="G863" s="83" t="s">
        <v>1429</v>
      </c>
      <c r="H863" t="str">
        <f t="shared" si="71"/>
        <v>James-Hamilton</v>
      </c>
      <c r="I863" t="str">
        <f t="shared" si="72"/>
        <v>Simmone</v>
      </c>
      <c r="J863" t="str">
        <f t="shared" si="70"/>
        <v>James-Hamilton, Simmone</v>
      </c>
      <c r="K863">
        <f>VLOOKUP(C863,'Invited Hospitals'!B:J, 7, FALSE)</f>
        <v>317</v>
      </c>
      <c r="L863" s="132">
        <v>40</v>
      </c>
      <c r="M863">
        <f>VLOOKUP($C863,'Invited Hospitals'!$B:$J, 8, FALSE)</f>
        <v>2013</v>
      </c>
      <c r="N863" s="132" t="str">
        <f>VLOOKUP($C863,'Invited Hospitals'!$B:$K, 9, FALSE)</f>
        <v xml:space="preserve">Govt. (non federal) - City
</v>
      </c>
      <c r="O863" s="110" t="s">
        <v>2426</v>
      </c>
      <c r="P863" s="110"/>
      <c r="Q863" s="110" t="s">
        <v>2712</v>
      </c>
      <c r="R863" s="132" t="str">
        <f>VLOOKUP($C863,'Invited Hospitals'!$B:$K, 10, FALSE)</f>
        <v>Minor</v>
      </c>
      <c r="V863" s="1"/>
      <c r="X863" s="1"/>
      <c r="AF863" s="17"/>
      <c r="AG863" s="18"/>
      <c r="AH863" s="17"/>
    </row>
    <row r="864" spans="1:34">
      <c r="A864" s="84">
        <v>0.74742812883639909</v>
      </c>
      <c r="B864" s="83" t="s">
        <v>1413</v>
      </c>
      <c r="C864" s="83" t="s">
        <v>2378</v>
      </c>
      <c r="D864" s="84">
        <v>0.93213279766833956</v>
      </c>
      <c r="E864" s="83" t="s">
        <v>1414</v>
      </c>
      <c r="F864" s="84">
        <v>0.262220602966591</v>
      </c>
      <c r="G864" s="83" t="s">
        <v>1435</v>
      </c>
      <c r="H864" t="str">
        <f t="shared" si="71"/>
        <v>Mounkaila</v>
      </c>
      <c r="I864" t="str">
        <f t="shared" si="72"/>
        <v>Soumana</v>
      </c>
      <c r="J864" t="str">
        <f t="shared" si="70"/>
        <v>Mounkaila, Soumana</v>
      </c>
      <c r="K864">
        <f>VLOOKUP(C864,'Invited Hospitals'!B:J, 7, FALSE)</f>
        <v>317</v>
      </c>
      <c r="L864" s="132">
        <v>40</v>
      </c>
      <c r="M864">
        <f>VLOOKUP($C864,'Invited Hospitals'!$B:$J, 8, FALSE)</f>
        <v>2013</v>
      </c>
      <c r="N864" s="132" t="str">
        <f>VLOOKUP($C864,'Invited Hospitals'!$B:$K, 9, FALSE)</f>
        <v xml:space="preserve">Govt. (non federal) - City
</v>
      </c>
      <c r="O864" s="110" t="s">
        <v>2711</v>
      </c>
      <c r="P864" s="110"/>
      <c r="Q864" s="110" t="s">
        <v>2725</v>
      </c>
      <c r="R864" s="132" t="str">
        <f>VLOOKUP($C864,'Invited Hospitals'!$B:$K, 10, FALSE)</f>
        <v>Minor</v>
      </c>
      <c r="V864" s="1"/>
      <c r="X864" s="1"/>
      <c r="AF864" s="17"/>
      <c r="AG864" s="18"/>
      <c r="AH864" s="17"/>
    </row>
    <row r="865" spans="1:34">
      <c r="A865" s="84">
        <v>0.26850963367211877</v>
      </c>
      <c r="B865" s="83" t="s">
        <v>1413</v>
      </c>
      <c r="C865" s="83" t="s">
        <v>2378</v>
      </c>
      <c r="D865" s="84">
        <v>0.93213279766833956</v>
      </c>
      <c r="E865" s="83" t="s">
        <v>1414</v>
      </c>
      <c r="F865" s="84">
        <v>0.262220602966591</v>
      </c>
      <c r="G865" s="83" t="s">
        <v>1443</v>
      </c>
      <c r="H865" t="str">
        <f t="shared" si="71"/>
        <v>Remy</v>
      </c>
      <c r="I865" t="str">
        <f t="shared" si="72"/>
        <v>Vevinne</v>
      </c>
      <c r="J865" t="str">
        <f t="shared" si="70"/>
        <v>Remy, Vevinne</v>
      </c>
      <c r="K865">
        <f>VLOOKUP(C865,'Invited Hospitals'!B:J, 7, FALSE)</f>
        <v>317</v>
      </c>
      <c r="L865" s="132">
        <v>40</v>
      </c>
      <c r="M865">
        <f>VLOOKUP($C865,'Invited Hospitals'!$B:$J, 8, FALSE)</f>
        <v>2013</v>
      </c>
      <c r="N865" s="132" t="str">
        <f>VLOOKUP($C865,'Invited Hospitals'!$B:$K, 9, FALSE)</f>
        <v xml:space="preserve">Govt. (non federal) - City
</v>
      </c>
      <c r="O865" s="110" t="s">
        <v>2757</v>
      </c>
      <c r="P865" s="110"/>
      <c r="Q865" s="110" t="s">
        <v>2736</v>
      </c>
      <c r="R865" s="132" t="str">
        <f>VLOOKUP($C865,'Invited Hospitals'!$B:$K, 10, FALSE)</f>
        <v>Minor</v>
      </c>
      <c r="V865" s="1"/>
      <c r="X865" s="1"/>
      <c r="AF865" s="17"/>
      <c r="AG865" s="18"/>
      <c r="AH865" s="17"/>
    </row>
    <row r="866" spans="1:34">
      <c r="A866" s="84">
        <v>0.28328959206620419</v>
      </c>
      <c r="B866" s="83" t="s">
        <v>1413</v>
      </c>
      <c r="C866" s="83" t="s">
        <v>2378</v>
      </c>
      <c r="D866" s="84">
        <v>0.93213279766833956</v>
      </c>
      <c r="E866" s="83" t="s">
        <v>1415</v>
      </c>
      <c r="F866" s="84">
        <v>0.81008835703815296</v>
      </c>
      <c r="G866" s="88" t="s">
        <v>1476</v>
      </c>
      <c r="H866" t="str">
        <f t="shared" si="71"/>
        <v>Nze</v>
      </c>
      <c r="I866" t="str">
        <f t="shared" si="72"/>
        <v>Vincent</v>
      </c>
      <c r="J866" t="str">
        <f t="shared" si="70"/>
        <v>Nze, Vincent</v>
      </c>
      <c r="K866">
        <f>VLOOKUP(C866,'Invited Hospitals'!B:J, 7, FALSE)</f>
        <v>317</v>
      </c>
      <c r="L866" s="132">
        <v>40</v>
      </c>
      <c r="M866">
        <f>VLOOKUP($C866,'Invited Hospitals'!$B:$J, 8, FALSE)</f>
        <v>2013</v>
      </c>
      <c r="N866" s="132" t="str">
        <f>VLOOKUP($C866,'Invited Hospitals'!$B:$K, 9, FALSE)</f>
        <v xml:space="preserve">Govt. (non federal) - City
</v>
      </c>
      <c r="O866" s="110" t="s">
        <v>2714</v>
      </c>
      <c r="P866" s="110"/>
      <c r="Q866" s="110" t="s">
        <v>2428</v>
      </c>
      <c r="R866" s="132" t="str">
        <f>VLOOKUP($C866,'Invited Hospitals'!$B:$K, 10, FALSE)</f>
        <v>Minor</v>
      </c>
      <c r="V866" s="1"/>
      <c r="X866" s="1"/>
      <c r="AF866" s="17"/>
      <c r="AG866" s="18"/>
      <c r="AH866" s="17"/>
    </row>
    <row r="867" spans="1:34">
      <c r="A867" s="84">
        <v>1.5970195534985132E-2</v>
      </c>
      <c r="B867" s="83" t="s">
        <v>1413</v>
      </c>
      <c r="C867" s="83" t="s">
        <v>2378</v>
      </c>
      <c r="D867" s="84">
        <v>0.93213279766833956</v>
      </c>
      <c r="E867" s="83" t="s">
        <v>1415</v>
      </c>
      <c r="F867" s="84">
        <v>0.81008835703815296</v>
      </c>
      <c r="G867" s="88" t="s">
        <v>1475</v>
      </c>
      <c r="H867" t="str">
        <f t="shared" si="71"/>
        <v>Nwankwo</v>
      </c>
      <c r="I867" t="str">
        <f t="shared" si="72"/>
        <v>Vivian</v>
      </c>
      <c r="J867" t="str">
        <f t="shared" si="70"/>
        <v>Nwankwo, Vivian</v>
      </c>
      <c r="K867">
        <f>VLOOKUP(C867,'Invited Hospitals'!B:J, 7, FALSE)</f>
        <v>317</v>
      </c>
      <c r="L867" s="132">
        <v>40</v>
      </c>
      <c r="M867">
        <f>VLOOKUP($C867,'Invited Hospitals'!$B:$J, 8, FALSE)</f>
        <v>2013</v>
      </c>
      <c r="N867" s="132" t="str">
        <f>VLOOKUP($C867,'Invited Hospitals'!$B:$K, 9, FALSE)</f>
        <v xml:space="preserve">Govt. (non federal) - City
</v>
      </c>
      <c r="O867" s="110" t="s">
        <v>2711</v>
      </c>
      <c r="P867" s="110"/>
      <c r="Q867" s="110" t="s">
        <v>2712</v>
      </c>
      <c r="R867" s="132" t="str">
        <f>VLOOKUP($C867,'Invited Hospitals'!$B:$K, 10, FALSE)</f>
        <v>Minor</v>
      </c>
      <c r="V867" s="1"/>
      <c r="X867" s="1"/>
      <c r="AF867" s="17"/>
      <c r="AG867" s="18"/>
      <c r="AH867" s="17"/>
    </row>
    <row r="868" spans="1:34">
      <c r="A868" s="84">
        <v>0.81296189924982765</v>
      </c>
      <c r="B868" s="83" t="s">
        <v>1413</v>
      </c>
      <c r="C868" s="83" t="s">
        <v>2378</v>
      </c>
      <c r="D868" s="84">
        <v>0.93213279766833956</v>
      </c>
      <c r="E868" s="83" t="s">
        <v>1415</v>
      </c>
      <c r="F868" s="84">
        <v>0.81008835703815296</v>
      </c>
      <c r="G868" s="88" t="s">
        <v>1461</v>
      </c>
      <c r="H868" t="str">
        <f t="shared" si="71"/>
        <v>Garvin</v>
      </c>
      <c r="I868" t="str">
        <f t="shared" si="72"/>
        <v>Wanda</v>
      </c>
      <c r="J868" t="str">
        <f t="shared" si="70"/>
        <v>Garvin, Wanda</v>
      </c>
      <c r="K868">
        <f>VLOOKUP(C868,'Invited Hospitals'!B:J, 7, FALSE)</f>
        <v>317</v>
      </c>
      <c r="L868" s="132">
        <v>40</v>
      </c>
      <c r="M868">
        <f>VLOOKUP($C868,'Invited Hospitals'!$B:$J, 8, FALSE)</f>
        <v>2013</v>
      </c>
      <c r="N868" s="132" t="str">
        <f>VLOOKUP($C868,'Invited Hospitals'!$B:$K, 9, FALSE)</f>
        <v xml:space="preserve">Govt. (non federal) - City
</v>
      </c>
      <c r="O868" s="110" t="s">
        <v>2757</v>
      </c>
      <c r="P868" s="110"/>
      <c r="Q868" s="110" t="s">
        <v>2761</v>
      </c>
      <c r="R868" s="132" t="str">
        <f>VLOOKUP($C868,'Invited Hospitals'!$B:$K, 10, FALSE)</f>
        <v>Minor</v>
      </c>
      <c r="V868" s="1"/>
      <c r="X868" s="1"/>
      <c r="AF868" s="17"/>
      <c r="AG868" s="18"/>
      <c r="AH868" s="17"/>
    </row>
    <row r="869" spans="1:34">
      <c r="A869" s="84">
        <v>8.0262001217566104E-2</v>
      </c>
      <c r="B869" s="83" t="s">
        <v>1413</v>
      </c>
      <c r="C869" s="83" t="s">
        <v>2378</v>
      </c>
      <c r="D869" s="84">
        <v>0.93213279766833956</v>
      </c>
      <c r="E869" s="83" t="s">
        <v>1415</v>
      </c>
      <c r="F869" s="84">
        <v>0.81008835703815296</v>
      </c>
      <c r="G869" s="88" t="s">
        <v>1464</v>
      </c>
      <c r="H869" t="str">
        <f t="shared" si="71"/>
        <v>Hernandez</v>
      </c>
      <c r="I869" t="str">
        <f t="shared" si="72"/>
        <v>Yasbara</v>
      </c>
      <c r="J869" t="str">
        <f t="shared" si="70"/>
        <v>Hernandez, Yasbara</v>
      </c>
      <c r="K869">
        <f>VLOOKUP(C869,'Invited Hospitals'!B:J, 7, FALSE)</f>
        <v>317</v>
      </c>
      <c r="L869" s="132">
        <v>40</v>
      </c>
      <c r="M869">
        <f>VLOOKUP($C869,'Invited Hospitals'!$B:$J, 8, FALSE)</f>
        <v>2013</v>
      </c>
      <c r="N869" s="132" t="str">
        <f>VLOOKUP($C869,'Invited Hospitals'!$B:$K, 9, FALSE)</f>
        <v xml:space="preserve">Govt. (non federal) - City
</v>
      </c>
      <c r="O869" s="110" t="s">
        <v>2714</v>
      </c>
      <c r="P869" s="110"/>
      <c r="Q869" s="110" t="s">
        <v>2428</v>
      </c>
      <c r="R869" s="132" t="str">
        <f>VLOOKUP($C869,'Invited Hospitals'!$B:$K, 10, FALSE)</f>
        <v>Minor</v>
      </c>
      <c r="V869" s="1"/>
      <c r="X869" s="1"/>
      <c r="AF869" s="17"/>
      <c r="AG869" s="18"/>
      <c r="AH869" s="17"/>
    </row>
    <row r="870" spans="1:34">
      <c r="A870" s="84">
        <v>0.72351627982148059</v>
      </c>
      <c r="B870" s="83" t="s">
        <v>1413</v>
      </c>
      <c r="C870" s="83" t="s">
        <v>2378</v>
      </c>
      <c r="D870" s="84">
        <v>0.93213279766833956</v>
      </c>
      <c r="E870" s="83" t="s">
        <v>1414</v>
      </c>
      <c r="F870" s="84">
        <v>0.262220602966591</v>
      </c>
      <c r="G870" s="83" t="s">
        <v>1449</v>
      </c>
      <c r="H870" t="str">
        <f t="shared" si="71"/>
        <v>Thomas</v>
      </c>
      <c r="I870" t="str">
        <f t="shared" si="72"/>
        <v>Yvonne</v>
      </c>
      <c r="J870" t="str">
        <f t="shared" si="70"/>
        <v>Thomas, Yvonne</v>
      </c>
      <c r="K870">
        <f>VLOOKUP(C870,'Invited Hospitals'!B:J, 7, FALSE)</f>
        <v>317</v>
      </c>
      <c r="L870" s="132">
        <v>40</v>
      </c>
      <c r="M870">
        <f>VLOOKUP($C870,'Invited Hospitals'!$B:$J, 8, FALSE)</f>
        <v>2013</v>
      </c>
      <c r="N870" s="132" t="str">
        <f>VLOOKUP($C870,'Invited Hospitals'!$B:$K, 9, FALSE)</f>
        <v xml:space="preserve">Govt. (non federal) - City
</v>
      </c>
      <c r="O870" s="110" t="s">
        <v>2757</v>
      </c>
      <c r="P870" s="110"/>
      <c r="Q870" s="110" t="s">
        <v>2761</v>
      </c>
      <c r="R870" s="132" t="str">
        <f>VLOOKUP($C870,'Invited Hospitals'!$B:$K, 10, FALSE)</f>
        <v>Minor</v>
      </c>
      <c r="V870" s="1"/>
      <c r="X870" s="1"/>
      <c r="AF870" s="17"/>
      <c r="AG870" s="18"/>
      <c r="AH870" s="17"/>
    </row>
    <row r="871" spans="1:34">
      <c r="A871" s="84">
        <v>0.17711602971559293</v>
      </c>
      <c r="B871" s="83" t="s">
        <v>722</v>
      </c>
      <c r="C871" s="83" t="s">
        <v>722</v>
      </c>
      <c r="D871" s="84">
        <v>0.25150632982301691</v>
      </c>
      <c r="E871" s="83" t="s">
        <v>723</v>
      </c>
      <c r="F871" s="84">
        <v>0.93953970736413928</v>
      </c>
      <c r="G871" s="87" t="s">
        <v>724</v>
      </c>
      <c r="H871" t="str">
        <f t="shared" si="71"/>
        <v>Abueg</v>
      </c>
      <c r="I871" t="str">
        <f t="shared" si="72"/>
        <v>Angelia</v>
      </c>
      <c r="J871" t="str">
        <f t="shared" si="70"/>
        <v>Abueg, Angelia</v>
      </c>
      <c r="K871">
        <f>VLOOKUP(C871,'Invited Hospitals'!B:J, 7, FALSE)</f>
        <v>317</v>
      </c>
      <c r="L871" s="132">
        <v>21</v>
      </c>
      <c r="M871">
        <f>VLOOKUP($C871,'Invited Hospitals'!$B:$J, 8, FALSE)</f>
        <v>2016</v>
      </c>
      <c r="N871" s="132" t="str">
        <f>VLOOKUP($C871,'Invited Hospitals'!$B:$K, 9, FALSE)</f>
        <v xml:space="preserve">Govt. (non federal) - City
</v>
      </c>
      <c r="O871" s="110" t="s">
        <v>2426</v>
      </c>
      <c r="P871" s="111">
        <v>31250</v>
      </c>
      <c r="Q871" s="110" t="s">
        <v>2681</v>
      </c>
      <c r="R871" s="132" t="str">
        <f>VLOOKUP($C871,'Invited Hospitals'!$B:$K, 10, FALSE)</f>
        <v>Minor</v>
      </c>
      <c r="V871" s="1"/>
      <c r="X871" s="1"/>
      <c r="AF871" s="17"/>
      <c r="AG871" s="18"/>
      <c r="AH871" s="17"/>
    </row>
    <row r="872" spans="1:34">
      <c r="A872" s="84">
        <v>0.33148881490063087</v>
      </c>
      <c r="B872" s="83" t="s">
        <v>722</v>
      </c>
      <c r="C872" s="83" t="s">
        <v>722</v>
      </c>
      <c r="D872" s="84">
        <v>0.25150632982301691</v>
      </c>
      <c r="E872" s="83" t="s">
        <v>723</v>
      </c>
      <c r="F872" s="84">
        <v>0.93953970736413928</v>
      </c>
      <c r="G872" s="87" t="s">
        <v>731</v>
      </c>
      <c r="H872" t="str">
        <f t="shared" si="71"/>
        <v>Forrester</v>
      </c>
      <c r="I872" t="str">
        <f t="shared" si="72"/>
        <v>Beverly</v>
      </c>
      <c r="J872" t="str">
        <f t="shared" si="70"/>
        <v>Forrester, Beverly</v>
      </c>
      <c r="K872">
        <f>VLOOKUP(C872,'Invited Hospitals'!B:J, 7, FALSE)</f>
        <v>317</v>
      </c>
      <c r="L872" s="132">
        <v>21</v>
      </c>
      <c r="M872">
        <f>VLOOKUP($C872,'Invited Hospitals'!$B:$J, 8, FALSE)</f>
        <v>2016</v>
      </c>
      <c r="N872" s="132" t="str">
        <f>VLOOKUP($C872,'Invited Hospitals'!$B:$K, 9, FALSE)</f>
        <v xml:space="preserve">Govt. (non federal) - City
</v>
      </c>
      <c r="O872" s="110" t="s">
        <v>2426</v>
      </c>
      <c r="P872" s="111">
        <v>37508</v>
      </c>
      <c r="Q872" s="110" t="s">
        <v>2784</v>
      </c>
      <c r="R872" s="132" t="str">
        <f>VLOOKUP($C872,'Invited Hospitals'!$B:$K, 10, FALSE)</f>
        <v>Minor</v>
      </c>
      <c r="V872" s="1"/>
      <c r="X872" s="1"/>
      <c r="AF872" s="17"/>
      <c r="AG872" s="18"/>
      <c r="AH872" s="17"/>
    </row>
    <row r="873" spans="1:34">
      <c r="A873" s="84">
        <v>0.32968180071878028</v>
      </c>
      <c r="B873" s="83" t="s">
        <v>722</v>
      </c>
      <c r="C873" s="83" t="s">
        <v>722</v>
      </c>
      <c r="D873" s="84">
        <v>0.25150632982301691</v>
      </c>
      <c r="E873" s="83" t="s">
        <v>723</v>
      </c>
      <c r="F873" s="84">
        <v>0.93953970736413928</v>
      </c>
      <c r="G873" s="87" t="s">
        <v>728</v>
      </c>
      <c r="H873" t="str">
        <f t="shared" si="71"/>
        <v>Castro</v>
      </c>
      <c r="I873" t="str">
        <f t="shared" si="72"/>
        <v>Dionisio</v>
      </c>
      <c r="J873" t="str">
        <f t="shared" si="70"/>
        <v>Castro, Dionisio</v>
      </c>
      <c r="K873">
        <f>VLOOKUP(C873,'Invited Hospitals'!B:J, 7, FALSE)</f>
        <v>317</v>
      </c>
      <c r="L873" s="132">
        <v>21</v>
      </c>
      <c r="M873">
        <f>VLOOKUP($C873,'Invited Hospitals'!$B:$J, 8, FALSE)</f>
        <v>2016</v>
      </c>
      <c r="N873" s="132" t="str">
        <f>VLOOKUP($C873,'Invited Hospitals'!$B:$K, 9, FALSE)</f>
        <v xml:space="preserve">Govt. (non federal) - City
</v>
      </c>
      <c r="O873" s="110" t="s">
        <v>2426</v>
      </c>
      <c r="P873" s="111">
        <v>41127</v>
      </c>
      <c r="Q873" s="110" t="s">
        <v>2428</v>
      </c>
      <c r="R873" s="132" t="str">
        <f>VLOOKUP($C873,'Invited Hospitals'!$B:$K, 10, FALSE)</f>
        <v>Minor</v>
      </c>
      <c r="V873" s="1"/>
      <c r="X873" s="1"/>
      <c r="AF873" s="17"/>
      <c r="AG873" s="18"/>
      <c r="AH873" s="17"/>
    </row>
    <row r="874" spans="1:34">
      <c r="A874" s="84">
        <v>0.48391899113973347</v>
      </c>
      <c r="B874" s="83" t="s">
        <v>722</v>
      </c>
      <c r="C874" s="83" t="s">
        <v>722</v>
      </c>
      <c r="D874" s="84">
        <v>0.25150632982301691</v>
      </c>
      <c r="E874" s="83" t="s">
        <v>723</v>
      </c>
      <c r="F874" s="84">
        <v>0.93953970736413928</v>
      </c>
      <c r="G874" s="87" t="s">
        <v>732</v>
      </c>
      <c r="H874" t="str">
        <f t="shared" si="71"/>
        <v>Galindo</v>
      </c>
      <c r="I874" t="str">
        <f t="shared" si="72"/>
        <v>Emerilta</v>
      </c>
      <c r="J874" t="str">
        <f t="shared" si="70"/>
        <v>Galindo, Emerilta</v>
      </c>
      <c r="K874">
        <f>VLOOKUP(C874,'Invited Hospitals'!B:J, 7, FALSE)</f>
        <v>317</v>
      </c>
      <c r="L874" s="132">
        <v>21</v>
      </c>
      <c r="M874">
        <f>VLOOKUP($C874,'Invited Hospitals'!$B:$J, 8, FALSE)</f>
        <v>2016</v>
      </c>
      <c r="N874" s="132" t="str">
        <f>VLOOKUP($C874,'Invited Hospitals'!$B:$K, 9, FALSE)</f>
        <v xml:space="preserve">Govt. (non federal) - City
</v>
      </c>
      <c r="O874" s="110" t="s">
        <v>2426</v>
      </c>
      <c r="P874" s="111">
        <v>38601</v>
      </c>
      <c r="Q874" s="110"/>
      <c r="R874" s="132" t="str">
        <f>VLOOKUP($C874,'Invited Hospitals'!$B:$K, 10, FALSE)</f>
        <v>Minor</v>
      </c>
      <c r="V874" s="1"/>
      <c r="X874" s="1"/>
      <c r="AF874" s="17"/>
      <c r="AG874" s="18"/>
      <c r="AH874" s="17"/>
    </row>
    <row r="875" spans="1:34">
      <c r="A875" s="84">
        <v>0.26488152157262879</v>
      </c>
      <c r="B875" s="83" t="s">
        <v>722</v>
      </c>
      <c r="C875" s="83" t="s">
        <v>722</v>
      </c>
      <c r="D875" s="84">
        <v>0.25150632982301691</v>
      </c>
      <c r="E875" s="83" t="s">
        <v>723</v>
      </c>
      <c r="F875" s="84">
        <v>0.93953970736413928</v>
      </c>
      <c r="G875" s="87" t="s">
        <v>736</v>
      </c>
      <c r="H875" t="str">
        <f t="shared" si="71"/>
        <v>Martinez</v>
      </c>
      <c r="I875" t="str">
        <f t="shared" si="72"/>
        <v>Emilia</v>
      </c>
      <c r="J875" t="str">
        <f t="shared" si="70"/>
        <v>Martinez, Emilia</v>
      </c>
      <c r="K875">
        <f>VLOOKUP(C875,'Invited Hospitals'!B:J, 7, FALSE)</f>
        <v>317</v>
      </c>
      <c r="L875" s="132">
        <v>21</v>
      </c>
      <c r="M875">
        <f>VLOOKUP($C875,'Invited Hospitals'!$B:$J, 8, FALSE)</f>
        <v>2016</v>
      </c>
      <c r="N875" s="132" t="str">
        <f>VLOOKUP($C875,'Invited Hospitals'!$B:$K, 9, FALSE)</f>
        <v xml:space="preserve">Govt. (non federal) - City
</v>
      </c>
      <c r="O875" s="110" t="s">
        <v>2490</v>
      </c>
      <c r="P875" s="111">
        <v>36591</v>
      </c>
      <c r="Q875" s="110" t="s">
        <v>2784</v>
      </c>
      <c r="R875" s="132" t="str">
        <f>VLOOKUP($C875,'Invited Hospitals'!$B:$K, 10, FALSE)</f>
        <v>Minor</v>
      </c>
      <c r="V875" s="1"/>
      <c r="X875" s="1"/>
      <c r="AF875" s="17"/>
      <c r="AG875" s="18"/>
      <c r="AH875" s="17"/>
    </row>
    <row r="876" spans="1:34">
      <c r="A876" s="84">
        <v>0.48829056717177433</v>
      </c>
      <c r="B876" s="83" t="s">
        <v>722</v>
      </c>
      <c r="C876" s="83" t="s">
        <v>722</v>
      </c>
      <c r="D876" s="84">
        <v>0.25150632982301691</v>
      </c>
      <c r="E876" s="83" t="s">
        <v>723</v>
      </c>
      <c r="F876" s="84">
        <v>0.93953970736413928</v>
      </c>
      <c r="G876" s="87" t="s">
        <v>726</v>
      </c>
      <c r="H876" t="str">
        <f t="shared" si="71"/>
        <v>Blaise</v>
      </c>
      <c r="I876" t="str">
        <f t="shared" si="72"/>
        <v>Farah</v>
      </c>
      <c r="J876" t="str">
        <f t="shared" si="70"/>
        <v>Blaise, Farah</v>
      </c>
      <c r="K876">
        <f>VLOOKUP(C876,'Invited Hospitals'!B:J, 7, FALSE)</f>
        <v>317</v>
      </c>
      <c r="L876" s="132">
        <v>21</v>
      </c>
      <c r="M876">
        <f>VLOOKUP($C876,'Invited Hospitals'!$B:$J, 8, FALSE)</f>
        <v>2016</v>
      </c>
      <c r="N876" s="132" t="str">
        <f>VLOOKUP($C876,'Invited Hospitals'!$B:$K, 9, FALSE)</f>
        <v xml:space="preserve">Govt. (non federal) - City
</v>
      </c>
      <c r="O876" s="110" t="s">
        <v>2490</v>
      </c>
      <c r="P876" s="111">
        <v>38089</v>
      </c>
      <c r="Q876" s="110" t="s">
        <v>2428</v>
      </c>
      <c r="R876" s="132" t="str">
        <f>VLOOKUP($C876,'Invited Hospitals'!$B:$K, 10, FALSE)</f>
        <v>Minor</v>
      </c>
      <c r="V876" s="1"/>
      <c r="X876" s="1"/>
      <c r="AF876" s="17"/>
      <c r="AG876" s="18"/>
      <c r="AH876" s="17"/>
    </row>
    <row r="877" spans="1:34">
      <c r="A877" s="84">
        <v>0.35423336996799337</v>
      </c>
      <c r="B877" s="83" t="s">
        <v>722</v>
      </c>
      <c r="C877" s="83" t="s">
        <v>722</v>
      </c>
      <c r="D877" s="84">
        <v>0.25150632982301691</v>
      </c>
      <c r="E877" s="83" t="s">
        <v>723</v>
      </c>
      <c r="F877" s="84">
        <v>0.93953970736413928</v>
      </c>
      <c r="G877" s="87" t="s">
        <v>727</v>
      </c>
      <c r="H877" t="str">
        <f t="shared" si="71"/>
        <v>Bonfante</v>
      </c>
      <c r="I877" t="str">
        <f t="shared" si="72"/>
        <v>Ivonne</v>
      </c>
      <c r="J877" t="str">
        <f t="shared" si="70"/>
        <v>Bonfante, Ivonne</v>
      </c>
      <c r="K877">
        <f>VLOOKUP(C877,'Invited Hospitals'!B:J, 7, FALSE)</f>
        <v>317</v>
      </c>
      <c r="L877" s="132">
        <v>21</v>
      </c>
      <c r="M877">
        <f>VLOOKUP($C877,'Invited Hospitals'!$B:$J, 8, FALSE)</f>
        <v>2016</v>
      </c>
      <c r="N877" s="132" t="str">
        <f>VLOOKUP($C877,'Invited Hospitals'!$B:$K, 9, FALSE)</f>
        <v xml:space="preserve">Govt. (non federal) - City
</v>
      </c>
      <c r="O877" s="110" t="s">
        <v>2426</v>
      </c>
      <c r="P877" s="111">
        <v>42278</v>
      </c>
      <c r="Q877" s="110" t="s">
        <v>2784</v>
      </c>
      <c r="R877" s="132" t="str">
        <f>VLOOKUP($C877,'Invited Hospitals'!$B:$K, 10, FALSE)</f>
        <v>Minor</v>
      </c>
      <c r="V877" s="1"/>
      <c r="X877" s="1"/>
      <c r="AF877" s="17"/>
      <c r="AG877" s="18"/>
      <c r="AH877" s="17"/>
    </row>
    <row r="878" spans="1:34">
      <c r="A878" s="84">
        <v>0.7003231017097773</v>
      </c>
      <c r="B878" s="83" t="s">
        <v>722</v>
      </c>
      <c r="C878" s="83" t="s">
        <v>722</v>
      </c>
      <c r="D878" s="84">
        <v>0.25150632982301691</v>
      </c>
      <c r="E878" s="83" t="s">
        <v>723</v>
      </c>
      <c r="F878" s="84">
        <v>0.93953970736413928</v>
      </c>
      <c r="G878" s="87" t="s">
        <v>734</v>
      </c>
      <c r="H878" t="str">
        <f t="shared" si="71"/>
        <v>Mallilin</v>
      </c>
      <c r="I878" t="str">
        <f t="shared" si="72"/>
        <v>Judith</v>
      </c>
      <c r="J878" t="str">
        <f t="shared" si="70"/>
        <v>Mallilin, Judith</v>
      </c>
      <c r="K878">
        <f>VLOOKUP(C878,'Invited Hospitals'!B:J, 7, FALSE)</f>
        <v>317</v>
      </c>
      <c r="L878" s="132">
        <v>21</v>
      </c>
      <c r="M878">
        <f>VLOOKUP($C878,'Invited Hospitals'!$B:$J, 8, FALSE)</f>
        <v>2016</v>
      </c>
      <c r="N878" s="132" t="str">
        <f>VLOOKUP($C878,'Invited Hospitals'!$B:$K, 9, FALSE)</f>
        <v xml:space="preserve">Govt. (non federal) - City
</v>
      </c>
      <c r="O878" s="110" t="s">
        <v>2426</v>
      </c>
      <c r="P878" s="111">
        <v>38397</v>
      </c>
      <c r="Q878" s="110" t="s">
        <v>2784</v>
      </c>
      <c r="R878" s="132" t="str">
        <f>VLOOKUP($C878,'Invited Hospitals'!$B:$K, 10, FALSE)</f>
        <v>Minor</v>
      </c>
      <c r="V878" s="1"/>
      <c r="X878" s="1"/>
      <c r="AF878" s="17"/>
      <c r="AG878" s="17"/>
      <c r="AH878" s="17"/>
    </row>
    <row r="879" spans="1:34">
      <c r="A879" s="84">
        <v>0.69525030587947256</v>
      </c>
      <c r="B879" s="83" t="s">
        <v>722</v>
      </c>
      <c r="C879" s="83" t="s">
        <v>722</v>
      </c>
      <c r="D879" s="84">
        <v>0.25150632982301691</v>
      </c>
      <c r="E879" s="83" t="s">
        <v>723</v>
      </c>
      <c r="F879" s="84">
        <v>0.93953970736413928</v>
      </c>
      <c r="G879" s="87" t="s">
        <v>725</v>
      </c>
      <c r="H879" t="str">
        <f t="shared" si="71"/>
        <v>Archille</v>
      </c>
      <c r="I879" t="str">
        <f t="shared" si="72"/>
        <v>Linda</v>
      </c>
      <c r="J879" t="str">
        <f t="shared" si="70"/>
        <v>Archille, Linda</v>
      </c>
      <c r="K879">
        <f>VLOOKUP(C879,'Invited Hospitals'!B:J, 7, FALSE)</f>
        <v>317</v>
      </c>
      <c r="L879" s="132">
        <v>21</v>
      </c>
      <c r="M879">
        <f>VLOOKUP($C879,'Invited Hospitals'!$B:$J, 8, FALSE)</f>
        <v>2016</v>
      </c>
      <c r="N879" s="132" t="str">
        <f>VLOOKUP($C879,'Invited Hospitals'!$B:$K, 9, FALSE)</f>
        <v xml:space="preserve">Govt. (non federal) - City
</v>
      </c>
      <c r="O879" s="110" t="s">
        <v>2426</v>
      </c>
      <c r="P879" s="111">
        <v>34162</v>
      </c>
      <c r="Q879" s="110" t="s">
        <v>2784</v>
      </c>
      <c r="R879" s="132" t="str">
        <f>VLOOKUP($C879,'Invited Hospitals'!$B:$K, 10, FALSE)</f>
        <v>Minor</v>
      </c>
      <c r="V879" s="1"/>
      <c r="X879" s="1"/>
      <c r="AF879" s="17"/>
      <c r="AG879" s="17"/>
      <c r="AH879" s="17"/>
    </row>
    <row r="880" spans="1:34">
      <c r="A880" s="84">
        <v>0.64706478803348344</v>
      </c>
      <c r="B880" s="83" t="s">
        <v>722</v>
      </c>
      <c r="C880" s="83" t="s">
        <v>722</v>
      </c>
      <c r="D880" s="84">
        <v>0.25150632982301691</v>
      </c>
      <c r="E880" s="83" t="s">
        <v>723</v>
      </c>
      <c r="F880" s="84">
        <v>0.93953970736413928</v>
      </c>
      <c r="G880" s="87" t="s">
        <v>741</v>
      </c>
      <c r="H880" t="str">
        <f t="shared" si="71"/>
        <v>Swemabia-Ajavon</v>
      </c>
      <c r="I880" t="str">
        <f t="shared" si="72"/>
        <v>Melanie</v>
      </c>
      <c r="J880" t="str">
        <f t="shared" si="70"/>
        <v>Swemabia-Ajavon, Melanie</v>
      </c>
      <c r="K880">
        <f>VLOOKUP(C880,'Invited Hospitals'!B:J, 7, FALSE)</f>
        <v>317</v>
      </c>
      <c r="L880" s="132">
        <v>21</v>
      </c>
      <c r="M880">
        <f>VLOOKUP($C880,'Invited Hospitals'!$B:$J, 8, FALSE)</f>
        <v>2016</v>
      </c>
      <c r="N880" s="132" t="str">
        <f>VLOOKUP($C880,'Invited Hospitals'!$B:$K, 9, FALSE)</f>
        <v xml:space="preserve">Govt. (non federal) - City
</v>
      </c>
      <c r="O880" s="110" t="s">
        <v>2426</v>
      </c>
      <c r="P880" s="110"/>
      <c r="Q880" s="110" t="s">
        <v>2428</v>
      </c>
      <c r="R880" s="132" t="str">
        <f>VLOOKUP($C880,'Invited Hospitals'!$B:$K, 10, FALSE)</f>
        <v>Minor</v>
      </c>
      <c r="V880" s="1"/>
      <c r="X880" s="1"/>
      <c r="AF880" s="17"/>
      <c r="AG880" s="17"/>
      <c r="AH880" s="17"/>
    </row>
    <row r="881" spans="1:34">
      <c r="A881" s="84">
        <v>0.12310965683412767</v>
      </c>
      <c r="B881" s="83" t="s">
        <v>722</v>
      </c>
      <c r="C881" s="83" t="s">
        <v>722</v>
      </c>
      <c r="D881" s="84">
        <v>0.25150632982301691</v>
      </c>
      <c r="E881" s="83" t="s">
        <v>723</v>
      </c>
      <c r="F881" s="84">
        <v>0.93953970736413928</v>
      </c>
      <c r="G881" s="87" t="s">
        <v>737</v>
      </c>
      <c r="H881" t="str">
        <f t="shared" si="71"/>
        <v>Moore</v>
      </c>
      <c r="I881" t="str">
        <f t="shared" si="72"/>
        <v>Nieka</v>
      </c>
      <c r="J881" t="str">
        <f t="shared" si="70"/>
        <v>Moore, Nieka</v>
      </c>
      <c r="K881">
        <f>VLOOKUP(C881,'Invited Hospitals'!B:J, 7, FALSE)</f>
        <v>317</v>
      </c>
      <c r="L881" s="132">
        <v>21</v>
      </c>
      <c r="M881">
        <f>VLOOKUP($C881,'Invited Hospitals'!$B:$J, 8, FALSE)</f>
        <v>2016</v>
      </c>
      <c r="N881" s="132" t="str">
        <f>VLOOKUP($C881,'Invited Hospitals'!$B:$K, 9, FALSE)</f>
        <v xml:space="preserve">Govt. (non federal) - City
</v>
      </c>
      <c r="O881" s="110" t="s">
        <v>2426</v>
      </c>
      <c r="P881" s="111">
        <v>37018</v>
      </c>
      <c r="Q881" s="110" t="s">
        <v>2784</v>
      </c>
      <c r="R881" s="132" t="str">
        <f>VLOOKUP($C881,'Invited Hospitals'!$B:$K, 10, FALSE)</f>
        <v>Minor</v>
      </c>
      <c r="V881" s="1"/>
      <c r="X881" s="1"/>
      <c r="AF881" s="17"/>
      <c r="AG881" s="17"/>
      <c r="AH881" s="17"/>
    </row>
    <row r="882" spans="1:34">
      <c r="A882" s="84">
        <v>0.66011632062883341</v>
      </c>
      <c r="B882" s="83" t="s">
        <v>722</v>
      </c>
      <c r="C882" s="83" t="s">
        <v>722</v>
      </c>
      <c r="D882" s="84">
        <v>0.25150632982301691</v>
      </c>
      <c r="E882" s="83" t="s">
        <v>723</v>
      </c>
      <c r="F882" s="84">
        <v>0.93953970736413928</v>
      </c>
      <c r="G882" s="87" t="s">
        <v>742</v>
      </c>
      <c r="H882" t="str">
        <f t="shared" si="71"/>
        <v>Talingdan</v>
      </c>
      <c r="I882" t="str">
        <f t="shared" si="72"/>
        <v>Normarlean</v>
      </c>
      <c r="J882" t="str">
        <f t="shared" si="70"/>
        <v>Talingdan, Normarlean</v>
      </c>
      <c r="K882">
        <f>VLOOKUP(C882,'Invited Hospitals'!B:J, 7, FALSE)</f>
        <v>317</v>
      </c>
      <c r="L882" s="132">
        <v>21</v>
      </c>
      <c r="M882">
        <f>VLOOKUP($C882,'Invited Hospitals'!$B:$J, 8, FALSE)</f>
        <v>2016</v>
      </c>
      <c r="N882" s="132" t="str">
        <f>VLOOKUP($C882,'Invited Hospitals'!$B:$K, 9, FALSE)</f>
        <v xml:space="preserve">Govt. (non federal) - City
</v>
      </c>
      <c r="O882" s="110" t="s">
        <v>2426</v>
      </c>
      <c r="P882" s="111">
        <v>41492</v>
      </c>
      <c r="Q882" s="110" t="s">
        <v>2784</v>
      </c>
      <c r="R882" s="132" t="str">
        <f>VLOOKUP($C882,'Invited Hospitals'!$B:$K, 10, FALSE)</f>
        <v>Minor</v>
      </c>
      <c r="V882" s="1"/>
      <c r="X882" s="1"/>
      <c r="AF882" s="17"/>
      <c r="AG882" s="17"/>
      <c r="AH882" s="17"/>
    </row>
    <row r="883" spans="1:34">
      <c r="A883" s="84">
        <v>0.66359467530491767</v>
      </c>
      <c r="B883" s="83" t="s">
        <v>722</v>
      </c>
      <c r="C883" s="83" t="s">
        <v>722</v>
      </c>
      <c r="D883" s="84">
        <v>0.25150632982301691</v>
      </c>
      <c r="E883" s="83" t="s">
        <v>723</v>
      </c>
      <c r="F883" s="84">
        <v>0.93953970736413928</v>
      </c>
      <c r="G883" s="87" t="s">
        <v>730</v>
      </c>
      <c r="H883" t="str">
        <f t="shared" si="71"/>
        <v>Nsiah</v>
      </c>
      <c r="I883" t="str">
        <f t="shared" si="72"/>
        <v>Comfort</v>
      </c>
      <c r="J883" t="str">
        <f t="shared" si="70"/>
        <v>Nsiah, Comfort</v>
      </c>
      <c r="K883">
        <f>VLOOKUP(C883,'Invited Hospitals'!B:J, 7, FALSE)</f>
        <v>317</v>
      </c>
      <c r="L883" s="132">
        <v>21</v>
      </c>
      <c r="M883">
        <f>VLOOKUP($C883,'Invited Hospitals'!$B:$J, 8, FALSE)</f>
        <v>2016</v>
      </c>
      <c r="N883" s="132" t="str">
        <f>VLOOKUP($C883,'Invited Hospitals'!$B:$K, 9, FALSE)</f>
        <v xml:space="preserve">Govt. (non federal) - City
</v>
      </c>
      <c r="O883" s="110" t="s">
        <v>2490</v>
      </c>
      <c r="P883" s="111">
        <v>39595</v>
      </c>
      <c r="Q883" s="110" t="s">
        <v>2476</v>
      </c>
      <c r="R883" s="132" t="str">
        <f>VLOOKUP($C883,'Invited Hospitals'!$B:$K, 10, FALSE)</f>
        <v>Minor</v>
      </c>
      <c r="V883" s="1"/>
      <c r="X883" s="1"/>
      <c r="AF883" s="17"/>
      <c r="AG883" s="17"/>
      <c r="AH883" s="17"/>
    </row>
    <row r="884" spans="1:34">
      <c r="A884" s="84">
        <v>0.59642374180356583</v>
      </c>
      <c r="B884" s="83" t="s">
        <v>722</v>
      </c>
      <c r="C884" s="83" t="s">
        <v>722</v>
      </c>
      <c r="D884" s="84">
        <v>0.25150632982301691</v>
      </c>
      <c r="E884" s="83" t="s">
        <v>723</v>
      </c>
      <c r="F884" s="84">
        <v>0.93953970736413928</v>
      </c>
      <c r="G884" s="87" t="s">
        <v>735</v>
      </c>
      <c r="H884" t="str">
        <f t="shared" si="71"/>
        <v>Manley</v>
      </c>
      <c r="I884" t="str">
        <f t="shared" si="72"/>
        <v>Patricia</v>
      </c>
      <c r="J884" t="str">
        <f t="shared" si="70"/>
        <v>Manley, Patricia</v>
      </c>
      <c r="K884">
        <f>VLOOKUP(C884,'Invited Hospitals'!B:J, 7, FALSE)</f>
        <v>317</v>
      </c>
      <c r="L884" s="132">
        <v>21</v>
      </c>
      <c r="M884">
        <f>VLOOKUP($C884,'Invited Hospitals'!$B:$J, 8, FALSE)</f>
        <v>2016</v>
      </c>
      <c r="N884" s="132" t="str">
        <f>VLOOKUP($C884,'Invited Hospitals'!$B:$K, 9, FALSE)</f>
        <v xml:space="preserve">Govt. (non federal) - City
</v>
      </c>
      <c r="O884" s="110" t="s">
        <v>2426</v>
      </c>
      <c r="P884" s="111">
        <v>30620</v>
      </c>
      <c r="Q884" s="110" t="s">
        <v>2428</v>
      </c>
      <c r="R884" s="132" t="str">
        <f>VLOOKUP($C884,'Invited Hospitals'!$B:$K, 10, FALSE)</f>
        <v>Minor</v>
      </c>
      <c r="V884" s="1"/>
      <c r="X884" s="1"/>
      <c r="AF884" s="17"/>
      <c r="AG884" s="17"/>
      <c r="AH884" s="17"/>
    </row>
    <row r="885" spans="1:34">
      <c r="A885" s="84">
        <v>0.47328500301705911</v>
      </c>
      <c r="B885" s="83" t="s">
        <v>722</v>
      </c>
      <c r="C885" s="83" t="s">
        <v>722</v>
      </c>
      <c r="D885" s="84">
        <v>0.25150632982301691</v>
      </c>
      <c r="E885" s="83" t="s">
        <v>723</v>
      </c>
      <c r="F885" s="84">
        <v>0.93953970736413928</v>
      </c>
      <c r="G885" s="87" t="s">
        <v>739</v>
      </c>
      <c r="H885" t="str">
        <f t="shared" si="71"/>
        <v>Presley</v>
      </c>
      <c r="I885" t="str">
        <f t="shared" si="72"/>
        <v>Phylis</v>
      </c>
      <c r="J885" t="str">
        <f t="shared" si="70"/>
        <v>Presley, Phylis</v>
      </c>
      <c r="K885">
        <f>VLOOKUP(C885,'Invited Hospitals'!B:J, 7, FALSE)</f>
        <v>317</v>
      </c>
      <c r="L885" s="132">
        <v>21</v>
      </c>
      <c r="M885">
        <f>VLOOKUP($C885,'Invited Hospitals'!$B:$J, 8, FALSE)</f>
        <v>2016</v>
      </c>
      <c r="N885" s="132" t="str">
        <f>VLOOKUP($C885,'Invited Hospitals'!$B:$K, 9, FALSE)</f>
        <v xml:space="preserve">Govt. (non federal) - City
</v>
      </c>
      <c r="O885" s="110" t="s">
        <v>2490</v>
      </c>
      <c r="P885" s="111">
        <v>37749</v>
      </c>
      <c r="Q885" s="110" t="s">
        <v>2784</v>
      </c>
      <c r="R885" s="132" t="str">
        <f>VLOOKUP($C885,'Invited Hospitals'!$B:$K, 10, FALSE)</f>
        <v>Minor</v>
      </c>
      <c r="V885" s="1"/>
      <c r="X885" s="1"/>
      <c r="AF885" s="17"/>
      <c r="AG885" s="17"/>
      <c r="AH885" s="17"/>
    </row>
    <row r="886" spans="1:34">
      <c r="A886" s="84">
        <v>0.90874057836843736</v>
      </c>
      <c r="B886" s="83" t="s">
        <v>722</v>
      </c>
      <c r="C886" s="83" t="s">
        <v>722</v>
      </c>
      <c r="D886" s="84">
        <v>0.25150632982301691</v>
      </c>
      <c r="E886" s="83" t="s">
        <v>723</v>
      </c>
      <c r="F886" s="84">
        <v>0.93953970736413928</v>
      </c>
      <c r="G886" s="87" t="s">
        <v>733</v>
      </c>
      <c r="H886" t="str">
        <f t="shared" si="71"/>
        <v>Kim</v>
      </c>
      <c r="I886" t="str">
        <f t="shared" si="72"/>
        <v>SeHwa</v>
      </c>
      <c r="J886" t="str">
        <f t="shared" si="70"/>
        <v>Kim, Sehwa</v>
      </c>
      <c r="K886">
        <f>VLOOKUP(C886,'Invited Hospitals'!B:J, 7, FALSE)</f>
        <v>317</v>
      </c>
      <c r="L886" s="132">
        <v>21</v>
      </c>
      <c r="M886">
        <f>VLOOKUP($C886,'Invited Hospitals'!$B:$J, 8, FALSE)</f>
        <v>2016</v>
      </c>
      <c r="N886" s="132" t="str">
        <f>VLOOKUP($C886,'Invited Hospitals'!$B:$K, 9, FALSE)</f>
        <v xml:space="preserve">Govt. (non federal) - City
</v>
      </c>
      <c r="O886" s="110" t="s">
        <v>2426</v>
      </c>
      <c r="P886" s="111">
        <v>38385</v>
      </c>
      <c r="Q886" s="110" t="s">
        <v>2428</v>
      </c>
      <c r="R886" s="132" t="str">
        <f>VLOOKUP($C886,'Invited Hospitals'!$B:$K, 10, FALSE)</f>
        <v>Minor</v>
      </c>
      <c r="V886" s="1"/>
      <c r="X886" s="1"/>
      <c r="AF886" s="17"/>
      <c r="AG886" s="17"/>
      <c r="AH886" s="17"/>
    </row>
    <row r="887" spans="1:34">
      <c r="A887" s="84">
        <v>0.84285117975534563</v>
      </c>
      <c r="B887" s="83" t="s">
        <v>722</v>
      </c>
      <c r="C887" s="83" t="s">
        <v>722</v>
      </c>
      <c r="D887" s="84">
        <v>0.25150632982301691</v>
      </c>
      <c r="E887" s="83" t="s">
        <v>723</v>
      </c>
      <c r="F887" s="84">
        <v>0.93953970736413928</v>
      </c>
      <c r="G887" s="87" t="s">
        <v>738</v>
      </c>
      <c r="H887" t="str">
        <f t="shared" si="71"/>
        <v>Moses</v>
      </c>
      <c r="I887" t="str">
        <f t="shared" si="72"/>
        <v>Shantah</v>
      </c>
      <c r="J887" t="str">
        <f t="shared" si="70"/>
        <v>Moses, Shantah</v>
      </c>
      <c r="K887">
        <f>VLOOKUP(C887,'Invited Hospitals'!B:J, 7, FALSE)</f>
        <v>317</v>
      </c>
      <c r="L887" s="132">
        <v>21</v>
      </c>
      <c r="M887">
        <f>VLOOKUP($C887,'Invited Hospitals'!$B:$J, 8, FALSE)</f>
        <v>2016</v>
      </c>
      <c r="N887" s="132" t="str">
        <f>VLOOKUP($C887,'Invited Hospitals'!$B:$K, 9, FALSE)</f>
        <v xml:space="preserve">Govt. (non federal) - City
</v>
      </c>
      <c r="O887" s="110" t="s">
        <v>2785</v>
      </c>
      <c r="P887" s="111">
        <v>39580</v>
      </c>
      <c r="Q887" s="110" t="s">
        <v>2784</v>
      </c>
      <c r="R887" s="132" t="str">
        <f>VLOOKUP($C887,'Invited Hospitals'!$B:$K, 10, FALSE)</f>
        <v>Minor</v>
      </c>
      <c r="V887" s="1"/>
      <c r="X887" s="1"/>
      <c r="AF887" s="17"/>
      <c r="AG887" s="17"/>
      <c r="AH887" s="17"/>
    </row>
    <row r="888" spans="1:34">
      <c r="A888" s="84">
        <v>0.56657624351613523</v>
      </c>
      <c r="B888" s="83" t="s">
        <v>722</v>
      </c>
      <c r="C888" s="83" t="s">
        <v>722</v>
      </c>
      <c r="D888" s="84">
        <v>0.25150632982301691</v>
      </c>
      <c r="E888" s="83" t="s">
        <v>723</v>
      </c>
      <c r="F888" s="84">
        <v>0.93953970736413928</v>
      </c>
      <c r="G888" s="87" t="s">
        <v>740</v>
      </c>
      <c r="H888" t="str">
        <f t="shared" si="71"/>
        <v>Senecharles</v>
      </c>
      <c r="I888" t="str">
        <f t="shared" si="72"/>
        <v>Sherly</v>
      </c>
      <c r="J888" t="str">
        <f t="shared" si="70"/>
        <v>Senecharles, Sherly</v>
      </c>
      <c r="K888">
        <f>VLOOKUP(C888,'Invited Hospitals'!B:J, 7, FALSE)</f>
        <v>317</v>
      </c>
      <c r="L888" s="132">
        <v>21</v>
      </c>
      <c r="M888">
        <f>VLOOKUP($C888,'Invited Hospitals'!$B:$J, 8, FALSE)</f>
        <v>2016</v>
      </c>
      <c r="N888" s="132" t="str">
        <f>VLOOKUP($C888,'Invited Hospitals'!$B:$K, 9, FALSE)</f>
        <v xml:space="preserve">Govt. (non federal) - City
</v>
      </c>
      <c r="O888" s="110" t="s">
        <v>2490</v>
      </c>
      <c r="P888" s="111">
        <v>37151</v>
      </c>
      <c r="Q888" s="110" t="s">
        <v>2786</v>
      </c>
      <c r="R888" s="132" t="str">
        <f>VLOOKUP($C888,'Invited Hospitals'!$B:$K, 10, FALSE)</f>
        <v>Minor</v>
      </c>
      <c r="V888" s="1"/>
      <c r="X888" s="1"/>
      <c r="AF888" s="17"/>
      <c r="AG888" s="17"/>
      <c r="AH888" s="17"/>
    </row>
    <row r="889" spans="1:34">
      <c r="A889" s="84">
        <v>2.8805339277382935E-2</v>
      </c>
      <c r="B889" s="83" t="s">
        <v>722</v>
      </c>
      <c r="C889" s="83" t="s">
        <v>722</v>
      </c>
      <c r="D889" s="84">
        <v>0.25150632982301691</v>
      </c>
      <c r="E889" s="83" t="s">
        <v>723</v>
      </c>
      <c r="F889" s="84">
        <v>0.93953970736413928</v>
      </c>
      <c r="G889" s="87" t="s">
        <v>729</v>
      </c>
      <c r="H889" t="str">
        <f t="shared" si="71"/>
        <v>Cole</v>
      </c>
      <c r="I889" t="str">
        <f t="shared" si="72"/>
        <v>Valerie</v>
      </c>
      <c r="J889" t="str">
        <f t="shared" si="70"/>
        <v>Cole, Valerie</v>
      </c>
      <c r="K889">
        <f>VLOOKUP(C889,'Invited Hospitals'!B:J, 7, FALSE)</f>
        <v>317</v>
      </c>
      <c r="L889" s="132">
        <v>21</v>
      </c>
      <c r="M889">
        <f>VLOOKUP($C889,'Invited Hospitals'!$B:$J, 8, FALSE)</f>
        <v>2016</v>
      </c>
      <c r="N889" s="132" t="str">
        <f>VLOOKUP($C889,'Invited Hospitals'!$B:$K, 9, FALSE)</f>
        <v xml:space="preserve">Govt. (non federal) - City
</v>
      </c>
      <c r="O889" s="110" t="s">
        <v>2490</v>
      </c>
      <c r="P889" s="111">
        <v>38551</v>
      </c>
      <c r="Q889" s="110" t="s">
        <v>2784</v>
      </c>
      <c r="R889" s="132" t="str">
        <f>VLOOKUP($C889,'Invited Hospitals'!$B:$K, 10, FALSE)</f>
        <v>Minor</v>
      </c>
      <c r="V889" s="1"/>
      <c r="X889" s="1"/>
      <c r="AF889" s="17"/>
      <c r="AG889" s="17"/>
      <c r="AH889" s="17"/>
    </row>
    <row r="890" spans="1:34">
      <c r="A890" s="84">
        <v>1.7828564649247092E-3</v>
      </c>
      <c r="B890" s="83" t="s">
        <v>1534</v>
      </c>
      <c r="C890" s="83" t="s">
        <v>2407</v>
      </c>
      <c r="D890" s="84">
        <v>9.2891976238658899E-2</v>
      </c>
      <c r="E890" s="83" t="s">
        <v>1718</v>
      </c>
      <c r="F890" s="84">
        <v>0.49490553607106658</v>
      </c>
      <c r="G890" s="89" t="s">
        <v>1535</v>
      </c>
      <c r="H890" t="str">
        <f t="shared" si="71"/>
        <v>ABOHWO</v>
      </c>
      <c r="I890" t="str">
        <f t="shared" si="72"/>
        <v>ESE P.</v>
      </c>
      <c r="J890" t="str">
        <f t="shared" si="70"/>
        <v>Abohwo, Ese P.</v>
      </c>
      <c r="K890">
        <f>VLOOKUP(C890,'Invited Hospitals'!B:J, 7, FALSE)</f>
        <v>208</v>
      </c>
      <c r="L890" s="132">
        <v>40</v>
      </c>
      <c r="M890">
        <f>VLOOKUP($C890,'Invited Hospitals'!$B:$J, 8, FALSE)</f>
        <v>2016</v>
      </c>
      <c r="N890" s="132" t="str">
        <f>VLOOKUP($C890,'Invited Hospitals'!$B:$K, 9, FALSE)</f>
        <v>Nongovt. (not-for-profit) - Other</v>
      </c>
      <c r="O890" s="110" t="s">
        <v>2690</v>
      </c>
      <c r="P890" s="121">
        <v>42388</v>
      </c>
      <c r="Q890" s="110" t="s">
        <v>2681</v>
      </c>
      <c r="R890" s="132" t="str">
        <f>VLOOKUP($C890,'Invited Hospitals'!$B:$K, 10, FALSE)</f>
        <v>Minor</v>
      </c>
      <c r="V890" s="1"/>
      <c r="X890" s="1"/>
      <c r="AF890" s="17"/>
      <c r="AG890" s="17"/>
      <c r="AH890" s="17"/>
    </row>
    <row r="891" spans="1:34">
      <c r="A891" s="84">
        <v>0.19139890397066761</v>
      </c>
      <c r="B891" s="83" t="s">
        <v>1534</v>
      </c>
      <c r="C891" s="83" t="s">
        <v>2407</v>
      </c>
      <c r="D891" s="84">
        <v>9.2891976238658858E-2</v>
      </c>
      <c r="E891" s="83" t="s">
        <v>1719</v>
      </c>
      <c r="F891" s="84">
        <v>0.45538935045037354</v>
      </c>
      <c r="G891" s="89" t="s">
        <v>1575</v>
      </c>
      <c r="H891" t="str">
        <f t="shared" si="71"/>
        <v>ABRAHAM</v>
      </c>
      <c r="I891" t="str">
        <f t="shared" si="72"/>
        <v>MINTA</v>
      </c>
      <c r="J891" t="str">
        <f t="shared" si="70"/>
        <v>Abraham, Minta</v>
      </c>
      <c r="K891">
        <f>VLOOKUP(C891,'Invited Hospitals'!B:J, 7, FALSE)</f>
        <v>208</v>
      </c>
      <c r="L891" s="132">
        <v>30</v>
      </c>
      <c r="M891">
        <f>VLOOKUP($C891,'Invited Hospitals'!$B:$J, 8, FALSE)</f>
        <v>2016</v>
      </c>
      <c r="N891" s="132" t="str">
        <f>VLOOKUP($C891,'Invited Hospitals'!$B:$K, 9, FALSE)</f>
        <v>Nongovt. (not-for-profit) - Other</v>
      </c>
      <c r="O891" s="125" t="s">
        <v>2690</v>
      </c>
      <c r="P891" s="121">
        <v>41946</v>
      </c>
      <c r="Q891" s="125" t="s">
        <v>2656</v>
      </c>
      <c r="R891" s="132" t="str">
        <f>VLOOKUP($C891,'Invited Hospitals'!$B:$K, 10, FALSE)</f>
        <v>Minor</v>
      </c>
      <c r="V891" s="1"/>
      <c r="X891" s="1"/>
      <c r="AF891" s="17"/>
      <c r="AG891" s="17"/>
      <c r="AH891" s="17"/>
    </row>
    <row r="892" spans="1:34">
      <c r="A892" s="84">
        <v>0.69700690102950713</v>
      </c>
      <c r="B892" s="83" t="s">
        <v>1534</v>
      </c>
      <c r="C892" s="83" t="s">
        <v>2407</v>
      </c>
      <c r="D892" s="84">
        <v>9.2891976238658858E-2</v>
      </c>
      <c r="E892" s="83" t="s">
        <v>1720</v>
      </c>
      <c r="F892" s="84">
        <v>5.1153287088266608E-2</v>
      </c>
      <c r="G892" s="89" t="s">
        <v>1598</v>
      </c>
      <c r="H892" t="str">
        <f t="shared" si="71"/>
        <v>AFOAKWAH</v>
      </c>
      <c r="I892" t="str">
        <f t="shared" si="72"/>
        <v>DANIEL</v>
      </c>
      <c r="J892" t="str">
        <f t="shared" si="70"/>
        <v>Afoakwah, Daniel</v>
      </c>
      <c r="K892">
        <f>VLOOKUP(C892,'Invited Hospitals'!B:J, 7, FALSE)</f>
        <v>208</v>
      </c>
      <c r="L892" s="132">
        <v>30</v>
      </c>
      <c r="M892">
        <f>VLOOKUP($C892,'Invited Hospitals'!$B:$J, 8, FALSE)</f>
        <v>2016</v>
      </c>
      <c r="N892" s="132" t="str">
        <f>VLOOKUP($C892,'Invited Hospitals'!$B:$K, 9, FALSE)</f>
        <v>Nongovt. (not-for-profit) - Other</v>
      </c>
      <c r="O892" s="125" t="s">
        <v>2690</v>
      </c>
      <c r="P892" s="121">
        <v>42569</v>
      </c>
      <c r="Q892" s="110" t="s">
        <v>2900</v>
      </c>
      <c r="R892" s="132" t="str">
        <f>VLOOKUP($C892,'Invited Hospitals'!$B:$K, 10, FALSE)</f>
        <v>Minor</v>
      </c>
      <c r="V892" s="1"/>
      <c r="X892" s="1"/>
      <c r="AF892" s="17"/>
      <c r="AG892" s="17"/>
      <c r="AH892" s="17"/>
    </row>
    <row r="893" spans="1:34">
      <c r="A893" s="84">
        <v>0.11108638818107386</v>
      </c>
      <c r="B893" s="83" t="s">
        <v>1534</v>
      </c>
      <c r="C893" s="83" t="s">
        <v>2407</v>
      </c>
      <c r="D893" s="84">
        <v>9.2891976238658858E-2</v>
      </c>
      <c r="E893" s="83" t="s">
        <v>1721</v>
      </c>
      <c r="F893" s="84">
        <v>0.97548158971023757</v>
      </c>
      <c r="G893" s="89" t="s">
        <v>1622</v>
      </c>
      <c r="H893" t="str">
        <f t="shared" si="71"/>
        <v>ALCANTARA</v>
      </c>
      <c r="I893" t="str">
        <f t="shared" si="72"/>
        <v>MARISSA</v>
      </c>
      <c r="J893" t="str">
        <f t="shared" si="70"/>
        <v>Alcantara, Marissa</v>
      </c>
      <c r="K893">
        <f>VLOOKUP(C893,'Invited Hospitals'!B:J, 7, FALSE)</f>
        <v>208</v>
      </c>
      <c r="L893" s="132">
        <v>40</v>
      </c>
      <c r="M893">
        <f>VLOOKUP($C893,'Invited Hospitals'!$B:$J, 8, FALSE)</f>
        <v>2016</v>
      </c>
      <c r="N893" s="132" t="str">
        <f>VLOOKUP($C893,'Invited Hospitals'!$B:$K, 9, FALSE)</f>
        <v>Nongovt. (not-for-profit) - Other</v>
      </c>
      <c r="O893" s="120" t="s">
        <v>2690</v>
      </c>
      <c r="P893" s="113">
        <v>32412</v>
      </c>
      <c r="Q893" s="119" t="s">
        <v>2681</v>
      </c>
      <c r="R893" s="132" t="str">
        <f>VLOOKUP($C893,'Invited Hospitals'!$B:$K, 10, FALSE)</f>
        <v>Minor</v>
      </c>
      <c r="V893" s="1"/>
      <c r="X893" s="1"/>
      <c r="AF893" s="17"/>
      <c r="AG893" s="17"/>
      <c r="AH893" s="17"/>
    </row>
    <row r="894" spans="1:34">
      <c r="A894" s="84">
        <v>0.52492602484274964</v>
      </c>
      <c r="B894" s="83" t="s">
        <v>1534</v>
      </c>
      <c r="C894" s="83" t="s">
        <v>2407</v>
      </c>
      <c r="D894" s="84">
        <v>9.2891976238658858E-2</v>
      </c>
      <c r="E894" s="83" t="s">
        <v>1723</v>
      </c>
      <c r="F894" s="84">
        <v>0.32799101029205158</v>
      </c>
      <c r="G894" s="89" t="s">
        <v>1660</v>
      </c>
      <c r="H894" t="str">
        <f t="shared" si="71"/>
        <v>ALCOBER</v>
      </c>
      <c r="I894" t="str">
        <f t="shared" si="72"/>
        <v>ANGELICA PALAAD</v>
      </c>
      <c r="J894" t="str">
        <f t="shared" si="70"/>
        <v>Alcober, Angelica Palaad</v>
      </c>
      <c r="K894">
        <f>VLOOKUP(C894,'Invited Hospitals'!B:J, 7, FALSE)</f>
        <v>208</v>
      </c>
      <c r="L894" s="132">
        <v>31</v>
      </c>
      <c r="M894">
        <f>VLOOKUP($C894,'Invited Hospitals'!$B:$J, 8, FALSE)</f>
        <v>2016</v>
      </c>
      <c r="N894" s="132" t="str">
        <f>VLOOKUP($C894,'Invited Hospitals'!$B:$K, 9, FALSE)</f>
        <v>Nongovt. (not-for-profit) - Other</v>
      </c>
      <c r="O894" s="125" t="s">
        <v>2690</v>
      </c>
      <c r="P894" s="121">
        <v>38691</v>
      </c>
      <c r="Q894" s="119" t="s">
        <v>2965</v>
      </c>
      <c r="R894" s="132" t="str">
        <f>VLOOKUP($C894,'Invited Hospitals'!$B:$K, 10, FALSE)</f>
        <v>Minor</v>
      </c>
      <c r="V894" s="1"/>
      <c r="X894" s="1"/>
      <c r="AF894" s="17"/>
      <c r="AG894" s="17"/>
      <c r="AH894" s="17"/>
    </row>
    <row r="895" spans="1:34">
      <c r="A895" s="84">
        <v>0.64607996774919496</v>
      </c>
      <c r="B895" s="83" t="s">
        <v>1534</v>
      </c>
      <c r="C895" s="83" t="s">
        <v>2407</v>
      </c>
      <c r="D895" s="84">
        <v>9.2891976238658858E-2</v>
      </c>
      <c r="E895" s="83" t="s">
        <v>1718</v>
      </c>
      <c r="F895" s="84">
        <v>0.49490553607106658</v>
      </c>
      <c r="G895" s="89" t="s">
        <v>1536</v>
      </c>
      <c r="H895" t="str">
        <f t="shared" si="71"/>
        <v>ALFAKHOURY</v>
      </c>
      <c r="I895" t="str">
        <f t="shared" si="72"/>
        <v>SUHIELA</v>
      </c>
      <c r="J895" t="str">
        <f t="shared" si="70"/>
        <v>Alfakhoury, Suhiela</v>
      </c>
      <c r="K895">
        <f>VLOOKUP(C895,'Invited Hospitals'!B:J, 7, FALSE)</f>
        <v>208</v>
      </c>
      <c r="L895" s="132">
        <v>40</v>
      </c>
      <c r="M895">
        <f>VLOOKUP($C895,'Invited Hospitals'!$B:$J, 8, FALSE)</f>
        <v>2016</v>
      </c>
      <c r="N895" s="132" t="str">
        <f>VLOOKUP($C895,'Invited Hospitals'!$B:$K, 9, FALSE)</f>
        <v>Nongovt. (not-for-profit) - Other</v>
      </c>
      <c r="O895" s="110" t="s">
        <v>2690</v>
      </c>
      <c r="P895" s="121">
        <v>39545</v>
      </c>
      <c r="Q895" s="110" t="s">
        <v>2681</v>
      </c>
      <c r="R895" s="132" t="str">
        <f>VLOOKUP($C895,'Invited Hospitals'!$B:$K, 10, FALSE)</f>
        <v>Minor</v>
      </c>
      <c r="V895" s="1"/>
      <c r="X895" s="1"/>
      <c r="AF895" s="17"/>
      <c r="AG895" s="17"/>
      <c r="AH895" s="17"/>
    </row>
    <row r="896" spans="1:34">
      <c r="A896" s="84">
        <v>0.13491811769474038</v>
      </c>
      <c r="B896" s="83" t="s">
        <v>1534</v>
      </c>
      <c r="C896" s="83" t="s">
        <v>2407</v>
      </c>
      <c r="D896" s="84">
        <v>9.2891976238658858E-2</v>
      </c>
      <c r="E896" s="83" t="s">
        <v>1718</v>
      </c>
      <c r="F896" s="84">
        <v>0.49490553607106658</v>
      </c>
      <c r="G896" s="89" t="s">
        <v>1537</v>
      </c>
      <c r="H896" t="str">
        <f t="shared" si="71"/>
        <v>ALTOBELLI</v>
      </c>
      <c r="I896" t="str">
        <f t="shared" si="72"/>
        <v>JOANNE</v>
      </c>
      <c r="J896" t="str">
        <f t="shared" si="70"/>
        <v>Altobelli, Joanne</v>
      </c>
      <c r="K896">
        <f>VLOOKUP(C896,'Invited Hospitals'!B:J, 7, FALSE)</f>
        <v>208</v>
      </c>
      <c r="L896" s="132">
        <v>40</v>
      </c>
      <c r="M896">
        <f>VLOOKUP($C896,'Invited Hospitals'!$B:$J, 8, FALSE)</f>
        <v>2016</v>
      </c>
      <c r="N896" s="132" t="str">
        <f>VLOOKUP($C896,'Invited Hospitals'!$B:$K, 9, FALSE)</f>
        <v>Nongovt. (not-for-profit) - Other</v>
      </c>
      <c r="O896" s="110" t="s">
        <v>2838</v>
      </c>
      <c r="P896" s="121">
        <v>37508</v>
      </c>
      <c r="Q896" s="110" t="s">
        <v>2681</v>
      </c>
      <c r="R896" s="132" t="str">
        <f>VLOOKUP($C896,'Invited Hospitals'!$B:$K, 10, FALSE)</f>
        <v>Minor</v>
      </c>
      <c r="V896" s="1"/>
      <c r="X896" s="1"/>
      <c r="AF896" s="17"/>
      <c r="AG896" s="17"/>
      <c r="AH896" s="17"/>
    </row>
    <row r="897" spans="1:34">
      <c r="A897" s="84">
        <v>0.87117746176701405</v>
      </c>
      <c r="B897" s="83" t="s">
        <v>1534</v>
      </c>
      <c r="C897" s="83" t="s">
        <v>2407</v>
      </c>
      <c r="D897" s="84">
        <v>9.2891976238658858E-2</v>
      </c>
      <c r="E897" s="83" t="s">
        <v>1722</v>
      </c>
      <c r="F897" s="84">
        <v>0.85426708609038782</v>
      </c>
      <c r="G897" s="89" t="s">
        <v>1645</v>
      </c>
      <c r="H897" t="str">
        <f t="shared" si="71"/>
        <v>ANDREWS</v>
      </c>
      <c r="I897" t="str">
        <f t="shared" si="72"/>
        <v>MERINA C.</v>
      </c>
      <c r="J897" t="str">
        <f t="shared" si="70"/>
        <v>Andrews, Merina C.</v>
      </c>
      <c r="K897">
        <f>VLOOKUP(C897,'Invited Hospitals'!B:J, 7, FALSE)</f>
        <v>208</v>
      </c>
      <c r="L897" s="132">
        <v>15</v>
      </c>
      <c r="M897">
        <f>VLOOKUP($C897,'Invited Hospitals'!$B:$J, 8, FALSE)</f>
        <v>2016</v>
      </c>
      <c r="N897" s="132" t="str">
        <f>VLOOKUP($C897,'Invited Hospitals'!$B:$K, 9, FALSE)</f>
        <v>Nongovt. (not-for-profit) - Other</v>
      </c>
      <c r="O897" s="125" t="s">
        <v>2690</v>
      </c>
      <c r="P897" s="121">
        <v>38390</v>
      </c>
      <c r="Q897" s="124" t="s">
        <v>2948</v>
      </c>
      <c r="R897" s="132" t="str">
        <f>VLOOKUP($C897,'Invited Hospitals'!$B:$K, 10, FALSE)</f>
        <v>Minor</v>
      </c>
      <c r="V897" s="1"/>
      <c r="X897" s="1"/>
      <c r="AF897" s="17"/>
      <c r="AG897" s="17"/>
      <c r="AH897" s="17"/>
    </row>
    <row r="898" spans="1:34">
      <c r="A898" s="84">
        <v>0.57481862546734153</v>
      </c>
      <c r="B898" s="83" t="s">
        <v>1534</v>
      </c>
      <c r="C898" s="83" t="s">
        <v>2407</v>
      </c>
      <c r="D898" s="84">
        <v>9.2891976238658858E-2</v>
      </c>
      <c r="E898" s="83" t="s">
        <v>1719</v>
      </c>
      <c r="F898" s="84">
        <v>0.45538935045037354</v>
      </c>
      <c r="G898" s="89" t="s">
        <v>1576</v>
      </c>
      <c r="H898" t="str">
        <f t="shared" si="71"/>
        <v>APPERMAN</v>
      </c>
      <c r="I898" t="str">
        <f t="shared" si="72"/>
        <v>ROBYN</v>
      </c>
      <c r="J898" t="str">
        <f t="shared" ref="J898:J961" si="73">PROPER(CLEAN(H898&amp;", "&amp;I898))</f>
        <v>Apperman, Robyn</v>
      </c>
      <c r="K898">
        <f>VLOOKUP(C898,'Invited Hospitals'!B:J, 7, FALSE)</f>
        <v>208</v>
      </c>
      <c r="L898" s="132">
        <v>30</v>
      </c>
      <c r="M898">
        <f>VLOOKUP($C898,'Invited Hospitals'!$B:$J, 8, FALSE)</f>
        <v>2016</v>
      </c>
      <c r="N898" s="132" t="str">
        <f>VLOOKUP($C898,'Invited Hospitals'!$B:$K, 9, FALSE)</f>
        <v>Nongovt. (not-for-profit) - Other</v>
      </c>
      <c r="O898" s="125" t="s">
        <v>2690</v>
      </c>
      <c r="P898" s="121">
        <v>42388</v>
      </c>
      <c r="Q898" s="125" t="s">
        <v>2656</v>
      </c>
      <c r="R898" s="132" t="str">
        <f>VLOOKUP($C898,'Invited Hospitals'!$B:$K, 10, FALSE)</f>
        <v>Minor</v>
      </c>
      <c r="V898" s="1"/>
      <c r="X898" s="1"/>
      <c r="AF898" s="17"/>
      <c r="AG898" s="17"/>
      <c r="AH898" s="17"/>
    </row>
    <row r="899" spans="1:34">
      <c r="A899" s="84">
        <v>0.34572219902915746</v>
      </c>
      <c r="B899" s="83" t="s">
        <v>1534</v>
      </c>
      <c r="C899" s="83" t="s">
        <v>2407</v>
      </c>
      <c r="D899" s="84">
        <v>9.2891976238658858E-2</v>
      </c>
      <c r="E899" s="83" t="s">
        <v>1720</v>
      </c>
      <c r="F899" s="84">
        <v>5.1153287088266608E-2</v>
      </c>
      <c r="G899" s="89" t="s">
        <v>1599</v>
      </c>
      <c r="H899" t="str">
        <f t="shared" si="71"/>
        <v>ASRAR</v>
      </c>
      <c r="I899" t="str">
        <f t="shared" si="72"/>
        <v>SUBHANNA J.</v>
      </c>
      <c r="J899" t="str">
        <f t="shared" si="73"/>
        <v>Asrar, Subhanna J.</v>
      </c>
      <c r="K899">
        <f>VLOOKUP(C899,'Invited Hospitals'!B:J, 7, FALSE)</f>
        <v>208</v>
      </c>
      <c r="L899" s="132">
        <v>30</v>
      </c>
      <c r="M899">
        <f>VLOOKUP($C899,'Invited Hospitals'!$B:$J, 8, FALSE)</f>
        <v>2016</v>
      </c>
      <c r="N899" s="132" t="str">
        <f>VLOOKUP($C899,'Invited Hospitals'!$B:$K, 9, FALSE)</f>
        <v>Nongovt. (not-for-profit) - Other</v>
      </c>
      <c r="O899" s="125" t="s">
        <v>2690</v>
      </c>
      <c r="P899" s="121">
        <v>42660</v>
      </c>
      <c r="Q899" s="110" t="s">
        <v>2900</v>
      </c>
      <c r="R899" s="132" t="str">
        <f>VLOOKUP($C899,'Invited Hospitals'!$B:$K, 10, FALSE)</f>
        <v>Minor</v>
      </c>
      <c r="V899" s="1"/>
      <c r="X899" s="1"/>
      <c r="AF899" s="17"/>
      <c r="AG899" s="17"/>
      <c r="AH899" s="17"/>
    </row>
    <row r="900" spans="1:34">
      <c r="A900" s="84">
        <v>0.28162203571320499</v>
      </c>
      <c r="B900" s="83" t="s">
        <v>1534</v>
      </c>
      <c r="C900" s="83" t="s">
        <v>2407</v>
      </c>
      <c r="D900" s="84">
        <v>9.2891976238658858E-2</v>
      </c>
      <c r="E900" s="83" t="s">
        <v>1720</v>
      </c>
      <c r="F900" s="84">
        <v>5.1153287088266608E-2</v>
      </c>
      <c r="G900" s="89" t="s">
        <v>1600</v>
      </c>
      <c r="H900" t="str">
        <f t="shared" ref="H900:H963" si="74">LEFT(G900,(FIND(" ",G900,1)-1))</f>
        <v>AYEWAH</v>
      </c>
      <c r="I900" t="str">
        <f t="shared" ref="I900:I963" si="75">TRIM(MID(G900,FIND(" ",G900)+1,256))</f>
        <v>VIOLET</v>
      </c>
      <c r="J900" t="str">
        <f t="shared" si="73"/>
        <v>Ayewah, Violet</v>
      </c>
      <c r="K900">
        <f>VLOOKUP(C900,'Invited Hospitals'!B:J, 7, FALSE)</f>
        <v>208</v>
      </c>
      <c r="L900" s="132">
        <v>30</v>
      </c>
      <c r="M900">
        <f>VLOOKUP($C900,'Invited Hospitals'!$B:$J, 8, FALSE)</f>
        <v>2016</v>
      </c>
      <c r="N900" s="132" t="str">
        <f>VLOOKUP($C900,'Invited Hospitals'!$B:$K, 9, FALSE)</f>
        <v>Nongovt. (not-for-profit) - Other</v>
      </c>
      <c r="O900" s="125" t="s">
        <v>2690</v>
      </c>
      <c r="P900" s="121">
        <v>41036</v>
      </c>
      <c r="Q900" s="110" t="s">
        <v>2903</v>
      </c>
      <c r="R900" s="132" t="str">
        <f>VLOOKUP($C900,'Invited Hospitals'!$B:$K, 10, FALSE)</f>
        <v>Minor</v>
      </c>
      <c r="V900" s="1"/>
      <c r="X900" s="1"/>
      <c r="AF900" s="17"/>
      <c r="AG900" s="17"/>
      <c r="AH900" s="17"/>
    </row>
    <row r="901" spans="1:34">
      <c r="A901" s="84">
        <v>0.54342606548966743</v>
      </c>
      <c r="B901" s="83" t="s">
        <v>1534</v>
      </c>
      <c r="C901" s="83" t="s">
        <v>2407</v>
      </c>
      <c r="D901" s="84">
        <v>9.2891976238658858E-2</v>
      </c>
      <c r="E901" s="83" t="s">
        <v>1723</v>
      </c>
      <c r="F901" s="84">
        <v>0.32799101029205158</v>
      </c>
      <c r="G901" s="89" t="s">
        <v>1661</v>
      </c>
      <c r="H901" t="str">
        <f t="shared" si="74"/>
        <v>BABCOCK</v>
      </c>
      <c r="I901" t="str">
        <f t="shared" si="75"/>
        <v>MARY BETH</v>
      </c>
      <c r="J901" t="str">
        <f t="shared" si="73"/>
        <v>Babcock, Mary Beth</v>
      </c>
      <c r="K901">
        <f>VLOOKUP(C901,'Invited Hospitals'!B:J, 7, FALSE)</f>
        <v>208</v>
      </c>
      <c r="L901" s="132">
        <v>31</v>
      </c>
      <c r="M901">
        <f>VLOOKUP($C901,'Invited Hospitals'!$B:$J, 8, FALSE)</f>
        <v>2016</v>
      </c>
      <c r="N901" s="132" t="str">
        <f>VLOOKUP($C901,'Invited Hospitals'!$B:$K, 9, FALSE)</f>
        <v>Nongovt. (not-for-profit) - Other</v>
      </c>
      <c r="O901" s="125" t="s">
        <v>2690</v>
      </c>
      <c r="P901" s="121">
        <v>31271</v>
      </c>
      <c r="Q901" s="119" t="s">
        <v>2965</v>
      </c>
      <c r="R901" s="132" t="str">
        <f>VLOOKUP($C901,'Invited Hospitals'!$B:$K, 10, FALSE)</f>
        <v>Minor</v>
      </c>
      <c r="V901" s="1"/>
      <c r="X901" s="1"/>
      <c r="AF901" s="17"/>
      <c r="AG901" s="17"/>
      <c r="AH901" s="17"/>
    </row>
    <row r="902" spans="1:34">
      <c r="A902" s="84">
        <v>0.91259642992591461</v>
      </c>
      <c r="B902" s="83" t="s">
        <v>1534</v>
      </c>
      <c r="C902" s="83" t="s">
        <v>2407</v>
      </c>
      <c r="D902" s="84">
        <v>9.2891976238658858E-2</v>
      </c>
      <c r="E902" s="83" t="s">
        <v>1723</v>
      </c>
      <c r="F902" s="84">
        <v>0.32799101029205158</v>
      </c>
      <c r="G902" s="89" t="s">
        <v>1662</v>
      </c>
      <c r="H902" t="str">
        <f t="shared" si="74"/>
        <v>BABY</v>
      </c>
      <c r="I902" t="str">
        <f t="shared" si="75"/>
        <v>BINCY</v>
      </c>
      <c r="J902" t="str">
        <f t="shared" si="73"/>
        <v>Baby, Bincy</v>
      </c>
      <c r="K902">
        <f>VLOOKUP(C902,'Invited Hospitals'!B:J, 7, FALSE)</f>
        <v>208</v>
      </c>
      <c r="L902" s="132">
        <v>31</v>
      </c>
      <c r="M902">
        <f>VLOOKUP($C902,'Invited Hospitals'!$B:$J, 8, FALSE)</f>
        <v>2016</v>
      </c>
      <c r="N902" s="132" t="str">
        <f>VLOOKUP($C902,'Invited Hospitals'!$B:$K, 9, FALSE)</f>
        <v>Nongovt. (not-for-profit) - Other</v>
      </c>
      <c r="O902" s="125" t="s">
        <v>2690</v>
      </c>
      <c r="P902" s="121">
        <v>39601</v>
      </c>
      <c r="Q902" s="119" t="s">
        <v>2977</v>
      </c>
      <c r="R902" s="132" t="str">
        <f>VLOOKUP($C902,'Invited Hospitals'!$B:$K, 10, FALSE)</f>
        <v>Minor</v>
      </c>
      <c r="V902" s="1"/>
      <c r="X902" s="1"/>
      <c r="AF902" s="17"/>
      <c r="AG902" s="17"/>
      <c r="AH902" s="17"/>
    </row>
    <row r="903" spans="1:34">
      <c r="A903" s="84">
        <v>0.33034305709396117</v>
      </c>
      <c r="B903" s="83" t="s">
        <v>1534</v>
      </c>
      <c r="C903" s="83" t="s">
        <v>2407</v>
      </c>
      <c r="D903" s="84">
        <v>9.2891976238658858E-2</v>
      </c>
      <c r="E903" s="83" t="s">
        <v>1718</v>
      </c>
      <c r="F903" s="84">
        <v>0.49490553607106658</v>
      </c>
      <c r="G903" s="89" t="s">
        <v>1538</v>
      </c>
      <c r="H903" t="str">
        <f t="shared" si="74"/>
        <v>BAGTAS</v>
      </c>
      <c r="I903" t="str">
        <f t="shared" si="75"/>
        <v>TROEL L.</v>
      </c>
      <c r="J903" t="str">
        <f t="shared" si="73"/>
        <v>Bagtas, Troel L.</v>
      </c>
      <c r="K903">
        <f>VLOOKUP(C903,'Invited Hospitals'!B:J, 7, FALSE)</f>
        <v>208</v>
      </c>
      <c r="L903" s="132">
        <v>40</v>
      </c>
      <c r="M903">
        <f>VLOOKUP($C903,'Invited Hospitals'!$B:$J, 8, FALSE)</f>
        <v>2016</v>
      </c>
      <c r="N903" s="132" t="str">
        <f>VLOOKUP($C903,'Invited Hospitals'!$B:$K, 9, FALSE)</f>
        <v>Nongovt. (not-for-profit) - Other</v>
      </c>
      <c r="O903" s="110" t="s">
        <v>2690</v>
      </c>
      <c r="P903" s="121">
        <v>42786</v>
      </c>
      <c r="Q903" s="110" t="s">
        <v>2681</v>
      </c>
      <c r="R903" s="132" t="str">
        <f>VLOOKUP($C903,'Invited Hospitals'!$B:$K, 10, FALSE)</f>
        <v>Minor</v>
      </c>
      <c r="V903" s="1"/>
      <c r="X903" s="1"/>
      <c r="AF903" s="17"/>
      <c r="AG903" s="17"/>
      <c r="AH903" s="17"/>
    </row>
    <row r="904" spans="1:34">
      <c r="A904" s="84">
        <v>0.1218775256694441</v>
      </c>
      <c r="B904" s="83" t="s">
        <v>1534</v>
      </c>
      <c r="C904" s="83" t="s">
        <v>2407</v>
      </c>
      <c r="D904" s="84">
        <v>9.2891976238658858E-2</v>
      </c>
      <c r="E904" s="83" t="s">
        <v>1719</v>
      </c>
      <c r="F904" s="84">
        <v>0.45538935045037354</v>
      </c>
      <c r="G904" s="89" t="s">
        <v>1577</v>
      </c>
      <c r="H904" t="str">
        <f t="shared" si="74"/>
        <v>BAILEY</v>
      </c>
      <c r="I904" t="str">
        <f t="shared" si="75"/>
        <v>SUERETTE</v>
      </c>
      <c r="J904" t="str">
        <f t="shared" si="73"/>
        <v>Bailey, Suerette</v>
      </c>
      <c r="K904">
        <f>VLOOKUP(C904,'Invited Hospitals'!B:J, 7, FALSE)</f>
        <v>208</v>
      </c>
      <c r="L904" s="132">
        <v>30</v>
      </c>
      <c r="M904">
        <f>VLOOKUP($C904,'Invited Hospitals'!$B:$J, 8, FALSE)</f>
        <v>2016</v>
      </c>
      <c r="N904" s="132" t="str">
        <f>VLOOKUP($C904,'Invited Hospitals'!$B:$K, 9, FALSE)</f>
        <v>Nongovt. (not-for-profit) - Other</v>
      </c>
      <c r="O904" s="125" t="s">
        <v>2690</v>
      </c>
      <c r="P904" s="121">
        <v>38418</v>
      </c>
      <c r="Q904" s="125" t="s">
        <v>2876</v>
      </c>
      <c r="R904" s="132" t="str">
        <f>VLOOKUP($C904,'Invited Hospitals'!$B:$K, 10, FALSE)</f>
        <v>Minor</v>
      </c>
      <c r="V904" s="1"/>
      <c r="X904" s="1"/>
      <c r="AF904" s="17"/>
      <c r="AG904" s="17"/>
      <c r="AH904" s="17"/>
    </row>
    <row r="905" spans="1:34">
      <c r="A905" s="84">
        <v>0.10171069251715459</v>
      </c>
      <c r="B905" s="83" t="s">
        <v>1534</v>
      </c>
      <c r="C905" s="83" t="s">
        <v>2407</v>
      </c>
      <c r="D905" s="84">
        <v>9.2891976238658858E-2</v>
      </c>
      <c r="E905" s="83" t="s">
        <v>1721</v>
      </c>
      <c r="F905" s="84">
        <v>0.97548158971023757</v>
      </c>
      <c r="G905" s="89" t="s">
        <v>1623</v>
      </c>
      <c r="H905" t="str">
        <f t="shared" si="74"/>
        <v>BAKSH</v>
      </c>
      <c r="I905" t="str">
        <f t="shared" si="75"/>
        <v>BIBI F.</v>
      </c>
      <c r="J905" t="str">
        <f t="shared" si="73"/>
        <v>Baksh, Bibi F.</v>
      </c>
      <c r="K905">
        <f>VLOOKUP(C905,'Invited Hospitals'!B:J, 7, FALSE)</f>
        <v>208</v>
      </c>
      <c r="L905" s="132">
        <v>40</v>
      </c>
      <c r="M905">
        <f>VLOOKUP($C905,'Invited Hospitals'!$B:$J, 8, FALSE)</f>
        <v>2016</v>
      </c>
      <c r="N905" s="132" t="str">
        <f>VLOOKUP($C905,'Invited Hospitals'!$B:$K, 9, FALSE)</f>
        <v>Nongovt. (not-for-profit) - Other</v>
      </c>
      <c r="O905" s="120" t="s">
        <v>2690</v>
      </c>
      <c r="P905" s="113">
        <v>40819</v>
      </c>
      <c r="Q905" s="119" t="s">
        <v>2678</v>
      </c>
      <c r="R905" s="132" t="str">
        <f>VLOOKUP($C905,'Invited Hospitals'!$B:$K, 10, FALSE)</f>
        <v>Minor</v>
      </c>
      <c r="V905" s="1"/>
      <c r="X905" s="1"/>
      <c r="AF905" s="17"/>
      <c r="AG905" s="17"/>
      <c r="AH905" s="17"/>
    </row>
    <row r="906" spans="1:34">
      <c r="A906" s="84">
        <v>0.14911640025541895</v>
      </c>
      <c r="B906" s="83" t="s">
        <v>1534</v>
      </c>
      <c r="C906" s="83" t="s">
        <v>2407</v>
      </c>
      <c r="D906" s="84">
        <v>9.2891976238658858E-2</v>
      </c>
      <c r="E906" s="83" t="s">
        <v>1718</v>
      </c>
      <c r="F906" s="84">
        <v>0.49490553607106658</v>
      </c>
      <c r="G906" s="89" t="s">
        <v>1539</v>
      </c>
      <c r="H906" t="str">
        <f t="shared" si="74"/>
        <v>BALLINGER</v>
      </c>
      <c r="I906" t="str">
        <f t="shared" si="75"/>
        <v>NICHOLAS</v>
      </c>
      <c r="J906" t="str">
        <f t="shared" si="73"/>
        <v>Ballinger, Nicholas</v>
      </c>
      <c r="K906">
        <f>VLOOKUP(C906,'Invited Hospitals'!B:J, 7, FALSE)</f>
        <v>208</v>
      </c>
      <c r="L906" s="132">
        <v>40</v>
      </c>
      <c r="M906">
        <f>VLOOKUP($C906,'Invited Hospitals'!$B:$J, 8, FALSE)</f>
        <v>2016</v>
      </c>
      <c r="N906" s="132" t="str">
        <f>VLOOKUP($C906,'Invited Hospitals'!$B:$K, 9, FALSE)</f>
        <v>Nongovt. (not-for-profit) - Other</v>
      </c>
      <c r="O906" s="110" t="s">
        <v>2690</v>
      </c>
      <c r="P906" s="121">
        <v>41281</v>
      </c>
      <c r="Q906" s="110" t="s">
        <v>2681</v>
      </c>
      <c r="R906" s="132" t="str">
        <f>VLOOKUP($C906,'Invited Hospitals'!$B:$K, 10, FALSE)</f>
        <v>Minor</v>
      </c>
      <c r="V906" s="1"/>
      <c r="X906" s="1"/>
      <c r="AF906" s="17"/>
      <c r="AG906" s="17"/>
      <c r="AH906" s="17"/>
    </row>
    <row r="907" spans="1:34">
      <c r="A907" s="84">
        <v>0.20307292055654025</v>
      </c>
      <c r="B907" s="83" t="s">
        <v>1534</v>
      </c>
      <c r="C907" s="83" t="s">
        <v>2407</v>
      </c>
      <c r="D907" s="84">
        <v>9.2891976238658858E-2</v>
      </c>
      <c r="E907" s="83" t="s">
        <v>1719</v>
      </c>
      <c r="F907" s="84">
        <v>0.45538935045037354</v>
      </c>
      <c r="G907" s="89" t="s">
        <v>1578</v>
      </c>
      <c r="H907" t="str">
        <f t="shared" si="74"/>
        <v>BARNES</v>
      </c>
      <c r="I907" t="str">
        <f t="shared" si="75"/>
        <v>ASHLEY K.</v>
      </c>
      <c r="J907" t="str">
        <f t="shared" si="73"/>
        <v>Barnes, Ashley K.</v>
      </c>
      <c r="K907">
        <f>VLOOKUP(C907,'Invited Hospitals'!B:J, 7, FALSE)</f>
        <v>208</v>
      </c>
      <c r="L907" s="132">
        <v>30</v>
      </c>
      <c r="M907">
        <f>VLOOKUP($C907,'Invited Hospitals'!$B:$J, 8, FALSE)</f>
        <v>2016</v>
      </c>
      <c r="N907" s="132" t="str">
        <f>VLOOKUP($C907,'Invited Hospitals'!$B:$K, 9, FALSE)</f>
        <v>Nongovt. (not-for-profit) - Other</v>
      </c>
      <c r="O907" s="125" t="s">
        <v>2690</v>
      </c>
      <c r="P907" s="121">
        <v>42506</v>
      </c>
      <c r="Q907" s="125" t="s">
        <v>2656</v>
      </c>
      <c r="R907" s="132" t="str">
        <f>VLOOKUP($C907,'Invited Hospitals'!$B:$K, 10, FALSE)</f>
        <v>Minor</v>
      </c>
      <c r="V907" s="1"/>
      <c r="X907" s="1"/>
      <c r="AF907" s="17"/>
      <c r="AG907" s="17"/>
      <c r="AH907" s="17"/>
    </row>
    <row r="908" spans="1:34">
      <c r="A908" s="84">
        <v>0.37678219028833748</v>
      </c>
      <c r="B908" s="83" t="s">
        <v>1534</v>
      </c>
      <c r="C908" s="83" t="s">
        <v>2407</v>
      </c>
      <c r="D908" s="84">
        <v>9.2891976238658858E-2</v>
      </c>
      <c r="E908" s="83" t="s">
        <v>1720</v>
      </c>
      <c r="F908" s="84">
        <v>5.1153287088266608E-2</v>
      </c>
      <c r="G908" s="89" t="s">
        <v>1601</v>
      </c>
      <c r="H908" t="str">
        <f t="shared" si="74"/>
        <v>BATIRBEK</v>
      </c>
      <c r="I908" t="str">
        <f t="shared" si="75"/>
        <v>AZNEHAN</v>
      </c>
      <c r="J908" t="str">
        <f t="shared" si="73"/>
        <v>Batirbek, Aznehan</v>
      </c>
      <c r="K908">
        <f>VLOOKUP(C908,'Invited Hospitals'!B:J, 7, FALSE)</f>
        <v>208</v>
      </c>
      <c r="L908" s="132">
        <v>30</v>
      </c>
      <c r="M908">
        <f>VLOOKUP($C908,'Invited Hospitals'!$B:$J, 8, FALSE)</f>
        <v>2016</v>
      </c>
      <c r="N908" s="132" t="str">
        <f>VLOOKUP($C908,'Invited Hospitals'!$B:$K, 9, FALSE)</f>
        <v>Nongovt. (not-for-profit) - Other</v>
      </c>
      <c r="O908" s="125" t="s">
        <v>2690</v>
      </c>
      <c r="P908" s="121">
        <v>42415</v>
      </c>
      <c r="Q908" s="110" t="s">
        <v>2900</v>
      </c>
      <c r="R908" s="132" t="str">
        <f>VLOOKUP($C908,'Invited Hospitals'!$B:$K, 10, FALSE)</f>
        <v>Minor</v>
      </c>
      <c r="V908" s="1"/>
      <c r="X908" s="1"/>
      <c r="AF908" s="17"/>
      <c r="AG908" s="17"/>
      <c r="AH908" s="17"/>
    </row>
    <row r="909" spans="1:34">
      <c r="A909" s="84">
        <v>0.24204392785466178</v>
      </c>
      <c r="B909" s="83" t="s">
        <v>1534</v>
      </c>
      <c r="C909" s="83" t="s">
        <v>2407</v>
      </c>
      <c r="D909" s="84">
        <v>9.2891976238658858E-2</v>
      </c>
      <c r="E909" s="83" t="s">
        <v>1724</v>
      </c>
      <c r="F909" s="84">
        <v>3.7703553288351621E-2</v>
      </c>
      <c r="G909" s="89" t="s">
        <v>1688</v>
      </c>
      <c r="H909" t="str">
        <f t="shared" si="74"/>
        <v>BATOON</v>
      </c>
      <c r="I909" t="str">
        <f t="shared" si="75"/>
        <v>ETHEL E.</v>
      </c>
      <c r="J909" t="str">
        <f t="shared" si="73"/>
        <v>Batoon, Ethel E.</v>
      </c>
      <c r="K909">
        <f>VLOOKUP(C909,'Invited Hospitals'!B:J, 7, FALSE)</f>
        <v>208</v>
      </c>
      <c r="L909" s="132">
        <v>18</v>
      </c>
      <c r="M909">
        <f>VLOOKUP($C909,'Invited Hospitals'!$B:$J, 8, FALSE)</f>
        <v>2016</v>
      </c>
      <c r="N909" s="132" t="str">
        <f>VLOOKUP($C909,'Invited Hospitals'!$B:$K, 9, FALSE)</f>
        <v>Nongovt. (not-for-profit) - Other</v>
      </c>
      <c r="O909" s="125" t="s">
        <v>2690</v>
      </c>
      <c r="P909" s="121">
        <v>40854</v>
      </c>
      <c r="Q909" s="110" t="s">
        <v>2784</v>
      </c>
      <c r="R909" s="132" t="str">
        <f>VLOOKUP($C909,'Invited Hospitals'!$B:$K, 10, FALSE)</f>
        <v>Minor</v>
      </c>
      <c r="V909" s="1"/>
      <c r="X909" s="1"/>
      <c r="AF909" s="17"/>
      <c r="AG909" s="17"/>
      <c r="AH909" s="17"/>
    </row>
    <row r="910" spans="1:34">
      <c r="A910" s="84">
        <v>0.10212190859655124</v>
      </c>
      <c r="B910" s="83" t="s">
        <v>1534</v>
      </c>
      <c r="C910" s="83" t="s">
        <v>2407</v>
      </c>
      <c r="D910" s="84">
        <v>9.2891976238658858E-2</v>
      </c>
      <c r="E910" s="83" t="s">
        <v>1720</v>
      </c>
      <c r="F910" s="84">
        <v>5.1153287088266608E-2</v>
      </c>
      <c r="G910" s="89" t="s">
        <v>1602</v>
      </c>
      <c r="H910" t="str">
        <f t="shared" si="74"/>
        <v>BECK</v>
      </c>
      <c r="I910" t="str">
        <f t="shared" si="75"/>
        <v>EILEEN</v>
      </c>
      <c r="J910" t="str">
        <f t="shared" si="73"/>
        <v>Beck, Eileen</v>
      </c>
      <c r="K910">
        <f>VLOOKUP(C910,'Invited Hospitals'!B:J, 7, FALSE)</f>
        <v>208</v>
      </c>
      <c r="L910" s="132">
        <v>30</v>
      </c>
      <c r="M910">
        <f>VLOOKUP($C910,'Invited Hospitals'!$B:$J, 8, FALSE)</f>
        <v>2016</v>
      </c>
      <c r="N910" s="132" t="str">
        <f>VLOOKUP($C910,'Invited Hospitals'!$B:$K, 9, FALSE)</f>
        <v>Nongovt. (not-for-profit) - Other</v>
      </c>
      <c r="O910" s="125" t="s">
        <v>2690</v>
      </c>
      <c r="P910" s="121">
        <v>42282</v>
      </c>
      <c r="Q910" s="110" t="s">
        <v>2903</v>
      </c>
      <c r="R910" s="132" t="str">
        <f>VLOOKUP($C910,'Invited Hospitals'!$B:$K, 10, FALSE)</f>
        <v>Minor</v>
      </c>
      <c r="V910" s="1"/>
      <c r="X910" s="1"/>
      <c r="AF910" s="17"/>
      <c r="AG910" s="17"/>
      <c r="AH910" s="17"/>
    </row>
    <row r="911" spans="1:34">
      <c r="A911" s="84">
        <v>0.30494935278089907</v>
      </c>
      <c r="B911" s="83" t="s">
        <v>1534</v>
      </c>
      <c r="C911" s="83" t="s">
        <v>2407</v>
      </c>
      <c r="D911" s="84">
        <v>9.2891976238658858E-2</v>
      </c>
      <c r="E911" s="83" t="s">
        <v>1724</v>
      </c>
      <c r="F911" s="84">
        <v>3.7703553288351621E-2</v>
      </c>
      <c r="G911" s="89" t="s">
        <v>1689</v>
      </c>
      <c r="H911" t="str">
        <f t="shared" si="74"/>
        <v>BENSON</v>
      </c>
      <c r="I911" t="str">
        <f t="shared" si="75"/>
        <v>MARGARET</v>
      </c>
      <c r="J911" t="str">
        <f t="shared" si="73"/>
        <v>Benson, Margaret</v>
      </c>
      <c r="K911">
        <f>VLOOKUP(C911,'Invited Hospitals'!B:J, 7, FALSE)</f>
        <v>208</v>
      </c>
      <c r="L911" s="132">
        <v>18</v>
      </c>
      <c r="M911">
        <f>VLOOKUP($C911,'Invited Hospitals'!$B:$J, 8, FALSE)</f>
        <v>2016</v>
      </c>
      <c r="N911" s="132" t="str">
        <f>VLOOKUP($C911,'Invited Hospitals'!$B:$K, 9, FALSE)</f>
        <v>Nongovt. (not-for-profit) - Other</v>
      </c>
      <c r="O911" s="125" t="s">
        <v>2690</v>
      </c>
      <c r="P911" s="121">
        <v>29920</v>
      </c>
      <c r="Q911" s="110" t="s">
        <v>2998</v>
      </c>
      <c r="R911" s="132" t="str">
        <f>VLOOKUP($C911,'Invited Hospitals'!$B:$K, 10, FALSE)</f>
        <v>Minor</v>
      </c>
      <c r="V911" s="1"/>
      <c r="X911" s="1"/>
      <c r="AF911" s="17"/>
      <c r="AG911" s="17"/>
      <c r="AH911" s="17"/>
    </row>
    <row r="912" spans="1:34">
      <c r="A912" s="84">
        <v>0.44952299482181812</v>
      </c>
      <c r="B912" s="83" t="s">
        <v>1534</v>
      </c>
      <c r="C912" s="83" t="s">
        <v>2407</v>
      </c>
      <c r="D912" s="84">
        <v>9.2891976238658858E-2</v>
      </c>
      <c r="E912" s="83" t="s">
        <v>1724</v>
      </c>
      <c r="F912" s="84">
        <v>3.7703553288351621E-2</v>
      </c>
      <c r="G912" s="89" t="s">
        <v>1690</v>
      </c>
      <c r="H912" t="str">
        <f t="shared" si="74"/>
        <v>BERBANO</v>
      </c>
      <c r="I912" t="str">
        <f t="shared" si="75"/>
        <v>ELMER</v>
      </c>
      <c r="J912" t="str">
        <f t="shared" si="73"/>
        <v>Berbano, Elmer</v>
      </c>
      <c r="K912">
        <f>VLOOKUP(C912,'Invited Hospitals'!B:J, 7, FALSE)</f>
        <v>208</v>
      </c>
      <c r="L912" s="132">
        <v>18</v>
      </c>
      <c r="M912">
        <f>VLOOKUP($C912,'Invited Hospitals'!$B:$J, 8, FALSE)</f>
        <v>2016</v>
      </c>
      <c r="N912" s="132" t="str">
        <f>VLOOKUP($C912,'Invited Hospitals'!$B:$K, 9, FALSE)</f>
        <v>Nongovt. (not-for-profit) - Other</v>
      </c>
      <c r="O912" s="125" t="s">
        <v>2690</v>
      </c>
      <c r="P912" s="121">
        <v>41400</v>
      </c>
      <c r="Q912" s="110" t="s">
        <v>2998</v>
      </c>
      <c r="R912" s="132" t="str">
        <f>VLOOKUP($C912,'Invited Hospitals'!$B:$K, 10, FALSE)</f>
        <v>Minor</v>
      </c>
      <c r="V912" s="1"/>
      <c r="X912" s="1"/>
      <c r="AF912" s="17"/>
      <c r="AG912" s="17"/>
      <c r="AH912" s="17"/>
    </row>
    <row r="913" spans="1:34">
      <c r="A913" s="84">
        <v>0.66344541953862146</v>
      </c>
      <c r="B913" s="83" t="s">
        <v>1534</v>
      </c>
      <c r="C913" s="83" t="s">
        <v>2407</v>
      </c>
      <c r="D913" s="84">
        <v>9.2891976238658858E-2</v>
      </c>
      <c r="E913" s="83" t="s">
        <v>1721</v>
      </c>
      <c r="F913" s="84">
        <v>0.97548158971023757</v>
      </c>
      <c r="G913" s="89" t="s">
        <v>1624</v>
      </c>
      <c r="H913" t="str">
        <f t="shared" si="74"/>
        <v>BOIROND</v>
      </c>
      <c r="I913" t="str">
        <f t="shared" si="75"/>
        <v>ROWSON</v>
      </c>
      <c r="J913" t="str">
        <f t="shared" si="73"/>
        <v>Boirond, Rowson</v>
      </c>
      <c r="K913">
        <f>VLOOKUP(C913,'Invited Hospitals'!B:J, 7, FALSE)</f>
        <v>208</v>
      </c>
      <c r="L913" s="132">
        <v>40</v>
      </c>
      <c r="M913">
        <f>VLOOKUP($C913,'Invited Hospitals'!$B:$J, 8, FALSE)</f>
        <v>2016</v>
      </c>
      <c r="N913" s="132" t="str">
        <f>VLOOKUP($C913,'Invited Hospitals'!$B:$K, 9, FALSE)</f>
        <v>Nongovt. (not-for-profit) - Other</v>
      </c>
      <c r="O913" s="120" t="s">
        <v>2690</v>
      </c>
      <c r="P913" s="113">
        <v>42506</v>
      </c>
      <c r="Q913" s="119" t="s">
        <v>2678</v>
      </c>
      <c r="R913" s="132" t="str">
        <f>VLOOKUP($C913,'Invited Hospitals'!$B:$K, 10, FALSE)</f>
        <v>Minor</v>
      </c>
      <c r="V913" s="1"/>
      <c r="X913" s="1"/>
      <c r="AF913" s="17"/>
      <c r="AG913" s="17"/>
      <c r="AH913" s="17"/>
    </row>
    <row r="914" spans="1:34">
      <c r="A914" s="84">
        <v>0.47222495475087967</v>
      </c>
      <c r="B914" s="83" t="s">
        <v>1534</v>
      </c>
      <c r="C914" s="83" t="s">
        <v>2407</v>
      </c>
      <c r="D914" s="84">
        <v>9.2891976238658858E-2</v>
      </c>
      <c r="E914" s="83" t="s">
        <v>1724</v>
      </c>
      <c r="F914" s="84">
        <v>3.7703553288351621E-2</v>
      </c>
      <c r="G914" s="89" t="s">
        <v>1691</v>
      </c>
      <c r="H914" t="str">
        <f t="shared" si="74"/>
        <v>BRODERICK</v>
      </c>
      <c r="I914" t="str">
        <f t="shared" si="75"/>
        <v>DEIRDRE</v>
      </c>
      <c r="J914" t="str">
        <f t="shared" si="73"/>
        <v>Broderick, Deirdre</v>
      </c>
      <c r="K914">
        <f>VLOOKUP(C914,'Invited Hospitals'!B:J, 7, FALSE)</f>
        <v>208</v>
      </c>
      <c r="L914" s="132">
        <v>18</v>
      </c>
      <c r="M914">
        <f>VLOOKUP($C914,'Invited Hospitals'!$B:$J, 8, FALSE)</f>
        <v>2016</v>
      </c>
      <c r="N914" s="132" t="str">
        <f>VLOOKUP($C914,'Invited Hospitals'!$B:$K, 9, FALSE)</f>
        <v>Nongovt. (not-for-profit) - Other</v>
      </c>
      <c r="O914" s="125" t="s">
        <v>2690</v>
      </c>
      <c r="P914" s="121">
        <v>33140</v>
      </c>
      <c r="Q914" s="110" t="s">
        <v>2998</v>
      </c>
      <c r="R914" s="132" t="str">
        <f>VLOOKUP($C914,'Invited Hospitals'!$B:$K, 10, FALSE)</f>
        <v>Minor</v>
      </c>
      <c r="V914" s="1"/>
      <c r="X914" s="1"/>
      <c r="AF914" s="17"/>
      <c r="AG914" s="17"/>
      <c r="AH914" s="17"/>
    </row>
    <row r="915" spans="1:34">
      <c r="A915" s="84">
        <v>0.19140501667124743</v>
      </c>
      <c r="B915" s="83" t="s">
        <v>1534</v>
      </c>
      <c r="C915" s="83" t="s">
        <v>2407</v>
      </c>
      <c r="D915" s="84">
        <v>9.2891976238658899E-2</v>
      </c>
      <c r="E915" s="83" t="s">
        <v>1723</v>
      </c>
      <c r="F915" s="84">
        <v>0.32799101029205158</v>
      </c>
      <c r="G915" s="89" t="s">
        <v>1663</v>
      </c>
      <c r="H915" t="str">
        <f t="shared" si="74"/>
        <v>BURTON</v>
      </c>
      <c r="I915" t="str">
        <f t="shared" si="75"/>
        <v>LAVALEE</v>
      </c>
      <c r="J915" t="str">
        <f t="shared" si="73"/>
        <v>Burton, Lavalee</v>
      </c>
      <c r="K915">
        <f>VLOOKUP(C915,'Invited Hospitals'!B:J, 7, FALSE)</f>
        <v>208</v>
      </c>
      <c r="L915" s="132">
        <v>31</v>
      </c>
      <c r="M915">
        <f>VLOOKUP($C915,'Invited Hospitals'!$B:$J, 8, FALSE)</f>
        <v>2016</v>
      </c>
      <c r="N915" s="132" t="str">
        <f>VLOOKUP($C915,'Invited Hospitals'!$B:$K, 9, FALSE)</f>
        <v>Nongovt. (not-for-profit) - Other</v>
      </c>
      <c r="O915" s="125" t="s">
        <v>2690</v>
      </c>
      <c r="P915" s="121">
        <v>42506</v>
      </c>
      <c r="Q915" s="119" t="s">
        <v>2965</v>
      </c>
      <c r="R915" s="132" t="str">
        <f>VLOOKUP($C915,'Invited Hospitals'!$B:$K, 10, FALSE)</f>
        <v>Minor</v>
      </c>
      <c r="V915" s="1"/>
      <c r="X915" s="1"/>
      <c r="AF915" s="17"/>
      <c r="AG915" s="17"/>
      <c r="AH915" s="17"/>
    </row>
    <row r="916" spans="1:34">
      <c r="A916" s="84">
        <v>3.5183824106835959E-2</v>
      </c>
      <c r="B916" s="83" t="s">
        <v>1534</v>
      </c>
      <c r="C916" s="83" t="s">
        <v>2407</v>
      </c>
      <c r="D916" s="84">
        <v>9.2891976238658858E-2</v>
      </c>
      <c r="E916" s="83" t="s">
        <v>1718</v>
      </c>
      <c r="F916" s="84">
        <v>0.49490553607106658</v>
      </c>
      <c r="G916" s="89" t="s">
        <v>1540</v>
      </c>
      <c r="H916" t="str">
        <f t="shared" si="74"/>
        <v>CAMBE</v>
      </c>
      <c r="I916" t="str">
        <f t="shared" si="75"/>
        <v>KEITH</v>
      </c>
      <c r="J916" t="str">
        <f t="shared" si="73"/>
        <v>Cambe, Keith</v>
      </c>
      <c r="K916">
        <f>VLOOKUP(C916,'Invited Hospitals'!B:J, 7, FALSE)</f>
        <v>208</v>
      </c>
      <c r="L916" s="132">
        <v>40</v>
      </c>
      <c r="M916">
        <f>VLOOKUP($C916,'Invited Hospitals'!$B:$J, 8, FALSE)</f>
        <v>2016</v>
      </c>
      <c r="N916" s="132" t="str">
        <f>VLOOKUP($C916,'Invited Hospitals'!$B:$K, 9, FALSE)</f>
        <v>Nongovt. (not-for-profit) - Other</v>
      </c>
      <c r="O916" s="110" t="s">
        <v>2690</v>
      </c>
      <c r="P916" s="121">
        <v>42156</v>
      </c>
      <c r="Q916" s="110" t="s">
        <v>2681</v>
      </c>
      <c r="R916" s="132" t="str">
        <f>VLOOKUP($C916,'Invited Hospitals'!$B:$K, 10, FALSE)</f>
        <v>Minor</v>
      </c>
      <c r="V916" s="1"/>
      <c r="X916" s="1"/>
      <c r="AF916" s="17"/>
      <c r="AG916" s="17"/>
      <c r="AH916" s="17"/>
    </row>
    <row r="917" spans="1:34">
      <c r="A917" s="84">
        <v>0.23008586913048323</v>
      </c>
      <c r="B917" s="83" t="s">
        <v>1534</v>
      </c>
      <c r="C917" s="83" t="s">
        <v>2407</v>
      </c>
      <c r="D917" s="84">
        <v>9.2891976238658858E-2</v>
      </c>
      <c r="E917" s="83" t="s">
        <v>1719</v>
      </c>
      <c r="F917" s="84">
        <v>0.45538935045037354</v>
      </c>
      <c r="G917" s="89" t="s">
        <v>1579</v>
      </c>
      <c r="H917" t="str">
        <f t="shared" si="74"/>
        <v>CAMPBELL</v>
      </c>
      <c r="I917" t="str">
        <f t="shared" si="75"/>
        <v>VELMA</v>
      </c>
      <c r="J917" t="str">
        <f t="shared" si="73"/>
        <v>Campbell, Velma</v>
      </c>
      <c r="K917">
        <f>VLOOKUP(C917,'Invited Hospitals'!B:J, 7, FALSE)</f>
        <v>208</v>
      </c>
      <c r="L917" s="132">
        <v>30</v>
      </c>
      <c r="M917">
        <f>VLOOKUP($C917,'Invited Hospitals'!$B:$J, 8, FALSE)</f>
        <v>2016</v>
      </c>
      <c r="N917" s="132" t="str">
        <f>VLOOKUP($C917,'Invited Hospitals'!$B:$K, 9, FALSE)</f>
        <v>Nongovt. (not-for-profit) - Other</v>
      </c>
      <c r="O917" s="125" t="s">
        <v>2690</v>
      </c>
      <c r="P917" s="121">
        <v>42065</v>
      </c>
      <c r="Q917" s="125" t="s">
        <v>2656</v>
      </c>
      <c r="R917" s="132" t="str">
        <f>VLOOKUP($C917,'Invited Hospitals'!$B:$K, 10, FALSE)</f>
        <v>Minor</v>
      </c>
      <c r="V917" s="1"/>
      <c r="X917" s="1"/>
      <c r="AF917" s="17"/>
      <c r="AG917" s="17"/>
      <c r="AH917" s="17"/>
    </row>
    <row r="918" spans="1:34">
      <c r="A918" s="84">
        <v>0.61750322751565068</v>
      </c>
      <c r="B918" s="83" t="s">
        <v>1534</v>
      </c>
      <c r="C918" s="83" t="s">
        <v>2407</v>
      </c>
      <c r="D918" s="84">
        <v>9.2891976238658858E-2</v>
      </c>
      <c r="E918" s="83" t="s">
        <v>1721</v>
      </c>
      <c r="F918" s="84">
        <v>0.97548158971023757</v>
      </c>
      <c r="G918" s="89" t="s">
        <v>1625</v>
      </c>
      <c r="H918" t="str">
        <f t="shared" si="74"/>
        <v>CARASCO</v>
      </c>
      <c r="I918" t="str">
        <f t="shared" si="75"/>
        <v>JASPER JONATHAN A.</v>
      </c>
      <c r="J918" t="str">
        <f t="shared" si="73"/>
        <v>Carasco, Jasper Jonathan A.</v>
      </c>
      <c r="K918">
        <f>VLOOKUP(C918,'Invited Hospitals'!B:J, 7, FALSE)</f>
        <v>208</v>
      </c>
      <c r="L918" s="132">
        <v>40</v>
      </c>
      <c r="M918">
        <f>VLOOKUP($C918,'Invited Hospitals'!$B:$J, 8, FALSE)</f>
        <v>2016</v>
      </c>
      <c r="N918" s="132" t="str">
        <f>VLOOKUP($C918,'Invited Hospitals'!$B:$K, 9, FALSE)</f>
        <v>Nongovt. (not-for-profit) - Other</v>
      </c>
      <c r="O918" s="120" t="s">
        <v>2690</v>
      </c>
      <c r="P918" s="113">
        <v>42065</v>
      </c>
      <c r="Q918" s="119" t="s">
        <v>2681</v>
      </c>
      <c r="R918" s="132" t="str">
        <f>VLOOKUP($C918,'Invited Hospitals'!$B:$K, 10, FALSE)</f>
        <v>Minor</v>
      </c>
      <c r="V918" s="1"/>
      <c r="X918" s="1"/>
      <c r="AF918" s="17"/>
      <c r="AG918" s="17"/>
      <c r="AH918" s="17"/>
    </row>
    <row r="919" spans="1:34">
      <c r="A919" s="84">
        <v>0.63632156138608498</v>
      </c>
      <c r="B919" s="83" t="s">
        <v>1534</v>
      </c>
      <c r="C919" s="83" t="s">
        <v>2407</v>
      </c>
      <c r="D919" s="84">
        <v>9.2891976238658858E-2</v>
      </c>
      <c r="E919" s="83" t="s">
        <v>1724</v>
      </c>
      <c r="F919" s="84">
        <v>3.7703553288351621E-2</v>
      </c>
      <c r="G919" s="89" t="s">
        <v>1692</v>
      </c>
      <c r="H919" t="str">
        <f t="shared" si="74"/>
        <v>CELIS</v>
      </c>
      <c r="I919" t="str">
        <f t="shared" si="75"/>
        <v>EVELYNE LIMAYO</v>
      </c>
      <c r="J919" t="str">
        <f t="shared" si="73"/>
        <v>Celis, Evelyne Limayo</v>
      </c>
      <c r="K919">
        <f>VLOOKUP(C919,'Invited Hospitals'!B:J, 7, FALSE)</f>
        <v>208</v>
      </c>
      <c r="L919" s="132">
        <v>18</v>
      </c>
      <c r="M919">
        <f>VLOOKUP($C919,'Invited Hospitals'!$B:$J, 8, FALSE)</f>
        <v>2016</v>
      </c>
      <c r="N919" s="132" t="str">
        <f>VLOOKUP($C919,'Invited Hospitals'!$B:$K, 9, FALSE)</f>
        <v>Nongovt. (not-for-profit) - Other</v>
      </c>
      <c r="O919" s="125" t="s">
        <v>2690</v>
      </c>
      <c r="P919" s="121">
        <v>41736</v>
      </c>
      <c r="Q919" s="110" t="s">
        <v>2784</v>
      </c>
      <c r="R919" s="132" t="str">
        <f>VLOOKUP($C919,'Invited Hospitals'!$B:$K, 10, FALSE)</f>
        <v>Minor</v>
      </c>
      <c r="V919" s="1"/>
      <c r="X919" s="1"/>
      <c r="AF919" s="17"/>
      <c r="AG919" s="17"/>
      <c r="AH919" s="17"/>
    </row>
    <row r="920" spans="1:34">
      <c r="A920" s="84">
        <v>7.2317211830131956E-2</v>
      </c>
      <c r="B920" s="83" t="s">
        <v>1534</v>
      </c>
      <c r="C920" s="83" t="s">
        <v>2407</v>
      </c>
      <c r="D920" s="84">
        <v>9.2891976238658858E-2</v>
      </c>
      <c r="E920" s="83" t="s">
        <v>1723</v>
      </c>
      <c r="F920" s="84">
        <v>0.32799101029205158</v>
      </c>
      <c r="G920" s="89" t="s">
        <v>1664</v>
      </c>
      <c r="H920" t="str">
        <f t="shared" si="74"/>
        <v>CHARLES</v>
      </c>
      <c r="I920" t="str">
        <f t="shared" si="75"/>
        <v>TURKESSA</v>
      </c>
      <c r="J920" t="str">
        <f t="shared" si="73"/>
        <v>Charles, Turkessa</v>
      </c>
      <c r="K920">
        <f>VLOOKUP(C920,'Invited Hospitals'!B:J, 7, FALSE)</f>
        <v>208</v>
      </c>
      <c r="L920" s="132">
        <v>31</v>
      </c>
      <c r="M920">
        <f>VLOOKUP($C920,'Invited Hospitals'!$B:$J, 8, FALSE)</f>
        <v>2016</v>
      </c>
      <c r="N920" s="132" t="str">
        <f>VLOOKUP($C920,'Invited Hospitals'!$B:$K, 9, FALSE)</f>
        <v>Nongovt. (not-for-profit) - Other</v>
      </c>
      <c r="O920" s="125" t="s">
        <v>2690</v>
      </c>
      <c r="P920" s="121">
        <v>40854</v>
      </c>
      <c r="Q920" s="119" t="s">
        <v>2973</v>
      </c>
      <c r="R920" s="132" t="str">
        <f>VLOOKUP($C920,'Invited Hospitals'!$B:$K, 10, FALSE)</f>
        <v>Minor</v>
      </c>
      <c r="V920" s="1"/>
      <c r="X920" s="1"/>
      <c r="AF920" s="17"/>
      <c r="AG920" s="17"/>
      <c r="AH920" s="17"/>
    </row>
    <row r="921" spans="1:34">
      <c r="A921" s="84">
        <v>0.82185325046206281</v>
      </c>
      <c r="B921" s="83" t="s">
        <v>1534</v>
      </c>
      <c r="C921" s="83" t="s">
        <v>2407</v>
      </c>
      <c r="D921" s="84">
        <v>9.2891976238658858E-2</v>
      </c>
      <c r="E921" s="83" t="s">
        <v>1720</v>
      </c>
      <c r="F921" s="84">
        <v>5.1153287088266608E-2</v>
      </c>
      <c r="G921" s="89" t="s">
        <v>1603</v>
      </c>
      <c r="H921" t="str">
        <f t="shared" si="74"/>
        <v>CHAVEZ</v>
      </c>
      <c r="I921" t="str">
        <f t="shared" si="75"/>
        <v>JESSICA</v>
      </c>
      <c r="J921" t="str">
        <f t="shared" si="73"/>
        <v>Chavez, Jessica</v>
      </c>
      <c r="K921">
        <f>VLOOKUP(C921,'Invited Hospitals'!B:J, 7, FALSE)</f>
        <v>208</v>
      </c>
      <c r="L921" s="132">
        <v>30</v>
      </c>
      <c r="M921">
        <f>VLOOKUP($C921,'Invited Hospitals'!$B:$J, 8, FALSE)</f>
        <v>2016</v>
      </c>
      <c r="N921" s="132" t="str">
        <f>VLOOKUP($C921,'Invited Hospitals'!$B:$K, 9, FALSE)</f>
        <v>Nongovt. (not-for-profit) - Other</v>
      </c>
      <c r="O921" s="125" t="s">
        <v>2690</v>
      </c>
      <c r="P921" s="121">
        <v>42128</v>
      </c>
      <c r="Q921" s="110" t="s">
        <v>2903</v>
      </c>
      <c r="R921" s="132" t="str">
        <f>VLOOKUP($C921,'Invited Hospitals'!$B:$K, 10, FALSE)</f>
        <v>Minor</v>
      </c>
      <c r="V921" s="1"/>
      <c r="X921" s="1"/>
      <c r="AF921" s="17"/>
      <c r="AG921" s="17"/>
      <c r="AH921" s="17"/>
    </row>
    <row r="922" spans="1:34">
      <c r="A922" s="84">
        <v>0.51334160818537256</v>
      </c>
      <c r="B922" s="83" t="s">
        <v>1534</v>
      </c>
      <c r="C922" s="83" t="s">
        <v>2407</v>
      </c>
      <c r="D922" s="84">
        <v>9.2891976238658858E-2</v>
      </c>
      <c r="E922" s="83" t="s">
        <v>1723</v>
      </c>
      <c r="F922" s="84">
        <v>0.32799101029205158</v>
      </c>
      <c r="G922" s="89" t="s">
        <v>1665</v>
      </c>
      <c r="H922" t="str">
        <f t="shared" si="74"/>
        <v>CHENNIKARA</v>
      </c>
      <c r="I922" t="str">
        <f t="shared" si="75"/>
        <v>SIBBY</v>
      </c>
      <c r="J922" t="str">
        <f t="shared" si="73"/>
        <v>Chennikara, Sibby</v>
      </c>
      <c r="K922">
        <f>VLOOKUP(C922,'Invited Hospitals'!B:J, 7, FALSE)</f>
        <v>208</v>
      </c>
      <c r="L922" s="132">
        <v>31</v>
      </c>
      <c r="M922">
        <f>VLOOKUP($C922,'Invited Hospitals'!$B:$J, 8, FALSE)</f>
        <v>2016</v>
      </c>
      <c r="N922" s="132" t="str">
        <f>VLOOKUP($C922,'Invited Hospitals'!$B:$K, 9, FALSE)</f>
        <v>Nongovt. (not-for-profit) - Other</v>
      </c>
      <c r="O922" s="125" t="s">
        <v>2690</v>
      </c>
      <c r="P922" s="121">
        <v>39755</v>
      </c>
      <c r="Q922" s="119" t="s">
        <v>2967</v>
      </c>
      <c r="R922" s="132" t="str">
        <f>VLOOKUP($C922,'Invited Hospitals'!$B:$K, 10, FALSE)</f>
        <v>Minor</v>
      </c>
      <c r="V922" s="1"/>
      <c r="X922" s="1"/>
      <c r="AF922" s="17"/>
      <c r="AG922" s="17"/>
      <c r="AH922" s="17"/>
    </row>
    <row r="923" spans="1:34">
      <c r="A923" s="84">
        <v>0.86862618378452994</v>
      </c>
      <c r="B923" s="83" t="s">
        <v>1534</v>
      </c>
      <c r="C923" s="83" t="s">
        <v>2407</v>
      </c>
      <c r="D923" s="84">
        <v>9.2891976238658858E-2</v>
      </c>
      <c r="E923" s="83" t="s">
        <v>1719</v>
      </c>
      <c r="F923" s="84">
        <v>0.45538935045037354</v>
      </c>
      <c r="G923" s="89" t="s">
        <v>1580</v>
      </c>
      <c r="H923" t="str">
        <f t="shared" si="74"/>
        <v>CHERIAN</v>
      </c>
      <c r="I923" t="str">
        <f t="shared" si="75"/>
        <v>SISY BIGI</v>
      </c>
      <c r="J923" t="str">
        <f t="shared" si="73"/>
        <v>Cherian, Sisy Bigi</v>
      </c>
      <c r="K923">
        <f>VLOOKUP(C923,'Invited Hospitals'!B:J, 7, FALSE)</f>
        <v>208</v>
      </c>
      <c r="L923" s="132">
        <v>30</v>
      </c>
      <c r="M923">
        <f>VLOOKUP($C923,'Invited Hospitals'!$B:$J, 8, FALSE)</f>
        <v>2016</v>
      </c>
      <c r="N923" s="132" t="str">
        <f>VLOOKUP($C923,'Invited Hospitals'!$B:$K, 9, FALSE)</f>
        <v>Nongovt. (not-for-profit) - Other</v>
      </c>
      <c r="O923" s="125" t="s">
        <v>2690</v>
      </c>
      <c r="P923" s="121">
        <v>38047</v>
      </c>
      <c r="Q923" s="125" t="s">
        <v>2876</v>
      </c>
      <c r="R923" s="132" t="str">
        <f>VLOOKUP($C923,'Invited Hospitals'!$B:$K, 10, FALSE)</f>
        <v>Minor</v>
      </c>
      <c r="V923" s="1"/>
      <c r="X923" s="1"/>
      <c r="AF923" s="17"/>
      <c r="AG923" s="17"/>
      <c r="AH923" s="17"/>
    </row>
    <row r="924" spans="1:34">
      <c r="A924" s="84">
        <v>0.18156293970737059</v>
      </c>
      <c r="B924" s="83" t="s">
        <v>1534</v>
      </c>
      <c r="C924" s="83" t="s">
        <v>2407</v>
      </c>
      <c r="D924" s="84">
        <v>9.2891976238658858E-2</v>
      </c>
      <c r="E924" s="83" t="s">
        <v>1724</v>
      </c>
      <c r="F924" s="84">
        <v>3.7703553288351621E-2</v>
      </c>
      <c r="G924" s="89" t="s">
        <v>1693</v>
      </c>
      <c r="H924" t="str">
        <f t="shared" si="74"/>
        <v>CHUGUEVSKAYA</v>
      </c>
      <c r="I924" t="str">
        <f t="shared" si="75"/>
        <v>LARISA</v>
      </c>
      <c r="J924" t="str">
        <f t="shared" si="73"/>
        <v>Chuguevskaya, Larisa</v>
      </c>
      <c r="K924">
        <f>VLOOKUP(C924,'Invited Hospitals'!B:J, 7, FALSE)</f>
        <v>208</v>
      </c>
      <c r="L924" s="132">
        <v>18</v>
      </c>
      <c r="M924">
        <f>VLOOKUP($C924,'Invited Hospitals'!$B:$J, 8, FALSE)</f>
        <v>2016</v>
      </c>
      <c r="N924" s="132" t="str">
        <f>VLOOKUP($C924,'Invited Hospitals'!$B:$K, 9, FALSE)</f>
        <v>Nongovt. (not-for-profit) - Other</v>
      </c>
      <c r="O924" s="125" t="s">
        <v>2690</v>
      </c>
      <c r="P924" s="121">
        <v>37837</v>
      </c>
      <c r="Q924" s="110" t="s">
        <v>2998</v>
      </c>
      <c r="R924" s="132" t="str">
        <f>VLOOKUP($C924,'Invited Hospitals'!$B:$K, 10, FALSE)</f>
        <v>Minor</v>
      </c>
      <c r="V924" s="1"/>
      <c r="X924" s="1"/>
      <c r="AF924" s="17"/>
      <c r="AG924" s="17"/>
      <c r="AH924" s="17"/>
    </row>
    <row r="925" spans="1:34">
      <c r="A925" s="84">
        <v>0.48894208942508233</v>
      </c>
      <c r="B925" s="83" t="s">
        <v>1534</v>
      </c>
      <c r="C925" s="83" t="s">
        <v>2407</v>
      </c>
      <c r="D925" s="84">
        <v>9.2891976238658858E-2</v>
      </c>
      <c r="E925" s="83" t="s">
        <v>1722</v>
      </c>
      <c r="F925" s="84">
        <v>0.85426708609038782</v>
      </c>
      <c r="G925" s="89" t="s">
        <v>1646</v>
      </c>
      <c r="H925" t="str">
        <f t="shared" si="74"/>
        <v>CIOFALO</v>
      </c>
      <c r="I925" t="str">
        <f t="shared" si="75"/>
        <v>JOANN</v>
      </c>
      <c r="J925" t="str">
        <f t="shared" si="73"/>
        <v>Ciofalo, Joann</v>
      </c>
      <c r="K925">
        <f>VLOOKUP(C925,'Invited Hospitals'!B:J, 7, FALSE)</f>
        <v>208</v>
      </c>
      <c r="L925" s="132">
        <v>15</v>
      </c>
      <c r="M925">
        <f>VLOOKUP($C925,'Invited Hospitals'!$B:$J, 8, FALSE)</f>
        <v>2016</v>
      </c>
      <c r="N925" s="132" t="str">
        <f>VLOOKUP($C925,'Invited Hospitals'!$B:$K, 9, FALSE)</f>
        <v>Nongovt. (not-for-profit) - Other</v>
      </c>
      <c r="O925" s="125" t="s">
        <v>2690</v>
      </c>
      <c r="P925" s="121">
        <v>27848</v>
      </c>
      <c r="Q925" s="124" t="s">
        <v>2948</v>
      </c>
      <c r="R925" s="132" t="str">
        <f>VLOOKUP($C925,'Invited Hospitals'!$B:$K, 10, FALSE)</f>
        <v>Minor</v>
      </c>
      <c r="V925" s="1"/>
      <c r="X925" s="1"/>
      <c r="AF925" s="17"/>
      <c r="AG925" s="17"/>
      <c r="AH925" s="17"/>
    </row>
    <row r="926" spans="1:34">
      <c r="A926" s="84">
        <v>5.6293869244661843E-2</v>
      </c>
      <c r="B926" s="83" t="s">
        <v>1534</v>
      </c>
      <c r="C926" s="83" t="s">
        <v>2407</v>
      </c>
      <c r="D926" s="84">
        <v>9.2891976238658858E-2</v>
      </c>
      <c r="E926" s="83" t="s">
        <v>1721</v>
      </c>
      <c r="F926" s="84">
        <v>0.97548158971023757</v>
      </c>
      <c r="G926" s="89" t="s">
        <v>1626</v>
      </c>
      <c r="H926" t="str">
        <f t="shared" si="74"/>
        <v>CLARKE</v>
      </c>
      <c r="I926" t="str">
        <f t="shared" si="75"/>
        <v>DONNA</v>
      </c>
      <c r="J926" t="str">
        <f t="shared" si="73"/>
        <v>Clarke, Donna</v>
      </c>
      <c r="K926">
        <f>VLOOKUP(C926,'Invited Hospitals'!B:J, 7, FALSE)</f>
        <v>208</v>
      </c>
      <c r="L926" s="132">
        <v>40</v>
      </c>
      <c r="M926">
        <f>VLOOKUP($C926,'Invited Hospitals'!$B:$J, 8, FALSE)</f>
        <v>2016</v>
      </c>
      <c r="N926" s="132" t="str">
        <f>VLOOKUP($C926,'Invited Hospitals'!$B:$K, 9, FALSE)</f>
        <v>Nongovt. (not-for-profit) - Other</v>
      </c>
      <c r="O926" s="120" t="s">
        <v>2690</v>
      </c>
      <c r="P926" s="113">
        <v>33164</v>
      </c>
      <c r="Q926" s="119" t="s">
        <v>2678</v>
      </c>
      <c r="R926" s="132" t="str">
        <f>VLOOKUP($C926,'Invited Hospitals'!$B:$K, 10, FALSE)</f>
        <v>Minor</v>
      </c>
      <c r="V926" s="1"/>
      <c r="X926" s="1"/>
      <c r="Y926" s="6"/>
      <c r="AF926" s="30"/>
      <c r="AG926" s="26"/>
      <c r="AH926" s="17"/>
    </row>
    <row r="927" spans="1:34">
      <c r="A927" s="84">
        <v>0.76976842443061444</v>
      </c>
      <c r="B927" s="83" t="s">
        <v>1534</v>
      </c>
      <c r="C927" s="83" t="s">
        <v>2407</v>
      </c>
      <c r="D927" s="84">
        <v>9.2891976238658858E-2</v>
      </c>
      <c r="E927" s="83" t="s">
        <v>1721</v>
      </c>
      <c r="F927" s="84">
        <v>0.97548158971023757</v>
      </c>
      <c r="G927" s="89" t="s">
        <v>1627</v>
      </c>
      <c r="H927" t="str">
        <f t="shared" si="74"/>
        <v>COLLINS</v>
      </c>
      <c r="I927" t="str">
        <f t="shared" si="75"/>
        <v>GWENDOLYN E.</v>
      </c>
      <c r="J927" t="str">
        <f t="shared" si="73"/>
        <v>Collins, Gwendolyn E.</v>
      </c>
      <c r="K927">
        <f>VLOOKUP(C927,'Invited Hospitals'!B:J, 7, FALSE)</f>
        <v>208</v>
      </c>
      <c r="L927" s="132">
        <v>40</v>
      </c>
      <c r="M927">
        <f>VLOOKUP($C927,'Invited Hospitals'!$B:$J, 8, FALSE)</f>
        <v>2016</v>
      </c>
      <c r="N927" s="132" t="str">
        <f>VLOOKUP($C927,'Invited Hospitals'!$B:$K, 9, FALSE)</f>
        <v>Nongovt. (not-for-profit) - Other</v>
      </c>
      <c r="O927" s="120" t="s">
        <v>2690</v>
      </c>
      <c r="P927" s="113">
        <v>32660</v>
      </c>
      <c r="Q927" s="119" t="s">
        <v>2678</v>
      </c>
      <c r="R927" s="132" t="str">
        <f>VLOOKUP($C927,'Invited Hospitals'!$B:$K, 10, FALSE)</f>
        <v>Minor</v>
      </c>
      <c r="V927" s="1"/>
      <c r="X927" s="1"/>
      <c r="Y927" s="6"/>
      <c r="AF927" s="30"/>
      <c r="AG927" s="26"/>
      <c r="AH927" s="17"/>
    </row>
    <row r="928" spans="1:34">
      <c r="A928" s="84">
        <v>0.26940577596202364</v>
      </c>
      <c r="B928" s="83" t="s">
        <v>1534</v>
      </c>
      <c r="C928" s="83" t="s">
        <v>2407</v>
      </c>
      <c r="D928" s="84">
        <v>9.2891976238658858E-2</v>
      </c>
      <c r="E928" s="83" t="s">
        <v>1723</v>
      </c>
      <c r="F928" s="84">
        <v>0.32799101029205158</v>
      </c>
      <c r="G928" s="89" t="s">
        <v>1666</v>
      </c>
      <c r="H928" t="str">
        <f t="shared" si="74"/>
        <v>CUNANAN</v>
      </c>
      <c r="I928" t="str">
        <f t="shared" si="75"/>
        <v>CECILIA</v>
      </c>
      <c r="J928" t="str">
        <f t="shared" si="73"/>
        <v>Cunanan, Cecilia</v>
      </c>
      <c r="K928">
        <f>VLOOKUP(C928,'Invited Hospitals'!B:J, 7, FALSE)</f>
        <v>208</v>
      </c>
      <c r="L928" s="132">
        <v>31</v>
      </c>
      <c r="M928">
        <f>VLOOKUP($C928,'Invited Hospitals'!$B:$J, 8, FALSE)</f>
        <v>2016</v>
      </c>
      <c r="N928" s="132" t="str">
        <f>VLOOKUP($C928,'Invited Hospitals'!$B:$K, 9, FALSE)</f>
        <v>Nongovt. (not-for-profit) - Other</v>
      </c>
      <c r="O928" s="125" t="s">
        <v>2690</v>
      </c>
      <c r="P928" s="121">
        <v>33084</v>
      </c>
      <c r="Q928" s="119" t="s">
        <v>2965</v>
      </c>
      <c r="R928" s="132" t="str">
        <f>VLOOKUP($C928,'Invited Hospitals'!$B:$K, 10, FALSE)</f>
        <v>Minor</v>
      </c>
      <c r="V928" s="1"/>
      <c r="X928" s="1"/>
      <c r="Y928" s="6"/>
      <c r="AF928" s="30"/>
      <c r="AG928" s="26"/>
      <c r="AH928" s="17"/>
    </row>
    <row r="929" spans="1:34">
      <c r="A929" s="84">
        <v>0.41276127474470103</v>
      </c>
      <c r="B929" s="83" t="s">
        <v>1534</v>
      </c>
      <c r="C929" s="83" t="s">
        <v>2407</v>
      </c>
      <c r="D929" s="84">
        <v>9.2891976238658858E-2</v>
      </c>
      <c r="E929" s="83" t="s">
        <v>1721</v>
      </c>
      <c r="F929" s="84">
        <v>0.97548158971023757</v>
      </c>
      <c r="G929" s="89" t="s">
        <v>1628</v>
      </c>
      <c r="H929" t="str">
        <f t="shared" si="74"/>
        <v>CZAJKO</v>
      </c>
      <c r="I929" t="str">
        <f t="shared" si="75"/>
        <v>LISA</v>
      </c>
      <c r="J929" t="str">
        <f t="shared" si="73"/>
        <v>Czajko, Lisa</v>
      </c>
      <c r="K929">
        <f>VLOOKUP(C929,'Invited Hospitals'!B:J, 7, FALSE)</f>
        <v>208</v>
      </c>
      <c r="L929" s="132">
        <v>40</v>
      </c>
      <c r="M929">
        <f>VLOOKUP($C929,'Invited Hospitals'!$B:$J, 8, FALSE)</f>
        <v>2016</v>
      </c>
      <c r="N929" s="132" t="str">
        <f>VLOOKUP($C929,'Invited Hospitals'!$B:$K, 9, FALSE)</f>
        <v>Nongovt. (not-for-profit) - Other</v>
      </c>
      <c r="O929" s="120" t="s">
        <v>2690</v>
      </c>
      <c r="P929" s="113">
        <v>39818</v>
      </c>
      <c r="Q929" s="119" t="s">
        <v>2678</v>
      </c>
      <c r="R929" s="132" t="str">
        <f>VLOOKUP($C929,'Invited Hospitals'!$B:$K, 10, FALSE)</f>
        <v>Minor</v>
      </c>
      <c r="V929" s="1"/>
      <c r="X929" s="1"/>
      <c r="Y929" s="6"/>
      <c r="AF929" s="30"/>
      <c r="AG929" s="26"/>
      <c r="AH929" s="17"/>
    </row>
    <row r="930" spans="1:34">
      <c r="A930" s="84">
        <v>0.95906639415865358</v>
      </c>
      <c r="B930" s="83" t="s">
        <v>1534</v>
      </c>
      <c r="C930" s="83" t="s">
        <v>2407</v>
      </c>
      <c r="D930" s="84">
        <v>9.2891976238658858E-2</v>
      </c>
      <c r="E930" s="83" t="s">
        <v>1721</v>
      </c>
      <c r="F930" s="84">
        <v>0.97548158971023757</v>
      </c>
      <c r="G930" s="89" t="s">
        <v>1629</v>
      </c>
      <c r="H930" t="str">
        <f t="shared" si="74"/>
        <v>DABA</v>
      </c>
      <c r="I930" t="str">
        <f t="shared" si="75"/>
        <v>ANTONETTE</v>
      </c>
      <c r="J930" t="str">
        <f t="shared" si="73"/>
        <v>Daba, Antonette</v>
      </c>
      <c r="K930">
        <f>VLOOKUP(C930,'Invited Hospitals'!B:J, 7, FALSE)</f>
        <v>208</v>
      </c>
      <c r="L930" s="132">
        <v>40</v>
      </c>
      <c r="M930">
        <f>VLOOKUP($C930,'Invited Hospitals'!$B:$J, 8, FALSE)</f>
        <v>2016</v>
      </c>
      <c r="N930" s="132" t="str">
        <f>VLOOKUP($C930,'Invited Hospitals'!$B:$K, 9, FALSE)</f>
        <v>Nongovt. (not-for-profit) - Other</v>
      </c>
      <c r="O930" s="120" t="s">
        <v>2690</v>
      </c>
      <c r="P930" s="113">
        <v>40854</v>
      </c>
      <c r="Q930" s="119" t="s">
        <v>2678</v>
      </c>
      <c r="R930" s="132" t="str">
        <f>VLOOKUP($C930,'Invited Hospitals'!$B:$K, 10, FALSE)</f>
        <v>Minor</v>
      </c>
      <c r="V930" s="1"/>
      <c r="X930" s="1"/>
      <c r="Y930" s="6"/>
      <c r="AF930" s="30"/>
      <c r="AG930" s="26"/>
      <c r="AH930" s="17"/>
    </row>
    <row r="931" spans="1:34">
      <c r="A931" s="84">
        <v>0.11413137311224431</v>
      </c>
      <c r="B931" s="83" t="s">
        <v>1534</v>
      </c>
      <c r="C931" s="83" t="s">
        <v>2407</v>
      </c>
      <c r="D931" s="84">
        <v>9.2891976238658858E-2</v>
      </c>
      <c r="E931" s="83" t="s">
        <v>1724</v>
      </c>
      <c r="F931" s="84">
        <v>3.7703553288351621E-2</v>
      </c>
      <c r="G931" s="89" t="s">
        <v>1694</v>
      </c>
      <c r="H931" t="str">
        <f t="shared" si="74"/>
        <v>DADZIE</v>
      </c>
      <c r="I931" t="str">
        <f t="shared" si="75"/>
        <v>LAURA E.</v>
      </c>
      <c r="J931" t="str">
        <f t="shared" si="73"/>
        <v>Dadzie, Laura E.</v>
      </c>
      <c r="K931">
        <f>VLOOKUP(C931,'Invited Hospitals'!B:J, 7, FALSE)</f>
        <v>208</v>
      </c>
      <c r="L931" s="132">
        <v>18</v>
      </c>
      <c r="M931">
        <f>VLOOKUP($C931,'Invited Hospitals'!$B:$J, 8, FALSE)</f>
        <v>2016</v>
      </c>
      <c r="N931" s="132" t="str">
        <f>VLOOKUP($C931,'Invited Hospitals'!$B:$K, 9, FALSE)</f>
        <v>Nongovt. (not-for-profit) - Other</v>
      </c>
      <c r="O931" s="125" t="s">
        <v>2690</v>
      </c>
      <c r="P931" s="121">
        <v>41400</v>
      </c>
      <c r="Q931" s="110" t="s">
        <v>2998</v>
      </c>
      <c r="R931" s="132" t="str">
        <f>VLOOKUP($C931,'Invited Hospitals'!$B:$K, 10, FALSE)</f>
        <v>Minor</v>
      </c>
      <c r="V931" s="1"/>
      <c r="X931" s="1"/>
      <c r="Y931" s="6"/>
      <c r="AF931" s="30"/>
      <c r="AG931" s="26"/>
      <c r="AH931" s="17"/>
    </row>
    <row r="932" spans="1:34">
      <c r="A932" s="84">
        <v>0.88208426270135876</v>
      </c>
      <c r="B932" s="83" t="s">
        <v>1534</v>
      </c>
      <c r="C932" s="83" t="s">
        <v>2407</v>
      </c>
      <c r="D932" s="84">
        <v>9.2891976238658858E-2</v>
      </c>
      <c r="E932" s="83" t="s">
        <v>1724</v>
      </c>
      <c r="F932" s="84">
        <v>3.7703553288351621E-2</v>
      </c>
      <c r="G932" s="89" t="s">
        <v>1695</v>
      </c>
      <c r="H932" t="str">
        <f t="shared" si="74"/>
        <v>DALEY</v>
      </c>
      <c r="I932" t="str">
        <f t="shared" si="75"/>
        <v>NADENE</v>
      </c>
      <c r="J932" t="str">
        <f t="shared" si="73"/>
        <v>Daley, Nadene</v>
      </c>
      <c r="K932">
        <f>VLOOKUP(C932,'Invited Hospitals'!B:J, 7, FALSE)</f>
        <v>208</v>
      </c>
      <c r="L932" s="132">
        <v>18</v>
      </c>
      <c r="M932">
        <f>VLOOKUP($C932,'Invited Hospitals'!$B:$J, 8, FALSE)</f>
        <v>2016</v>
      </c>
      <c r="N932" s="132" t="str">
        <f>VLOOKUP($C932,'Invited Hospitals'!$B:$K, 9, FALSE)</f>
        <v>Nongovt. (not-for-profit) - Other</v>
      </c>
      <c r="O932" s="125" t="s">
        <v>2690</v>
      </c>
      <c r="P932" s="121">
        <v>42415</v>
      </c>
      <c r="Q932" s="110" t="s">
        <v>2784</v>
      </c>
      <c r="R932" s="132" t="str">
        <f>VLOOKUP($C932,'Invited Hospitals'!$B:$K, 10, FALSE)</f>
        <v>Minor</v>
      </c>
      <c r="V932" s="1"/>
      <c r="X932" s="1"/>
      <c r="Y932" s="6"/>
      <c r="AF932" s="30"/>
      <c r="AG932" s="26"/>
      <c r="AH932" s="17"/>
    </row>
    <row r="933" spans="1:34">
      <c r="A933" s="84">
        <v>0.1963090518174917</v>
      </c>
      <c r="B933" s="83" t="s">
        <v>1534</v>
      </c>
      <c r="C933" s="83" t="s">
        <v>2407</v>
      </c>
      <c r="D933" s="84">
        <v>9.2891976238658858E-2</v>
      </c>
      <c r="E933" s="83" t="s">
        <v>1724</v>
      </c>
      <c r="F933" s="84">
        <v>3.7703553288351621E-2</v>
      </c>
      <c r="G933" s="89" t="s">
        <v>1696</v>
      </c>
      <c r="H933" t="str">
        <f t="shared" si="74"/>
        <v>DALUYEN</v>
      </c>
      <c r="I933" t="str">
        <f t="shared" si="75"/>
        <v>WILLABELLE J.</v>
      </c>
      <c r="J933" t="str">
        <f t="shared" si="73"/>
        <v>Daluyen, Willabelle J.</v>
      </c>
      <c r="K933">
        <f>VLOOKUP(C933,'Invited Hospitals'!B:J, 7, FALSE)</f>
        <v>208</v>
      </c>
      <c r="L933" s="132">
        <v>18</v>
      </c>
      <c r="M933">
        <f>VLOOKUP($C933,'Invited Hospitals'!$B:$J, 8, FALSE)</f>
        <v>2016</v>
      </c>
      <c r="N933" s="132" t="str">
        <f>VLOOKUP($C933,'Invited Hospitals'!$B:$K, 9, FALSE)</f>
        <v>Nongovt. (not-for-profit) - Other</v>
      </c>
      <c r="O933" s="125" t="s">
        <v>2690</v>
      </c>
      <c r="P933" s="121">
        <v>38908</v>
      </c>
      <c r="Q933" s="110" t="s">
        <v>2998</v>
      </c>
      <c r="R933" s="132" t="str">
        <f>VLOOKUP($C933,'Invited Hospitals'!$B:$K, 10, FALSE)</f>
        <v>Minor</v>
      </c>
      <c r="V933" s="1"/>
      <c r="X933" s="1"/>
      <c r="Y933" s="6"/>
      <c r="AF933" s="30"/>
      <c r="AG933" s="26"/>
      <c r="AH933" s="17"/>
    </row>
    <row r="934" spans="1:34">
      <c r="A934" s="84">
        <v>0.61847587593384101</v>
      </c>
      <c r="B934" s="83" t="s">
        <v>1534</v>
      </c>
      <c r="C934" s="83" t="s">
        <v>2407</v>
      </c>
      <c r="D934" s="84">
        <v>9.2891976238658858E-2</v>
      </c>
      <c r="E934" s="83" t="s">
        <v>1720</v>
      </c>
      <c r="F934" s="84">
        <v>5.1153287088266608E-2</v>
      </c>
      <c r="G934" s="89" t="s">
        <v>1604</v>
      </c>
      <c r="H934" t="str">
        <f t="shared" si="74"/>
        <v>DAMIANO</v>
      </c>
      <c r="I934" t="str">
        <f t="shared" si="75"/>
        <v>JESSICA</v>
      </c>
      <c r="J934" t="str">
        <f t="shared" si="73"/>
        <v>Damiano, Jessica</v>
      </c>
      <c r="K934">
        <f>VLOOKUP(C934,'Invited Hospitals'!B:J, 7, FALSE)</f>
        <v>208</v>
      </c>
      <c r="L934" s="132">
        <v>30</v>
      </c>
      <c r="M934">
        <f>VLOOKUP($C934,'Invited Hospitals'!$B:$J, 8, FALSE)</f>
        <v>2016</v>
      </c>
      <c r="N934" s="132" t="str">
        <f>VLOOKUP($C934,'Invited Hospitals'!$B:$K, 9, FALSE)</f>
        <v>Nongovt. (not-for-profit) - Other</v>
      </c>
      <c r="O934" s="125" t="s">
        <v>2690</v>
      </c>
      <c r="P934" s="121">
        <v>42702</v>
      </c>
      <c r="Q934" s="110" t="s">
        <v>2903</v>
      </c>
      <c r="R934" s="132" t="str">
        <f>VLOOKUP($C934,'Invited Hospitals'!$B:$K, 10, FALSE)</f>
        <v>Minor</v>
      </c>
      <c r="V934" s="1"/>
      <c r="X934" s="1"/>
      <c r="Y934" s="6"/>
      <c r="AF934" s="30"/>
      <c r="AG934" s="26"/>
      <c r="AH934" s="17"/>
    </row>
    <row r="935" spans="1:34">
      <c r="A935" s="84">
        <v>0.61706462380161697</v>
      </c>
      <c r="B935" s="83" t="s">
        <v>1534</v>
      </c>
      <c r="C935" s="83" t="s">
        <v>2407</v>
      </c>
      <c r="D935" s="84">
        <v>9.2891976238658858E-2</v>
      </c>
      <c r="E935" s="83" t="s">
        <v>1718</v>
      </c>
      <c r="F935" s="84">
        <v>0.49490553607106658</v>
      </c>
      <c r="G935" s="89" t="s">
        <v>1541</v>
      </c>
      <c r="H935" t="str">
        <f t="shared" si="74"/>
        <v>DARINI</v>
      </c>
      <c r="I935" t="str">
        <f t="shared" si="75"/>
        <v>CYNTHIA</v>
      </c>
      <c r="J935" t="str">
        <f t="shared" si="73"/>
        <v>Darini, Cynthia</v>
      </c>
      <c r="K935">
        <f>VLOOKUP(C935,'Invited Hospitals'!B:J, 7, FALSE)</f>
        <v>208</v>
      </c>
      <c r="L935" s="132">
        <v>40</v>
      </c>
      <c r="M935">
        <f>VLOOKUP($C935,'Invited Hospitals'!$B:$J, 8, FALSE)</f>
        <v>2016</v>
      </c>
      <c r="N935" s="132" t="str">
        <f>VLOOKUP($C935,'Invited Hospitals'!$B:$K, 9, FALSE)</f>
        <v>Nongovt. (not-for-profit) - Other</v>
      </c>
      <c r="O935" s="110" t="s">
        <v>2690</v>
      </c>
      <c r="P935" s="121">
        <v>39971</v>
      </c>
      <c r="Q935" s="110" t="s">
        <v>2681</v>
      </c>
      <c r="R935" s="132" t="str">
        <f>VLOOKUP($C935,'Invited Hospitals'!$B:$K, 10, FALSE)</f>
        <v>Minor</v>
      </c>
      <c r="V935" s="1"/>
      <c r="X935" s="1"/>
      <c r="Y935" s="6"/>
      <c r="AF935" s="30"/>
      <c r="AG935" s="26"/>
      <c r="AH935" s="17"/>
    </row>
    <row r="936" spans="1:34">
      <c r="A936" s="84">
        <v>0.34445108365422683</v>
      </c>
      <c r="B936" s="83" t="s">
        <v>1534</v>
      </c>
      <c r="C936" s="83" t="s">
        <v>2407</v>
      </c>
      <c r="D936" s="84">
        <v>9.2891976238658858E-2</v>
      </c>
      <c r="E936" s="83" t="s">
        <v>1722</v>
      </c>
      <c r="F936" s="84">
        <v>0.85426708609038782</v>
      </c>
      <c r="G936" s="89" t="s">
        <v>1647</v>
      </c>
      <c r="H936" t="str">
        <f t="shared" si="74"/>
        <v>DATSOMOR</v>
      </c>
      <c r="I936" t="str">
        <f t="shared" si="75"/>
        <v>SAVIOUR K.</v>
      </c>
      <c r="J936" t="str">
        <f t="shared" si="73"/>
        <v>Datsomor, Saviour K.</v>
      </c>
      <c r="K936">
        <f>VLOOKUP(C936,'Invited Hospitals'!B:J, 7, FALSE)</f>
        <v>208</v>
      </c>
      <c r="L936" s="132">
        <v>15</v>
      </c>
      <c r="M936">
        <f>VLOOKUP($C936,'Invited Hospitals'!$B:$J, 8, FALSE)</f>
        <v>2016</v>
      </c>
      <c r="N936" s="132" t="str">
        <f>VLOOKUP($C936,'Invited Hospitals'!$B:$K, 9, FALSE)</f>
        <v>Nongovt. (not-for-profit) - Other</v>
      </c>
      <c r="O936" s="125" t="s">
        <v>2690</v>
      </c>
      <c r="P936" s="121">
        <v>42198</v>
      </c>
      <c r="Q936" s="124" t="s">
        <v>2950</v>
      </c>
      <c r="R936" s="132" t="str">
        <f>VLOOKUP($C936,'Invited Hospitals'!$B:$K, 10, FALSE)</f>
        <v>Minor</v>
      </c>
      <c r="V936" s="1"/>
      <c r="X936" s="1"/>
      <c r="Y936" s="6"/>
      <c r="AF936" s="30"/>
      <c r="AG936" s="26"/>
      <c r="AH936" s="17"/>
    </row>
    <row r="937" spans="1:34">
      <c r="A937" s="84">
        <v>9.8643880184087429E-2</v>
      </c>
      <c r="B937" s="83" t="s">
        <v>1534</v>
      </c>
      <c r="C937" s="83" t="s">
        <v>2407</v>
      </c>
      <c r="D937" s="84">
        <v>9.2891976238658858E-2</v>
      </c>
      <c r="E937" s="83" t="s">
        <v>1718</v>
      </c>
      <c r="F937" s="84">
        <v>0.49490553607106658</v>
      </c>
      <c r="G937" s="89" t="s">
        <v>1542</v>
      </c>
      <c r="H937" t="str">
        <f t="shared" si="74"/>
        <v>DAVIS</v>
      </c>
      <c r="I937" t="str">
        <f t="shared" si="75"/>
        <v>CANDICE E.</v>
      </c>
      <c r="J937" t="str">
        <f t="shared" si="73"/>
        <v>Davis, Candice E.</v>
      </c>
      <c r="K937">
        <f>VLOOKUP(C937,'Invited Hospitals'!B:J, 7, FALSE)</f>
        <v>208</v>
      </c>
      <c r="L937" s="132">
        <v>40</v>
      </c>
      <c r="M937">
        <f>VLOOKUP($C937,'Invited Hospitals'!$B:$J, 8, FALSE)</f>
        <v>2016</v>
      </c>
      <c r="N937" s="132" t="str">
        <f>VLOOKUP($C937,'Invited Hospitals'!$B:$K, 9, FALSE)</f>
        <v>Nongovt. (not-for-profit) - Other</v>
      </c>
      <c r="O937" s="110" t="s">
        <v>2690</v>
      </c>
      <c r="P937" s="121">
        <v>42478</v>
      </c>
      <c r="Q937" s="110" t="s">
        <v>2681</v>
      </c>
      <c r="R937" s="132" t="str">
        <f>VLOOKUP($C937,'Invited Hospitals'!$B:$K, 10, FALSE)</f>
        <v>Minor</v>
      </c>
      <c r="V937" s="1"/>
      <c r="X937" s="1"/>
      <c r="Y937" s="6"/>
      <c r="AF937" s="30"/>
      <c r="AG937" s="26"/>
      <c r="AH937" s="17"/>
    </row>
    <row r="938" spans="1:34">
      <c r="A938" s="84">
        <v>0.92373723711666955</v>
      </c>
      <c r="B938" s="83" t="s">
        <v>1534</v>
      </c>
      <c r="C938" s="83" t="s">
        <v>2407</v>
      </c>
      <c r="D938" s="84">
        <v>9.2891976238658858E-2</v>
      </c>
      <c r="E938" s="83" t="s">
        <v>1719</v>
      </c>
      <c r="F938" s="84">
        <v>0.45538935045037354</v>
      </c>
      <c r="G938" s="89" t="s">
        <v>1581</v>
      </c>
      <c r="H938" t="str">
        <f t="shared" si="74"/>
        <v>DAVIS</v>
      </c>
      <c r="I938" t="str">
        <f t="shared" si="75"/>
        <v>MARJORIE E.</v>
      </c>
      <c r="J938" t="str">
        <f t="shared" si="73"/>
        <v>Davis, Marjorie E.</v>
      </c>
      <c r="K938">
        <f>VLOOKUP(C938,'Invited Hospitals'!B:J, 7, FALSE)</f>
        <v>208</v>
      </c>
      <c r="L938" s="132">
        <v>30</v>
      </c>
      <c r="M938">
        <f>VLOOKUP($C938,'Invited Hospitals'!$B:$J, 8, FALSE)</f>
        <v>2016</v>
      </c>
      <c r="N938" s="132" t="str">
        <f>VLOOKUP($C938,'Invited Hospitals'!$B:$K, 9, FALSE)</f>
        <v>Nongovt. (not-for-profit) - Other</v>
      </c>
      <c r="O938" s="125" t="s">
        <v>2690</v>
      </c>
      <c r="P938" s="121">
        <v>40238</v>
      </c>
      <c r="Q938" s="125" t="s">
        <v>2656</v>
      </c>
      <c r="R938" s="132" t="str">
        <f>VLOOKUP($C938,'Invited Hospitals'!$B:$K, 10, FALSE)</f>
        <v>Minor</v>
      </c>
      <c r="V938" s="1"/>
      <c r="X938" s="1"/>
      <c r="Y938" s="6"/>
      <c r="AF938" s="30"/>
      <c r="AG938" s="26"/>
      <c r="AH938" s="17"/>
    </row>
    <row r="939" spans="1:34">
      <c r="A939" s="84">
        <v>0.91554098124061856</v>
      </c>
      <c r="B939" s="83" t="s">
        <v>1534</v>
      </c>
      <c r="C939" s="83" t="s">
        <v>2407</v>
      </c>
      <c r="D939" s="84">
        <v>9.2891976238658858E-2</v>
      </c>
      <c r="E939" s="83" t="s">
        <v>1719</v>
      </c>
      <c r="F939" s="84">
        <v>0.45538935045037354</v>
      </c>
      <c r="G939" s="89" t="s">
        <v>1582</v>
      </c>
      <c r="H939" t="str">
        <f t="shared" si="74"/>
        <v>DE</v>
      </c>
      <c r="I939" t="str">
        <f t="shared" si="75"/>
        <v>LEON JASMINE M.</v>
      </c>
      <c r="J939" t="str">
        <f t="shared" si="73"/>
        <v>De, Leon Jasmine M.</v>
      </c>
      <c r="K939">
        <f>VLOOKUP(C939,'Invited Hospitals'!B:J, 7, FALSE)</f>
        <v>208</v>
      </c>
      <c r="L939" s="132">
        <v>30</v>
      </c>
      <c r="M939">
        <f>VLOOKUP($C939,'Invited Hospitals'!$B:$J, 8, FALSE)</f>
        <v>2016</v>
      </c>
      <c r="N939" s="132" t="str">
        <f>VLOOKUP($C939,'Invited Hospitals'!$B:$K, 9, FALSE)</f>
        <v>Nongovt. (not-for-profit) - Other</v>
      </c>
      <c r="O939" s="125" t="s">
        <v>2690</v>
      </c>
      <c r="P939" s="121">
        <v>40798</v>
      </c>
      <c r="Q939" s="125" t="s">
        <v>2876</v>
      </c>
      <c r="R939" s="132" t="str">
        <f>VLOOKUP($C939,'Invited Hospitals'!$B:$K, 10, FALSE)</f>
        <v>Minor</v>
      </c>
      <c r="V939" s="1"/>
      <c r="X939" s="1"/>
      <c r="Y939" s="6"/>
      <c r="AF939" s="30"/>
      <c r="AG939" s="26"/>
      <c r="AH939" s="17"/>
    </row>
    <row r="940" spans="1:34">
      <c r="A940" s="84">
        <v>0.72574992680237604</v>
      </c>
      <c r="B940" s="83" t="s">
        <v>1534</v>
      </c>
      <c r="C940" s="83" t="s">
        <v>2407</v>
      </c>
      <c r="D940" s="84">
        <v>9.2891976238658858E-2</v>
      </c>
      <c r="E940" s="83" t="s">
        <v>1718</v>
      </c>
      <c r="F940" s="84">
        <v>0.49490553607106658</v>
      </c>
      <c r="G940" s="89" t="s">
        <v>1543</v>
      </c>
      <c r="H940" t="str">
        <f t="shared" si="74"/>
        <v>DELEON</v>
      </c>
      <c r="I940" t="str">
        <f t="shared" si="75"/>
        <v>MARIA</v>
      </c>
      <c r="J940" t="str">
        <f t="shared" si="73"/>
        <v>Deleon, Maria</v>
      </c>
      <c r="K940">
        <f>VLOOKUP(C940,'Invited Hospitals'!B:J, 7, FALSE)</f>
        <v>208</v>
      </c>
      <c r="L940" s="132">
        <v>40</v>
      </c>
      <c r="M940">
        <f>VLOOKUP($C940,'Invited Hospitals'!$B:$J, 8, FALSE)</f>
        <v>2016</v>
      </c>
      <c r="N940" s="132" t="str">
        <f>VLOOKUP($C940,'Invited Hospitals'!$B:$K, 9, FALSE)</f>
        <v>Nongovt. (not-for-profit) - Other</v>
      </c>
      <c r="O940" s="110" t="s">
        <v>2690</v>
      </c>
      <c r="P940" s="121">
        <v>39027</v>
      </c>
      <c r="Q940" s="110" t="s">
        <v>2681</v>
      </c>
      <c r="R940" s="132" t="str">
        <f>VLOOKUP($C940,'Invited Hospitals'!$B:$K, 10, FALSE)</f>
        <v>Minor</v>
      </c>
      <c r="V940" s="1"/>
      <c r="X940" s="1"/>
      <c r="Y940" s="6"/>
      <c r="AF940" s="30"/>
      <c r="AG940" s="26"/>
      <c r="AH940" s="17"/>
    </row>
    <row r="941" spans="1:34">
      <c r="A941" s="84">
        <v>0.86396718025503372</v>
      </c>
      <c r="B941" s="83" t="s">
        <v>1534</v>
      </c>
      <c r="C941" s="83" t="s">
        <v>2407</v>
      </c>
      <c r="D941" s="84">
        <v>9.2891976238658858E-2</v>
      </c>
      <c r="E941" s="83" t="s">
        <v>1723</v>
      </c>
      <c r="F941" s="84">
        <v>0.32799101029205158</v>
      </c>
      <c r="G941" s="89" t="s">
        <v>1667</v>
      </c>
      <c r="H941" t="str">
        <f t="shared" si="74"/>
        <v>DIDDEN</v>
      </c>
      <c r="I941" t="str">
        <f t="shared" si="75"/>
        <v>BRIGID A.</v>
      </c>
      <c r="J941" t="str">
        <f t="shared" si="73"/>
        <v>Didden, Brigid A.</v>
      </c>
      <c r="K941">
        <f>VLOOKUP(C941,'Invited Hospitals'!B:J, 7, FALSE)</f>
        <v>208</v>
      </c>
      <c r="L941" s="132">
        <v>31</v>
      </c>
      <c r="M941">
        <f>VLOOKUP($C941,'Invited Hospitals'!$B:$J, 8, FALSE)</f>
        <v>2016</v>
      </c>
      <c r="N941" s="132" t="str">
        <f>VLOOKUP($C941,'Invited Hospitals'!$B:$K, 9, FALSE)</f>
        <v>Nongovt. (not-for-profit) - Other</v>
      </c>
      <c r="O941" s="125" t="s">
        <v>2690</v>
      </c>
      <c r="P941" s="121">
        <v>41400</v>
      </c>
      <c r="Q941" s="119" t="s">
        <v>2973</v>
      </c>
      <c r="R941" s="132" t="str">
        <f>VLOOKUP($C941,'Invited Hospitals'!$B:$K, 10, FALSE)</f>
        <v>Minor</v>
      </c>
      <c r="V941" s="1"/>
      <c r="X941" s="1"/>
      <c r="Y941" s="6"/>
      <c r="AF941" s="30"/>
      <c r="AG941" s="26"/>
      <c r="AH941" s="17"/>
    </row>
    <row r="942" spans="1:34">
      <c r="A942" s="84">
        <v>0.43212252414348562</v>
      </c>
      <c r="B942" s="83" t="s">
        <v>1534</v>
      </c>
      <c r="C942" s="83" t="s">
        <v>2407</v>
      </c>
      <c r="D942" s="84">
        <v>9.2891976238658858E-2</v>
      </c>
      <c r="E942" s="83" t="s">
        <v>1723</v>
      </c>
      <c r="F942" s="84">
        <v>0.32799101029205158</v>
      </c>
      <c r="G942" s="89" t="s">
        <v>1668</v>
      </c>
      <c r="H942" t="str">
        <f t="shared" si="74"/>
        <v>DUA</v>
      </c>
      <c r="I942" t="str">
        <f t="shared" si="75"/>
        <v>MARITES</v>
      </c>
      <c r="J942" t="str">
        <f t="shared" si="73"/>
        <v>Dua, Marites</v>
      </c>
      <c r="K942">
        <f>VLOOKUP(C942,'Invited Hospitals'!B:J, 7, FALSE)</f>
        <v>208</v>
      </c>
      <c r="L942" s="132">
        <v>31</v>
      </c>
      <c r="M942">
        <f>VLOOKUP($C942,'Invited Hospitals'!$B:$J, 8, FALSE)</f>
        <v>2016</v>
      </c>
      <c r="N942" s="132" t="str">
        <f>VLOOKUP($C942,'Invited Hospitals'!$B:$K, 9, FALSE)</f>
        <v>Nongovt. (not-for-profit) - Other</v>
      </c>
      <c r="O942" s="125" t="s">
        <v>2690</v>
      </c>
      <c r="P942" s="121">
        <v>41463</v>
      </c>
      <c r="Q942" s="119" t="s">
        <v>2986</v>
      </c>
      <c r="R942" s="132" t="str">
        <f>VLOOKUP($C942,'Invited Hospitals'!$B:$K, 10, FALSE)</f>
        <v>Minor</v>
      </c>
      <c r="V942" s="1"/>
      <c r="X942" s="1"/>
      <c r="Y942" s="6"/>
      <c r="AF942" s="30"/>
      <c r="AG942" s="26"/>
      <c r="AH942" s="17"/>
    </row>
    <row r="943" spans="1:34">
      <c r="A943" s="84">
        <v>0.74166202752615862</v>
      </c>
      <c r="B943" s="83" t="s">
        <v>1534</v>
      </c>
      <c r="C943" s="83" t="s">
        <v>2407</v>
      </c>
      <c r="D943" s="84">
        <v>9.2891976238658858E-2</v>
      </c>
      <c r="E943" s="83" t="s">
        <v>1720</v>
      </c>
      <c r="F943" s="84">
        <v>5.1153287088266608E-2</v>
      </c>
      <c r="G943" s="89" t="s">
        <v>1605</v>
      </c>
      <c r="H943" t="str">
        <f t="shared" si="74"/>
        <v>DUMALAG</v>
      </c>
      <c r="I943" t="str">
        <f t="shared" si="75"/>
        <v>MARIE A.</v>
      </c>
      <c r="J943" t="str">
        <f t="shared" si="73"/>
        <v>Dumalag, Marie A.</v>
      </c>
      <c r="K943">
        <f>VLOOKUP(C943,'Invited Hospitals'!B:J, 7, FALSE)</f>
        <v>208</v>
      </c>
      <c r="L943" s="132">
        <v>30</v>
      </c>
      <c r="M943">
        <f>VLOOKUP($C943,'Invited Hospitals'!$B:$J, 8, FALSE)</f>
        <v>2016</v>
      </c>
      <c r="N943" s="132" t="str">
        <f>VLOOKUP($C943,'Invited Hospitals'!$B:$K, 9, FALSE)</f>
        <v>Nongovt. (not-for-profit) - Other</v>
      </c>
      <c r="O943" s="125" t="s">
        <v>2690</v>
      </c>
      <c r="P943" s="121">
        <v>40819</v>
      </c>
      <c r="Q943" s="110" t="s">
        <v>2903</v>
      </c>
      <c r="R943" s="132" t="str">
        <f>VLOOKUP($C943,'Invited Hospitals'!$B:$K, 10, FALSE)</f>
        <v>Minor</v>
      </c>
      <c r="V943" s="1"/>
      <c r="X943" s="1"/>
      <c r="Y943" s="6"/>
      <c r="AF943" s="30"/>
      <c r="AG943" s="26"/>
      <c r="AH943" s="17"/>
    </row>
    <row r="944" spans="1:34">
      <c r="A944" s="84">
        <v>1.9104452291599405E-2</v>
      </c>
      <c r="B944" s="83" t="s">
        <v>1534</v>
      </c>
      <c r="C944" s="83" t="s">
        <v>2407</v>
      </c>
      <c r="D944" s="84">
        <v>9.2891976238658858E-2</v>
      </c>
      <c r="E944" s="83" t="s">
        <v>1718</v>
      </c>
      <c r="F944" s="84">
        <v>0.49490553607106658</v>
      </c>
      <c r="G944" s="89" t="s">
        <v>1544</v>
      </c>
      <c r="H944" t="str">
        <f t="shared" si="74"/>
        <v>DURAN</v>
      </c>
      <c r="I944" t="str">
        <f t="shared" si="75"/>
        <v>EDWIN D.</v>
      </c>
      <c r="J944" t="str">
        <f t="shared" si="73"/>
        <v>Duran, Edwin D.</v>
      </c>
      <c r="K944">
        <f>VLOOKUP(C944,'Invited Hospitals'!B:J, 7, FALSE)</f>
        <v>208</v>
      </c>
      <c r="L944" s="132">
        <v>40</v>
      </c>
      <c r="M944">
        <f>VLOOKUP($C944,'Invited Hospitals'!$B:$J, 8, FALSE)</f>
        <v>2016</v>
      </c>
      <c r="N944" s="132" t="str">
        <f>VLOOKUP($C944,'Invited Hospitals'!$B:$K, 9, FALSE)</f>
        <v>Nongovt. (not-for-profit) - Other</v>
      </c>
      <c r="O944" s="110" t="s">
        <v>2690</v>
      </c>
      <c r="P944" s="121">
        <v>42100</v>
      </c>
      <c r="Q944" s="110" t="s">
        <v>2839</v>
      </c>
      <c r="R944" s="132" t="str">
        <f>VLOOKUP($C944,'Invited Hospitals'!$B:$K, 10, FALSE)</f>
        <v>Minor</v>
      </c>
      <c r="V944" s="1"/>
      <c r="X944" s="1"/>
      <c r="Y944" s="6"/>
      <c r="AF944" s="30"/>
      <c r="AG944" s="26"/>
      <c r="AH944" s="17"/>
    </row>
    <row r="945" spans="1:34">
      <c r="A945" s="84">
        <v>0.19780259051579052</v>
      </c>
      <c r="B945" s="83" t="s">
        <v>1534</v>
      </c>
      <c r="C945" s="83" t="s">
        <v>2407</v>
      </c>
      <c r="D945" s="84">
        <v>9.2891976238658858E-2</v>
      </c>
      <c r="E945" s="83" t="s">
        <v>1718</v>
      </c>
      <c r="F945" s="84">
        <v>0.49490553607106658</v>
      </c>
      <c r="G945" s="89" t="s">
        <v>1545</v>
      </c>
      <c r="H945" t="str">
        <f t="shared" si="74"/>
        <v>EARLE-MURRAY</v>
      </c>
      <c r="I945" t="str">
        <f t="shared" si="75"/>
        <v>CARLYN</v>
      </c>
      <c r="J945" t="str">
        <f t="shared" si="73"/>
        <v>Earle-Murray, Carlyn</v>
      </c>
      <c r="K945">
        <f>VLOOKUP(C945,'Invited Hospitals'!B:J, 7, FALSE)</f>
        <v>208</v>
      </c>
      <c r="L945" s="132">
        <v>40</v>
      </c>
      <c r="M945">
        <f>VLOOKUP($C945,'Invited Hospitals'!$B:$J, 8, FALSE)</f>
        <v>2016</v>
      </c>
      <c r="N945" s="132" t="str">
        <f>VLOOKUP($C945,'Invited Hospitals'!$B:$K, 9, FALSE)</f>
        <v>Nongovt. (not-for-profit) - Other</v>
      </c>
      <c r="O945" s="110" t="s">
        <v>2838</v>
      </c>
      <c r="P945" s="121">
        <v>41036</v>
      </c>
      <c r="Q945" s="110" t="s">
        <v>2678</v>
      </c>
      <c r="R945" s="132" t="str">
        <f>VLOOKUP($C945,'Invited Hospitals'!$B:$K, 10, FALSE)</f>
        <v>Minor</v>
      </c>
      <c r="V945" s="1"/>
      <c r="X945" s="1"/>
      <c r="Y945" s="6"/>
      <c r="AF945" s="30"/>
      <c r="AG945" s="26"/>
      <c r="AH945" s="17"/>
    </row>
    <row r="946" spans="1:34">
      <c r="A946" s="84">
        <v>0.45177979943199764</v>
      </c>
      <c r="B946" s="83" t="s">
        <v>1534</v>
      </c>
      <c r="C946" s="83" t="s">
        <v>2407</v>
      </c>
      <c r="D946" s="84">
        <v>9.2891976238658858E-2</v>
      </c>
      <c r="E946" s="83" t="s">
        <v>1721</v>
      </c>
      <c r="F946" s="84">
        <v>0.97548158971023757</v>
      </c>
      <c r="G946" s="89" t="s">
        <v>1630</v>
      </c>
      <c r="H946" t="str">
        <f t="shared" si="74"/>
        <v>EDWARDS</v>
      </c>
      <c r="I946" t="str">
        <f t="shared" si="75"/>
        <v>NORDIA</v>
      </c>
      <c r="J946" t="str">
        <f t="shared" si="73"/>
        <v>Edwards, Nordia</v>
      </c>
      <c r="K946">
        <f>VLOOKUP(C946,'Invited Hospitals'!B:J, 7, FALSE)</f>
        <v>208</v>
      </c>
      <c r="L946" s="132">
        <v>40</v>
      </c>
      <c r="M946">
        <f>VLOOKUP($C946,'Invited Hospitals'!$B:$J, 8, FALSE)</f>
        <v>2016</v>
      </c>
      <c r="N946" s="132" t="str">
        <f>VLOOKUP($C946,'Invited Hospitals'!$B:$K, 9, FALSE)</f>
        <v>Nongovt. (not-for-profit) - Other</v>
      </c>
      <c r="O946" s="120" t="s">
        <v>2690</v>
      </c>
      <c r="P946" s="113">
        <v>42506</v>
      </c>
      <c r="Q946" s="119" t="s">
        <v>2681</v>
      </c>
      <c r="R946" s="132" t="str">
        <f>VLOOKUP($C946,'Invited Hospitals'!$B:$K, 10, FALSE)</f>
        <v>Minor</v>
      </c>
      <c r="V946" s="1"/>
      <c r="X946" s="1"/>
      <c r="Y946" s="6"/>
      <c r="AF946" s="30"/>
      <c r="AG946" s="26"/>
      <c r="AH946" s="17"/>
    </row>
    <row r="947" spans="1:34">
      <c r="A947" s="84">
        <v>0.4399485371307561</v>
      </c>
      <c r="B947" s="83" t="s">
        <v>1534</v>
      </c>
      <c r="C947" s="83" t="s">
        <v>2407</v>
      </c>
      <c r="D947" s="84">
        <v>9.2891976238658858E-2</v>
      </c>
      <c r="E947" s="83" t="s">
        <v>1719</v>
      </c>
      <c r="F947" s="84">
        <v>0.45538935045037354</v>
      </c>
      <c r="G947" s="89" t="s">
        <v>1583</v>
      </c>
      <c r="H947" t="str">
        <f t="shared" si="74"/>
        <v>ELLIOTT</v>
      </c>
      <c r="I947" t="str">
        <f t="shared" si="75"/>
        <v>VENESSA</v>
      </c>
      <c r="J947" t="str">
        <f t="shared" si="73"/>
        <v>Elliott, Venessa</v>
      </c>
      <c r="K947">
        <f>VLOOKUP(C947,'Invited Hospitals'!B:J, 7, FALSE)</f>
        <v>208</v>
      </c>
      <c r="L947" s="132">
        <v>30</v>
      </c>
      <c r="M947">
        <f>VLOOKUP($C947,'Invited Hospitals'!$B:$J, 8, FALSE)</f>
        <v>2016</v>
      </c>
      <c r="N947" s="132" t="str">
        <f>VLOOKUP($C947,'Invited Hospitals'!$B:$K, 9, FALSE)</f>
        <v>Nongovt. (not-for-profit) - Other</v>
      </c>
      <c r="O947" s="125" t="s">
        <v>2690</v>
      </c>
      <c r="P947" s="121">
        <v>42037</v>
      </c>
      <c r="Q947" s="125" t="s">
        <v>2656</v>
      </c>
      <c r="R947" s="132" t="str">
        <f>VLOOKUP($C947,'Invited Hospitals'!$B:$K, 10, FALSE)</f>
        <v>Minor</v>
      </c>
      <c r="V947" s="1"/>
      <c r="X947" s="1"/>
      <c r="Y947" s="6"/>
      <c r="AF947" s="30"/>
      <c r="AG947" s="26"/>
      <c r="AH947" s="17"/>
    </row>
    <row r="948" spans="1:34">
      <c r="A948" s="84">
        <v>0.81899676793518839</v>
      </c>
      <c r="B948" s="83" t="s">
        <v>1534</v>
      </c>
      <c r="C948" s="83" t="s">
        <v>2407</v>
      </c>
      <c r="D948" s="84">
        <v>9.2891976238658858E-2</v>
      </c>
      <c r="E948" s="83" t="s">
        <v>1722</v>
      </c>
      <c r="F948" s="84">
        <v>0.85426708609038782</v>
      </c>
      <c r="G948" s="89" t="s">
        <v>1648</v>
      </c>
      <c r="H948" t="str">
        <f t="shared" si="74"/>
        <v>FALLON</v>
      </c>
      <c r="I948" t="str">
        <f t="shared" si="75"/>
        <v>REGINA M.</v>
      </c>
      <c r="J948" t="str">
        <f t="shared" si="73"/>
        <v>Fallon, Regina M.</v>
      </c>
      <c r="K948">
        <f>VLOOKUP(C948,'Invited Hospitals'!B:J, 7, FALSE)</f>
        <v>208</v>
      </c>
      <c r="L948" s="132">
        <v>15</v>
      </c>
      <c r="M948">
        <f>VLOOKUP($C948,'Invited Hospitals'!$B:$J, 8, FALSE)</f>
        <v>2016</v>
      </c>
      <c r="N948" s="132" t="str">
        <f>VLOOKUP($C948,'Invited Hospitals'!$B:$K, 9, FALSE)</f>
        <v>Nongovt. (not-for-profit) - Other</v>
      </c>
      <c r="O948" s="125" t="s">
        <v>2690</v>
      </c>
      <c r="P948" s="121">
        <v>37956</v>
      </c>
      <c r="Q948" s="124" t="s">
        <v>2948</v>
      </c>
      <c r="R948" s="132" t="str">
        <f>VLOOKUP($C948,'Invited Hospitals'!$B:$K, 10, FALSE)</f>
        <v>Minor</v>
      </c>
      <c r="V948" s="1"/>
      <c r="X948" s="1"/>
      <c r="Y948" s="6"/>
      <c r="AF948" s="30"/>
      <c r="AG948" s="26"/>
      <c r="AH948" s="17"/>
    </row>
    <row r="949" spans="1:34">
      <c r="A949" s="84">
        <v>0.1620036474470522</v>
      </c>
      <c r="B949" s="83" t="s">
        <v>1534</v>
      </c>
      <c r="C949" s="83" t="s">
        <v>2407</v>
      </c>
      <c r="D949" s="84">
        <v>9.2891976238658858E-2</v>
      </c>
      <c r="E949" s="83" t="s">
        <v>1724</v>
      </c>
      <c r="F949" s="84">
        <v>3.7703553288351621E-2</v>
      </c>
      <c r="G949" s="89" t="s">
        <v>1697</v>
      </c>
      <c r="H949" t="str">
        <f t="shared" si="74"/>
        <v>FINKELSTEIN</v>
      </c>
      <c r="I949" t="str">
        <f t="shared" si="75"/>
        <v>ANNETTE</v>
      </c>
      <c r="J949" t="str">
        <f t="shared" si="73"/>
        <v>Finkelstein, Annette</v>
      </c>
      <c r="K949">
        <f>VLOOKUP(C949,'Invited Hospitals'!B:J, 7, FALSE)</f>
        <v>208</v>
      </c>
      <c r="L949" s="132">
        <v>18</v>
      </c>
      <c r="M949">
        <f>VLOOKUP($C949,'Invited Hospitals'!$B:$J, 8, FALSE)</f>
        <v>2016</v>
      </c>
      <c r="N949" s="132" t="str">
        <f>VLOOKUP($C949,'Invited Hospitals'!$B:$K, 9, FALSE)</f>
        <v>Nongovt. (not-for-profit) - Other</v>
      </c>
      <c r="O949" s="125" t="s">
        <v>2690</v>
      </c>
      <c r="P949" s="121">
        <v>29052</v>
      </c>
      <c r="Q949" s="110" t="s">
        <v>2998</v>
      </c>
      <c r="R949" s="132" t="str">
        <f>VLOOKUP($C949,'Invited Hospitals'!$B:$K, 10, FALSE)</f>
        <v>Minor</v>
      </c>
      <c r="V949" s="1"/>
      <c r="X949" s="1"/>
      <c r="Y949" s="6"/>
      <c r="AF949" s="30"/>
      <c r="AG949" s="26"/>
      <c r="AH949" s="17"/>
    </row>
    <row r="950" spans="1:34">
      <c r="A950" s="84">
        <v>0.76199948032007181</v>
      </c>
      <c r="B950" s="83" t="s">
        <v>1534</v>
      </c>
      <c r="C950" s="83" t="s">
        <v>2407</v>
      </c>
      <c r="D950" s="84">
        <v>9.2891976238658858E-2</v>
      </c>
      <c r="E950" s="83" t="s">
        <v>1724</v>
      </c>
      <c r="F950" s="84">
        <v>3.7703553288351621E-2</v>
      </c>
      <c r="G950" s="89" t="s">
        <v>1698</v>
      </c>
      <c r="H950" t="str">
        <f t="shared" si="74"/>
        <v>FINNEGAN</v>
      </c>
      <c r="I950" t="str">
        <f t="shared" si="75"/>
        <v>ANN M.</v>
      </c>
      <c r="J950" t="str">
        <f t="shared" si="73"/>
        <v>Finnegan, Ann M.</v>
      </c>
      <c r="K950">
        <f>VLOOKUP(C950,'Invited Hospitals'!B:J, 7, FALSE)</f>
        <v>208</v>
      </c>
      <c r="L950" s="132">
        <v>18</v>
      </c>
      <c r="M950">
        <f>VLOOKUP($C950,'Invited Hospitals'!$B:$J, 8, FALSE)</f>
        <v>2016</v>
      </c>
      <c r="N950" s="132" t="str">
        <f>VLOOKUP($C950,'Invited Hospitals'!$B:$K, 9, FALSE)</f>
        <v>Nongovt. (not-for-profit) - Other</v>
      </c>
      <c r="O950" s="125" t="s">
        <v>2690</v>
      </c>
      <c r="P950" s="121">
        <v>35800</v>
      </c>
      <c r="Q950" s="110" t="s">
        <v>2784</v>
      </c>
      <c r="R950" s="132" t="str">
        <f>VLOOKUP($C950,'Invited Hospitals'!$B:$K, 10, FALSE)</f>
        <v>Minor</v>
      </c>
      <c r="V950" s="1"/>
      <c r="X950" s="1"/>
      <c r="Y950" s="6"/>
      <c r="AF950" s="25"/>
      <c r="AG950" s="20"/>
      <c r="AH950" s="24"/>
    </row>
    <row r="951" spans="1:34">
      <c r="A951" s="84">
        <v>0.26031994057127683</v>
      </c>
      <c r="B951" s="83" t="s">
        <v>1534</v>
      </c>
      <c r="C951" s="83" t="s">
        <v>2407</v>
      </c>
      <c r="D951" s="84">
        <v>9.2891976238658858E-2</v>
      </c>
      <c r="E951" s="83" t="s">
        <v>1723</v>
      </c>
      <c r="F951" s="84">
        <v>0.32799101029205158</v>
      </c>
      <c r="G951" s="89" t="s">
        <v>1669</v>
      </c>
      <c r="H951" t="str">
        <f t="shared" si="74"/>
        <v>FORBES</v>
      </c>
      <c r="I951" t="str">
        <f t="shared" si="75"/>
        <v>AVA</v>
      </c>
      <c r="J951" t="str">
        <f t="shared" si="73"/>
        <v>Forbes, Ava</v>
      </c>
      <c r="K951">
        <f>VLOOKUP(C951,'Invited Hospitals'!B:J, 7, FALSE)</f>
        <v>208</v>
      </c>
      <c r="L951" s="132">
        <v>31</v>
      </c>
      <c r="M951">
        <f>VLOOKUP($C951,'Invited Hospitals'!$B:$J, 8, FALSE)</f>
        <v>2016</v>
      </c>
      <c r="N951" s="132" t="str">
        <f>VLOOKUP($C951,'Invited Hospitals'!$B:$K, 9, FALSE)</f>
        <v>Nongovt. (not-for-profit) - Other</v>
      </c>
      <c r="O951" s="125" t="s">
        <v>2690</v>
      </c>
      <c r="P951" s="121">
        <v>42128</v>
      </c>
      <c r="Q951" s="119" t="s">
        <v>2967</v>
      </c>
      <c r="R951" s="132" t="str">
        <f>VLOOKUP($C951,'Invited Hospitals'!$B:$K, 10, FALSE)</f>
        <v>Minor</v>
      </c>
      <c r="V951" s="1"/>
      <c r="X951" s="1"/>
      <c r="Y951" s="6"/>
      <c r="AF951" s="25"/>
      <c r="AG951" s="20"/>
      <c r="AH951" s="24"/>
    </row>
    <row r="952" spans="1:34">
      <c r="A952" s="84">
        <v>0.28309052832527448</v>
      </c>
      <c r="B952" s="83" t="s">
        <v>1534</v>
      </c>
      <c r="C952" s="83" t="s">
        <v>2407</v>
      </c>
      <c r="D952" s="84">
        <v>9.2891976238658858E-2</v>
      </c>
      <c r="E952" s="83" t="s">
        <v>1724</v>
      </c>
      <c r="F952" s="84">
        <v>3.7703553288351621E-2</v>
      </c>
      <c r="G952" s="89" t="s">
        <v>1699</v>
      </c>
      <c r="H952" t="str">
        <f t="shared" si="74"/>
        <v>FOX</v>
      </c>
      <c r="I952" t="str">
        <f t="shared" si="75"/>
        <v>FLORENCE</v>
      </c>
      <c r="J952" t="str">
        <f t="shared" si="73"/>
        <v>Fox, Florence</v>
      </c>
      <c r="K952">
        <f>VLOOKUP(C952,'Invited Hospitals'!B:J, 7, FALSE)</f>
        <v>208</v>
      </c>
      <c r="L952" s="132">
        <v>18</v>
      </c>
      <c r="M952">
        <f>VLOOKUP($C952,'Invited Hospitals'!$B:$J, 8, FALSE)</f>
        <v>2016</v>
      </c>
      <c r="N952" s="132" t="str">
        <f>VLOOKUP($C952,'Invited Hospitals'!$B:$K, 9, FALSE)</f>
        <v>Nongovt. (not-for-profit) - Other</v>
      </c>
      <c r="O952" s="125" t="s">
        <v>2690</v>
      </c>
      <c r="P952" s="121">
        <v>36046</v>
      </c>
      <c r="Q952" s="110" t="s">
        <v>2784</v>
      </c>
      <c r="R952" s="132" t="str">
        <f>VLOOKUP($C952,'Invited Hospitals'!$B:$K, 10, FALSE)</f>
        <v>Minor</v>
      </c>
      <c r="V952" s="1"/>
      <c r="X952" s="1"/>
      <c r="Y952" s="6"/>
      <c r="AF952" s="25"/>
      <c r="AG952" s="20"/>
      <c r="AH952" s="24"/>
    </row>
    <row r="953" spans="1:34">
      <c r="A953" s="84">
        <v>0.35314970581998606</v>
      </c>
      <c r="B953" s="83" t="s">
        <v>1534</v>
      </c>
      <c r="C953" s="83" t="s">
        <v>2407</v>
      </c>
      <c r="D953" s="84">
        <v>9.2891976238658858E-2</v>
      </c>
      <c r="E953" s="83" t="s">
        <v>1723</v>
      </c>
      <c r="F953" s="84">
        <v>0.32799101029205158</v>
      </c>
      <c r="G953" s="89" t="s">
        <v>1670</v>
      </c>
      <c r="H953" t="str">
        <f t="shared" si="74"/>
        <v>FRANKLIN</v>
      </c>
      <c r="I953" t="str">
        <f t="shared" si="75"/>
        <v>JANICE L.</v>
      </c>
      <c r="J953" t="str">
        <f t="shared" si="73"/>
        <v>Franklin, Janice L.</v>
      </c>
      <c r="K953">
        <f>VLOOKUP(C953,'Invited Hospitals'!B:J, 7, FALSE)</f>
        <v>208</v>
      </c>
      <c r="L953" s="132">
        <v>31</v>
      </c>
      <c r="M953">
        <f>VLOOKUP($C953,'Invited Hospitals'!$B:$J, 8, FALSE)</f>
        <v>2016</v>
      </c>
      <c r="N953" s="132" t="str">
        <f>VLOOKUP($C953,'Invited Hospitals'!$B:$K, 9, FALSE)</f>
        <v>Nongovt. (not-for-profit) - Other</v>
      </c>
      <c r="O953" s="125" t="s">
        <v>2690</v>
      </c>
      <c r="P953" s="121">
        <v>40455</v>
      </c>
      <c r="Q953" s="119" t="s">
        <v>2965</v>
      </c>
      <c r="R953" s="132" t="str">
        <f>VLOOKUP($C953,'Invited Hospitals'!$B:$K, 10, FALSE)</f>
        <v>Minor</v>
      </c>
      <c r="V953" s="1"/>
      <c r="X953" s="1"/>
      <c r="Y953" s="6"/>
      <c r="AF953" s="25"/>
      <c r="AG953" s="20"/>
      <c r="AH953" s="24"/>
    </row>
    <row r="954" spans="1:34">
      <c r="A954" s="84">
        <v>0.87636762794551448</v>
      </c>
      <c r="B954" s="83" t="s">
        <v>1534</v>
      </c>
      <c r="C954" s="83" t="s">
        <v>2407</v>
      </c>
      <c r="D954" s="84">
        <v>9.2891976238658858E-2</v>
      </c>
      <c r="E954" s="83" t="s">
        <v>1718</v>
      </c>
      <c r="F954" s="84">
        <v>0.49490553607106658</v>
      </c>
      <c r="G954" s="89" t="s">
        <v>1546</v>
      </c>
      <c r="H954" t="str">
        <f t="shared" si="74"/>
        <v>FREY</v>
      </c>
      <c r="I954" t="str">
        <f t="shared" si="75"/>
        <v>SIOBHAN</v>
      </c>
      <c r="J954" t="str">
        <f t="shared" si="73"/>
        <v>Frey, Siobhan</v>
      </c>
      <c r="K954">
        <f>VLOOKUP(C954,'Invited Hospitals'!B:J, 7, FALSE)</f>
        <v>208</v>
      </c>
      <c r="L954" s="132">
        <v>40</v>
      </c>
      <c r="M954">
        <f>VLOOKUP($C954,'Invited Hospitals'!$B:$J, 8, FALSE)</f>
        <v>2016</v>
      </c>
      <c r="N954" s="132" t="str">
        <f>VLOOKUP($C954,'Invited Hospitals'!$B:$K, 9, FALSE)</f>
        <v>Nongovt. (not-for-profit) - Other</v>
      </c>
      <c r="O954" s="110" t="s">
        <v>2690</v>
      </c>
      <c r="P954" s="121">
        <v>42065</v>
      </c>
      <c r="Q954" s="110" t="s">
        <v>2678</v>
      </c>
      <c r="R954" s="132" t="str">
        <f>VLOOKUP($C954,'Invited Hospitals'!$B:$K, 10, FALSE)</f>
        <v>Minor</v>
      </c>
      <c r="V954" s="1"/>
      <c r="X954" s="1"/>
      <c r="Y954" s="6"/>
      <c r="AF954" s="25"/>
      <c r="AG954" s="20"/>
      <c r="AH954" s="24"/>
    </row>
    <row r="955" spans="1:34">
      <c r="A955" s="84">
        <v>0.70043600878996815</v>
      </c>
      <c r="B955" s="83" t="s">
        <v>1534</v>
      </c>
      <c r="C955" s="83" t="s">
        <v>2407</v>
      </c>
      <c r="D955" s="84">
        <v>9.2891976238658858E-2</v>
      </c>
      <c r="E955" s="83" t="s">
        <v>1718</v>
      </c>
      <c r="F955" s="84">
        <v>0.49490553607106658</v>
      </c>
      <c r="G955" s="89" t="s">
        <v>1547</v>
      </c>
      <c r="H955" t="str">
        <f t="shared" si="74"/>
        <v>FUENTES</v>
      </c>
      <c r="I955" t="str">
        <f t="shared" si="75"/>
        <v>JOSEPH</v>
      </c>
      <c r="J955" t="str">
        <f t="shared" si="73"/>
        <v>Fuentes, Joseph</v>
      </c>
      <c r="K955">
        <f>VLOOKUP(C955,'Invited Hospitals'!B:J, 7, FALSE)</f>
        <v>208</v>
      </c>
      <c r="L955" s="132">
        <v>40</v>
      </c>
      <c r="M955">
        <f>VLOOKUP($C955,'Invited Hospitals'!$B:$J, 8, FALSE)</f>
        <v>2016</v>
      </c>
      <c r="N955" s="132" t="str">
        <f>VLOOKUP($C955,'Invited Hospitals'!$B:$K, 9, FALSE)</f>
        <v>Nongovt. (not-for-profit) - Other</v>
      </c>
      <c r="O955" s="110" t="s">
        <v>2690</v>
      </c>
      <c r="P955" s="121">
        <v>39776</v>
      </c>
      <c r="Q955" s="110" t="s">
        <v>2839</v>
      </c>
      <c r="R955" s="132" t="str">
        <f>VLOOKUP($C955,'Invited Hospitals'!$B:$K, 10, FALSE)</f>
        <v>Minor</v>
      </c>
      <c r="V955" s="1"/>
      <c r="X955" s="1"/>
      <c r="Y955" s="6"/>
      <c r="AF955" s="25"/>
      <c r="AG955" s="20"/>
      <c r="AH955" s="24"/>
    </row>
    <row r="956" spans="1:34">
      <c r="A956" s="84">
        <v>0.82209507124929537</v>
      </c>
      <c r="B956" s="83" t="s">
        <v>1534</v>
      </c>
      <c r="C956" s="83" t="s">
        <v>2407</v>
      </c>
      <c r="D956" s="84">
        <v>9.2891976238658858E-2</v>
      </c>
      <c r="E956" s="83" t="s">
        <v>1718</v>
      </c>
      <c r="F956" s="84">
        <v>0.49490553607106658</v>
      </c>
      <c r="G956" s="89" t="s">
        <v>1548</v>
      </c>
      <c r="H956" t="str">
        <f t="shared" si="74"/>
        <v>GALLO</v>
      </c>
      <c r="I956" t="str">
        <f t="shared" si="75"/>
        <v>KAICEE</v>
      </c>
      <c r="J956" t="str">
        <f t="shared" si="73"/>
        <v>Gallo, Kaicee</v>
      </c>
      <c r="K956">
        <f>VLOOKUP(C956,'Invited Hospitals'!B:J, 7, FALSE)</f>
        <v>208</v>
      </c>
      <c r="L956" s="132">
        <v>40</v>
      </c>
      <c r="M956">
        <f>VLOOKUP($C956,'Invited Hospitals'!$B:$J, 8, FALSE)</f>
        <v>2016</v>
      </c>
      <c r="N956" s="132" t="str">
        <f>VLOOKUP($C956,'Invited Hospitals'!$B:$K, 9, FALSE)</f>
        <v>Nongovt. (not-for-profit) - Other</v>
      </c>
      <c r="O956" s="110" t="s">
        <v>2690</v>
      </c>
      <c r="P956" s="121">
        <v>42758</v>
      </c>
      <c r="Q956" s="110" t="s">
        <v>2839</v>
      </c>
      <c r="R956" s="132" t="str">
        <f>VLOOKUP($C956,'Invited Hospitals'!$B:$K, 10, FALSE)</f>
        <v>Minor</v>
      </c>
      <c r="V956" s="1"/>
      <c r="X956" s="1"/>
      <c r="Y956" s="6"/>
      <c r="AF956" s="25"/>
      <c r="AG956" s="20"/>
      <c r="AH956" s="24"/>
    </row>
    <row r="957" spans="1:34">
      <c r="A957" s="84">
        <v>0.33011169530009654</v>
      </c>
      <c r="B957" s="83" t="s">
        <v>1534</v>
      </c>
      <c r="C957" s="83" t="s">
        <v>2407</v>
      </c>
      <c r="D957" s="84">
        <v>9.2891976238658858E-2</v>
      </c>
      <c r="E957" s="83" t="s">
        <v>1721</v>
      </c>
      <c r="F957" s="84">
        <v>0.97548158971023757</v>
      </c>
      <c r="G957" s="89" t="s">
        <v>1631</v>
      </c>
      <c r="H957" t="str">
        <f t="shared" si="74"/>
        <v>GAYLE</v>
      </c>
      <c r="I957" t="str">
        <f t="shared" si="75"/>
        <v>CHRISTINA A.</v>
      </c>
      <c r="J957" t="str">
        <f t="shared" si="73"/>
        <v>Gayle, Christina A.</v>
      </c>
      <c r="K957">
        <f>VLOOKUP(C957,'Invited Hospitals'!B:J, 7, FALSE)</f>
        <v>208</v>
      </c>
      <c r="L957" s="132">
        <v>40</v>
      </c>
      <c r="M957">
        <f>VLOOKUP($C957,'Invited Hospitals'!$B:$J, 8, FALSE)</f>
        <v>2016</v>
      </c>
      <c r="N957" s="132" t="str">
        <f>VLOOKUP($C957,'Invited Hospitals'!$B:$K, 9, FALSE)</f>
        <v>Nongovt. (not-for-profit) - Other</v>
      </c>
      <c r="O957" s="120" t="s">
        <v>2690</v>
      </c>
      <c r="P957" s="113">
        <v>42415</v>
      </c>
      <c r="Q957" s="119" t="s">
        <v>2678</v>
      </c>
      <c r="R957" s="132" t="str">
        <f>VLOOKUP($C957,'Invited Hospitals'!$B:$K, 10, FALSE)</f>
        <v>Minor</v>
      </c>
      <c r="V957" s="1"/>
      <c r="X957" s="1"/>
      <c r="Y957" s="6"/>
      <c r="AF957" s="25"/>
      <c r="AG957" s="20"/>
      <c r="AH957" s="24"/>
    </row>
    <row r="958" spans="1:34">
      <c r="A958" s="84">
        <v>0.64910494867744994</v>
      </c>
      <c r="B958" s="83" t="s">
        <v>1534</v>
      </c>
      <c r="C958" s="83" t="s">
        <v>2407</v>
      </c>
      <c r="D958" s="84">
        <v>9.2891976238658858E-2</v>
      </c>
      <c r="E958" s="83" t="s">
        <v>1723</v>
      </c>
      <c r="F958" s="84">
        <v>0.32799101029205158</v>
      </c>
      <c r="G958" s="89" t="s">
        <v>1671</v>
      </c>
      <c r="H958" t="str">
        <f t="shared" si="74"/>
        <v>GEORGE</v>
      </c>
      <c r="I958" t="str">
        <f t="shared" si="75"/>
        <v>DEEPA</v>
      </c>
      <c r="J958" t="str">
        <f t="shared" si="73"/>
        <v>George, Deepa</v>
      </c>
      <c r="K958">
        <f>VLOOKUP(C958,'Invited Hospitals'!B:J, 7, FALSE)</f>
        <v>208</v>
      </c>
      <c r="L958" s="132">
        <v>31</v>
      </c>
      <c r="M958">
        <f>VLOOKUP($C958,'Invited Hospitals'!$B:$J, 8, FALSE)</f>
        <v>2016</v>
      </c>
      <c r="N958" s="132" t="str">
        <f>VLOOKUP($C958,'Invited Hospitals'!$B:$K, 9, FALSE)</f>
        <v>Nongovt. (not-for-profit) - Other</v>
      </c>
      <c r="O958" s="125" t="s">
        <v>2690</v>
      </c>
      <c r="P958" s="121">
        <v>38873</v>
      </c>
      <c r="Q958" s="119" t="s">
        <v>2967</v>
      </c>
      <c r="R958" s="132" t="str">
        <f>VLOOKUP($C958,'Invited Hospitals'!$B:$K, 10, FALSE)</f>
        <v>Minor</v>
      </c>
      <c r="V958" s="1"/>
      <c r="X958" s="1"/>
      <c r="Y958" s="6"/>
      <c r="AF958" s="25"/>
      <c r="AG958" s="20"/>
      <c r="AH958" s="24"/>
    </row>
    <row r="959" spans="1:34">
      <c r="A959" s="84">
        <v>0.15320848643229379</v>
      </c>
      <c r="B959" s="83" t="s">
        <v>1534</v>
      </c>
      <c r="C959" s="83" t="s">
        <v>2407</v>
      </c>
      <c r="D959" s="84">
        <v>9.2891976238658858E-2</v>
      </c>
      <c r="E959" s="83" t="s">
        <v>1724</v>
      </c>
      <c r="F959" s="84">
        <v>3.7703553288351621E-2</v>
      </c>
      <c r="G959" s="89" t="s">
        <v>1701</v>
      </c>
      <c r="H959" t="str">
        <f t="shared" si="74"/>
        <v>GEORGE</v>
      </c>
      <c r="I959" t="str">
        <f t="shared" si="75"/>
        <v>SHARON</v>
      </c>
      <c r="J959" t="str">
        <f t="shared" si="73"/>
        <v>George, Sharon</v>
      </c>
      <c r="K959">
        <f>VLOOKUP(C959,'Invited Hospitals'!B:J, 7, FALSE)</f>
        <v>208</v>
      </c>
      <c r="L959" s="132">
        <v>18</v>
      </c>
      <c r="M959">
        <f>VLOOKUP($C959,'Invited Hospitals'!$B:$J, 8, FALSE)</f>
        <v>2016</v>
      </c>
      <c r="N959" s="132" t="str">
        <f>VLOOKUP($C959,'Invited Hospitals'!$B:$K, 9, FALSE)</f>
        <v>Nongovt. (not-for-profit) - Other</v>
      </c>
      <c r="O959" s="125" t="s">
        <v>2690</v>
      </c>
      <c r="P959" s="121">
        <v>42065</v>
      </c>
      <c r="Q959" s="110" t="s">
        <v>2784</v>
      </c>
      <c r="R959" s="132" t="str">
        <f>VLOOKUP($C959,'Invited Hospitals'!$B:$K, 10, FALSE)</f>
        <v>Minor</v>
      </c>
      <c r="V959" s="1"/>
      <c r="X959" s="1"/>
      <c r="Y959" s="6"/>
      <c r="AF959" s="25"/>
      <c r="AG959" s="20"/>
      <c r="AH959" s="24"/>
    </row>
    <row r="960" spans="1:34">
      <c r="A960" s="84">
        <v>0.12709761230630767</v>
      </c>
      <c r="B960" s="83" t="s">
        <v>1534</v>
      </c>
      <c r="C960" s="83" t="s">
        <v>2407</v>
      </c>
      <c r="D960" s="84">
        <v>9.2891976238658858E-2</v>
      </c>
      <c r="E960" s="83" t="s">
        <v>1724</v>
      </c>
      <c r="F960" s="84">
        <v>3.7703553288351621E-2</v>
      </c>
      <c r="G960" s="89" t="s">
        <v>1700</v>
      </c>
      <c r="H960" t="str">
        <f t="shared" si="74"/>
        <v>GEORGE</v>
      </c>
      <c r="I960" t="str">
        <f t="shared" si="75"/>
        <v>VENU</v>
      </c>
      <c r="J960" t="str">
        <f t="shared" si="73"/>
        <v>George, Venu</v>
      </c>
      <c r="K960">
        <f>VLOOKUP(C960,'Invited Hospitals'!B:J, 7, FALSE)</f>
        <v>208</v>
      </c>
      <c r="L960" s="132">
        <v>18</v>
      </c>
      <c r="M960">
        <f>VLOOKUP($C960,'Invited Hospitals'!$B:$J, 8, FALSE)</f>
        <v>2016</v>
      </c>
      <c r="N960" s="132" t="str">
        <f>VLOOKUP($C960,'Invited Hospitals'!$B:$K, 9, FALSE)</f>
        <v>Nongovt. (not-for-profit) - Other</v>
      </c>
      <c r="O960" s="125" t="s">
        <v>2690</v>
      </c>
      <c r="P960" s="121">
        <v>41610</v>
      </c>
      <c r="Q960" s="110" t="s">
        <v>2998</v>
      </c>
      <c r="R960" s="132" t="str">
        <f>VLOOKUP($C960,'Invited Hospitals'!$B:$K, 10, FALSE)</f>
        <v>Minor</v>
      </c>
      <c r="V960" s="1"/>
      <c r="X960" s="1"/>
      <c r="Y960" s="6"/>
      <c r="AF960" s="25"/>
      <c r="AG960" s="20"/>
      <c r="AH960" s="24"/>
    </row>
    <row r="961" spans="1:34">
      <c r="A961" s="84">
        <v>0.62832224775473999</v>
      </c>
      <c r="B961" s="83" t="s">
        <v>1534</v>
      </c>
      <c r="C961" s="83" t="s">
        <v>2407</v>
      </c>
      <c r="D961" s="84">
        <v>9.2891976238658858E-2</v>
      </c>
      <c r="E961" s="83" t="s">
        <v>1720</v>
      </c>
      <c r="F961" s="84">
        <v>5.1153287088266608E-2</v>
      </c>
      <c r="G961" s="89" t="s">
        <v>1606</v>
      </c>
      <c r="H961" t="str">
        <f t="shared" si="74"/>
        <v>GOMES</v>
      </c>
      <c r="I961" t="str">
        <f t="shared" si="75"/>
        <v>SHARLENE</v>
      </c>
      <c r="J961" t="str">
        <f t="shared" si="73"/>
        <v>Gomes, Sharlene</v>
      </c>
      <c r="K961">
        <f>VLOOKUP(C961,'Invited Hospitals'!B:J, 7, FALSE)</f>
        <v>208</v>
      </c>
      <c r="L961" s="132">
        <v>30</v>
      </c>
      <c r="M961">
        <f>VLOOKUP($C961,'Invited Hospitals'!$B:$J, 8, FALSE)</f>
        <v>2016</v>
      </c>
      <c r="N961" s="132" t="str">
        <f>VLOOKUP($C961,'Invited Hospitals'!$B:$K, 9, FALSE)</f>
        <v>Nongovt. (not-for-profit) - Other</v>
      </c>
      <c r="O961" s="125" t="s">
        <v>2690</v>
      </c>
      <c r="P961" s="121">
        <v>39965</v>
      </c>
      <c r="Q961" s="110" t="s">
        <v>2900</v>
      </c>
      <c r="R961" s="132" t="str">
        <f>VLOOKUP($C961,'Invited Hospitals'!$B:$K, 10, FALSE)</f>
        <v>Minor</v>
      </c>
      <c r="V961" s="1"/>
      <c r="X961" s="1"/>
      <c r="Y961" s="6"/>
      <c r="AF961" s="25"/>
      <c r="AG961" s="20"/>
      <c r="AH961" s="24"/>
    </row>
    <row r="962" spans="1:34">
      <c r="A962" s="84">
        <v>0.27432890021462231</v>
      </c>
      <c r="B962" s="83" t="s">
        <v>1534</v>
      </c>
      <c r="C962" s="83" t="s">
        <v>2407</v>
      </c>
      <c r="D962" s="84">
        <v>9.2891976238658858E-2</v>
      </c>
      <c r="E962" s="83" t="s">
        <v>1723</v>
      </c>
      <c r="F962" s="84">
        <v>0.32799101029205158</v>
      </c>
      <c r="G962" s="89" t="s">
        <v>1672</v>
      </c>
      <c r="H962" t="str">
        <f t="shared" si="74"/>
        <v>GRADICA</v>
      </c>
      <c r="I962" t="str">
        <f t="shared" si="75"/>
        <v>VIOLETA</v>
      </c>
      <c r="J962" t="str">
        <f t="shared" ref="J962:J1025" si="76">PROPER(CLEAN(H962&amp;", "&amp;I962))</f>
        <v>Gradica, Violeta</v>
      </c>
      <c r="K962">
        <f>VLOOKUP(C962,'Invited Hospitals'!B:J, 7, FALSE)</f>
        <v>208</v>
      </c>
      <c r="L962" s="132">
        <v>31</v>
      </c>
      <c r="M962">
        <f>VLOOKUP($C962,'Invited Hospitals'!$B:$J, 8, FALSE)</f>
        <v>2016</v>
      </c>
      <c r="N962" s="132" t="str">
        <f>VLOOKUP($C962,'Invited Hospitals'!$B:$K, 9, FALSE)</f>
        <v>Nongovt. (not-for-profit) - Other</v>
      </c>
      <c r="O962" s="125" t="s">
        <v>2690</v>
      </c>
      <c r="P962" s="121">
        <v>39510</v>
      </c>
      <c r="Q962" s="119" t="s">
        <v>2967</v>
      </c>
      <c r="R962" s="132" t="str">
        <f>VLOOKUP($C962,'Invited Hospitals'!$B:$K, 10, FALSE)</f>
        <v>Minor</v>
      </c>
      <c r="V962" s="1"/>
      <c r="X962" s="1"/>
      <c r="Y962" s="6"/>
      <c r="AF962" s="25"/>
      <c r="AG962" s="20"/>
      <c r="AH962" s="24"/>
    </row>
    <row r="963" spans="1:34">
      <c r="A963" s="84">
        <v>0.16077977351751727</v>
      </c>
      <c r="B963" s="83" t="s">
        <v>1534</v>
      </c>
      <c r="C963" s="83" t="s">
        <v>2407</v>
      </c>
      <c r="D963" s="84">
        <v>9.2891976238658858E-2</v>
      </c>
      <c r="E963" s="83" t="s">
        <v>1723</v>
      </c>
      <c r="F963" s="84">
        <v>0.32799101029205158</v>
      </c>
      <c r="G963" s="89" t="s">
        <v>1673</v>
      </c>
      <c r="H963" t="str">
        <f t="shared" si="74"/>
        <v>GRAHAM</v>
      </c>
      <c r="I963" t="str">
        <f t="shared" si="75"/>
        <v>SHEVONBA M.</v>
      </c>
      <c r="J963" t="str">
        <f t="shared" si="76"/>
        <v>Graham, Shevonba M.</v>
      </c>
      <c r="K963">
        <f>VLOOKUP(C963,'Invited Hospitals'!B:J, 7, FALSE)</f>
        <v>208</v>
      </c>
      <c r="L963" s="132">
        <v>31</v>
      </c>
      <c r="M963">
        <f>VLOOKUP($C963,'Invited Hospitals'!$B:$J, 8, FALSE)</f>
        <v>2016</v>
      </c>
      <c r="N963" s="132" t="str">
        <f>VLOOKUP($C963,'Invited Hospitals'!$B:$K, 9, FALSE)</f>
        <v>Nongovt. (not-for-profit) - Other</v>
      </c>
      <c r="O963" s="125" t="s">
        <v>2690</v>
      </c>
      <c r="P963" s="121">
        <v>41337</v>
      </c>
      <c r="Q963" s="119" t="s">
        <v>2973</v>
      </c>
      <c r="R963" s="132" t="str">
        <f>VLOOKUP($C963,'Invited Hospitals'!$B:$K, 10, FALSE)</f>
        <v>Minor</v>
      </c>
      <c r="V963" s="1"/>
      <c r="X963" s="1"/>
      <c r="Y963" s="6"/>
      <c r="AF963" s="25"/>
      <c r="AG963" s="20"/>
      <c r="AH963" s="24"/>
    </row>
    <row r="964" spans="1:34">
      <c r="A964" s="84">
        <v>0.24868500724678588</v>
      </c>
      <c r="B964" s="83" t="s">
        <v>1534</v>
      </c>
      <c r="C964" s="83" t="s">
        <v>2407</v>
      </c>
      <c r="D964" s="84">
        <v>9.2891976238658858E-2</v>
      </c>
      <c r="E964" s="83" t="s">
        <v>1720</v>
      </c>
      <c r="F964" s="84">
        <v>5.1153287088266608E-2</v>
      </c>
      <c r="G964" s="89" t="s">
        <v>1607</v>
      </c>
      <c r="H964" t="str">
        <f t="shared" ref="H964:H994" si="77">LEFT(G964,(FIND(" ",G964,1)-1))</f>
        <v>GRANVILLE</v>
      </c>
      <c r="I964" t="str">
        <f t="shared" ref="I964:I994" si="78">TRIM(MID(G964,FIND(" ",G964)+1,256))</f>
        <v>JEAN M.</v>
      </c>
      <c r="J964" t="str">
        <f t="shared" si="76"/>
        <v>Granville, Jean M.</v>
      </c>
      <c r="K964">
        <f>VLOOKUP(C964,'Invited Hospitals'!B:J, 7, FALSE)</f>
        <v>208</v>
      </c>
      <c r="L964" s="132">
        <v>30</v>
      </c>
      <c r="M964">
        <f>VLOOKUP($C964,'Invited Hospitals'!$B:$J, 8, FALSE)</f>
        <v>2016</v>
      </c>
      <c r="N964" s="132" t="str">
        <f>VLOOKUP($C964,'Invited Hospitals'!$B:$K, 9, FALSE)</f>
        <v>Nongovt. (not-for-profit) - Other</v>
      </c>
      <c r="O964" s="125" t="s">
        <v>2690</v>
      </c>
      <c r="P964" s="121">
        <v>40854</v>
      </c>
      <c r="Q964" s="110" t="s">
        <v>2900</v>
      </c>
      <c r="R964" s="132" t="str">
        <f>VLOOKUP($C964,'Invited Hospitals'!$B:$K, 10, FALSE)</f>
        <v>Minor</v>
      </c>
      <c r="V964" s="1"/>
      <c r="X964" s="1"/>
      <c r="Y964" s="6"/>
      <c r="AF964" s="25"/>
      <c r="AG964" s="20"/>
      <c r="AH964" s="24"/>
    </row>
    <row r="965" spans="1:34">
      <c r="A965" s="84">
        <v>0.15946272055207056</v>
      </c>
      <c r="B965" s="83" t="s">
        <v>1534</v>
      </c>
      <c r="C965" s="83" t="s">
        <v>2407</v>
      </c>
      <c r="D965" s="84">
        <v>9.2891976238658858E-2</v>
      </c>
      <c r="E965" s="83" t="s">
        <v>1718</v>
      </c>
      <c r="F965" s="84">
        <v>0.49490553607106658</v>
      </c>
      <c r="G965" s="89" t="s">
        <v>1549</v>
      </c>
      <c r="H965" t="str">
        <f t="shared" si="77"/>
        <v>GREENO</v>
      </c>
      <c r="I965" t="str">
        <f t="shared" si="78"/>
        <v>JESSICA L.</v>
      </c>
      <c r="J965" t="str">
        <f t="shared" si="76"/>
        <v>Greeno, Jessica L.</v>
      </c>
      <c r="K965">
        <f>VLOOKUP(C965,'Invited Hospitals'!B:J, 7, FALSE)</f>
        <v>208</v>
      </c>
      <c r="L965" s="132">
        <v>40</v>
      </c>
      <c r="M965">
        <f>VLOOKUP($C965,'Invited Hospitals'!$B:$J, 8, FALSE)</f>
        <v>2016</v>
      </c>
      <c r="N965" s="132" t="str">
        <f>VLOOKUP($C965,'Invited Hospitals'!$B:$K, 9, FALSE)</f>
        <v>Nongovt. (not-for-profit) - Other</v>
      </c>
      <c r="O965" s="110" t="s">
        <v>2690</v>
      </c>
      <c r="P965" s="121">
        <v>40210</v>
      </c>
      <c r="Q965" s="110" t="s">
        <v>2678</v>
      </c>
      <c r="R965" s="132" t="str">
        <f>VLOOKUP($C965,'Invited Hospitals'!$B:$K, 10, FALSE)</f>
        <v>Minor</v>
      </c>
      <c r="V965" s="1"/>
      <c r="X965" s="1"/>
      <c r="Y965" s="6"/>
      <c r="AF965" s="25"/>
      <c r="AG965" s="20"/>
      <c r="AH965" s="24"/>
    </row>
    <row r="966" spans="1:34">
      <c r="A966" s="84">
        <v>3.5661209878793398E-2</v>
      </c>
      <c r="B966" s="83" t="s">
        <v>1534</v>
      </c>
      <c r="C966" s="83" t="s">
        <v>2407</v>
      </c>
      <c r="D966" s="84">
        <v>9.2891976238658899E-2</v>
      </c>
      <c r="E966" s="83" t="s">
        <v>1724</v>
      </c>
      <c r="F966" s="84">
        <v>3.7703553288351621E-2</v>
      </c>
      <c r="G966" s="89" t="s">
        <v>1702</v>
      </c>
      <c r="H966" t="str">
        <f t="shared" si="77"/>
        <v>GUERRIER</v>
      </c>
      <c r="I966" t="str">
        <f t="shared" si="78"/>
        <v>GARRY</v>
      </c>
      <c r="J966" t="str">
        <f t="shared" si="76"/>
        <v>Guerrier, Garry</v>
      </c>
      <c r="K966">
        <f>VLOOKUP(C966,'Invited Hospitals'!B:J, 7, FALSE)</f>
        <v>208</v>
      </c>
      <c r="L966" s="132">
        <v>18</v>
      </c>
      <c r="M966">
        <f>VLOOKUP($C966,'Invited Hospitals'!$B:$J, 8, FALSE)</f>
        <v>2016</v>
      </c>
      <c r="N966" s="132" t="str">
        <f>VLOOKUP($C966,'Invited Hospitals'!$B:$K, 9, FALSE)</f>
        <v>Nongovt. (not-for-profit) - Other</v>
      </c>
      <c r="O966" s="125" t="s">
        <v>2690</v>
      </c>
      <c r="P966" s="121">
        <v>42632</v>
      </c>
      <c r="Q966" s="110" t="s">
        <v>2784</v>
      </c>
      <c r="R966" s="132" t="str">
        <f>VLOOKUP($C966,'Invited Hospitals'!$B:$K, 10, FALSE)</f>
        <v>Minor</v>
      </c>
      <c r="V966" s="1"/>
      <c r="X966" s="1"/>
      <c r="Y966" s="6"/>
      <c r="AF966" s="25"/>
      <c r="AG966" s="20"/>
      <c r="AH966" s="24"/>
    </row>
    <row r="967" spans="1:34">
      <c r="A967" s="84">
        <v>0.15621311449084463</v>
      </c>
      <c r="B967" s="83" t="s">
        <v>1534</v>
      </c>
      <c r="C967" s="83" t="s">
        <v>2407</v>
      </c>
      <c r="D967" s="84">
        <v>9.2891976238658858E-2</v>
      </c>
      <c r="E967" s="83" t="s">
        <v>1722</v>
      </c>
      <c r="F967" s="84">
        <v>0.85426708609038782</v>
      </c>
      <c r="G967" s="89" t="s">
        <v>1649</v>
      </c>
      <c r="H967" t="str">
        <f t="shared" si="77"/>
        <v>GUGLIELMO</v>
      </c>
      <c r="I967" t="str">
        <f t="shared" si="78"/>
        <v>LAURA</v>
      </c>
      <c r="J967" t="str">
        <f t="shared" si="76"/>
        <v>Guglielmo, Laura</v>
      </c>
      <c r="K967">
        <f>VLOOKUP(C967,'Invited Hospitals'!B:J, 7, FALSE)</f>
        <v>208</v>
      </c>
      <c r="L967" s="132">
        <v>15</v>
      </c>
      <c r="M967">
        <f>VLOOKUP($C967,'Invited Hospitals'!$B:$J, 8, FALSE)</f>
        <v>2016</v>
      </c>
      <c r="N967" s="132" t="str">
        <f>VLOOKUP($C967,'Invited Hospitals'!$B:$K, 9, FALSE)</f>
        <v>Nongovt. (not-for-profit) - Other</v>
      </c>
      <c r="O967" s="125" t="s">
        <v>2690</v>
      </c>
      <c r="P967" s="121">
        <v>40798</v>
      </c>
      <c r="Q967" s="124" t="s">
        <v>2948</v>
      </c>
      <c r="R967" s="132" t="str">
        <f>VLOOKUP($C967,'Invited Hospitals'!$B:$K, 10, FALSE)</f>
        <v>Minor</v>
      </c>
      <c r="V967" s="1"/>
      <c r="X967" s="1"/>
      <c r="Y967" s="6"/>
      <c r="AF967" s="25"/>
      <c r="AG967" s="20"/>
      <c r="AH967" s="24"/>
    </row>
    <row r="968" spans="1:34">
      <c r="A968" s="84">
        <v>0.94731622100058333</v>
      </c>
      <c r="B968" s="83" t="s">
        <v>1534</v>
      </c>
      <c r="C968" s="83" t="s">
        <v>2407</v>
      </c>
      <c r="D968" s="84">
        <v>9.2891976238658858E-2</v>
      </c>
      <c r="E968" s="83" t="s">
        <v>1721</v>
      </c>
      <c r="F968" s="84">
        <v>0.97548158971023757</v>
      </c>
      <c r="G968" s="89" t="s">
        <v>1632</v>
      </c>
      <c r="H968" t="str">
        <f t="shared" si="77"/>
        <v>GUNAN</v>
      </c>
      <c r="I968" t="str">
        <f t="shared" si="78"/>
        <v>JOSEPHINE</v>
      </c>
      <c r="J968" t="str">
        <f t="shared" si="76"/>
        <v>Gunan, Josephine</v>
      </c>
      <c r="K968">
        <f>VLOOKUP(C968,'Invited Hospitals'!B:J, 7, FALSE)</f>
        <v>208</v>
      </c>
      <c r="L968" s="132">
        <v>40</v>
      </c>
      <c r="M968">
        <f>VLOOKUP($C968,'Invited Hospitals'!$B:$J, 8, FALSE)</f>
        <v>2016</v>
      </c>
      <c r="N968" s="132" t="str">
        <f>VLOOKUP($C968,'Invited Hospitals'!$B:$K, 9, FALSE)</f>
        <v>Nongovt. (not-for-profit) - Other</v>
      </c>
      <c r="O968" s="120" t="s">
        <v>2690</v>
      </c>
      <c r="P968" s="113">
        <v>32468</v>
      </c>
      <c r="Q968" s="119" t="s">
        <v>2681</v>
      </c>
      <c r="R968" s="132" t="str">
        <f>VLOOKUP($C968,'Invited Hospitals'!$B:$K, 10, FALSE)</f>
        <v>Minor</v>
      </c>
      <c r="V968" s="1"/>
      <c r="X968" s="1"/>
      <c r="Y968" s="6"/>
      <c r="AF968" s="25"/>
      <c r="AG968" s="20"/>
      <c r="AH968" s="24"/>
    </row>
    <row r="969" spans="1:34">
      <c r="A969" s="84">
        <v>0.40664515714638039</v>
      </c>
      <c r="B969" s="83" t="s">
        <v>1534</v>
      </c>
      <c r="C969" s="83" t="s">
        <v>2407</v>
      </c>
      <c r="D969" s="84">
        <v>9.2891976238658858E-2</v>
      </c>
      <c r="E969" s="83" t="s">
        <v>1718</v>
      </c>
      <c r="F969" s="84">
        <v>0.49490553607106658</v>
      </c>
      <c r="G969" s="89" t="s">
        <v>1550</v>
      </c>
      <c r="H969" t="str">
        <f t="shared" si="77"/>
        <v>HALL</v>
      </c>
      <c r="I969" t="str">
        <f t="shared" si="78"/>
        <v>ANDREA J.</v>
      </c>
      <c r="J969" t="str">
        <f t="shared" si="76"/>
        <v>Hall, Andrea J.</v>
      </c>
      <c r="K969">
        <f>VLOOKUP(C969,'Invited Hospitals'!B:J, 7, FALSE)</f>
        <v>208</v>
      </c>
      <c r="L969" s="132">
        <v>40</v>
      </c>
      <c r="M969">
        <f>VLOOKUP($C969,'Invited Hospitals'!$B:$J, 8, FALSE)</f>
        <v>2016</v>
      </c>
      <c r="N969" s="132" t="str">
        <f>VLOOKUP($C969,'Invited Hospitals'!$B:$K, 9, FALSE)</f>
        <v>Nongovt. (not-for-profit) - Other</v>
      </c>
      <c r="O969" s="110" t="s">
        <v>2690</v>
      </c>
      <c r="P969" s="121">
        <v>39247</v>
      </c>
      <c r="Q969" s="110" t="s">
        <v>2839</v>
      </c>
      <c r="R969" s="132" t="str">
        <f>VLOOKUP($C969,'Invited Hospitals'!$B:$K, 10, FALSE)</f>
        <v>Minor</v>
      </c>
      <c r="V969" s="1"/>
      <c r="X969" s="1"/>
      <c r="Y969" s="6"/>
      <c r="AF969" s="25"/>
      <c r="AG969" s="20"/>
      <c r="AH969" s="24"/>
    </row>
    <row r="970" spans="1:34">
      <c r="A970" s="84">
        <v>0.59065646759517609</v>
      </c>
      <c r="B970" s="83" t="s">
        <v>1534</v>
      </c>
      <c r="C970" s="83" t="s">
        <v>2407</v>
      </c>
      <c r="D970" s="84">
        <v>9.2891976238658858E-2</v>
      </c>
      <c r="E970" s="83" t="s">
        <v>1723</v>
      </c>
      <c r="F970" s="84">
        <v>0.32799101029205158</v>
      </c>
      <c r="G970" s="89" t="s">
        <v>1674</v>
      </c>
      <c r="H970" t="str">
        <f t="shared" si="77"/>
        <v>HAMMOND</v>
      </c>
      <c r="I970" t="str">
        <f t="shared" si="78"/>
        <v>ODENE N.</v>
      </c>
      <c r="J970" t="str">
        <f t="shared" si="76"/>
        <v>Hammond, Odene N.</v>
      </c>
      <c r="K970">
        <f>VLOOKUP(C970,'Invited Hospitals'!B:J, 7, FALSE)</f>
        <v>208</v>
      </c>
      <c r="L970" s="132">
        <v>31</v>
      </c>
      <c r="M970">
        <f>VLOOKUP($C970,'Invited Hospitals'!$B:$J, 8, FALSE)</f>
        <v>2016</v>
      </c>
      <c r="N970" s="132" t="str">
        <f>VLOOKUP($C970,'Invited Hospitals'!$B:$K, 9, FALSE)</f>
        <v>Nongovt. (not-for-profit) - Other</v>
      </c>
      <c r="O970" s="125" t="s">
        <v>2690</v>
      </c>
      <c r="P970" s="121">
        <v>42388</v>
      </c>
      <c r="Q970" s="119" t="s">
        <v>2965</v>
      </c>
      <c r="R970" s="132" t="str">
        <f>VLOOKUP($C970,'Invited Hospitals'!$B:$K, 10, FALSE)</f>
        <v>Minor</v>
      </c>
      <c r="V970" s="1"/>
      <c r="X970" s="1"/>
      <c r="Y970" s="6"/>
      <c r="AF970" s="25"/>
      <c r="AG970" s="20"/>
      <c r="AH970" s="24"/>
    </row>
    <row r="971" spans="1:34">
      <c r="A971" s="84">
        <v>0.94636088683027453</v>
      </c>
      <c r="B971" s="83" t="s">
        <v>1534</v>
      </c>
      <c r="C971" s="83" t="s">
        <v>2407</v>
      </c>
      <c r="D971" s="84">
        <v>9.2891976238658858E-2</v>
      </c>
      <c r="E971" s="83" t="s">
        <v>1724</v>
      </c>
      <c r="F971" s="84">
        <v>3.7703553288351621E-2</v>
      </c>
      <c r="G971" s="89" t="s">
        <v>1703</v>
      </c>
      <c r="H971" t="str">
        <f t="shared" si="77"/>
        <v>HAY</v>
      </c>
      <c r="I971" t="str">
        <f t="shared" si="78"/>
        <v>ORANE</v>
      </c>
      <c r="J971" t="str">
        <f t="shared" si="76"/>
        <v>Hay, Orane</v>
      </c>
      <c r="K971">
        <f>VLOOKUP(C971,'Invited Hospitals'!B:J, 7, FALSE)</f>
        <v>208</v>
      </c>
      <c r="L971" s="132">
        <v>18</v>
      </c>
      <c r="M971">
        <f>VLOOKUP($C971,'Invited Hospitals'!$B:$J, 8, FALSE)</f>
        <v>2016</v>
      </c>
      <c r="N971" s="132" t="str">
        <f>VLOOKUP($C971,'Invited Hospitals'!$B:$K, 9, FALSE)</f>
        <v>Nongovt. (not-for-profit) - Other</v>
      </c>
      <c r="O971" s="125" t="s">
        <v>2690</v>
      </c>
      <c r="P971" s="121">
        <v>41218</v>
      </c>
      <c r="Q971" s="110" t="s">
        <v>2784</v>
      </c>
      <c r="R971" s="132" t="str">
        <f>VLOOKUP($C971,'Invited Hospitals'!$B:$K, 10, FALSE)</f>
        <v>Minor</v>
      </c>
      <c r="V971" s="1"/>
      <c r="X971" s="1"/>
      <c r="Y971" s="6"/>
      <c r="AF971" s="25"/>
      <c r="AG971" s="20"/>
      <c r="AH971" s="24"/>
    </row>
    <row r="972" spans="1:34">
      <c r="A972" s="84">
        <v>0.50939662896572269</v>
      </c>
      <c r="B972" s="83" t="s">
        <v>1534</v>
      </c>
      <c r="C972" s="83" t="s">
        <v>2407</v>
      </c>
      <c r="D972" s="84">
        <v>9.2891976238658858E-2</v>
      </c>
      <c r="E972" s="83" t="s">
        <v>1718</v>
      </c>
      <c r="F972" s="84">
        <v>0.49490553607106658</v>
      </c>
      <c r="G972" s="89" t="s">
        <v>1551</v>
      </c>
      <c r="H972" t="str">
        <f t="shared" si="77"/>
        <v>HOLSGROVE</v>
      </c>
      <c r="I972" t="str">
        <f t="shared" si="78"/>
        <v>LISA</v>
      </c>
      <c r="J972" t="str">
        <f t="shared" si="76"/>
        <v>Holsgrove, Lisa</v>
      </c>
      <c r="K972">
        <f>VLOOKUP(C972,'Invited Hospitals'!B:J, 7, FALSE)</f>
        <v>208</v>
      </c>
      <c r="L972" s="132">
        <v>40</v>
      </c>
      <c r="M972">
        <f>VLOOKUP($C972,'Invited Hospitals'!$B:$J, 8, FALSE)</f>
        <v>2016</v>
      </c>
      <c r="N972" s="132" t="str">
        <f>VLOOKUP($C972,'Invited Hospitals'!$B:$K, 9, FALSE)</f>
        <v>Nongovt. (not-for-profit) - Other</v>
      </c>
      <c r="O972" s="110" t="s">
        <v>2690</v>
      </c>
      <c r="P972" s="121">
        <v>42198</v>
      </c>
      <c r="Q972" s="110" t="s">
        <v>2678</v>
      </c>
      <c r="R972" s="132" t="str">
        <f>VLOOKUP($C972,'Invited Hospitals'!$B:$K, 10, FALSE)</f>
        <v>Minor</v>
      </c>
      <c r="V972" s="1"/>
      <c r="X972" s="1"/>
      <c r="Y972" s="6"/>
      <c r="AF972" s="25"/>
      <c r="AG972" s="20"/>
      <c r="AH972" s="24"/>
    </row>
    <row r="973" spans="1:34">
      <c r="A973" s="84">
        <v>0.86804859628197462</v>
      </c>
      <c r="B973" s="83" t="s">
        <v>1534</v>
      </c>
      <c r="C973" s="83" t="s">
        <v>2407</v>
      </c>
      <c r="D973" s="84">
        <v>9.2891976238658858E-2</v>
      </c>
      <c r="E973" s="83" t="s">
        <v>1720</v>
      </c>
      <c r="F973" s="84">
        <v>5.1153287088266608E-2</v>
      </c>
      <c r="G973" s="89" t="s">
        <v>1608</v>
      </c>
      <c r="H973" t="str">
        <f t="shared" si="77"/>
        <v>HOWARD</v>
      </c>
      <c r="I973" t="str">
        <f t="shared" si="78"/>
        <v>DARIA</v>
      </c>
      <c r="J973" t="str">
        <f t="shared" si="76"/>
        <v>Howard, Daria</v>
      </c>
      <c r="K973">
        <f>VLOOKUP(C973,'Invited Hospitals'!B:J, 7, FALSE)</f>
        <v>208</v>
      </c>
      <c r="L973" s="132">
        <v>30</v>
      </c>
      <c r="M973">
        <f>VLOOKUP($C973,'Invited Hospitals'!$B:$J, 8, FALSE)</f>
        <v>2016</v>
      </c>
      <c r="N973" s="132" t="str">
        <f>VLOOKUP($C973,'Invited Hospitals'!$B:$K, 9, FALSE)</f>
        <v>Nongovt. (not-for-profit) - Other</v>
      </c>
      <c r="O973" s="125" t="s">
        <v>2690</v>
      </c>
      <c r="P973" s="121">
        <v>42702</v>
      </c>
      <c r="Q973" s="110" t="s">
        <v>2903</v>
      </c>
      <c r="R973" s="132" t="str">
        <f>VLOOKUP($C973,'Invited Hospitals'!$B:$K, 10, FALSE)</f>
        <v>Minor</v>
      </c>
      <c r="V973" s="1"/>
      <c r="X973" s="1"/>
      <c r="AF973" s="17"/>
      <c r="AG973" s="17"/>
      <c r="AH973" s="17"/>
    </row>
    <row r="974" spans="1:34">
      <c r="A974" s="84">
        <v>0.87153771191446339</v>
      </c>
      <c r="B974" s="83" t="s">
        <v>1534</v>
      </c>
      <c r="C974" s="83" t="s">
        <v>2407</v>
      </c>
      <c r="D974" s="84">
        <v>9.2891976238658858E-2</v>
      </c>
      <c r="E974" s="83" t="s">
        <v>1719</v>
      </c>
      <c r="F974" s="84">
        <v>0.45538935045037354</v>
      </c>
      <c r="G974" s="89" t="s">
        <v>1584</v>
      </c>
      <c r="H974" t="str">
        <f t="shared" si="77"/>
        <v>HUGANAS</v>
      </c>
      <c r="I974" t="str">
        <f t="shared" si="78"/>
        <v>ERINCAR</v>
      </c>
      <c r="J974" t="str">
        <f t="shared" si="76"/>
        <v>Huganas, Erincar</v>
      </c>
      <c r="K974">
        <f>VLOOKUP(C974,'Invited Hospitals'!B:J, 7, FALSE)</f>
        <v>208</v>
      </c>
      <c r="L974" s="132">
        <v>30</v>
      </c>
      <c r="M974">
        <f>VLOOKUP($C974,'Invited Hospitals'!$B:$J, 8, FALSE)</f>
        <v>2016</v>
      </c>
      <c r="N974" s="132" t="str">
        <f>VLOOKUP($C974,'Invited Hospitals'!$B:$K, 9, FALSE)</f>
        <v>Nongovt. (not-for-profit) - Other</v>
      </c>
      <c r="O974" s="125" t="s">
        <v>2690</v>
      </c>
      <c r="P974" s="121">
        <v>42786</v>
      </c>
      <c r="Q974" s="125" t="s">
        <v>2876</v>
      </c>
      <c r="R974" s="132" t="str">
        <f>VLOOKUP($C974,'Invited Hospitals'!$B:$K, 10, FALSE)</f>
        <v>Minor</v>
      </c>
      <c r="V974" s="1"/>
      <c r="X974" s="1"/>
      <c r="AF974" s="17"/>
      <c r="AG974" s="17"/>
      <c r="AH974" s="17"/>
    </row>
    <row r="975" spans="1:34">
      <c r="A975" s="84">
        <v>0.93035371403035816</v>
      </c>
      <c r="B975" s="83" t="s">
        <v>1534</v>
      </c>
      <c r="C975" s="83" t="s">
        <v>2407</v>
      </c>
      <c r="D975" s="84">
        <v>9.2891976238658858E-2</v>
      </c>
      <c r="E975" s="83" t="s">
        <v>1719</v>
      </c>
      <c r="F975" s="84">
        <v>0.45538935045037354</v>
      </c>
      <c r="G975" s="89" t="s">
        <v>1585</v>
      </c>
      <c r="H975" t="str">
        <f t="shared" si="77"/>
        <v>HUNT</v>
      </c>
      <c r="I975" t="str">
        <f t="shared" si="78"/>
        <v>DAVID</v>
      </c>
      <c r="J975" t="str">
        <f t="shared" si="76"/>
        <v>Hunt, David</v>
      </c>
      <c r="K975">
        <f>VLOOKUP(C975,'Invited Hospitals'!B:J, 7, FALSE)</f>
        <v>208</v>
      </c>
      <c r="L975" s="132">
        <v>30</v>
      </c>
      <c r="M975">
        <f>VLOOKUP($C975,'Invited Hospitals'!$B:$J, 8, FALSE)</f>
        <v>2016</v>
      </c>
      <c r="N975" s="132" t="str">
        <f>VLOOKUP($C975,'Invited Hospitals'!$B:$K, 9, FALSE)</f>
        <v>Nongovt. (not-for-profit) - Other</v>
      </c>
      <c r="O975" s="125" t="s">
        <v>2690</v>
      </c>
      <c r="P975" s="121">
        <v>42100</v>
      </c>
      <c r="Q975" s="125" t="s">
        <v>2656</v>
      </c>
      <c r="R975" s="132" t="str">
        <f>VLOOKUP($C975,'Invited Hospitals'!$B:$K, 10, FALSE)</f>
        <v>Minor</v>
      </c>
      <c r="V975" s="1"/>
      <c r="X975" s="1"/>
      <c r="AF975" s="17"/>
      <c r="AG975" s="17"/>
      <c r="AH975" s="17"/>
    </row>
    <row r="976" spans="1:34">
      <c r="A976" s="84">
        <v>1.5152782575424739E-2</v>
      </c>
      <c r="B976" s="83" t="s">
        <v>1534</v>
      </c>
      <c r="C976" s="83" t="s">
        <v>2407</v>
      </c>
      <c r="D976" s="84">
        <v>9.2891976238658858E-2</v>
      </c>
      <c r="E976" s="83" t="s">
        <v>1721</v>
      </c>
      <c r="F976" s="84">
        <v>0.97548158971023757</v>
      </c>
      <c r="G976" s="89" t="s">
        <v>1633</v>
      </c>
      <c r="H976" t="str">
        <f t="shared" si="77"/>
        <v>JENKINS</v>
      </c>
      <c r="I976" t="str">
        <f t="shared" si="78"/>
        <v>SHAARI J.</v>
      </c>
      <c r="J976" t="str">
        <f t="shared" si="76"/>
        <v>Jenkins, Shaari J.</v>
      </c>
      <c r="K976">
        <f>VLOOKUP(C976,'Invited Hospitals'!B:J, 7, FALSE)</f>
        <v>208</v>
      </c>
      <c r="L976" s="132">
        <v>40</v>
      </c>
      <c r="M976">
        <f>VLOOKUP($C976,'Invited Hospitals'!$B:$J, 8, FALSE)</f>
        <v>2016</v>
      </c>
      <c r="N976" s="132" t="str">
        <f>VLOOKUP($C976,'Invited Hospitals'!$B:$K, 9, FALSE)</f>
        <v>Nongovt. (not-for-profit) - Other</v>
      </c>
      <c r="O976" s="120" t="s">
        <v>2690</v>
      </c>
      <c r="P976" s="113">
        <v>42345</v>
      </c>
      <c r="Q976" s="119" t="s">
        <v>2681</v>
      </c>
      <c r="R976" s="132" t="str">
        <f>VLOOKUP($C976,'Invited Hospitals'!$B:$K, 10, FALSE)</f>
        <v>Minor</v>
      </c>
      <c r="V976" s="1"/>
      <c r="X976" s="1"/>
      <c r="AF976" s="17"/>
      <c r="AG976" s="17"/>
      <c r="AH976" s="17"/>
    </row>
    <row r="977" spans="1:34">
      <c r="A977" s="84">
        <v>0.57724350035181105</v>
      </c>
      <c r="B977" s="83" t="s">
        <v>1534</v>
      </c>
      <c r="C977" s="83" t="s">
        <v>2407</v>
      </c>
      <c r="D977" s="84">
        <v>9.2891976238658858E-2</v>
      </c>
      <c r="E977" s="83" t="s">
        <v>1718</v>
      </c>
      <c r="F977" s="84">
        <v>0.49490553607106658</v>
      </c>
      <c r="G977" s="89" t="s">
        <v>1552</v>
      </c>
      <c r="H977" t="str">
        <f t="shared" si="77"/>
        <v>JOHNSON</v>
      </c>
      <c r="I977" t="str">
        <f t="shared" si="78"/>
        <v>ERIKA</v>
      </c>
      <c r="J977" t="str">
        <f t="shared" si="76"/>
        <v>Johnson, Erika</v>
      </c>
      <c r="K977">
        <f>VLOOKUP(C977,'Invited Hospitals'!B:J, 7, FALSE)</f>
        <v>208</v>
      </c>
      <c r="L977" s="132">
        <v>40</v>
      </c>
      <c r="M977">
        <f>VLOOKUP($C977,'Invited Hospitals'!$B:$J, 8, FALSE)</f>
        <v>2016</v>
      </c>
      <c r="N977" s="132" t="str">
        <f>VLOOKUP($C977,'Invited Hospitals'!$B:$K, 9, FALSE)</f>
        <v>Nongovt. (not-for-profit) - Other</v>
      </c>
      <c r="O977" s="110" t="s">
        <v>2690</v>
      </c>
      <c r="P977" s="121">
        <v>39146</v>
      </c>
      <c r="Q977" s="110" t="s">
        <v>2678</v>
      </c>
      <c r="R977" s="132" t="str">
        <f>VLOOKUP($C977,'Invited Hospitals'!$B:$K, 10, FALSE)</f>
        <v>Minor</v>
      </c>
      <c r="V977" s="1"/>
      <c r="X977" s="1"/>
      <c r="AF977" s="17"/>
      <c r="AG977" s="17"/>
      <c r="AH977" s="17"/>
    </row>
    <row r="978" spans="1:34">
      <c r="A978" s="84">
        <v>8.8683943943431376E-2</v>
      </c>
      <c r="B978" s="83" t="s">
        <v>1534</v>
      </c>
      <c r="C978" s="83" t="s">
        <v>2407</v>
      </c>
      <c r="D978" s="84">
        <v>9.2891976238658858E-2</v>
      </c>
      <c r="E978" s="83" t="s">
        <v>1724</v>
      </c>
      <c r="F978" s="84">
        <v>3.7703553288351621E-2</v>
      </c>
      <c r="G978" s="89" t="s">
        <v>1704</v>
      </c>
      <c r="H978" t="str">
        <f t="shared" si="77"/>
        <v>JOSEPH</v>
      </c>
      <c r="I978" t="str">
        <f t="shared" si="78"/>
        <v>JESSY</v>
      </c>
      <c r="J978" t="str">
        <f t="shared" si="76"/>
        <v>Joseph, Jessy</v>
      </c>
      <c r="K978">
        <f>VLOOKUP(C978,'Invited Hospitals'!B:J, 7, FALSE)</f>
        <v>208</v>
      </c>
      <c r="L978" s="132">
        <v>18</v>
      </c>
      <c r="M978">
        <f>VLOOKUP($C978,'Invited Hospitals'!$B:$J, 8, FALSE)</f>
        <v>2016</v>
      </c>
      <c r="N978" s="132" t="str">
        <f>VLOOKUP($C978,'Invited Hospitals'!$B:$K, 9, FALSE)</f>
        <v>Nongovt. (not-for-profit) - Other</v>
      </c>
      <c r="O978" s="125" t="s">
        <v>2690</v>
      </c>
      <c r="P978" s="121">
        <v>42415</v>
      </c>
      <c r="Q978" s="110" t="s">
        <v>2784</v>
      </c>
      <c r="R978" s="132" t="str">
        <f>VLOOKUP($C978,'Invited Hospitals'!$B:$K, 10, FALSE)</f>
        <v>Minor</v>
      </c>
      <c r="V978" s="1"/>
      <c r="X978" s="1"/>
      <c r="AF978" s="17"/>
      <c r="AG978" s="17"/>
      <c r="AH978" s="17"/>
    </row>
    <row r="979" spans="1:34">
      <c r="A979" s="84">
        <v>0.94469277529343798</v>
      </c>
      <c r="B979" s="83" t="s">
        <v>1534</v>
      </c>
      <c r="C979" s="83" t="s">
        <v>2407</v>
      </c>
      <c r="D979" s="84">
        <v>9.2891976238658858E-2</v>
      </c>
      <c r="E979" s="83" t="s">
        <v>1718</v>
      </c>
      <c r="F979" s="84">
        <v>0.49490553607106658</v>
      </c>
      <c r="G979" s="89" t="s">
        <v>1553</v>
      </c>
      <c r="H979" t="str">
        <f t="shared" si="77"/>
        <v>JOSEPH</v>
      </c>
      <c r="I979" t="str">
        <f t="shared" si="78"/>
        <v>PAUL R.</v>
      </c>
      <c r="J979" t="str">
        <f t="shared" si="76"/>
        <v>Joseph, Paul R.</v>
      </c>
      <c r="K979">
        <f>VLOOKUP(C979,'Invited Hospitals'!B:J, 7, FALSE)</f>
        <v>208</v>
      </c>
      <c r="L979" s="132">
        <v>40</v>
      </c>
      <c r="M979">
        <f>VLOOKUP($C979,'Invited Hospitals'!$B:$J, 8, FALSE)</f>
        <v>2016</v>
      </c>
      <c r="N979" s="132" t="str">
        <f>VLOOKUP($C979,'Invited Hospitals'!$B:$K, 9, FALSE)</f>
        <v>Nongovt. (not-for-profit) - Other</v>
      </c>
      <c r="O979" s="110" t="s">
        <v>2690</v>
      </c>
      <c r="P979" s="121">
        <v>42758</v>
      </c>
      <c r="Q979" s="110" t="s">
        <v>2839</v>
      </c>
      <c r="R979" s="132" t="str">
        <f>VLOOKUP($C979,'Invited Hospitals'!$B:$K, 10, FALSE)</f>
        <v>Minor</v>
      </c>
      <c r="V979" s="1"/>
      <c r="X979" s="1"/>
      <c r="AF979" s="17"/>
      <c r="AG979" s="17"/>
      <c r="AH979" s="17"/>
    </row>
    <row r="980" spans="1:34">
      <c r="A980" s="84">
        <v>0.88788408600916047</v>
      </c>
      <c r="B980" s="83" t="s">
        <v>1534</v>
      </c>
      <c r="C980" s="83" t="s">
        <v>2407</v>
      </c>
      <c r="D980" s="84">
        <v>9.2891976238658858E-2</v>
      </c>
      <c r="E980" s="83" t="s">
        <v>1723</v>
      </c>
      <c r="F980" s="84">
        <v>0.32799101029205158</v>
      </c>
      <c r="G980" s="89" t="s">
        <v>1675</v>
      </c>
      <c r="H980" t="str">
        <f t="shared" si="77"/>
        <v>JOSEPHS</v>
      </c>
      <c r="I980" t="str">
        <f t="shared" si="78"/>
        <v>MELISSA</v>
      </c>
      <c r="J980" t="str">
        <f t="shared" si="76"/>
        <v>Josephs, Melissa</v>
      </c>
      <c r="K980">
        <f>VLOOKUP(C980,'Invited Hospitals'!B:J, 7, FALSE)</f>
        <v>208</v>
      </c>
      <c r="L980" s="132">
        <v>31</v>
      </c>
      <c r="M980">
        <f>VLOOKUP($C980,'Invited Hospitals'!$B:$J, 8, FALSE)</f>
        <v>2016</v>
      </c>
      <c r="N980" s="132" t="str">
        <f>VLOOKUP($C980,'Invited Hospitals'!$B:$K, 9, FALSE)</f>
        <v>Nongovt. (not-for-profit) - Other</v>
      </c>
      <c r="O980" s="125" t="s">
        <v>2690</v>
      </c>
      <c r="P980" s="121">
        <v>39755</v>
      </c>
      <c r="Q980" s="119" t="s">
        <v>2967</v>
      </c>
      <c r="R980" s="132" t="str">
        <f>VLOOKUP($C980,'Invited Hospitals'!$B:$K, 10, FALSE)</f>
        <v>Minor</v>
      </c>
      <c r="V980" s="1"/>
      <c r="X980" s="1"/>
      <c r="AF980" s="17"/>
      <c r="AG980" s="17"/>
      <c r="AH980" s="17"/>
    </row>
    <row r="981" spans="1:34">
      <c r="A981" s="84">
        <v>0.48531496171107158</v>
      </c>
      <c r="B981" s="83" t="s">
        <v>1534</v>
      </c>
      <c r="C981" s="83" t="s">
        <v>2407</v>
      </c>
      <c r="D981" s="84">
        <v>9.2891976238658858E-2</v>
      </c>
      <c r="E981" s="83" t="s">
        <v>1720</v>
      </c>
      <c r="F981" s="84">
        <v>5.1153287088266608E-2</v>
      </c>
      <c r="G981" s="89" t="s">
        <v>1609</v>
      </c>
      <c r="H981" t="str">
        <f t="shared" si="77"/>
        <v>JOSIAH</v>
      </c>
      <c r="I981" t="str">
        <f t="shared" si="78"/>
        <v>SHANE E.</v>
      </c>
      <c r="J981" t="str">
        <f t="shared" si="76"/>
        <v>Josiah, Shane E.</v>
      </c>
      <c r="K981">
        <f>VLOOKUP(C981,'Invited Hospitals'!B:J, 7, FALSE)</f>
        <v>208</v>
      </c>
      <c r="L981" s="132">
        <v>30</v>
      </c>
      <c r="M981">
        <f>VLOOKUP($C981,'Invited Hospitals'!$B:$J, 8, FALSE)</f>
        <v>2016</v>
      </c>
      <c r="N981" s="132" t="str">
        <f>VLOOKUP($C981,'Invited Hospitals'!$B:$K, 9, FALSE)</f>
        <v>Nongovt. (not-for-profit) - Other</v>
      </c>
      <c r="O981" s="125" t="s">
        <v>2690</v>
      </c>
      <c r="P981" s="121">
        <v>42632</v>
      </c>
      <c r="Q981" s="110" t="s">
        <v>2900</v>
      </c>
      <c r="R981" s="132" t="str">
        <f>VLOOKUP($C981,'Invited Hospitals'!$B:$K, 10, FALSE)</f>
        <v>Minor</v>
      </c>
      <c r="V981" s="1"/>
      <c r="X981" s="1"/>
      <c r="AF981" s="17"/>
      <c r="AG981" s="17"/>
      <c r="AH981" s="17"/>
    </row>
    <row r="982" spans="1:34">
      <c r="A982" s="84">
        <v>0.80807568979269551</v>
      </c>
      <c r="B982" s="83" t="s">
        <v>1534</v>
      </c>
      <c r="C982" s="83" t="s">
        <v>2407</v>
      </c>
      <c r="D982" s="84">
        <v>9.2891976238658858E-2</v>
      </c>
      <c r="E982" s="83" t="s">
        <v>1718</v>
      </c>
      <c r="F982" s="84">
        <v>0.49490553607106658</v>
      </c>
      <c r="G982" s="89" t="s">
        <v>1554</v>
      </c>
      <c r="H982" t="str">
        <f t="shared" si="77"/>
        <v>KAY</v>
      </c>
      <c r="I982" t="str">
        <f t="shared" si="78"/>
        <v>CRYSTAL</v>
      </c>
      <c r="J982" t="str">
        <f t="shared" si="76"/>
        <v>Kay, Crystal</v>
      </c>
      <c r="K982">
        <f>VLOOKUP(C982,'Invited Hospitals'!B:J, 7, FALSE)</f>
        <v>208</v>
      </c>
      <c r="L982" s="132">
        <v>40</v>
      </c>
      <c r="M982">
        <f>VLOOKUP($C982,'Invited Hospitals'!$B:$J, 8, FALSE)</f>
        <v>2016</v>
      </c>
      <c r="N982" s="132" t="str">
        <f>VLOOKUP($C982,'Invited Hospitals'!$B:$K, 9, FALSE)</f>
        <v>Nongovt. (not-for-profit) - Other</v>
      </c>
      <c r="O982" s="110" t="s">
        <v>2690</v>
      </c>
      <c r="P982" s="121">
        <v>41764</v>
      </c>
      <c r="Q982" s="110" t="s">
        <v>2681</v>
      </c>
      <c r="R982" s="132" t="str">
        <f>VLOOKUP($C982,'Invited Hospitals'!$B:$K, 10, FALSE)</f>
        <v>Minor</v>
      </c>
      <c r="V982" s="1"/>
      <c r="X982" s="1"/>
      <c r="AF982" s="17"/>
      <c r="AG982" s="17"/>
      <c r="AH982" s="17"/>
    </row>
    <row r="983" spans="1:34">
      <c r="A983" s="84">
        <v>0.30923206642999401</v>
      </c>
      <c r="B983" s="83" t="s">
        <v>1534</v>
      </c>
      <c r="C983" s="83" t="s">
        <v>2407</v>
      </c>
      <c r="D983" s="84">
        <v>9.2891976238658858E-2</v>
      </c>
      <c r="E983" s="83" t="s">
        <v>1721</v>
      </c>
      <c r="F983" s="84">
        <v>0.97548158971023757</v>
      </c>
      <c r="G983" s="89" t="s">
        <v>1634</v>
      </c>
      <c r="H983" t="str">
        <f t="shared" si="77"/>
        <v>KELANTHARA</v>
      </c>
      <c r="I983" t="str">
        <f t="shared" si="78"/>
        <v>MARYSHINE</v>
      </c>
      <c r="J983" t="str">
        <f t="shared" si="76"/>
        <v>Kelanthara, Maryshine</v>
      </c>
      <c r="K983">
        <f>VLOOKUP(C983,'Invited Hospitals'!B:J, 7, FALSE)</f>
        <v>208</v>
      </c>
      <c r="L983" s="132">
        <v>40</v>
      </c>
      <c r="M983">
        <f>VLOOKUP($C983,'Invited Hospitals'!$B:$J, 8, FALSE)</f>
        <v>2016</v>
      </c>
      <c r="N983" s="132" t="str">
        <f>VLOOKUP($C983,'Invited Hospitals'!$B:$K, 9, FALSE)</f>
        <v>Nongovt. (not-for-profit) - Other</v>
      </c>
      <c r="O983" s="120" t="s">
        <v>2690</v>
      </c>
      <c r="P983" s="113">
        <v>36563</v>
      </c>
      <c r="Q983" s="119" t="s">
        <v>2681</v>
      </c>
      <c r="R983" s="132" t="str">
        <f>VLOOKUP($C983,'Invited Hospitals'!$B:$K, 10, FALSE)</f>
        <v>Minor</v>
      </c>
      <c r="V983" s="1"/>
      <c r="X983" s="1"/>
      <c r="AF983" s="17"/>
      <c r="AG983" s="17"/>
      <c r="AH983" s="17"/>
    </row>
    <row r="984" spans="1:34">
      <c r="A984" s="84">
        <v>0.3945296364799743</v>
      </c>
      <c r="B984" s="83" t="s">
        <v>1534</v>
      </c>
      <c r="C984" s="83" t="s">
        <v>2407</v>
      </c>
      <c r="D984" s="84">
        <v>9.2891976238658899E-2</v>
      </c>
      <c r="E984" s="83" t="s">
        <v>1724</v>
      </c>
      <c r="F984" s="84">
        <v>3.7703553288351621E-2</v>
      </c>
      <c r="G984" s="89" t="s">
        <v>1705</v>
      </c>
      <c r="H984" t="str">
        <f t="shared" si="77"/>
        <v>KIM</v>
      </c>
      <c r="I984" t="str">
        <f t="shared" si="78"/>
        <v>JENNY</v>
      </c>
      <c r="J984" t="str">
        <f t="shared" si="76"/>
        <v>Kim, Jenny</v>
      </c>
      <c r="K984">
        <f>VLOOKUP(C984,'Invited Hospitals'!B:J, 7, FALSE)</f>
        <v>208</v>
      </c>
      <c r="L984" s="132">
        <v>18</v>
      </c>
      <c r="M984">
        <f>VLOOKUP($C984,'Invited Hospitals'!$B:$J, 8, FALSE)</f>
        <v>2016</v>
      </c>
      <c r="N984" s="132" t="str">
        <f>VLOOKUP($C984,'Invited Hospitals'!$B:$K, 9, FALSE)</f>
        <v>Nongovt. (not-for-profit) - Other</v>
      </c>
      <c r="O984" s="125" t="s">
        <v>2690</v>
      </c>
      <c r="P984" s="121">
        <v>42506</v>
      </c>
      <c r="Q984" s="110" t="s">
        <v>2998</v>
      </c>
      <c r="R984" s="132" t="str">
        <f>VLOOKUP($C984,'Invited Hospitals'!$B:$K, 10, FALSE)</f>
        <v>Minor</v>
      </c>
      <c r="V984" s="1"/>
      <c r="X984" s="1"/>
      <c r="AF984" s="17"/>
      <c r="AG984" s="17"/>
      <c r="AH984" s="17"/>
    </row>
    <row r="985" spans="1:34">
      <c r="A985" s="84">
        <v>0.77535281350207819</v>
      </c>
      <c r="B985" s="83" t="s">
        <v>1534</v>
      </c>
      <c r="C985" s="83" t="s">
        <v>2407</v>
      </c>
      <c r="D985" s="84">
        <v>9.2891976238658858E-2</v>
      </c>
      <c r="E985" s="83" t="s">
        <v>1719</v>
      </c>
      <c r="F985" s="84">
        <v>0.45538935045037354</v>
      </c>
      <c r="G985" s="89" t="s">
        <v>1586</v>
      </c>
      <c r="H985" t="str">
        <f t="shared" si="77"/>
        <v>KURIAKOSE</v>
      </c>
      <c r="I985" t="str">
        <f t="shared" si="78"/>
        <v>MINTU</v>
      </c>
      <c r="J985" t="str">
        <f t="shared" si="76"/>
        <v>Kuriakose, Mintu</v>
      </c>
      <c r="K985">
        <f>VLOOKUP(C985,'Invited Hospitals'!B:J, 7, FALSE)</f>
        <v>208</v>
      </c>
      <c r="L985" s="132">
        <v>30</v>
      </c>
      <c r="M985">
        <f>VLOOKUP($C985,'Invited Hospitals'!$B:$J, 8, FALSE)</f>
        <v>2016</v>
      </c>
      <c r="N985" s="132" t="str">
        <f>VLOOKUP($C985,'Invited Hospitals'!$B:$K, 9, FALSE)</f>
        <v>Nongovt. (not-for-profit) - Other</v>
      </c>
      <c r="O985" s="125" t="s">
        <v>2690</v>
      </c>
      <c r="P985" s="121">
        <v>40798</v>
      </c>
      <c r="Q985" s="125" t="s">
        <v>2656</v>
      </c>
      <c r="R985" s="132" t="str">
        <f>VLOOKUP($C985,'Invited Hospitals'!$B:$K, 10, FALSE)</f>
        <v>Minor</v>
      </c>
      <c r="V985" s="1"/>
      <c r="X985" s="1"/>
      <c r="AF985" s="17"/>
      <c r="AG985" s="17"/>
      <c r="AH985" s="17"/>
    </row>
    <row r="986" spans="1:34">
      <c r="A986" s="84">
        <v>0.55520475103984501</v>
      </c>
      <c r="B986" s="83" t="s">
        <v>1534</v>
      </c>
      <c r="C986" s="83" t="s">
        <v>2407</v>
      </c>
      <c r="D986" s="84">
        <v>9.2891976238658858E-2</v>
      </c>
      <c r="E986" s="83" t="s">
        <v>1722</v>
      </c>
      <c r="F986" s="84">
        <v>0.85426708609038782</v>
      </c>
      <c r="G986" s="89" t="s">
        <v>1650</v>
      </c>
      <c r="H986" t="str">
        <f t="shared" si="77"/>
        <v>LAMONT-GENTILE</v>
      </c>
      <c r="I986" t="str">
        <f t="shared" si="78"/>
        <v>LINDA</v>
      </c>
      <c r="J986" t="str">
        <f t="shared" si="76"/>
        <v>Lamont-Gentile, Linda</v>
      </c>
      <c r="K986">
        <f>VLOOKUP(C986,'Invited Hospitals'!B:J, 7, FALSE)</f>
        <v>208</v>
      </c>
      <c r="L986" s="132">
        <v>15</v>
      </c>
      <c r="M986">
        <f>VLOOKUP($C986,'Invited Hospitals'!$B:$J, 8, FALSE)</f>
        <v>2016</v>
      </c>
      <c r="N986" s="132" t="str">
        <f>VLOOKUP($C986,'Invited Hospitals'!$B:$K, 9, FALSE)</f>
        <v>Nongovt. (not-for-profit) - Other</v>
      </c>
      <c r="O986" s="125" t="s">
        <v>2690</v>
      </c>
      <c r="P986" s="121">
        <v>37410</v>
      </c>
      <c r="Q986" s="124" t="s">
        <v>2950</v>
      </c>
      <c r="R986" s="132" t="str">
        <f>VLOOKUP($C986,'Invited Hospitals'!$B:$K, 10, FALSE)</f>
        <v>Minor</v>
      </c>
      <c r="V986" s="1"/>
      <c r="X986" s="1"/>
      <c r="AF986" s="17"/>
      <c r="AG986" s="17"/>
      <c r="AH986" s="17"/>
    </row>
    <row r="987" spans="1:34">
      <c r="A987" s="84">
        <v>7.2975360523963917E-2</v>
      </c>
      <c r="B987" s="83" t="s">
        <v>1534</v>
      </c>
      <c r="C987" s="83" t="s">
        <v>2407</v>
      </c>
      <c r="D987" s="84">
        <v>9.2891976238658858E-2</v>
      </c>
      <c r="E987" s="83" t="s">
        <v>1718</v>
      </c>
      <c r="F987" s="84">
        <v>0.49490553607106658</v>
      </c>
      <c r="G987" s="89" t="s">
        <v>1555</v>
      </c>
      <c r="H987" t="str">
        <f t="shared" si="77"/>
        <v>LATCHMAN</v>
      </c>
      <c r="I987" t="str">
        <f t="shared" si="78"/>
        <v>NIRVANA</v>
      </c>
      <c r="J987" t="str">
        <f t="shared" si="76"/>
        <v>Latchman, Nirvana</v>
      </c>
      <c r="K987">
        <f>VLOOKUP(C987,'Invited Hospitals'!B:J, 7, FALSE)</f>
        <v>208</v>
      </c>
      <c r="L987" s="132">
        <v>40</v>
      </c>
      <c r="M987">
        <f>VLOOKUP($C987,'Invited Hospitals'!$B:$J, 8, FALSE)</f>
        <v>2016</v>
      </c>
      <c r="N987" s="132" t="str">
        <f>VLOOKUP($C987,'Invited Hospitals'!$B:$K, 9, FALSE)</f>
        <v>Nongovt. (not-for-profit) - Other</v>
      </c>
      <c r="O987" s="110" t="s">
        <v>2690</v>
      </c>
      <c r="P987" s="121">
        <v>42450</v>
      </c>
      <c r="Q987" s="110" t="s">
        <v>2678</v>
      </c>
      <c r="R987" s="132" t="str">
        <f>VLOOKUP($C987,'Invited Hospitals'!$B:$K, 10, FALSE)</f>
        <v>Minor</v>
      </c>
      <c r="V987" s="1"/>
      <c r="X987" s="1"/>
      <c r="AF987" s="17"/>
      <c r="AG987" s="17"/>
      <c r="AH987" s="17"/>
    </row>
    <row r="988" spans="1:34">
      <c r="A988" s="84">
        <v>0.75137339748746224</v>
      </c>
      <c r="B988" s="83" t="s">
        <v>1534</v>
      </c>
      <c r="C988" s="83" t="s">
        <v>2407</v>
      </c>
      <c r="D988" s="84">
        <v>9.2891976238658858E-2</v>
      </c>
      <c r="E988" s="83" t="s">
        <v>1721</v>
      </c>
      <c r="F988" s="84">
        <v>0.97548158971023757</v>
      </c>
      <c r="G988" s="89" t="s">
        <v>1635</v>
      </c>
      <c r="H988" t="str">
        <f t="shared" si="77"/>
        <v>LIVERMORE</v>
      </c>
      <c r="I988" t="str">
        <f t="shared" si="78"/>
        <v>DENISE</v>
      </c>
      <c r="J988" t="str">
        <f t="shared" si="76"/>
        <v>Livermore, Denise</v>
      </c>
      <c r="K988">
        <f>VLOOKUP(C988,'Invited Hospitals'!B:J, 7, FALSE)</f>
        <v>208</v>
      </c>
      <c r="L988" s="132">
        <v>40</v>
      </c>
      <c r="M988">
        <f>VLOOKUP($C988,'Invited Hospitals'!$B:$J, 8, FALSE)</f>
        <v>2016</v>
      </c>
      <c r="N988" s="132" t="str">
        <f>VLOOKUP($C988,'Invited Hospitals'!$B:$K, 9, FALSE)</f>
        <v>Nongovt. (not-for-profit) - Other</v>
      </c>
      <c r="O988" s="120" t="s">
        <v>2690</v>
      </c>
      <c r="P988" s="113">
        <v>42388</v>
      </c>
      <c r="Q988" s="119" t="s">
        <v>2678</v>
      </c>
      <c r="R988" s="132" t="str">
        <f>VLOOKUP($C988,'Invited Hospitals'!$B:$K, 10, FALSE)</f>
        <v>Minor</v>
      </c>
      <c r="V988" s="1"/>
      <c r="X988" s="1"/>
      <c r="AF988" s="17"/>
      <c r="AG988" s="17"/>
      <c r="AH988" s="17"/>
    </row>
    <row r="989" spans="1:34">
      <c r="A989" s="84">
        <v>0.7717143575535117</v>
      </c>
      <c r="B989" s="83" t="s">
        <v>1534</v>
      </c>
      <c r="C989" s="83" t="s">
        <v>2407</v>
      </c>
      <c r="D989" s="84">
        <v>9.2891976238658858E-2</v>
      </c>
      <c r="E989" s="83" t="s">
        <v>1720</v>
      </c>
      <c r="F989" s="84">
        <v>5.1153287088266608E-2</v>
      </c>
      <c r="G989" s="89" t="s">
        <v>1610</v>
      </c>
      <c r="H989" t="str">
        <f t="shared" si="77"/>
        <v>LUGTU</v>
      </c>
      <c r="I989" t="str">
        <f t="shared" si="78"/>
        <v>JADE B.</v>
      </c>
      <c r="J989" t="str">
        <f t="shared" si="76"/>
        <v>Lugtu, Jade B.</v>
      </c>
      <c r="K989">
        <f>VLOOKUP(C989,'Invited Hospitals'!B:J, 7, FALSE)</f>
        <v>208</v>
      </c>
      <c r="L989" s="132">
        <v>30</v>
      </c>
      <c r="M989">
        <f>VLOOKUP($C989,'Invited Hospitals'!$B:$J, 8, FALSE)</f>
        <v>2016</v>
      </c>
      <c r="N989" s="132" t="str">
        <f>VLOOKUP($C989,'Invited Hospitals'!$B:$K, 9, FALSE)</f>
        <v>Nongovt. (not-for-profit) - Other</v>
      </c>
      <c r="O989" s="125" t="s">
        <v>2690</v>
      </c>
      <c r="P989" s="121">
        <v>40210</v>
      </c>
      <c r="Q989" s="110" t="s">
        <v>2900</v>
      </c>
      <c r="R989" s="132" t="str">
        <f>VLOOKUP($C989,'Invited Hospitals'!$B:$K, 10, FALSE)</f>
        <v>Minor</v>
      </c>
      <c r="V989" s="1"/>
      <c r="X989" s="1"/>
      <c r="AF989" s="17"/>
      <c r="AG989" s="17"/>
      <c r="AH989" s="17"/>
    </row>
    <row r="990" spans="1:34">
      <c r="A990" s="84">
        <v>0.56685008420474525</v>
      </c>
      <c r="B990" s="83" t="s">
        <v>1534</v>
      </c>
      <c r="C990" s="83" t="s">
        <v>2407</v>
      </c>
      <c r="D990" s="84">
        <v>9.2891976238658858E-2</v>
      </c>
      <c r="E990" s="83" t="s">
        <v>1723</v>
      </c>
      <c r="F990" s="84">
        <v>0.32799101029205158</v>
      </c>
      <c r="G990" s="89" t="s">
        <v>1676</v>
      </c>
      <c r="H990" t="str">
        <f t="shared" si="77"/>
        <v>LUMSDEN</v>
      </c>
      <c r="I990" t="str">
        <f t="shared" si="78"/>
        <v>TAMIKA M.</v>
      </c>
      <c r="J990" t="str">
        <f t="shared" si="76"/>
        <v>Lumsden, Tamika M.</v>
      </c>
      <c r="K990">
        <f>VLOOKUP(C990,'Invited Hospitals'!B:J, 7, FALSE)</f>
        <v>208</v>
      </c>
      <c r="L990" s="132">
        <v>31</v>
      </c>
      <c r="M990">
        <f>VLOOKUP($C990,'Invited Hospitals'!$B:$J, 8, FALSE)</f>
        <v>2016</v>
      </c>
      <c r="N990" s="132" t="str">
        <f>VLOOKUP($C990,'Invited Hospitals'!$B:$K, 9, FALSE)</f>
        <v>Nongovt. (not-for-profit) - Other</v>
      </c>
      <c r="O990" s="125" t="s">
        <v>2690</v>
      </c>
      <c r="P990" s="121">
        <v>42345</v>
      </c>
      <c r="Q990" s="119" t="s">
        <v>2967</v>
      </c>
      <c r="R990" s="132" t="str">
        <f>VLOOKUP($C990,'Invited Hospitals'!$B:$K, 10, FALSE)</f>
        <v>Minor</v>
      </c>
      <c r="V990" s="1"/>
      <c r="X990" s="1"/>
      <c r="AF990" s="17"/>
      <c r="AG990" s="17"/>
      <c r="AH990" s="17"/>
    </row>
    <row r="991" spans="1:34">
      <c r="A991" s="84">
        <v>0.58336120589569729</v>
      </c>
      <c r="B991" s="83" t="s">
        <v>1534</v>
      </c>
      <c r="C991" s="83" t="s">
        <v>2407</v>
      </c>
      <c r="D991" s="84">
        <v>9.2891976238658858E-2</v>
      </c>
      <c r="E991" s="83" t="s">
        <v>1718</v>
      </c>
      <c r="F991" s="84">
        <v>0.49490553607106658</v>
      </c>
      <c r="G991" s="89" t="s">
        <v>1556</v>
      </c>
      <c r="H991" t="str">
        <f t="shared" si="77"/>
        <v>MAIKKULA</v>
      </c>
      <c r="I991" t="str">
        <f t="shared" si="78"/>
        <v>WHITNEY E.</v>
      </c>
      <c r="J991" t="str">
        <f t="shared" si="76"/>
        <v>Maikkula, Whitney E.</v>
      </c>
      <c r="K991">
        <f>VLOOKUP(C991,'Invited Hospitals'!B:J, 7, FALSE)</f>
        <v>208</v>
      </c>
      <c r="L991" s="132">
        <v>40</v>
      </c>
      <c r="M991">
        <f>VLOOKUP($C991,'Invited Hospitals'!$B:$J, 8, FALSE)</f>
        <v>2016</v>
      </c>
      <c r="N991" s="132" t="str">
        <f>VLOOKUP($C991,'Invited Hospitals'!$B:$K, 9, FALSE)</f>
        <v>Nongovt. (not-for-profit) - Other</v>
      </c>
      <c r="O991" s="110" t="s">
        <v>2838</v>
      </c>
      <c r="P991" s="121">
        <v>42272</v>
      </c>
      <c r="Q991" s="110" t="s">
        <v>2681</v>
      </c>
      <c r="R991" s="132" t="str">
        <f>VLOOKUP($C991,'Invited Hospitals'!$B:$K, 10, FALSE)</f>
        <v>Minor</v>
      </c>
      <c r="V991" s="1"/>
      <c r="X991" s="1"/>
      <c r="AF991" s="17"/>
      <c r="AG991" s="17"/>
      <c r="AH991" s="17"/>
    </row>
    <row r="992" spans="1:34">
      <c r="A992" s="84">
        <v>0.28650510961288289</v>
      </c>
      <c r="B992" s="83" t="s">
        <v>1534</v>
      </c>
      <c r="C992" s="83" t="s">
        <v>2407</v>
      </c>
      <c r="D992" s="84">
        <v>9.2891976238658858E-2</v>
      </c>
      <c r="E992" s="83" t="s">
        <v>1723</v>
      </c>
      <c r="F992" s="84">
        <v>0.32799101029205158</v>
      </c>
      <c r="G992" s="89" t="s">
        <v>1677</v>
      </c>
      <c r="H992" t="str">
        <f t="shared" si="77"/>
        <v>MANGAOIL</v>
      </c>
      <c r="I992" t="str">
        <f t="shared" si="78"/>
        <v>STACY</v>
      </c>
      <c r="J992" t="str">
        <f t="shared" si="76"/>
        <v>Mangaoil, Stacy</v>
      </c>
      <c r="K992">
        <f>VLOOKUP(C992,'Invited Hospitals'!B:J, 7, FALSE)</f>
        <v>208</v>
      </c>
      <c r="L992" s="132">
        <v>31</v>
      </c>
      <c r="M992">
        <f>VLOOKUP($C992,'Invited Hospitals'!$B:$J, 8, FALSE)</f>
        <v>2016</v>
      </c>
      <c r="N992" s="132" t="str">
        <f>VLOOKUP($C992,'Invited Hospitals'!$B:$K, 9, FALSE)</f>
        <v>Nongovt. (not-for-profit) - Other</v>
      </c>
      <c r="O992" s="125" t="s">
        <v>2690</v>
      </c>
      <c r="P992" s="121">
        <v>42100</v>
      </c>
      <c r="Q992" s="119" t="s">
        <v>2967</v>
      </c>
      <c r="R992" s="132" t="str">
        <f>VLOOKUP($C992,'Invited Hospitals'!$B:$K, 10, FALSE)</f>
        <v>Minor</v>
      </c>
      <c r="V992" s="1"/>
      <c r="X992" s="1"/>
      <c r="AF992" s="17"/>
      <c r="AG992" s="17"/>
      <c r="AH992" s="17"/>
    </row>
    <row r="993" spans="1:34">
      <c r="A993" s="84">
        <v>0.70074738814131321</v>
      </c>
      <c r="B993" s="83" t="s">
        <v>1534</v>
      </c>
      <c r="C993" s="83" t="s">
        <v>2407</v>
      </c>
      <c r="D993" s="84">
        <v>9.2891976238658858E-2</v>
      </c>
      <c r="E993" s="83" t="s">
        <v>1719</v>
      </c>
      <c r="F993" s="84">
        <v>0.45538935045037354</v>
      </c>
      <c r="G993" s="89" t="s">
        <v>1587</v>
      </c>
      <c r="H993" t="str">
        <f t="shared" si="77"/>
        <v>MATHAI</v>
      </c>
      <c r="I993" t="str">
        <f t="shared" si="78"/>
        <v>LIZA</v>
      </c>
      <c r="J993" t="str">
        <f t="shared" si="76"/>
        <v>Mathai, Liza</v>
      </c>
      <c r="K993">
        <f>VLOOKUP(C993,'Invited Hospitals'!B:J, 7, FALSE)</f>
        <v>208</v>
      </c>
      <c r="L993" s="132">
        <v>30</v>
      </c>
      <c r="M993">
        <f>VLOOKUP($C993,'Invited Hospitals'!$B:$J, 8, FALSE)</f>
        <v>2016</v>
      </c>
      <c r="N993" s="132" t="str">
        <f>VLOOKUP($C993,'Invited Hospitals'!$B:$K, 9, FALSE)</f>
        <v>Nongovt. (not-for-profit) - Other</v>
      </c>
      <c r="O993" s="125" t="s">
        <v>2690</v>
      </c>
      <c r="P993" s="121">
        <v>38908</v>
      </c>
      <c r="Q993" s="125" t="s">
        <v>2876</v>
      </c>
      <c r="R993" s="132" t="str">
        <f>VLOOKUP($C993,'Invited Hospitals'!$B:$K, 10, FALSE)</f>
        <v>Minor</v>
      </c>
      <c r="V993" s="1"/>
      <c r="X993" s="1"/>
      <c r="AF993" s="17"/>
      <c r="AG993" s="17"/>
      <c r="AH993" s="17"/>
    </row>
    <row r="994" spans="1:34">
      <c r="A994" s="84">
        <v>0.31925135628627477</v>
      </c>
      <c r="B994" s="83" t="s">
        <v>1534</v>
      </c>
      <c r="C994" s="83" t="s">
        <v>2407</v>
      </c>
      <c r="D994" s="84">
        <v>9.2891976238658858E-2</v>
      </c>
      <c r="E994" s="83" t="s">
        <v>1721</v>
      </c>
      <c r="F994" s="84">
        <v>0.97548158971023757</v>
      </c>
      <c r="G994" s="89" t="s">
        <v>1636</v>
      </c>
      <c r="H994" t="str">
        <f t="shared" si="77"/>
        <v>MATIAS</v>
      </c>
      <c r="I994" t="str">
        <f t="shared" si="78"/>
        <v>MARYANN</v>
      </c>
      <c r="J994" t="str">
        <f t="shared" si="76"/>
        <v>Matias, Maryann</v>
      </c>
      <c r="K994">
        <f>VLOOKUP(C994,'Invited Hospitals'!B:J, 7, FALSE)</f>
        <v>208</v>
      </c>
      <c r="L994" s="132">
        <v>40</v>
      </c>
      <c r="M994">
        <f>VLOOKUP($C994,'Invited Hospitals'!$B:$J, 8, FALSE)</f>
        <v>2016</v>
      </c>
      <c r="N994" s="132" t="str">
        <f>VLOOKUP($C994,'Invited Hospitals'!$B:$K, 9, FALSE)</f>
        <v>Nongovt. (not-for-profit) - Other</v>
      </c>
      <c r="O994" s="120" t="s">
        <v>2690</v>
      </c>
      <c r="P994" s="113">
        <v>32076</v>
      </c>
      <c r="Q994" s="119" t="s">
        <v>2681</v>
      </c>
      <c r="R994" s="132" t="str">
        <f>VLOOKUP($C994,'Invited Hospitals'!$B:$K, 10, FALSE)</f>
        <v>Minor</v>
      </c>
      <c r="V994" s="1"/>
      <c r="X994" s="1"/>
      <c r="AF994" s="17"/>
      <c r="AG994" s="17"/>
      <c r="AH994" s="17"/>
    </row>
    <row r="995" spans="1:34">
      <c r="A995" s="84">
        <v>0.77014218924859812</v>
      </c>
      <c r="B995" s="83" t="s">
        <v>1534</v>
      </c>
      <c r="C995" s="83" t="s">
        <v>2407</v>
      </c>
      <c r="D995" s="84">
        <v>9.2891976238658858E-2</v>
      </c>
      <c r="E995" s="83" t="s">
        <v>1722</v>
      </c>
      <c r="F995" s="84">
        <v>0.85426708609038782</v>
      </c>
      <c r="G995" s="89" t="s">
        <v>1651</v>
      </c>
      <c r="H995" t="s">
        <v>3725</v>
      </c>
      <c r="I995" t="s">
        <v>6634</v>
      </c>
      <c r="J995" t="str">
        <f t="shared" si="76"/>
        <v>Chandiramani, Maria Dulce</v>
      </c>
      <c r="K995">
        <f>VLOOKUP(C995,'Invited Hospitals'!B:J, 7, FALSE)</f>
        <v>208</v>
      </c>
      <c r="L995" s="132">
        <v>15</v>
      </c>
      <c r="M995">
        <f>VLOOKUP($C995,'Invited Hospitals'!$B:$J, 8, FALSE)</f>
        <v>2016</v>
      </c>
      <c r="N995" s="132" t="str">
        <f>VLOOKUP($C995,'Invited Hospitals'!$B:$K, 9, FALSE)</f>
        <v>Nongovt. (not-for-profit) - Other</v>
      </c>
      <c r="O995" s="125" t="s">
        <v>2690</v>
      </c>
      <c r="P995" s="121">
        <v>39454</v>
      </c>
      <c r="Q995" s="124" t="s">
        <v>2950</v>
      </c>
      <c r="R995" s="132" t="str">
        <f>VLOOKUP($C995,'Invited Hospitals'!$B:$K, 10, FALSE)</f>
        <v>Minor</v>
      </c>
      <c r="V995" s="1"/>
      <c r="X995" s="1"/>
      <c r="AF995" s="17"/>
      <c r="AG995" s="17"/>
      <c r="AH995" s="17"/>
    </row>
    <row r="996" spans="1:34">
      <c r="A996" s="84">
        <v>0.6335466817740848</v>
      </c>
      <c r="B996" s="83" t="s">
        <v>1534</v>
      </c>
      <c r="C996" s="83" t="s">
        <v>2407</v>
      </c>
      <c r="D996" s="84">
        <v>9.2891976238658858E-2</v>
      </c>
      <c r="E996" s="83" t="s">
        <v>1719</v>
      </c>
      <c r="F996" s="84">
        <v>0.45538935045037354</v>
      </c>
      <c r="G996" s="89" t="s">
        <v>1588</v>
      </c>
      <c r="H996" t="str">
        <f t="shared" ref="H996:H1023" si="79">LEFT(G996,(FIND(" ",G996,1)-1))</f>
        <v>MC</v>
      </c>
      <c r="I996" t="str">
        <f t="shared" ref="I996:I1027" si="80">TRIM(MID(G996,FIND(" ",G996)+1,256))</f>
        <v>GOVERN CHRISTINA</v>
      </c>
      <c r="J996" t="str">
        <f t="shared" si="76"/>
        <v>Mc, Govern Christina</v>
      </c>
      <c r="K996">
        <f>VLOOKUP(C996,'Invited Hospitals'!B:J, 7, FALSE)</f>
        <v>208</v>
      </c>
      <c r="L996" s="132">
        <v>30</v>
      </c>
      <c r="M996">
        <f>VLOOKUP($C996,'Invited Hospitals'!$B:$J, 8, FALSE)</f>
        <v>2016</v>
      </c>
      <c r="N996" s="132" t="str">
        <f>VLOOKUP($C996,'Invited Hospitals'!$B:$K, 9, FALSE)</f>
        <v>Nongovt. (not-for-profit) - Other</v>
      </c>
      <c r="O996" s="125" t="s">
        <v>2690</v>
      </c>
      <c r="P996" s="121">
        <v>35128</v>
      </c>
      <c r="Q996" s="125" t="s">
        <v>2656</v>
      </c>
      <c r="R996" s="132" t="str">
        <f>VLOOKUP($C996,'Invited Hospitals'!$B:$K, 10, FALSE)</f>
        <v>Minor</v>
      </c>
      <c r="V996" s="1"/>
      <c r="X996" s="1"/>
      <c r="AF996" s="17"/>
      <c r="AG996" s="17"/>
      <c r="AH996" s="17"/>
    </row>
    <row r="997" spans="1:34">
      <c r="A997" s="84">
        <v>0.91200522456756483</v>
      </c>
      <c r="B997" s="83" t="s">
        <v>1534</v>
      </c>
      <c r="C997" s="83" t="s">
        <v>2407</v>
      </c>
      <c r="D997" s="84">
        <v>9.2891976238658858E-2</v>
      </c>
      <c r="E997" s="83" t="s">
        <v>1719</v>
      </c>
      <c r="F997" s="84">
        <v>0.45538935045037354</v>
      </c>
      <c r="G997" s="89" t="s">
        <v>1589</v>
      </c>
      <c r="H997" t="str">
        <f t="shared" si="79"/>
        <v>MCCARTHY</v>
      </c>
      <c r="I997" t="str">
        <f t="shared" si="80"/>
        <v>AMANDA</v>
      </c>
      <c r="J997" t="str">
        <f t="shared" si="76"/>
        <v>Mccarthy, Amanda</v>
      </c>
      <c r="K997">
        <f>VLOOKUP(C997,'Invited Hospitals'!B:J, 7, FALSE)</f>
        <v>208</v>
      </c>
      <c r="L997" s="132">
        <v>30</v>
      </c>
      <c r="M997">
        <f>VLOOKUP($C997,'Invited Hospitals'!$B:$J, 8, FALSE)</f>
        <v>2016</v>
      </c>
      <c r="N997" s="132" t="str">
        <f>VLOOKUP($C997,'Invited Hospitals'!$B:$K, 9, FALSE)</f>
        <v>Nongovt. (not-for-profit) - Other</v>
      </c>
      <c r="O997" s="125" t="s">
        <v>2690</v>
      </c>
      <c r="P997" s="121">
        <v>41428</v>
      </c>
      <c r="Q997" s="125" t="s">
        <v>2876</v>
      </c>
      <c r="R997" s="132" t="str">
        <f>VLOOKUP($C997,'Invited Hospitals'!$B:$K, 10, FALSE)</f>
        <v>Minor</v>
      </c>
      <c r="V997" s="1"/>
      <c r="X997" s="1"/>
      <c r="AF997" s="17"/>
      <c r="AG997" s="17"/>
      <c r="AH997" s="17"/>
    </row>
    <row r="998" spans="1:34">
      <c r="A998" s="84">
        <v>0.10075574340822258</v>
      </c>
      <c r="B998" s="83" t="s">
        <v>1534</v>
      </c>
      <c r="C998" s="83" t="s">
        <v>2407</v>
      </c>
      <c r="D998" s="84">
        <v>9.2891976238658858E-2</v>
      </c>
      <c r="E998" s="83" t="s">
        <v>1723</v>
      </c>
      <c r="F998" s="84">
        <v>0.32799101029205158</v>
      </c>
      <c r="G998" s="89" t="s">
        <v>1678</v>
      </c>
      <c r="H998" t="str">
        <f t="shared" si="79"/>
        <v>MCKAY</v>
      </c>
      <c r="I998" t="str">
        <f t="shared" si="80"/>
        <v>KIMBERLYN</v>
      </c>
      <c r="J998" t="str">
        <f t="shared" si="76"/>
        <v>Mckay, Kimberlyn</v>
      </c>
      <c r="K998">
        <f>VLOOKUP(C998,'Invited Hospitals'!B:J, 7, FALSE)</f>
        <v>208</v>
      </c>
      <c r="L998" s="132">
        <v>31</v>
      </c>
      <c r="M998">
        <f>VLOOKUP($C998,'Invited Hospitals'!$B:$J, 8, FALSE)</f>
        <v>2016</v>
      </c>
      <c r="N998" s="132" t="str">
        <f>VLOOKUP($C998,'Invited Hospitals'!$B:$K, 9, FALSE)</f>
        <v>Nongovt. (not-for-profit) - Other</v>
      </c>
      <c r="O998" s="125" t="s">
        <v>2690</v>
      </c>
      <c r="P998" s="121">
        <v>39755</v>
      </c>
      <c r="Q998" s="119" t="s">
        <v>2967</v>
      </c>
      <c r="R998" s="132" t="str">
        <f>VLOOKUP($C998,'Invited Hospitals'!$B:$K, 10, FALSE)</f>
        <v>Minor</v>
      </c>
      <c r="V998" s="1"/>
      <c r="X998" s="1"/>
      <c r="AF998" s="17"/>
      <c r="AG998" s="17"/>
      <c r="AH998" s="17"/>
    </row>
    <row r="999" spans="1:34">
      <c r="A999" s="84">
        <v>0.97189783898179449</v>
      </c>
      <c r="B999" s="83" t="s">
        <v>1534</v>
      </c>
      <c r="C999" s="83" t="s">
        <v>2407</v>
      </c>
      <c r="D999" s="84">
        <v>9.2891976238658858E-2</v>
      </c>
      <c r="E999" s="83" t="s">
        <v>1723</v>
      </c>
      <c r="F999" s="84">
        <v>0.32799101029205158</v>
      </c>
      <c r="G999" s="89" t="s">
        <v>1679</v>
      </c>
      <c r="H999" t="str">
        <f t="shared" si="79"/>
        <v>MEJIA</v>
      </c>
      <c r="I999" t="str">
        <f t="shared" si="80"/>
        <v>RYANN</v>
      </c>
      <c r="J999" t="str">
        <f t="shared" si="76"/>
        <v>Mejia, Ryann</v>
      </c>
      <c r="K999">
        <f>VLOOKUP(C999,'Invited Hospitals'!B:J, 7, FALSE)</f>
        <v>208</v>
      </c>
      <c r="L999" s="132">
        <v>31</v>
      </c>
      <c r="M999">
        <f>VLOOKUP($C999,'Invited Hospitals'!$B:$J, 8, FALSE)</f>
        <v>2016</v>
      </c>
      <c r="N999" s="132" t="str">
        <f>VLOOKUP($C999,'Invited Hospitals'!$B:$K, 9, FALSE)</f>
        <v>Nongovt. (not-for-profit) - Other</v>
      </c>
      <c r="O999" s="125" t="s">
        <v>2690</v>
      </c>
      <c r="P999" s="121">
        <v>40882</v>
      </c>
      <c r="Q999" s="119" t="s">
        <v>2973</v>
      </c>
      <c r="R999" s="132" t="str">
        <f>VLOOKUP($C999,'Invited Hospitals'!$B:$K, 10, FALSE)</f>
        <v>Minor</v>
      </c>
      <c r="V999" s="1"/>
      <c r="X999" s="1"/>
      <c r="AF999" s="17"/>
      <c r="AG999" s="17"/>
      <c r="AH999" s="17"/>
    </row>
    <row r="1000" spans="1:34">
      <c r="A1000" s="84">
        <v>0.8426022131037646</v>
      </c>
      <c r="B1000" s="83" t="s">
        <v>1534</v>
      </c>
      <c r="C1000" s="83" t="s">
        <v>2407</v>
      </c>
      <c r="D1000" s="84">
        <v>9.2891976238658899E-2</v>
      </c>
      <c r="E1000" s="83" t="s">
        <v>1724</v>
      </c>
      <c r="F1000" s="84">
        <v>3.7703553288351621E-2</v>
      </c>
      <c r="G1000" s="89" t="s">
        <v>1706</v>
      </c>
      <c r="H1000" t="str">
        <f t="shared" si="79"/>
        <v>MENYE</v>
      </c>
      <c r="I1000" t="str">
        <f t="shared" si="80"/>
        <v>LENNY</v>
      </c>
      <c r="J1000" t="str">
        <f t="shared" si="76"/>
        <v>Menye, Lenny</v>
      </c>
      <c r="K1000">
        <f>VLOOKUP(C1000,'Invited Hospitals'!B:J, 7, FALSE)</f>
        <v>208</v>
      </c>
      <c r="L1000" s="132">
        <v>18</v>
      </c>
      <c r="M1000">
        <f>VLOOKUP($C1000,'Invited Hospitals'!$B:$J, 8, FALSE)</f>
        <v>2016</v>
      </c>
      <c r="N1000" s="132" t="str">
        <f>VLOOKUP($C1000,'Invited Hospitals'!$B:$K, 9, FALSE)</f>
        <v>Nongovt. (not-for-profit) - Other</v>
      </c>
      <c r="O1000" s="125" t="s">
        <v>2690</v>
      </c>
      <c r="P1000" s="121">
        <v>42786</v>
      </c>
      <c r="Q1000" s="110" t="s">
        <v>2998</v>
      </c>
      <c r="R1000" s="132" t="str">
        <f>VLOOKUP($C1000,'Invited Hospitals'!$B:$K, 10, FALSE)</f>
        <v>Minor</v>
      </c>
      <c r="V1000" s="1"/>
      <c r="X1000" s="1"/>
      <c r="AF1000" s="17"/>
      <c r="AG1000" s="17"/>
      <c r="AH1000" s="17"/>
    </row>
    <row r="1001" spans="1:34">
      <c r="A1001" s="84">
        <v>0.14345689611284151</v>
      </c>
      <c r="B1001" s="83" t="s">
        <v>1534</v>
      </c>
      <c r="C1001" s="83" t="s">
        <v>2407</v>
      </c>
      <c r="D1001" s="84">
        <v>9.2891976238658858E-2</v>
      </c>
      <c r="E1001" s="83" t="s">
        <v>1724</v>
      </c>
      <c r="F1001" s="84">
        <v>3.7703553288351621E-2</v>
      </c>
      <c r="G1001" s="89" t="s">
        <v>1707</v>
      </c>
      <c r="H1001" t="str">
        <f t="shared" si="79"/>
        <v>METZ</v>
      </c>
      <c r="I1001" t="str">
        <f t="shared" si="80"/>
        <v>JORJA</v>
      </c>
      <c r="J1001" t="str">
        <f t="shared" si="76"/>
        <v>Metz, Jorja</v>
      </c>
      <c r="K1001">
        <f>VLOOKUP(C1001,'Invited Hospitals'!B:J, 7, FALSE)</f>
        <v>208</v>
      </c>
      <c r="L1001" s="132">
        <v>18</v>
      </c>
      <c r="M1001">
        <f>VLOOKUP($C1001,'Invited Hospitals'!$B:$J, 8, FALSE)</f>
        <v>2016</v>
      </c>
      <c r="N1001" s="132" t="str">
        <f>VLOOKUP($C1001,'Invited Hospitals'!$B:$K, 9, FALSE)</f>
        <v>Nongovt. (not-for-profit) - Other</v>
      </c>
      <c r="O1001" s="125" t="s">
        <v>2690</v>
      </c>
      <c r="P1001" s="121">
        <v>32839</v>
      </c>
      <c r="Q1001" s="110" t="s">
        <v>2784</v>
      </c>
      <c r="R1001" s="132" t="str">
        <f>VLOOKUP($C1001,'Invited Hospitals'!$B:$K, 10, FALSE)</f>
        <v>Minor</v>
      </c>
      <c r="V1001" s="1"/>
      <c r="X1001" s="1"/>
      <c r="AF1001" s="17"/>
      <c r="AG1001" s="17"/>
      <c r="AH1001" s="17"/>
    </row>
    <row r="1002" spans="1:34">
      <c r="A1002" s="84">
        <v>0.96669113860410083</v>
      </c>
      <c r="B1002" s="83" t="s">
        <v>1534</v>
      </c>
      <c r="C1002" s="83" t="s">
        <v>2407</v>
      </c>
      <c r="D1002" s="84">
        <v>9.2891976238658858E-2</v>
      </c>
      <c r="E1002" s="83" t="s">
        <v>1718</v>
      </c>
      <c r="F1002" s="84">
        <v>0.49490553607106658</v>
      </c>
      <c r="G1002" s="89" t="s">
        <v>1557</v>
      </c>
      <c r="H1002" t="str">
        <f t="shared" si="79"/>
        <v>MITCHELL</v>
      </c>
      <c r="I1002" t="str">
        <f t="shared" si="80"/>
        <v>LORIANA C.</v>
      </c>
      <c r="J1002" t="str">
        <f t="shared" si="76"/>
        <v>Mitchell, Loriana C.</v>
      </c>
      <c r="K1002">
        <f>VLOOKUP(C1002,'Invited Hospitals'!B:J, 7, FALSE)</f>
        <v>208</v>
      </c>
      <c r="L1002" s="132">
        <v>40</v>
      </c>
      <c r="M1002">
        <f>VLOOKUP($C1002,'Invited Hospitals'!$B:$J, 8, FALSE)</f>
        <v>2016</v>
      </c>
      <c r="N1002" s="132" t="str">
        <f>VLOOKUP($C1002,'Invited Hospitals'!$B:$K, 9, FALSE)</f>
        <v>Nongovt. (not-for-profit) - Other</v>
      </c>
      <c r="O1002" s="110" t="s">
        <v>2690</v>
      </c>
      <c r="P1002" s="121">
        <v>41162</v>
      </c>
      <c r="Q1002" s="110" t="s">
        <v>2678</v>
      </c>
      <c r="R1002" s="132" t="str">
        <f>VLOOKUP($C1002,'Invited Hospitals'!$B:$K, 10, FALSE)</f>
        <v>Minor</v>
      </c>
      <c r="V1002" s="1"/>
      <c r="X1002" s="1"/>
      <c r="AF1002" s="17"/>
      <c r="AG1002" s="17"/>
      <c r="AH1002" s="17"/>
    </row>
    <row r="1003" spans="1:34">
      <c r="A1003" s="84">
        <v>0.4437303468452003</v>
      </c>
      <c r="B1003" s="83" t="s">
        <v>1534</v>
      </c>
      <c r="C1003" s="83" t="s">
        <v>2407</v>
      </c>
      <c r="D1003" s="84">
        <v>9.2891976238658858E-2</v>
      </c>
      <c r="E1003" s="83" t="s">
        <v>1718</v>
      </c>
      <c r="F1003" s="84">
        <v>0.49490553607106658</v>
      </c>
      <c r="G1003" s="89" t="s">
        <v>1558</v>
      </c>
      <c r="H1003" t="str">
        <f t="shared" si="79"/>
        <v>MONTEVERDE</v>
      </c>
      <c r="I1003" t="str">
        <f t="shared" si="80"/>
        <v>ALEXIS D.</v>
      </c>
      <c r="J1003" t="str">
        <f t="shared" si="76"/>
        <v>Monteverde, Alexis D.</v>
      </c>
      <c r="K1003">
        <f>VLOOKUP(C1003,'Invited Hospitals'!B:J, 7, FALSE)</f>
        <v>208</v>
      </c>
      <c r="L1003" s="132">
        <v>40</v>
      </c>
      <c r="M1003">
        <f>VLOOKUP($C1003,'Invited Hospitals'!$B:$J, 8, FALSE)</f>
        <v>2016</v>
      </c>
      <c r="N1003" s="132" t="str">
        <f>VLOOKUP($C1003,'Invited Hospitals'!$B:$K, 9, FALSE)</f>
        <v>Nongovt. (not-for-profit) - Other</v>
      </c>
      <c r="O1003" s="110" t="s">
        <v>2690</v>
      </c>
      <c r="P1003" s="121">
        <v>41554</v>
      </c>
      <c r="Q1003" s="110" t="s">
        <v>2839</v>
      </c>
      <c r="R1003" s="132" t="str">
        <f>VLOOKUP($C1003,'Invited Hospitals'!$B:$K, 10, FALSE)</f>
        <v>Minor</v>
      </c>
      <c r="V1003" s="1"/>
      <c r="X1003" s="1"/>
      <c r="AF1003" s="17"/>
      <c r="AG1003" s="17"/>
      <c r="AH1003" s="17"/>
    </row>
    <row r="1004" spans="1:34">
      <c r="A1004" s="84">
        <v>0.4592698139479473</v>
      </c>
      <c r="B1004" s="83" t="s">
        <v>1534</v>
      </c>
      <c r="C1004" s="83" t="s">
        <v>2407</v>
      </c>
      <c r="D1004" s="84">
        <v>9.2891976238658858E-2</v>
      </c>
      <c r="E1004" s="83" t="s">
        <v>1722</v>
      </c>
      <c r="F1004" s="84">
        <v>0.85426708609038782</v>
      </c>
      <c r="G1004" s="89" t="s">
        <v>1652</v>
      </c>
      <c r="H1004" t="str">
        <f t="shared" si="79"/>
        <v>MOURO</v>
      </c>
      <c r="I1004" t="str">
        <f t="shared" si="80"/>
        <v>ALYSSA</v>
      </c>
      <c r="J1004" t="str">
        <f t="shared" si="76"/>
        <v>Mouro, Alyssa</v>
      </c>
      <c r="K1004">
        <f>VLOOKUP(C1004,'Invited Hospitals'!B:J, 7, FALSE)</f>
        <v>208</v>
      </c>
      <c r="L1004" s="132">
        <v>15</v>
      </c>
      <c r="M1004">
        <f>VLOOKUP($C1004,'Invited Hospitals'!$B:$J, 8, FALSE)</f>
        <v>2016</v>
      </c>
      <c r="N1004" s="132" t="str">
        <f>VLOOKUP($C1004,'Invited Hospitals'!$B:$K, 9, FALSE)</f>
        <v>Nongovt. (not-for-profit) - Other</v>
      </c>
      <c r="O1004" s="125" t="s">
        <v>2690</v>
      </c>
      <c r="P1004" s="121">
        <v>42597</v>
      </c>
      <c r="Q1004" s="124" t="s">
        <v>2950</v>
      </c>
      <c r="R1004" s="132" t="str">
        <f>VLOOKUP($C1004,'Invited Hospitals'!$B:$K, 10, FALSE)</f>
        <v>Minor</v>
      </c>
      <c r="V1004" s="1"/>
      <c r="X1004" s="1"/>
      <c r="AF1004" s="17"/>
      <c r="AG1004" s="17"/>
      <c r="AH1004" s="17"/>
    </row>
    <row r="1005" spans="1:34">
      <c r="A1005" s="84">
        <v>0.45879307184244844</v>
      </c>
      <c r="B1005" s="83" t="s">
        <v>1534</v>
      </c>
      <c r="C1005" s="83" t="s">
        <v>2407</v>
      </c>
      <c r="D1005" s="84">
        <v>9.2891976238658858E-2</v>
      </c>
      <c r="E1005" s="83" t="s">
        <v>1723</v>
      </c>
      <c r="F1005" s="84">
        <v>0.32799101029205158</v>
      </c>
      <c r="G1005" s="89" t="s">
        <v>1680</v>
      </c>
      <c r="H1005" t="str">
        <f t="shared" si="79"/>
        <v>NACCARATO</v>
      </c>
      <c r="I1005" t="str">
        <f t="shared" si="80"/>
        <v>LAUREN</v>
      </c>
      <c r="J1005" t="str">
        <f t="shared" si="76"/>
        <v>Naccarato, Lauren</v>
      </c>
      <c r="K1005">
        <f>VLOOKUP(C1005,'Invited Hospitals'!B:J, 7, FALSE)</f>
        <v>208</v>
      </c>
      <c r="L1005" s="132">
        <v>31</v>
      </c>
      <c r="M1005">
        <f>VLOOKUP($C1005,'Invited Hospitals'!$B:$J, 8, FALSE)</f>
        <v>2016</v>
      </c>
      <c r="N1005" s="132" t="str">
        <f>VLOOKUP($C1005,'Invited Hospitals'!$B:$K, 9, FALSE)</f>
        <v>Nongovt. (not-for-profit) - Other</v>
      </c>
      <c r="O1005" s="125" t="s">
        <v>2690</v>
      </c>
      <c r="P1005" s="121">
        <v>42219</v>
      </c>
      <c r="Q1005" s="119" t="s">
        <v>2967</v>
      </c>
      <c r="R1005" s="132" t="str">
        <f>VLOOKUP($C1005,'Invited Hospitals'!$B:$K, 10, FALSE)</f>
        <v>Minor</v>
      </c>
      <c r="V1005" s="1"/>
      <c r="X1005" s="1"/>
      <c r="AF1005" s="17"/>
      <c r="AG1005" s="17"/>
      <c r="AH1005" s="17"/>
    </row>
    <row r="1006" spans="1:34">
      <c r="A1006" s="84">
        <v>0.53057878887357601</v>
      </c>
      <c r="B1006" s="83" t="s">
        <v>1534</v>
      </c>
      <c r="C1006" s="83" t="s">
        <v>2407</v>
      </c>
      <c r="D1006" s="84">
        <v>9.2891976238658858E-2</v>
      </c>
      <c r="E1006" s="83" t="s">
        <v>1723</v>
      </c>
      <c r="F1006" s="84">
        <v>0.32799101029205158</v>
      </c>
      <c r="G1006" s="89" t="s">
        <v>1681</v>
      </c>
      <c r="H1006" t="str">
        <f t="shared" si="79"/>
        <v>NAIR</v>
      </c>
      <c r="I1006" t="str">
        <f t="shared" si="80"/>
        <v>REMYA B.</v>
      </c>
      <c r="J1006" t="str">
        <f t="shared" si="76"/>
        <v>Nair, Remya B.</v>
      </c>
      <c r="K1006">
        <f>VLOOKUP(C1006,'Invited Hospitals'!B:J, 7, FALSE)</f>
        <v>208</v>
      </c>
      <c r="L1006" s="132">
        <v>31</v>
      </c>
      <c r="M1006">
        <f>VLOOKUP($C1006,'Invited Hospitals'!$B:$J, 8, FALSE)</f>
        <v>2016</v>
      </c>
      <c r="N1006" s="132" t="str">
        <f>VLOOKUP($C1006,'Invited Hospitals'!$B:$K, 9, FALSE)</f>
        <v>Nongovt. (not-for-profit) - Other</v>
      </c>
      <c r="O1006" s="125" t="s">
        <v>2690</v>
      </c>
      <c r="P1006" s="121">
        <v>38810</v>
      </c>
      <c r="Q1006" s="119" t="s">
        <v>2973</v>
      </c>
      <c r="R1006" s="132" t="str">
        <f>VLOOKUP($C1006,'Invited Hospitals'!$B:$K, 10, FALSE)</f>
        <v>Minor</v>
      </c>
      <c r="V1006" s="1"/>
      <c r="X1006" s="1"/>
      <c r="AF1006" s="17"/>
      <c r="AG1006" s="17"/>
      <c r="AH1006" s="17"/>
    </row>
    <row r="1007" spans="1:34">
      <c r="A1007" s="84">
        <v>4.2611517427475487E-3</v>
      </c>
      <c r="B1007" s="83" t="s">
        <v>1534</v>
      </c>
      <c r="C1007" s="83" t="s">
        <v>2407</v>
      </c>
      <c r="D1007" s="84">
        <v>9.2891976238658899E-2</v>
      </c>
      <c r="E1007" s="83" t="s">
        <v>1723</v>
      </c>
      <c r="F1007" s="84">
        <v>0.32799101029205158</v>
      </c>
      <c r="G1007" s="89" t="s">
        <v>1682</v>
      </c>
      <c r="H1007" t="str">
        <f t="shared" si="79"/>
        <v>NAKALEMA</v>
      </c>
      <c r="I1007" t="str">
        <f t="shared" si="80"/>
        <v>DOROTHY</v>
      </c>
      <c r="J1007" t="str">
        <f t="shared" si="76"/>
        <v>Nakalema, Dorothy</v>
      </c>
      <c r="K1007">
        <f>VLOOKUP(C1007,'Invited Hospitals'!B:J, 7, FALSE)</f>
        <v>208</v>
      </c>
      <c r="L1007" s="132">
        <v>31</v>
      </c>
      <c r="M1007">
        <f>VLOOKUP($C1007,'Invited Hospitals'!$B:$J, 8, FALSE)</f>
        <v>2016</v>
      </c>
      <c r="N1007" s="132" t="str">
        <f>VLOOKUP($C1007,'Invited Hospitals'!$B:$K, 9, FALSE)</f>
        <v>Nongovt. (not-for-profit) - Other</v>
      </c>
      <c r="O1007" s="125" t="s">
        <v>2690</v>
      </c>
      <c r="P1007" s="121">
        <v>42415</v>
      </c>
      <c r="Q1007" s="119" t="s">
        <v>2965</v>
      </c>
      <c r="R1007" s="132" t="str">
        <f>VLOOKUP($C1007,'Invited Hospitals'!$B:$K, 10, FALSE)</f>
        <v>Minor</v>
      </c>
      <c r="V1007" s="1"/>
      <c r="X1007" s="1"/>
      <c r="AF1007" s="17"/>
      <c r="AG1007" s="17"/>
      <c r="AH1007" s="17"/>
    </row>
    <row r="1008" spans="1:34">
      <c r="A1008" s="84">
        <v>0.68018939304687953</v>
      </c>
      <c r="B1008" s="83" t="s">
        <v>1534</v>
      </c>
      <c r="C1008" s="83" t="s">
        <v>2407</v>
      </c>
      <c r="D1008" s="84">
        <v>9.2891976238658858E-2</v>
      </c>
      <c r="E1008" s="83" t="s">
        <v>1722</v>
      </c>
      <c r="F1008" s="84">
        <v>0.85426708609038782</v>
      </c>
      <c r="G1008" s="89" t="s">
        <v>1653</v>
      </c>
      <c r="H1008" t="str">
        <f t="shared" si="79"/>
        <v>NIKOLARAKIS</v>
      </c>
      <c r="I1008" t="str">
        <f t="shared" si="80"/>
        <v>ANASTASIA</v>
      </c>
      <c r="J1008" t="str">
        <f t="shared" si="76"/>
        <v>Nikolarakis, Anastasia</v>
      </c>
      <c r="K1008">
        <f>VLOOKUP(C1008,'Invited Hospitals'!B:J, 7, FALSE)</f>
        <v>208</v>
      </c>
      <c r="L1008" s="132">
        <v>15</v>
      </c>
      <c r="M1008">
        <f>VLOOKUP($C1008,'Invited Hospitals'!$B:$J, 8, FALSE)</f>
        <v>2016</v>
      </c>
      <c r="N1008" s="132" t="str">
        <f>VLOOKUP($C1008,'Invited Hospitals'!$B:$K, 9, FALSE)</f>
        <v>Nongovt. (not-for-profit) - Other</v>
      </c>
      <c r="O1008" s="125" t="s">
        <v>2690</v>
      </c>
      <c r="P1008" s="121">
        <v>40070</v>
      </c>
      <c r="Q1008" s="124" t="s">
        <v>2948</v>
      </c>
      <c r="R1008" s="132" t="str">
        <f>VLOOKUP($C1008,'Invited Hospitals'!$B:$K, 10, FALSE)</f>
        <v>Minor</v>
      </c>
      <c r="V1008" s="1"/>
      <c r="X1008" s="1"/>
      <c r="AF1008" s="17"/>
      <c r="AG1008" s="17"/>
      <c r="AH1008" s="17"/>
    </row>
    <row r="1009" spans="1:34">
      <c r="A1009" s="84">
        <v>0.77271682488185356</v>
      </c>
      <c r="B1009" s="83" t="s">
        <v>1534</v>
      </c>
      <c r="C1009" s="83" t="s">
        <v>2407</v>
      </c>
      <c r="D1009" s="84">
        <v>9.2891976238658899E-2</v>
      </c>
      <c r="E1009" s="83" t="s">
        <v>1724</v>
      </c>
      <c r="F1009" s="84">
        <v>3.7703553288351621E-2</v>
      </c>
      <c r="G1009" s="89" t="s">
        <v>1708</v>
      </c>
      <c r="H1009" t="str">
        <f t="shared" si="79"/>
        <v>NINAN</v>
      </c>
      <c r="I1009" t="str">
        <f t="shared" si="80"/>
        <v>NISHA</v>
      </c>
      <c r="J1009" t="str">
        <f t="shared" si="76"/>
        <v>Ninan, Nisha</v>
      </c>
      <c r="K1009">
        <f>VLOOKUP(C1009,'Invited Hospitals'!B:J, 7, FALSE)</f>
        <v>208</v>
      </c>
      <c r="L1009" s="132">
        <v>18</v>
      </c>
      <c r="M1009">
        <f>VLOOKUP($C1009,'Invited Hospitals'!$B:$J, 8, FALSE)</f>
        <v>2016</v>
      </c>
      <c r="N1009" s="132" t="str">
        <f>VLOOKUP($C1009,'Invited Hospitals'!$B:$K, 9, FALSE)</f>
        <v>Nongovt. (not-for-profit) - Other</v>
      </c>
      <c r="O1009" s="125" t="s">
        <v>2690</v>
      </c>
      <c r="P1009" s="121">
        <v>42786</v>
      </c>
      <c r="Q1009" s="110" t="s">
        <v>2998</v>
      </c>
      <c r="R1009" s="132" t="str">
        <f>VLOOKUP($C1009,'Invited Hospitals'!$B:$K, 10, FALSE)</f>
        <v>Minor</v>
      </c>
      <c r="V1009" s="1"/>
      <c r="X1009" s="1"/>
      <c r="AF1009" s="17"/>
      <c r="AG1009" s="17"/>
      <c r="AH1009" s="17"/>
    </row>
    <row r="1010" spans="1:34">
      <c r="A1010" s="84">
        <v>0.2882603729376042</v>
      </c>
      <c r="B1010" s="83" t="s">
        <v>1534</v>
      </c>
      <c r="C1010" s="83" t="s">
        <v>2407</v>
      </c>
      <c r="D1010" s="84">
        <v>9.2891976238658899E-2</v>
      </c>
      <c r="E1010" s="83" t="s">
        <v>1723</v>
      </c>
      <c r="F1010" s="84">
        <v>0.32799101029205158</v>
      </c>
      <c r="G1010" s="89" t="s">
        <v>1683</v>
      </c>
      <c r="H1010" t="str">
        <f t="shared" si="79"/>
        <v>NUNEZ</v>
      </c>
      <c r="I1010" t="str">
        <f t="shared" si="80"/>
        <v>MEDINA ELI</v>
      </c>
      <c r="J1010" t="str">
        <f t="shared" si="76"/>
        <v>Nunez, Medina Eli</v>
      </c>
      <c r="K1010">
        <f>VLOOKUP(C1010,'Invited Hospitals'!B:J, 7, FALSE)</f>
        <v>208</v>
      </c>
      <c r="L1010" s="132">
        <v>31</v>
      </c>
      <c r="M1010">
        <f>VLOOKUP($C1010,'Invited Hospitals'!$B:$J, 8, FALSE)</f>
        <v>2016</v>
      </c>
      <c r="N1010" s="132" t="str">
        <f>VLOOKUP($C1010,'Invited Hospitals'!$B:$K, 9, FALSE)</f>
        <v>Nongovt. (not-for-profit) - Other</v>
      </c>
      <c r="O1010" s="125" t="s">
        <v>2690</v>
      </c>
      <c r="P1010" s="121">
        <v>42786</v>
      </c>
      <c r="Q1010" s="119" t="s">
        <v>2965</v>
      </c>
      <c r="R1010" s="132" t="str">
        <f>VLOOKUP($C1010,'Invited Hospitals'!$B:$K, 10, FALSE)</f>
        <v>Minor</v>
      </c>
      <c r="V1010" s="1"/>
      <c r="X1010" s="1"/>
      <c r="AF1010" s="17"/>
      <c r="AG1010" s="17"/>
      <c r="AH1010" s="17"/>
    </row>
    <row r="1011" spans="1:34">
      <c r="A1011" s="84">
        <v>0.93573429880146997</v>
      </c>
      <c r="B1011" s="83" t="s">
        <v>1534</v>
      </c>
      <c r="C1011" s="83" t="s">
        <v>2407</v>
      </c>
      <c r="D1011" s="84">
        <v>9.2891976238658858E-2</v>
      </c>
      <c r="E1011" s="83" t="s">
        <v>1723</v>
      </c>
      <c r="F1011" s="84">
        <v>0.32799101029205158</v>
      </c>
      <c r="G1011" s="89" t="s">
        <v>1684</v>
      </c>
      <c r="H1011" t="str">
        <f t="shared" si="79"/>
        <v>OCAMPO</v>
      </c>
      <c r="I1011" t="str">
        <f t="shared" si="80"/>
        <v>ILDEFONSA</v>
      </c>
      <c r="J1011" t="str">
        <f t="shared" si="76"/>
        <v>Ocampo, Ildefonsa</v>
      </c>
      <c r="K1011">
        <f>VLOOKUP(C1011,'Invited Hospitals'!B:J, 7, FALSE)</f>
        <v>208</v>
      </c>
      <c r="L1011" s="132">
        <v>31</v>
      </c>
      <c r="M1011">
        <f>VLOOKUP($C1011,'Invited Hospitals'!$B:$J, 8, FALSE)</f>
        <v>2016</v>
      </c>
      <c r="N1011" s="132" t="str">
        <f>VLOOKUP($C1011,'Invited Hospitals'!$B:$K, 9, FALSE)</f>
        <v>Nongovt. (not-for-profit) - Other</v>
      </c>
      <c r="O1011" s="125" t="s">
        <v>2690</v>
      </c>
      <c r="P1011" s="121">
        <v>38390</v>
      </c>
      <c r="Q1011" s="119" t="s">
        <v>2965</v>
      </c>
      <c r="R1011" s="132" t="str">
        <f>VLOOKUP($C1011,'Invited Hospitals'!$B:$K, 10, FALSE)</f>
        <v>Minor</v>
      </c>
      <c r="V1011" s="1"/>
      <c r="X1011" s="1"/>
      <c r="Y1011" s="4"/>
      <c r="AF1011" s="17"/>
      <c r="AG1011" s="18"/>
      <c r="AH1011" s="17"/>
    </row>
    <row r="1012" spans="1:34">
      <c r="A1012" s="84">
        <v>4.9190523439294198E-2</v>
      </c>
      <c r="B1012" s="83" t="s">
        <v>1534</v>
      </c>
      <c r="C1012" s="83" t="s">
        <v>2407</v>
      </c>
      <c r="D1012" s="84">
        <v>9.2891976238658858E-2</v>
      </c>
      <c r="E1012" s="83" t="s">
        <v>1720</v>
      </c>
      <c r="F1012" s="84">
        <v>5.1153287088266608E-2</v>
      </c>
      <c r="G1012" s="89" t="s">
        <v>1611</v>
      </c>
      <c r="H1012" t="str">
        <f t="shared" si="79"/>
        <v>OROFINO</v>
      </c>
      <c r="I1012" t="str">
        <f t="shared" si="80"/>
        <v>GABRIELLA</v>
      </c>
      <c r="J1012" t="str">
        <f t="shared" si="76"/>
        <v>Orofino, Gabriella</v>
      </c>
      <c r="K1012">
        <f>VLOOKUP(C1012,'Invited Hospitals'!B:J, 7, FALSE)</f>
        <v>208</v>
      </c>
      <c r="L1012" s="132">
        <v>30</v>
      </c>
      <c r="M1012">
        <f>VLOOKUP($C1012,'Invited Hospitals'!$B:$J, 8, FALSE)</f>
        <v>2016</v>
      </c>
      <c r="N1012" s="132" t="str">
        <f>VLOOKUP($C1012,'Invited Hospitals'!$B:$K, 9, FALSE)</f>
        <v>Nongovt. (not-for-profit) - Other</v>
      </c>
      <c r="O1012" s="125" t="s">
        <v>2690</v>
      </c>
      <c r="P1012" s="121">
        <v>42569</v>
      </c>
      <c r="Q1012" s="110" t="s">
        <v>2900</v>
      </c>
      <c r="R1012" s="132" t="str">
        <f>VLOOKUP($C1012,'Invited Hospitals'!$B:$K, 10, FALSE)</f>
        <v>Minor</v>
      </c>
      <c r="V1012" s="1"/>
      <c r="X1012" s="1"/>
      <c r="Y1012" s="4"/>
      <c r="AF1012" s="17"/>
      <c r="AG1012" s="18"/>
      <c r="AH1012" s="17"/>
    </row>
    <row r="1013" spans="1:34">
      <c r="A1013" s="84">
        <v>5.8589537214074117E-2</v>
      </c>
      <c r="B1013" s="83" t="s">
        <v>1534</v>
      </c>
      <c r="C1013" s="83" t="s">
        <v>2407</v>
      </c>
      <c r="D1013" s="84">
        <v>9.2891976238658858E-2</v>
      </c>
      <c r="E1013" s="83" t="s">
        <v>1718</v>
      </c>
      <c r="F1013" s="84">
        <v>0.49490553607106658</v>
      </c>
      <c r="G1013" s="89" t="s">
        <v>1559</v>
      </c>
      <c r="H1013" t="str">
        <f t="shared" si="79"/>
        <v>PALMER</v>
      </c>
      <c r="I1013" t="str">
        <f t="shared" si="80"/>
        <v>RAMON</v>
      </c>
      <c r="J1013" t="str">
        <f t="shared" si="76"/>
        <v>Palmer, Ramon</v>
      </c>
      <c r="K1013">
        <f>VLOOKUP(C1013,'Invited Hospitals'!B:J, 7, FALSE)</f>
        <v>208</v>
      </c>
      <c r="L1013" s="132">
        <v>40</v>
      </c>
      <c r="M1013">
        <f>VLOOKUP($C1013,'Invited Hospitals'!$B:$J, 8, FALSE)</f>
        <v>2016</v>
      </c>
      <c r="N1013" s="132" t="str">
        <f>VLOOKUP($C1013,'Invited Hospitals'!$B:$K, 9, FALSE)</f>
        <v>Nongovt. (not-for-profit) - Other</v>
      </c>
      <c r="O1013" s="110" t="s">
        <v>2690</v>
      </c>
      <c r="P1013" s="121">
        <v>42758</v>
      </c>
      <c r="Q1013" s="110" t="s">
        <v>2681</v>
      </c>
      <c r="R1013" s="132" t="str">
        <f>VLOOKUP($C1013,'Invited Hospitals'!$B:$K, 10, FALSE)</f>
        <v>Minor</v>
      </c>
      <c r="V1013" s="1"/>
      <c r="X1013" s="1"/>
      <c r="Y1013" s="4"/>
      <c r="AF1013" s="17"/>
      <c r="AG1013" s="18"/>
      <c r="AH1013" s="17"/>
    </row>
    <row r="1014" spans="1:34">
      <c r="A1014" s="84">
        <v>0.41500604880707914</v>
      </c>
      <c r="B1014" s="83" t="s">
        <v>1534</v>
      </c>
      <c r="C1014" s="83" t="s">
        <v>2407</v>
      </c>
      <c r="D1014" s="84">
        <v>9.2891976238658858E-2</v>
      </c>
      <c r="E1014" s="83" t="s">
        <v>1718</v>
      </c>
      <c r="F1014" s="84">
        <v>0.49490553607106658</v>
      </c>
      <c r="G1014" s="89" t="s">
        <v>1560</v>
      </c>
      <c r="H1014" t="str">
        <f t="shared" si="79"/>
        <v>PARISI</v>
      </c>
      <c r="I1014" t="str">
        <f t="shared" si="80"/>
        <v>AMANDA</v>
      </c>
      <c r="J1014" t="str">
        <f t="shared" si="76"/>
        <v>Parisi, Amanda</v>
      </c>
      <c r="K1014">
        <f>VLOOKUP(C1014,'Invited Hospitals'!B:J, 7, FALSE)</f>
        <v>208</v>
      </c>
      <c r="L1014" s="132">
        <v>40</v>
      </c>
      <c r="M1014">
        <f>VLOOKUP($C1014,'Invited Hospitals'!$B:$J, 8, FALSE)</f>
        <v>2016</v>
      </c>
      <c r="N1014" s="132" t="str">
        <f>VLOOKUP($C1014,'Invited Hospitals'!$B:$K, 9, FALSE)</f>
        <v>Nongovt. (not-for-profit) - Other</v>
      </c>
      <c r="O1014" s="110" t="s">
        <v>2690</v>
      </c>
      <c r="P1014" s="121">
        <v>39909</v>
      </c>
      <c r="Q1014" s="110" t="s">
        <v>2678</v>
      </c>
      <c r="R1014" s="132" t="str">
        <f>VLOOKUP($C1014,'Invited Hospitals'!$B:$K, 10, FALSE)</f>
        <v>Minor</v>
      </c>
      <c r="V1014" s="1"/>
      <c r="X1014" s="1"/>
      <c r="Y1014" s="4"/>
      <c r="AF1014" s="17"/>
      <c r="AG1014" s="18"/>
      <c r="AH1014" s="17"/>
    </row>
    <row r="1015" spans="1:34">
      <c r="A1015" s="84">
        <v>0.1452842307146166</v>
      </c>
      <c r="B1015" s="83" t="s">
        <v>1534</v>
      </c>
      <c r="C1015" s="83" t="s">
        <v>2407</v>
      </c>
      <c r="D1015" s="84">
        <v>9.2891976238658858E-2</v>
      </c>
      <c r="E1015" s="83" t="s">
        <v>1724</v>
      </c>
      <c r="F1015" s="84">
        <v>3.7703553288351621E-2</v>
      </c>
      <c r="G1015" s="89" t="s">
        <v>1709</v>
      </c>
      <c r="H1015" t="str">
        <f t="shared" si="79"/>
        <v>PARK</v>
      </c>
      <c r="I1015" t="str">
        <f t="shared" si="80"/>
        <v>YOUNG HYE</v>
      </c>
      <c r="J1015" t="str">
        <f t="shared" si="76"/>
        <v>Park, Young Hye</v>
      </c>
      <c r="K1015">
        <f>VLOOKUP(C1015,'Invited Hospitals'!B:J, 7, FALSE)</f>
        <v>208</v>
      </c>
      <c r="L1015" s="132">
        <v>18</v>
      </c>
      <c r="M1015">
        <f>VLOOKUP($C1015,'Invited Hospitals'!$B:$J, 8, FALSE)</f>
        <v>2016</v>
      </c>
      <c r="N1015" s="132" t="str">
        <f>VLOOKUP($C1015,'Invited Hospitals'!$B:$K, 9, FALSE)</f>
        <v>Nongovt. (not-for-profit) - Other</v>
      </c>
      <c r="O1015" s="125" t="s">
        <v>2690</v>
      </c>
      <c r="P1015" s="121">
        <v>40301</v>
      </c>
      <c r="Q1015" s="110" t="s">
        <v>2784</v>
      </c>
      <c r="R1015" s="132" t="str">
        <f>VLOOKUP($C1015,'Invited Hospitals'!$B:$K, 10, FALSE)</f>
        <v>Minor</v>
      </c>
      <c r="V1015" s="1"/>
      <c r="X1015" s="1"/>
      <c r="Y1015" s="4"/>
      <c r="AF1015" s="17"/>
      <c r="AG1015" s="18"/>
      <c r="AH1015" s="17"/>
    </row>
    <row r="1016" spans="1:34">
      <c r="A1016" s="84">
        <v>0.45671832691117464</v>
      </c>
      <c r="B1016" s="83" t="s">
        <v>1534</v>
      </c>
      <c r="C1016" s="83" t="s">
        <v>2407</v>
      </c>
      <c r="D1016" s="84">
        <v>9.2891976238658858E-2</v>
      </c>
      <c r="E1016" s="83" t="s">
        <v>1718</v>
      </c>
      <c r="F1016" s="84">
        <v>0.49490553607106658</v>
      </c>
      <c r="G1016" s="89" t="s">
        <v>1561</v>
      </c>
      <c r="H1016" t="str">
        <f t="shared" si="79"/>
        <v>PARRA</v>
      </c>
      <c r="I1016" t="str">
        <f t="shared" si="80"/>
        <v>LAWRENCE D.</v>
      </c>
      <c r="J1016" t="str">
        <f t="shared" si="76"/>
        <v>Parra, Lawrence D.</v>
      </c>
      <c r="K1016">
        <f>VLOOKUP(C1016,'Invited Hospitals'!B:J, 7, FALSE)</f>
        <v>208</v>
      </c>
      <c r="L1016" s="132">
        <v>40</v>
      </c>
      <c r="M1016">
        <f>VLOOKUP($C1016,'Invited Hospitals'!$B:$J, 8, FALSE)</f>
        <v>2016</v>
      </c>
      <c r="N1016" s="132" t="str">
        <f>VLOOKUP($C1016,'Invited Hospitals'!$B:$K, 9, FALSE)</f>
        <v>Nongovt. (not-for-profit) - Other</v>
      </c>
      <c r="O1016" s="110" t="s">
        <v>2838</v>
      </c>
      <c r="P1016" s="121">
        <v>42541</v>
      </c>
      <c r="Q1016" s="110" t="s">
        <v>2678</v>
      </c>
      <c r="R1016" s="132" t="str">
        <f>VLOOKUP($C1016,'Invited Hospitals'!$B:$K, 10, FALSE)</f>
        <v>Minor</v>
      </c>
      <c r="V1016" s="1"/>
      <c r="X1016" s="1"/>
      <c r="Y1016" s="4"/>
      <c r="AF1016" s="17"/>
      <c r="AG1016" s="18"/>
      <c r="AH1016" s="17"/>
    </row>
    <row r="1017" spans="1:34">
      <c r="A1017" s="84">
        <v>0.51409422941819127</v>
      </c>
      <c r="B1017" s="83" t="s">
        <v>1534</v>
      </c>
      <c r="C1017" s="83" t="s">
        <v>2407</v>
      </c>
      <c r="D1017" s="84">
        <v>9.2891976238658858E-2</v>
      </c>
      <c r="E1017" s="83" t="s">
        <v>1722</v>
      </c>
      <c r="F1017" s="84">
        <v>0.85426708609038782</v>
      </c>
      <c r="G1017" s="89" t="s">
        <v>1654</v>
      </c>
      <c r="H1017" t="str">
        <f t="shared" si="79"/>
        <v>PHILIP</v>
      </c>
      <c r="I1017" t="str">
        <f t="shared" si="80"/>
        <v>FLOWERLET</v>
      </c>
      <c r="J1017" t="str">
        <f t="shared" si="76"/>
        <v>Philip, Flowerlet</v>
      </c>
      <c r="K1017">
        <f>VLOOKUP(C1017,'Invited Hospitals'!B:J, 7, FALSE)</f>
        <v>208</v>
      </c>
      <c r="L1017" s="132">
        <v>15</v>
      </c>
      <c r="M1017">
        <f>VLOOKUP($C1017,'Invited Hospitals'!$B:$J, 8, FALSE)</f>
        <v>2016</v>
      </c>
      <c r="N1017" s="132" t="str">
        <f>VLOOKUP($C1017,'Invited Hospitals'!$B:$K, 9, FALSE)</f>
        <v>Nongovt. (not-for-profit) - Other</v>
      </c>
      <c r="O1017" s="125" t="s">
        <v>2690</v>
      </c>
      <c r="P1017" s="121">
        <v>35765</v>
      </c>
      <c r="Q1017" s="124" t="s">
        <v>2948</v>
      </c>
      <c r="R1017" s="132" t="str">
        <f>VLOOKUP($C1017,'Invited Hospitals'!$B:$K, 10, FALSE)</f>
        <v>Minor</v>
      </c>
      <c r="V1017" s="1"/>
      <c r="X1017" s="1"/>
      <c r="Y1017" s="4"/>
      <c r="AF1017" s="17"/>
      <c r="AG1017" s="18"/>
      <c r="AH1017" s="17"/>
    </row>
    <row r="1018" spans="1:34">
      <c r="A1018" s="84">
        <v>0.63550933243599861</v>
      </c>
      <c r="B1018" s="83" t="s">
        <v>1534</v>
      </c>
      <c r="C1018" s="83" t="s">
        <v>2407</v>
      </c>
      <c r="D1018" s="84">
        <v>9.2891976238658858E-2</v>
      </c>
      <c r="E1018" s="83" t="s">
        <v>1721</v>
      </c>
      <c r="F1018" s="84">
        <v>0.97548158971023757</v>
      </c>
      <c r="G1018" s="89" t="s">
        <v>1637</v>
      </c>
      <c r="H1018" t="str">
        <f t="shared" si="79"/>
        <v>PIZARRO</v>
      </c>
      <c r="I1018" t="str">
        <f t="shared" si="80"/>
        <v>FLORIAN</v>
      </c>
      <c r="J1018" t="str">
        <f t="shared" si="76"/>
        <v>Pizarro, Florian</v>
      </c>
      <c r="K1018">
        <f>VLOOKUP(C1018,'Invited Hospitals'!B:J, 7, FALSE)</f>
        <v>208</v>
      </c>
      <c r="L1018" s="132">
        <v>40</v>
      </c>
      <c r="M1018">
        <f>VLOOKUP($C1018,'Invited Hospitals'!$B:$J, 8, FALSE)</f>
        <v>2016</v>
      </c>
      <c r="N1018" s="132" t="str">
        <f>VLOOKUP($C1018,'Invited Hospitals'!$B:$K, 9, FALSE)</f>
        <v>Nongovt. (not-for-profit) - Other</v>
      </c>
      <c r="O1018" s="120" t="s">
        <v>2690</v>
      </c>
      <c r="P1018" s="113">
        <v>33140</v>
      </c>
      <c r="Q1018" s="119" t="s">
        <v>2681</v>
      </c>
      <c r="R1018" s="132" t="str">
        <f>VLOOKUP($C1018,'Invited Hospitals'!$B:$K, 10, FALSE)</f>
        <v>Minor</v>
      </c>
      <c r="V1018" s="1"/>
      <c r="X1018" s="1"/>
      <c r="Y1018" s="4"/>
      <c r="AF1018" s="17"/>
      <c r="AG1018" s="18"/>
      <c r="AH1018" s="17"/>
    </row>
    <row r="1019" spans="1:34">
      <c r="A1019" s="84">
        <v>0.60837269419629714</v>
      </c>
      <c r="B1019" s="83" t="s">
        <v>1534</v>
      </c>
      <c r="C1019" s="83" t="s">
        <v>2407</v>
      </c>
      <c r="D1019" s="84">
        <v>9.2891976238658858E-2</v>
      </c>
      <c r="E1019" s="83" t="s">
        <v>1721</v>
      </c>
      <c r="F1019" s="84">
        <v>0.97548158971023757</v>
      </c>
      <c r="G1019" s="89" t="s">
        <v>1638</v>
      </c>
      <c r="H1019" t="str">
        <f t="shared" si="79"/>
        <v>POWELL</v>
      </c>
      <c r="I1019" t="str">
        <f t="shared" si="80"/>
        <v>TENISHA</v>
      </c>
      <c r="J1019" t="str">
        <f t="shared" si="76"/>
        <v>Powell, Tenisha</v>
      </c>
      <c r="K1019">
        <f>VLOOKUP(C1019,'Invited Hospitals'!B:J, 7, FALSE)</f>
        <v>208</v>
      </c>
      <c r="L1019" s="132">
        <v>40</v>
      </c>
      <c r="M1019">
        <f>VLOOKUP($C1019,'Invited Hospitals'!$B:$J, 8, FALSE)</f>
        <v>2016</v>
      </c>
      <c r="N1019" s="132" t="str">
        <f>VLOOKUP($C1019,'Invited Hospitals'!$B:$K, 9, FALSE)</f>
        <v>Nongovt. (not-for-profit) - Other</v>
      </c>
      <c r="O1019" s="120" t="s">
        <v>2690</v>
      </c>
      <c r="P1019" s="113">
        <v>40798</v>
      </c>
      <c r="Q1019" s="119" t="s">
        <v>2678</v>
      </c>
      <c r="R1019" s="132" t="str">
        <f>VLOOKUP($C1019,'Invited Hospitals'!$B:$K, 10, FALSE)</f>
        <v>Minor</v>
      </c>
      <c r="V1019" s="1"/>
      <c r="X1019" s="1"/>
      <c r="Y1019" s="4"/>
      <c r="AF1019" s="17"/>
      <c r="AG1019" s="18"/>
      <c r="AH1019" s="17"/>
    </row>
    <row r="1020" spans="1:34">
      <c r="A1020" s="84">
        <v>0.71968839326744027</v>
      </c>
      <c r="B1020" s="83" t="s">
        <v>1534</v>
      </c>
      <c r="C1020" s="83" t="s">
        <v>2407</v>
      </c>
      <c r="D1020" s="84">
        <v>9.2891976238658858E-2</v>
      </c>
      <c r="E1020" s="83" t="s">
        <v>1718</v>
      </c>
      <c r="F1020" s="84">
        <v>0.49490553607106658</v>
      </c>
      <c r="G1020" s="89" t="s">
        <v>1562</v>
      </c>
      <c r="H1020" t="str">
        <f t="shared" si="79"/>
        <v>QAABIDH</v>
      </c>
      <c r="I1020" t="str">
        <f t="shared" si="80"/>
        <v>LAYLA</v>
      </c>
      <c r="J1020" t="str">
        <f t="shared" si="76"/>
        <v>Qaabidh, Layla</v>
      </c>
      <c r="K1020">
        <f>VLOOKUP(C1020,'Invited Hospitals'!B:J, 7, FALSE)</f>
        <v>208</v>
      </c>
      <c r="L1020" s="132">
        <v>40</v>
      </c>
      <c r="M1020">
        <f>VLOOKUP($C1020,'Invited Hospitals'!$B:$J, 8, FALSE)</f>
        <v>2016</v>
      </c>
      <c r="N1020" s="132" t="str">
        <f>VLOOKUP($C1020,'Invited Hospitals'!$B:$K, 9, FALSE)</f>
        <v>Nongovt. (not-for-profit) - Other</v>
      </c>
      <c r="O1020" s="110" t="s">
        <v>2838</v>
      </c>
      <c r="P1020" s="121">
        <v>42388</v>
      </c>
      <c r="Q1020" s="110" t="s">
        <v>2681</v>
      </c>
      <c r="R1020" s="132" t="str">
        <f>VLOOKUP($C1020,'Invited Hospitals'!$B:$K, 10, FALSE)</f>
        <v>Minor</v>
      </c>
      <c r="V1020" s="1"/>
      <c r="X1020" s="1"/>
      <c r="Y1020" s="4"/>
      <c r="AF1020" s="17"/>
      <c r="AG1020" s="17"/>
      <c r="AH1020" s="17"/>
    </row>
    <row r="1021" spans="1:34">
      <c r="A1021" s="84">
        <v>0.67580809909075856</v>
      </c>
      <c r="B1021" s="83" t="s">
        <v>1534</v>
      </c>
      <c r="C1021" s="83" t="s">
        <v>2407</v>
      </c>
      <c r="D1021" s="84">
        <v>9.2891976238658858E-2</v>
      </c>
      <c r="E1021" s="83" t="s">
        <v>1718</v>
      </c>
      <c r="F1021" s="84">
        <v>0.49490553607106658</v>
      </c>
      <c r="G1021" s="89" t="s">
        <v>1563</v>
      </c>
      <c r="H1021" t="str">
        <f t="shared" si="79"/>
        <v>QUINONES</v>
      </c>
      <c r="I1021" t="str">
        <f t="shared" si="80"/>
        <v>ANGELINE</v>
      </c>
      <c r="J1021" t="str">
        <f t="shared" si="76"/>
        <v>Quinones, Angeline</v>
      </c>
      <c r="K1021">
        <f>VLOOKUP(C1021,'Invited Hospitals'!B:J, 7, FALSE)</f>
        <v>208</v>
      </c>
      <c r="L1021" s="132">
        <v>40</v>
      </c>
      <c r="M1021">
        <f>VLOOKUP($C1021,'Invited Hospitals'!$B:$J, 8, FALSE)</f>
        <v>2016</v>
      </c>
      <c r="N1021" s="132" t="str">
        <f>VLOOKUP($C1021,'Invited Hospitals'!$B:$K, 9, FALSE)</f>
        <v>Nongovt. (not-for-profit) - Other</v>
      </c>
      <c r="O1021" s="110" t="s">
        <v>2850</v>
      </c>
      <c r="P1021" s="121">
        <v>40882</v>
      </c>
      <c r="Q1021" s="110" t="s">
        <v>2678</v>
      </c>
      <c r="R1021" s="132" t="str">
        <f>VLOOKUP($C1021,'Invited Hospitals'!$B:$K, 10, FALSE)</f>
        <v>Minor</v>
      </c>
      <c r="V1021" s="1"/>
      <c r="X1021" s="1"/>
      <c r="Y1021" s="4"/>
      <c r="AF1021" s="17"/>
      <c r="AG1021" s="18"/>
      <c r="AH1021" s="17"/>
    </row>
    <row r="1022" spans="1:34">
      <c r="A1022" s="84">
        <v>0.80143802562048716</v>
      </c>
      <c r="B1022" s="83" t="s">
        <v>1534</v>
      </c>
      <c r="C1022" s="83" t="s">
        <v>2407</v>
      </c>
      <c r="D1022" s="84">
        <v>9.2891976238658858E-2</v>
      </c>
      <c r="E1022" s="83" t="s">
        <v>1720</v>
      </c>
      <c r="F1022" s="84">
        <v>5.1153287088266608E-2</v>
      </c>
      <c r="G1022" s="89" t="s">
        <v>1612</v>
      </c>
      <c r="H1022" t="str">
        <f t="shared" si="79"/>
        <v>QUINTANA</v>
      </c>
      <c r="I1022" t="str">
        <f t="shared" si="80"/>
        <v>ELIZABETH M.</v>
      </c>
      <c r="J1022" t="str">
        <f t="shared" si="76"/>
        <v>Quintana, Elizabeth M.</v>
      </c>
      <c r="K1022">
        <f>VLOOKUP(C1022,'Invited Hospitals'!B:J, 7, FALSE)</f>
        <v>208</v>
      </c>
      <c r="L1022" s="132">
        <v>30</v>
      </c>
      <c r="M1022">
        <f>VLOOKUP($C1022,'Invited Hospitals'!$B:$J, 8, FALSE)</f>
        <v>2016</v>
      </c>
      <c r="N1022" s="132" t="str">
        <f>VLOOKUP($C1022,'Invited Hospitals'!$B:$K, 9, FALSE)</f>
        <v>Nongovt. (not-for-profit) - Other</v>
      </c>
      <c r="O1022" s="125" t="s">
        <v>2690</v>
      </c>
      <c r="P1022" s="121">
        <v>41707</v>
      </c>
      <c r="Q1022" s="110" t="s">
        <v>2903</v>
      </c>
      <c r="R1022" s="132" t="str">
        <f>VLOOKUP($C1022,'Invited Hospitals'!$B:$K, 10, FALSE)</f>
        <v>Minor</v>
      </c>
      <c r="V1022" s="1"/>
      <c r="X1022" s="1"/>
      <c r="Y1022" s="4"/>
      <c r="AF1022" s="17"/>
      <c r="AG1022" s="18"/>
      <c r="AH1022" s="17"/>
    </row>
    <row r="1023" spans="1:34">
      <c r="A1023" s="84">
        <v>0.76131954737643015</v>
      </c>
      <c r="B1023" s="83" t="s">
        <v>1534</v>
      </c>
      <c r="C1023" s="83" t="s">
        <v>2407</v>
      </c>
      <c r="D1023" s="84">
        <v>9.2891976238658858E-2</v>
      </c>
      <c r="E1023" s="83" t="s">
        <v>1718</v>
      </c>
      <c r="F1023" s="84">
        <v>0.49490553607106658</v>
      </c>
      <c r="G1023" s="89" t="s">
        <v>1564</v>
      </c>
      <c r="H1023" t="str">
        <f t="shared" si="79"/>
        <v>QUINTERO</v>
      </c>
      <c r="I1023" t="str">
        <f t="shared" si="80"/>
        <v>PATRICIA</v>
      </c>
      <c r="J1023" t="str">
        <f t="shared" si="76"/>
        <v>Quintero, Patricia</v>
      </c>
      <c r="K1023">
        <f>VLOOKUP(C1023,'Invited Hospitals'!B:J, 7, FALSE)</f>
        <v>208</v>
      </c>
      <c r="L1023" s="132">
        <v>40</v>
      </c>
      <c r="M1023">
        <f>VLOOKUP($C1023,'Invited Hospitals'!$B:$J, 8, FALSE)</f>
        <v>2016</v>
      </c>
      <c r="N1023" s="132" t="str">
        <f>VLOOKUP($C1023,'Invited Hospitals'!$B:$K, 9, FALSE)</f>
        <v>Nongovt. (not-for-profit) - Other</v>
      </c>
      <c r="O1023" s="110" t="s">
        <v>2690</v>
      </c>
      <c r="P1023" s="121">
        <v>42541</v>
      </c>
      <c r="Q1023" s="110" t="s">
        <v>2681</v>
      </c>
      <c r="R1023" s="132" t="str">
        <f>VLOOKUP($C1023,'Invited Hospitals'!$B:$K, 10, FALSE)</f>
        <v>Minor</v>
      </c>
      <c r="V1023" s="1"/>
      <c r="X1023" s="1"/>
      <c r="Y1023" s="4"/>
      <c r="AF1023" s="17"/>
      <c r="AG1023" s="18"/>
      <c r="AH1023" s="17"/>
    </row>
    <row r="1024" spans="1:34">
      <c r="A1024" s="84">
        <v>0.44261605979480489</v>
      </c>
      <c r="B1024" s="83" t="s">
        <v>1534</v>
      </c>
      <c r="C1024" s="83" t="s">
        <v>2407</v>
      </c>
      <c r="D1024" s="84">
        <v>9.2891976238658858E-2</v>
      </c>
      <c r="E1024" s="83" t="s">
        <v>1721</v>
      </c>
      <c r="F1024" s="84">
        <v>0.97548158971023757</v>
      </c>
      <c r="G1024" s="89" t="s">
        <v>1639</v>
      </c>
      <c r="H1024" t="s">
        <v>3726</v>
      </c>
      <c r="I1024" t="str">
        <f t="shared" si="80"/>
        <v>PAOLA A.</v>
      </c>
      <c r="J1024" t="str">
        <f t="shared" si="76"/>
        <v>Comfort, Paola A.</v>
      </c>
      <c r="K1024">
        <f>VLOOKUP(C1024,'Invited Hospitals'!B:J, 7, FALSE)</f>
        <v>208</v>
      </c>
      <c r="L1024" s="132">
        <v>40</v>
      </c>
      <c r="M1024">
        <f>VLOOKUP($C1024,'Invited Hospitals'!$B:$J, 8, FALSE)</f>
        <v>2016</v>
      </c>
      <c r="N1024" s="132" t="str">
        <f>VLOOKUP($C1024,'Invited Hospitals'!$B:$K, 9, FALSE)</f>
        <v>Nongovt. (not-for-profit) - Other</v>
      </c>
      <c r="O1024" s="120" t="s">
        <v>2690</v>
      </c>
      <c r="P1024" s="113">
        <v>42388</v>
      </c>
      <c r="Q1024" s="119" t="s">
        <v>2678</v>
      </c>
      <c r="R1024" s="132" t="str">
        <f>VLOOKUP($C1024,'Invited Hospitals'!$B:$K, 10, FALSE)</f>
        <v>Minor</v>
      </c>
      <c r="V1024" s="1"/>
      <c r="X1024" s="1"/>
      <c r="Y1024" s="4"/>
      <c r="AF1024" s="17"/>
      <c r="AG1024" s="18"/>
      <c r="AH1024" s="17"/>
    </row>
    <row r="1025" spans="1:34">
      <c r="A1025" s="84">
        <v>0.5947880884975516</v>
      </c>
      <c r="B1025" s="83" t="s">
        <v>1534</v>
      </c>
      <c r="C1025" s="83" t="s">
        <v>2407</v>
      </c>
      <c r="D1025" s="84">
        <v>9.2891976238658899E-2</v>
      </c>
      <c r="E1025" s="83" t="s">
        <v>1724</v>
      </c>
      <c r="F1025" s="84">
        <v>3.7703553288351621E-2</v>
      </c>
      <c r="G1025" s="89" t="s">
        <v>1710</v>
      </c>
      <c r="H1025" t="str">
        <f t="shared" ref="H1025:H1056" si="81">LEFT(G1025,(FIND(" ",G1025,1)-1))</f>
        <v>RAJ</v>
      </c>
      <c r="I1025" t="str">
        <f t="shared" si="80"/>
        <v>SUMI</v>
      </c>
      <c r="J1025" t="str">
        <f t="shared" si="76"/>
        <v>Raj, Sumi</v>
      </c>
      <c r="K1025">
        <f>VLOOKUP(C1025,'Invited Hospitals'!B:J, 7, FALSE)</f>
        <v>208</v>
      </c>
      <c r="L1025" s="132">
        <v>18</v>
      </c>
      <c r="M1025">
        <f>VLOOKUP($C1025,'Invited Hospitals'!$B:$J, 8, FALSE)</f>
        <v>2016</v>
      </c>
      <c r="N1025" s="132" t="str">
        <f>VLOOKUP($C1025,'Invited Hospitals'!$B:$K, 9, FALSE)</f>
        <v>Nongovt. (not-for-profit) - Other</v>
      </c>
      <c r="O1025" s="125" t="s">
        <v>2690</v>
      </c>
      <c r="P1025" s="121">
        <v>42786</v>
      </c>
      <c r="Q1025" s="110" t="s">
        <v>2998</v>
      </c>
      <c r="R1025" s="132" t="str">
        <f>VLOOKUP($C1025,'Invited Hospitals'!$B:$K, 10, FALSE)</f>
        <v>Minor</v>
      </c>
      <c r="V1025" s="1"/>
      <c r="X1025" s="1"/>
      <c r="Y1025" s="4"/>
      <c r="AF1025" s="17"/>
      <c r="AG1025" s="18"/>
      <c r="AH1025" s="17"/>
    </row>
    <row r="1026" spans="1:34">
      <c r="A1026" s="84">
        <v>0.31488037944602876</v>
      </c>
      <c r="B1026" s="83" t="s">
        <v>1534</v>
      </c>
      <c r="C1026" s="83" t="s">
        <v>2407</v>
      </c>
      <c r="D1026" s="84">
        <v>9.2891976238658858E-2</v>
      </c>
      <c r="E1026" s="83" t="s">
        <v>1721</v>
      </c>
      <c r="F1026" s="84">
        <v>0.97548158971023757</v>
      </c>
      <c r="G1026" s="89" t="s">
        <v>1640</v>
      </c>
      <c r="H1026" t="str">
        <f t="shared" si="81"/>
        <v>REDONDO</v>
      </c>
      <c r="I1026" t="str">
        <f t="shared" si="80"/>
        <v>MONINA</v>
      </c>
      <c r="J1026" t="str">
        <f t="shared" ref="J1026:J1089" si="82">PROPER(CLEAN(H1026&amp;", "&amp;I1026))</f>
        <v>Redondo, Monina</v>
      </c>
      <c r="K1026">
        <f>VLOOKUP(C1026,'Invited Hospitals'!B:J, 7, FALSE)</f>
        <v>208</v>
      </c>
      <c r="L1026" s="132">
        <v>40</v>
      </c>
      <c r="M1026">
        <f>VLOOKUP($C1026,'Invited Hospitals'!$B:$J, 8, FALSE)</f>
        <v>2016</v>
      </c>
      <c r="N1026" s="132" t="str">
        <f>VLOOKUP($C1026,'Invited Hospitals'!$B:$K, 9, FALSE)</f>
        <v>Nongovt. (not-for-profit) - Other</v>
      </c>
      <c r="O1026" s="120" t="s">
        <v>2690</v>
      </c>
      <c r="P1026" s="113">
        <v>32804</v>
      </c>
      <c r="Q1026" s="119" t="s">
        <v>2678</v>
      </c>
      <c r="R1026" s="132" t="str">
        <f>VLOOKUP($C1026,'Invited Hospitals'!$B:$K, 10, FALSE)</f>
        <v>Minor</v>
      </c>
      <c r="V1026" s="1"/>
      <c r="X1026" s="1"/>
      <c r="Y1026" s="4"/>
      <c r="AF1026" s="17"/>
      <c r="AG1026" s="18"/>
      <c r="AH1026" s="17"/>
    </row>
    <row r="1027" spans="1:34">
      <c r="A1027" s="84">
        <v>2.8339865494925842E-2</v>
      </c>
      <c r="B1027" s="83" t="s">
        <v>1534</v>
      </c>
      <c r="C1027" s="83" t="s">
        <v>2407</v>
      </c>
      <c r="D1027" s="84">
        <v>9.2891976238658858E-2</v>
      </c>
      <c r="E1027" s="83" t="s">
        <v>1719</v>
      </c>
      <c r="F1027" s="84">
        <v>0.45538935045037354</v>
      </c>
      <c r="G1027" s="89" t="s">
        <v>1590</v>
      </c>
      <c r="H1027" t="str">
        <f t="shared" si="81"/>
        <v>REFOL</v>
      </c>
      <c r="I1027" t="str">
        <f t="shared" si="80"/>
        <v>LOUELLA J.</v>
      </c>
      <c r="J1027" t="str">
        <f t="shared" si="82"/>
        <v>Refol, Louella J.</v>
      </c>
      <c r="K1027">
        <f>VLOOKUP(C1027,'Invited Hospitals'!B:J, 7, FALSE)</f>
        <v>208</v>
      </c>
      <c r="L1027" s="132">
        <v>30</v>
      </c>
      <c r="M1027">
        <f>VLOOKUP($C1027,'Invited Hospitals'!$B:$J, 8, FALSE)</f>
        <v>2016</v>
      </c>
      <c r="N1027" s="132" t="str">
        <f>VLOOKUP($C1027,'Invited Hospitals'!$B:$K, 9, FALSE)</f>
        <v>Nongovt. (not-for-profit) - Other</v>
      </c>
      <c r="O1027" s="125" t="s">
        <v>2690</v>
      </c>
      <c r="P1027" s="121">
        <v>38936</v>
      </c>
      <c r="Q1027" s="125" t="s">
        <v>2876</v>
      </c>
      <c r="R1027" s="132" t="str">
        <f>VLOOKUP($C1027,'Invited Hospitals'!$B:$K, 10, FALSE)</f>
        <v>Minor</v>
      </c>
      <c r="V1027" s="1"/>
      <c r="X1027" s="1"/>
      <c r="Y1027" s="4"/>
      <c r="AF1027" s="17"/>
      <c r="AG1027" s="18"/>
      <c r="AH1027" s="17"/>
    </row>
    <row r="1028" spans="1:34">
      <c r="A1028" s="84">
        <v>3.0362818720868212E-3</v>
      </c>
      <c r="B1028" s="83" t="s">
        <v>1534</v>
      </c>
      <c r="C1028" s="83" t="s">
        <v>2407</v>
      </c>
      <c r="D1028" s="84">
        <v>9.2891976238658858E-2</v>
      </c>
      <c r="E1028" s="83" t="s">
        <v>1722</v>
      </c>
      <c r="F1028" s="84">
        <v>0.85426708609038782</v>
      </c>
      <c r="G1028" s="89" t="s">
        <v>1655</v>
      </c>
      <c r="H1028" t="str">
        <f t="shared" si="81"/>
        <v>REID</v>
      </c>
      <c r="I1028" t="str">
        <f t="shared" ref="I1028:I1059" si="83">TRIM(MID(G1028,FIND(" ",G1028)+1,256))</f>
        <v>DEBBIAN</v>
      </c>
      <c r="J1028" t="str">
        <f t="shared" si="82"/>
        <v>Reid, Debbian</v>
      </c>
      <c r="K1028">
        <f>VLOOKUP(C1028,'Invited Hospitals'!B:J, 7, FALSE)</f>
        <v>208</v>
      </c>
      <c r="L1028" s="132">
        <v>15</v>
      </c>
      <c r="M1028">
        <f>VLOOKUP($C1028,'Invited Hospitals'!$B:$J, 8, FALSE)</f>
        <v>2016</v>
      </c>
      <c r="N1028" s="132" t="str">
        <f>VLOOKUP($C1028,'Invited Hospitals'!$B:$K, 9, FALSE)</f>
        <v>Nongovt. (not-for-profit) - Other</v>
      </c>
      <c r="O1028" s="125" t="s">
        <v>2690</v>
      </c>
      <c r="P1028" s="121">
        <v>41337</v>
      </c>
      <c r="Q1028" s="124" t="s">
        <v>2948</v>
      </c>
      <c r="R1028" s="132" t="str">
        <f>VLOOKUP($C1028,'Invited Hospitals'!$B:$K, 10, FALSE)</f>
        <v>Minor</v>
      </c>
      <c r="V1028" s="1"/>
      <c r="X1028" s="1"/>
      <c r="Y1028" s="4"/>
      <c r="AF1028" s="17"/>
      <c r="AG1028" s="18"/>
      <c r="AH1028" s="17"/>
    </row>
    <row r="1029" spans="1:34">
      <c r="A1029" s="84">
        <v>0.71135382367197442</v>
      </c>
      <c r="B1029" s="83" t="s">
        <v>1534</v>
      </c>
      <c r="C1029" s="83" t="s">
        <v>2407</v>
      </c>
      <c r="D1029" s="84">
        <v>9.2891976238658858E-2</v>
      </c>
      <c r="E1029" s="83" t="s">
        <v>1720</v>
      </c>
      <c r="F1029" s="84">
        <v>5.1153287088266608E-2</v>
      </c>
      <c r="G1029" s="89" t="s">
        <v>1613</v>
      </c>
      <c r="H1029" t="str">
        <f t="shared" si="81"/>
        <v>RENY</v>
      </c>
      <c r="I1029" t="str">
        <f t="shared" si="83"/>
        <v>SUMA</v>
      </c>
      <c r="J1029" t="str">
        <f t="shared" si="82"/>
        <v>Reny, Suma</v>
      </c>
      <c r="K1029">
        <f>VLOOKUP(C1029,'Invited Hospitals'!B:J, 7, FALSE)</f>
        <v>208</v>
      </c>
      <c r="L1029" s="132">
        <v>30</v>
      </c>
      <c r="M1029">
        <f>VLOOKUP($C1029,'Invited Hospitals'!$B:$J, 8, FALSE)</f>
        <v>2016</v>
      </c>
      <c r="N1029" s="132" t="str">
        <f>VLOOKUP($C1029,'Invited Hospitals'!$B:$K, 9, FALSE)</f>
        <v>Nongovt. (not-for-profit) - Other</v>
      </c>
      <c r="O1029" s="125" t="s">
        <v>2690</v>
      </c>
      <c r="P1029" s="121">
        <v>40854</v>
      </c>
      <c r="Q1029" s="110" t="s">
        <v>2900</v>
      </c>
      <c r="R1029" s="132" t="str">
        <f>VLOOKUP($C1029,'Invited Hospitals'!$B:$K, 10, FALSE)</f>
        <v>Minor</v>
      </c>
      <c r="V1029" s="1"/>
      <c r="X1029" s="1"/>
      <c r="Y1029" s="4"/>
      <c r="AF1029" s="17"/>
      <c r="AG1029" s="18"/>
      <c r="AH1029" s="17"/>
    </row>
    <row r="1030" spans="1:34">
      <c r="A1030" s="84">
        <v>0.67392087752667096</v>
      </c>
      <c r="B1030" s="83" t="s">
        <v>1534</v>
      </c>
      <c r="C1030" s="83" t="s">
        <v>2407</v>
      </c>
      <c r="D1030" s="84">
        <v>9.2891976238658858E-2</v>
      </c>
      <c r="E1030" s="83" t="s">
        <v>1721</v>
      </c>
      <c r="F1030" s="84">
        <v>0.97548158971023757</v>
      </c>
      <c r="G1030" s="89" t="s">
        <v>1641</v>
      </c>
      <c r="H1030" t="str">
        <f t="shared" si="81"/>
        <v>RICHARDS</v>
      </c>
      <c r="I1030" t="str">
        <f t="shared" si="83"/>
        <v>DIANA N.</v>
      </c>
      <c r="J1030" t="str">
        <f t="shared" si="82"/>
        <v>Richards, Diana N.</v>
      </c>
      <c r="K1030">
        <f>VLOOKUP(C1030,'Invited Hospitals'!B:J, 7, FALSE)</f>
        <v>208</v>
      </c>
      <c r="L1030" s="132">
        <v>40</v>
      </c>
      <c r="M1030">
        <f>VLOOKUP($C1030,'Invited Hospitals'!$B:$J, 8, FALSE)</f>
        <v>2016</v>
      </c>
      <c r="N1030" s="132" t="str">
        <f>VLOOKUP($C1030,'Invited Hospitals'!$B:$K, 9, FALSE)</f>
        <v>Nongovt. (not-for-profit) - Other</v>
      </c>
      <c r="O1030" s="120" t="s">
        <v>2690</v>
      </c>
      <c r="P1030" s="113">
        <v>40637</v>
      </c>
      <c r="Q1030" s="119" t="s">
        <v>2681</v>
      </c>
      <c r="R1030" s="132" t="str">
        <f>VLOOKUP($C1030,'Invited Hospitals'!$B:$K, 10, FALSE)</f>
        <v>Minor</v>
      </c>
      <c r="V1030" s="1"/>
      <c r="X1030" s="1"/>
      <c r="Y1030" s="5"/>
      <c r="AF1030" s="17"/>
      <c r="AG1030" s="17"/>
      <c r="AH1030" s="17"/>
    </row>
    <row r="1031" spans="1:34">
      <c r="A1031" s="84">
        <v>0.17903410826661448</v>
      </c>
      <c r="B1031" s="83" t="s">
        <v>1534</v>
      </c>
      <c r="C1031" s="83" t="s">
        <v>2407</v>
      </c>
      <c r="D1031" s="84">
        <v>9.2891976238658858E-2</v>
      </c>
      <c r="E1031" s="83" t="s">
        <v>1720</v>
      </c>
      <c r="F1031" s="84">
        <v>5.1153287088266608E-2</v>
      </c>
      <c r="G1031" s="89" t="s">
        <v>1614</v>
      </c>
      <c r="H1031" t="str">
        <f t="shared" si="81"/>
        <v>RICHARDSON</v>
      </c>
      <c r="I1031" t="str">
        <f t="shared" si="83"/>
        <v>AMANDA</v>
      </c>
      <c r="J1031" t="str">
        <f t="shared" si="82"/>
        <v>Richardson, Amanda</v>
      </c>
      <c r="K1031">
        <f>VLOOKUP(C1031,'Invited Hospitals'!B:J, 7, FALSE)</f>
        <v>208</v>
      </c>
      <c r="L1031" s="132">
        <v>30</v>
      </c>
      <c r="M1031">
        <f>VLOOKUP($C1031,'Invited Hospitals'!$B:$J, 8, FALSE)</f>
        <v>2016</v>
      </c>
      <c r="N1031" s="132" t="str">
        <f>VLOOKUP($C1031,'Invited Hospitals'!$B:$K, 9, FALSE)</f>
        <v>Nongovt. (not-for-profit) - Other</v>
      </c>
      <c r="O1031" s="125" t="s">
        <v>2690</v>
      </c>
      <c r="P1031" s="121">
        <v>40882</v>
      </c>
      <c r="Q1031" s="110" t="s">
        <v>2900</v>
      </c>
      <c r="R1031" s="132" t="str">
        <f>VLOOKUP($C1031,'Invited Hospitals'!$B:$K, 10, FALSE)</f>
        <v>Minor</v>
      </c>
      <c r="V1031" s="1"/>
      <c r="X1031" s="1"/>
      <c r="Y1031" s="5"/>
      <c r="AF1031" s="17"/>
      <c r="AG1031" s="17"/>
      <c r="AH1031" s="17"/>
    </row>
    <row r="1032" spans="1:34">
      <c r="A1032" s="84">
        <v>0.35224684386097083</v>
      </c>
      <c r="B1032" s="83" t="s">
        <v>1534</v>
      </c>
      <c r="C1032" s="83" t="s">
        <v>2407</v>
      </c>
      <c r="D1032" s="84">
        <v>9.2891976238658858E-2</v>
      </c>
      <c r="E1032" s="83" t="s">
        <v>1720</v>
      </c>
      <c r="F1032" s="84">
        <v>5.1153287088266608E-2</v>
      </c>
      <c r="G1032" s="89" t="s">
        <v>1615</v>
      </c>
      <c r="H1032" t="str">
        <f t="shared" si="81"/>
        <v>ROBINSON</v>
      </c>
      <c r="I1032" t="str">
        <f t="shared" si="83"/>
        <v>BERNADETT</v>
      </c>
      <c r="J1032" t="str">
        <f t="shared" si="82"/>
        <v>Robinson, Bernadett</v>
      </c>
      <c r="K1032">
        <f>VLOOKUP(C1032,'Invited Hospitals'!B:J, 7, FALSE)</f>
        <v>208</v>
      </c>
      <c r="L1032" s="132">
        <v>30</v>
      </c>
      <c r="M1032">
        <f>VLOOKUP($C1032,'Invited Hospitals'!$B:$J, 8, FALSE)</f>
        <v>2016</v>
      </c>
      <c r="N1032" s="132" t="str">
        <f>VLOOKUP($C1032,'Invited Hospitals'!$B:$K, 9, FALSE)</f>
        <v>Nongovt. (not-for-profit) - Other</v>
      </c>
      <c r="O1032" s="125" t="s">
        <v>2690</v>
      </c>
      <c r="P1032" s="121">
        <v>41736</v>
      </c>
      <c r="Q1032" s="110" t="s">
        <v>2900</v>
      </c>
      <c r="R1032" s="132" t="str">
        <f>VLOOKUP($C1032,'Invited Hospitals'!$B:$K, 10, FALSE)</f>
        <v>Minor</v>
      </c>
      <c r="V1032" s="1"/>
      <c r="X1032" s="1"/>
      <c r="Y1032" s="5"/>
      <c r="AF1032" s="17"/>
      <c r="AG1032" s="17"/>
      <c r="AH1032" s="17"/>
    </row>
    <row r="1033" spans="1:34">
      <c r="A1033" s="84">
        <v>0.34378175471569317</v>
      </c>
      <c r="B1033" s="83" t="s">
        <v>1534</v>
      </c>
      <c r="C1033" s="83" t="s">
        <v>2407</v>
      </c>
      <c r="D1033" s="84">
        <v>9.2891976238658858E-2</v>
      </c>
      <c r="E1033" s="83" t="s">
        <v>1718</v>
      </c>
      <c r="F1033" s="84">
        <v>0.49490553607106658</v>
      </c>
      <c r="G1033" s="89" t="s">
        <v>1565</v>
      </c>
      <c r="H1033" t="str">
        <f t="shared" si="81"/>
        <v>ROJAS</v>
      </c>
      <c r="I1033" t="str">
        <f t="shared" si="83"/>
        <v>ELSA</v>
      </c>
      <c r="J1033" t="str">
        <f t="shared" si="82"/>
        <v>Rojas, Elsa</v>
      </c>
      <c r="K1033">
        <f>VLOOKUP(C1033,'Invited Hospitals'!B:J, 7, FALSE)</f>
        <v>208</v>
      </c>
      <c r="L1033" s="132">
        <v>40</v>
      </c>
      <c r="M1033">
        <f>VLOOKUP($C1033,'Invited Hospitals'!$B:$J, 8, FALSE)</f>
        <v>2016</v>
      </c>
      <c r="N1033" s="132" t="str">
        <f>VLOOKUP($C1033,'Invited Hospitals'!$B:$K, 9, FALSE)</f>
        <v>Nongovt. (not-for-profit) - Other</v>
      </c>
      <c r="O1033" s="110" t="s">
        <v>2690</v>
      </c>
      <c r="P1033" s="121">
        <v>40091</v>
      </c>
      <c r="Q1033" s="110" t="s">
        <v>2678</v>
      </c>
      <c r="R1033" s="132" t="str">
        <f>VLOOKUP($C1033,'Invited Hospitals'!$B:$K, 10, FALSE)</f>
        <v>Minor</v>
      </c>
      <c r="V1033" s="1"/>
      <c r="X1033" s="1"/>
      <c r="Y1033" s="5"/>
      <c r="AF1033" s="17"/>
      <c r="AG1033" s="17"/>
      <c r="AH1033" s="17"/>
    </row>
    <row r="1034" spans="1:34">
      <c r="A1034" s="84">
        <v>0.93675499739500201</v>
      </c>
      <c r="B1034" s="83" t="s">
        <v>1534</v>
      </c>
      <c r="C1034" s="83" t="s">
        <v>2407</v>
      </c>
      <c r="D1034" s="84">
        <v>9.2891976238658858E-2</v>
      </c>
      <c r="E1034" s="83" t="s">
        <v>1718</v>
      </c>
      <c r="F1034" s="84">
        <v>0.49490553607106658</v>
      </c>
      <c r="G1034" s="89" t="s">
        <v>1566</v>
      </c>
      <c r="H1034" t="str">
        <f t="shared" si="81"/>
        <v>ROSE</v>
      </c>
      <c r="I1034" t="str">
        <f t="shared" si="83"/>
        <v>DEBRANAYE</v>
      </c>
      <c r="J1034" t="str">
        <f t="shared" si="82"/>
        <v>Rose, Debranaye</v>
      </c>
      <c r="K1034">
        <f>VLOOKUP(C1034,'Invited Hospitals'!B:J, 7, FALSE)</f>
        <v>208</v>
      </c>
      <c r="L1034" s="132">
        <v>40</v>
      </c>
      <c r="M1034">
        <f>VLOOKUP($C1034,'Invited Hospitals'!$B:$J, 8, FALSE)</f>
        <v>2016</v>
      </c>
      <c r="N1034" s="132" t="str">
        <f>VLOOKUP($C1034,'Invited Hospitals'!$B:$K, 9, FALSE)</f>
        <v>Nongovt. (not-for-profit) - Other</v>
      </c>
      <c r="O1034" s="110" t="s">
        <v>2690</v>
      </c>
      <c r="P1034" s="121">
        <v>42128</v>
      </c>
      <c r="Q1034" s="110" t="s">
        <v>2678</v>
      </c>
      <c r="R1034" s="132" t="str">
        <f>VLOOKUP($C1034,'Invited Hospitals'!$B:$K, 10, FALSE)</f>
        <v>Minor</v>
      </c>
      <c r="V1034" s="1"/>
      <c r="X1034" s="1"/>
      <c r="Y1034" s="5"/>
      <c r="AF1034" s="17"/>
      <c r="AG1034" s="17"/>
      <c r="AH1034" s="17"/>
    </row>
    <row r="1035" spans="1:34">
      <c r="A1035" s="84">
        <v>0.41977131244265697</v>
      </c>
      <c r="B1035" s="83" t="s">
        <v>1534</v>
      </c>
      <c r="C1035" s="83" t="s">
        <v>2407</v>
      </c>
      <c r="D1035" s="84">
        <v>9.2891976238658858E-2</v>
      </c>
      <c r="E1035" s="83" t="s">
        <v>1718</v>
      </c>
      <c r="F1035" s="84">
        <v>0.49490553607106658</v>
      </c>
      <c r="G1035" s="89" t="s">
        <v>1567</v>
      </c>
      <c r="H1035" t="str">
        <f t="shared" si="81"/>
        <v>ROVIDA</v>
      </c>
      <c r="I1035" t="str">
        <f t="shared" si="83"/>
        <v>DIANE</v>
      </c>
      <c r="J1035" t="str">
        <f t="shared" si="82"/>
        <v>Rovida, Diane</v>
      </c>
      <c r="K1035">
        <f>VLOOKUP(C1035,'Invited Hospitals'!B:J, 7, FALSE)</f>
        <v>208</v>
      </c>
      <c r="L1035" s="132">
        <v>40</v>
      </c>
      <c r="M1035">
        <f>VLOOKUP($C1035,'Invited Hospitals'!$B:$J, 8, FALSE)</f>
        <v>2016</v>
      </c>
      <c r="N1035" s="132" t="str">
        <f>VLOOKUP($C1035,'Invited Hospitals'!$B:$K, 9, FALSE)</f>
        <v>Nongovt. (not-for-profit) - Other</v>
      </c>
      <c r="O1035" s="110" t="s">
        <v>2690</v>
      </c>
      <c r="P1035" s="121">
        <v>38838</v>
      </c>
      <c r="Q1035" s="110" t="s">
        <v>2839</v>
      </c>
      <c r="R1035" s="132" t="str">
        <f>VLOOKUP($C1035,'Invited Hospitals'!$B:$K, 10, FALSE)</f>
        <v>Minor</v>
      </c>
      <c r="V1035" s="1"/>
      <c r="X1035" s="1"/>
      <c r="Y1035" s="5"/>
      <c r="AF1035" s="17"/>
      <c r="AG1035" s="17"/>
      <c r="AH1035" s="17"/>
    </row>
    <row r="1036" spans="1:34">
      <c r="A1036" s="84">
        <v>0.93584925794183127</v>
      </c>
      <c r="B1036" s="83" t="s">
        <v>1534</v>
      </c>
      <c r="C1036" s="83" t="s">
        <v>2407</v>
      </c>
      <c r="D1036" s="84">
        <v>9.2891976238658858E-2</v>
      </c>
      <c r="E1036" s="83" t="s">
        <v>1724</v>
      </c>
      <c r="F1036" s="84">
        <v>3.7703553288351621E-2</v>
      </c>
      <c r="G1036" s="89" t="s">
        <v>1711</v>
      </c>
      <c r="H1036" t="str">
        <f t="shared" si="81"/>
        <v>RUDA</v>
      </c>
      <c r="I1036" t="str">
        <f t="shared" si="83"/>
        <v>ADDOYE</v>
      </c>
      <c r="J1036" t="str">
        <f t="shared" si="82"/>
        <v>Ruda, Addoye</v>
      </c>
      <c r="K1036">
        <f>VLOOKUP(C1036,'Invited Hospitals'!B:J, 7, FALSE)</f>
        <v>208</v>
      </c>
      <c r="L1036" s="132">
        <v>18</v>
      </c>
      <c r="M1036">
        <f>VLOOKUP($C1036,'Invited Hospitals'!$B:$J, 8, FALSE)</f>
        <v>2016</v>
      </c>
      <c r="N1036" s="132" t="str">
        <f>VLOOKUP($C1036,'Invited Hospitals'!$B:$K, 9, FALSE)</f>
        <v>Nongovt. (not-for-profit) - Other</v>
      </c>
      <c r="O1036" s="125" t="s">
        <v>2690</v>
      </c>
      <c r="P1036" s="121">
        <v>39454</v>
      </c>
      <c r="Q1036" s="110" t="s">
        <v>2998</v>
      </c>
      <c r="R1036" s="132" t="str">
        <f>VLOOKUP($C1036,'Invited Hospitals'!$B:$K, 10, FALSE)</f>
        <v>Minor</v>
      </c>
      <c r="V1036" s="1"/>
      <c r="X1036" s="1"/>
      <c r="Y1036" s="5"/>
      <c r="AF1036" s="17"/>
      <c r="AG1036" s="17"/>
      <c r="AH1036" s="17"/>
    </row>
    <row r="1037" spans="1:34">
      <c r="A1037" s="84">
        <v>0.75448316696869611</v>
      </c>
      <c r="B1037" s="83" t="s">
        <v>1534</v>
      </c>
      <c r="C1037" s="83" t="s">
        <v>2407</v>
      </c>
      <c r="D1037" s="84">
        <v>9.2891976238658858E-2</v>
      </c>
      <c r="E1037" s="83" t="s">
        <v>1720</v>
      </c>
      <c r="F1037" s="84">
        <v>5.1153287088266608E-2</v>
      </c>
      <c r="G1037" s="89" t="s">
        <v>1616</v>
      </c>
      <c r="H1037" t="str">
        <f t="shared" si="81"/>
        <v>SABOT-KRAJEWSKI</v>
      </c>
      <c r="I1037" t="str">
        <f t="shared" si="83"/>
        <v>KRYSTAL</v>
      </c>
      <c r="J1037" t="str">
        <f t="shared" si="82"/>
        <v>Sabot-Krajewski, Krystal</v>
      </c>
      <c r="K1037">
        <f>VLOOKUP(C1037,'Invited Hospitals'!B:J, 7, FALSE)</f>
        <v>208</v>
      </c>
      <c r="L1037" s="132">
        <v>30</v>
      </c>
      <c r="M1037">
        <f>VLOOKUP($C1037,'Invited Hospitals'!$B:$J, 8, FALSE)</f>
        <v>2016</v>
      </c>
      <c r="N1037" s="132" t="str">
        <f>VLOOKUP($C1037,'Invited Hospitals'!$B:$K, 9, FALSE)</f>
        <v>Nongovt. (not-for-profit) - Other</v>
      </c>
      <c r="O1037" s="125" t="s">
        <v>2690</v>
      </c>
      <c r="P1037" s="121">
        <v>42388</v>
      </c>
      <c r="Q1037" s="110" t="s">
        <v>2900</v>
      </c>
      <c r="R1037" s="132" t="str">
        <f>VLOOKUP($C1037,'Invited Hospitals'!$B:$K, 10, FALSE)</f>
        <v>Minor</v>
      </c>
      <c r="V1037" s="1"/>
      <c r="X1037" s="1"/>
      <c r="Y1037" s="5"/>
      <c r="AF1037" s="17"/>
      <c r="AG1037" s="17"/>
      <c r="AH1037" s="17"/>
    </row>
    <row r="1038" spans="1:34">
      <c r="A1038" s="84">
        <v>0.87431081259823962</v>
      </c>
      <c r="B1038" s="83" t="s">
        <v>1534</v>
      </c>
      <c r="C1038" s="83" t="s">
        <v>2407</v>
      </c>
      <c r="D1038" s="84">
        <v>9.2891976238658858E-2</v>
      </c>
      <c r="E1038" s="83" t="s">
        <v>1724</v>
      </c>
      <c r="F1038" s="84">
        <v>3.7703553288351621E-2</v>
      </c>
      <c r="G1038" s="89" t="s">
        <v>1712</v>
      </c>
      <c r="H1038" t="str">
        <f t="shared" si="81"/>
        <v>SCIARRILLO</v>
      </c>
      <c r="I1038" t="str">
        <f t="shared" si="83"/>
        <v>POLINA T.</v>
      </c>
      <c r="J1038" t="str">
        <f t="shared" si="82"/>
        <v>Sciarrillo, Polina T.</v>
      </c>
      <c r="K1038">
        <f>VLOOKUP(C1038,'Invited Hospitals'!B:J, 7, FALSE)</f>
        <v>208</v>
      </c>
      <c r="L1038" s="132">
        <v>18</v>
      </c>
      <c r="M1038">
        <f>VLOOKUP($C1038,'Invited Hospitals'!$B:$J, 8, FALSE)</f>
        <v>2016</v>
      </c>
      <c r="N1038" s="132" t="str">
        <f>VLOOKUP($C1038,'Invited Hospitals'!$B:$K, 9, FALSE)</f>
        <v>Nongovt. (not-for-profit) - Other</v>
      </c>
      <c r="O1038" s="125" t="s">
        <v>2690</v>
      </c>
      <c r="P1038" s="121">
        <v>40028</v>
      </c>
      <c r="Q1038" s="110" t="s">
        <v>2784</v>
      </c>
      <c r="R1038" s="132" t="str">
        <f>VLOOKUP($C1038,'Invited Hospitals'!$B:$K, 10, FALSE)</f>
        <v>Minor</v>
      </c>
      <c r="V1038" s="1"/>
      <c r="X1038" s="1"/>
      <c r="Y1038" s="5"/>
      <c r="AF1038" s="17"/>
      <c r="AG1038" s="17"/>
      <c r="AH1038" s="17"/>
    </row>
    <row r="1039" spans="1:34">
      <c r="A1039" s="84">
        <v>0.98096904613549518</v>
      </c>
      <c r="B1039" s="83" t="s">
        <v>1534</v>
      </c>
      <c r="C1039" s="83" t="s">
        <v>2407</v>
      </c>
      <c r="D1039" s="84">
        <v>9.2891976238658858E-2</v>
      </c>
      <c r="E1039" s="83" t="s">
        <v>1724</v>
      </c>
      <c r="F1039" s="84">
        <v>3.7703553288351621E-2</v>
      </c>
      <c r="G1039" s="89" t="s">
        <v>1713</v>
      </c>
      <c r="H1039" t="str">
        <f t="shared" si="81"/>
        <v>SCOTT</v>
      </c>
      <c r="I1039" t="str">
        <f t="shared" si="83"/>
        <v>VALERIE</v>
      </c>
      <c r="J1039" t="str">
        <f t="shared" si="82"/>
        <v>Scott, Valerie</v>
      </c>
      <c r="K1039">
        <f>VLOOKUP(C1039,'Invited Hospitals'!B:J, 7, FALSE)</f>
        <v>208</v>
      </c>
      <c r="L1039" s="132">
        <v>18</v>
      </c>
      <c r="M1039">
        <f>VLOOKUP($C1039,'Invited Hospitals'!$B:$J, 8, FALSE)</f>
        <v>2016</v>
      </c>
      <c r="N1039" s="132" t="str">
        <f>VLOOKUP($C1039,'Invited Hospitals'!$B:$K, 9, FALSE)</f>
        <v>Nongovt. (not-for-profit) - Other</v>
      </c>
      <c r="O1039" s="125" t="s">
        <v>2690</v>
      </c>
      <c r="P1039" s="121">
        <v>41114</v>
      </c>
      <c r="Q1039" s="110" t="s">
        <v>2784</v>
      </c>
      <c r="R1039" s="132" t="str">
        <f>VLOOKUP($C1039,'Invited Hospitals'!$B:$K, 10, FALSE)</f>
        <v>Minor</v>
      </c>
      <c r="V1039" s="1"/>
      <c r="X1039" s="1"/>
      <c r="Y1039" s="5"/>
      <c r="AF1039" s="17"/>
      <c r="AG1039" s="17"/>
      <c r="AH1039" s="17"/>
    </row>
    <row r="1040" spans="1:34">
      <c r="A1040" s="84">
        <v>0.22240076537586806</v>
      </c>
      <c r="B1040" s="83" t="s">
        <v>1534</v>
      </c>
      <c r="C1040" s="83" t="s">
        <v>2407</v>
      </c>
      <c r="D1040" s="84">
        <v>9.2891976238658858E-2</v>
      </c>
      <c r="E1040" s="83" t="s">
        <v>1719</v>
      </c>
      <c r="F1040" s="84">
        <v>0.45538935045037354</v>
      </c>
      <c r="G1040" s="89" t="s">
        <v>1591</v>
      </c>
      <c r="H1040" t="str">
        <f t="shared" si="81"/>
        <v>SCOTT-BONAPARTE</v>
      </c>
      <c r="I1040" t="str">
        <f t="shared" si="83"/>
        <v>ALTHEA</v>
      </c>
      <c r="J1040" t="str">
        <f t="shared" si="82"/>
        <v>Scott-Bonaparte, Althea</v>
      </c>
      <c r="K1040">
        <f>VLOOKUP(C1040,'Invited Hospitals'!B:J, 7, FALSE)</f>
        <v>208</v>
      </c>
      <c r="L1040" s="132">
        <v>30</v>
      </c>
      <c r="M1040">
        <f>VLOOKUP($C1040,'Invited Hospitals'!$B:$J, 8, FALSE)</f>
        <v>2016</v>
      </c>
      <c r="N1040" s="132" t="str">
        <f>VLOOKUP($C1040,'Invited Hospitals'!$B:$K, 9, FALSE)</f>
        <v>Nongovt. (not-for-profit) - Other</v>
      </c>
      <c r="O1040" s="125" t="s">
        <v>2690</v>
      </c>
      <c r="P1040" s="121">
        <v>38047</v>
      </c>
      <c r="Q1040" s="125" t="s">
        <v>2876</v>
      </c>
      <c r="R1040" s="132" t="str">
        <f>VLOOKUP($C1040,'Invited Hospitals'!$B:$K, 10, FALSE)</f>
        <v>Minor</v>
      </c>
      <c r="V1040" s="1"/>
      <c r="X1040" s="1"/>
      <c r="Y1040" s="5"/>
      <c r="AF1040" s="17"/>
      <c r="AG1040" s="17"/>
      <c r="AH1040" s="17"/>
    </row>
    <row r="1041" spans="1:34">
      <c r="A1041" s="84">
        <v>0.17742498333591783</v>
      </c>
      <c r="B1041" s="83" t="s">
        <v>1534</v>
      </c>
      <c r="C1041" s="83" t="s">
        <v>2407</v>
      </c>
      <c r="D1041" s="84">
        <v>9.2891976238658858E-2</v>
      </c>
      <c r="E1041" s="83" t="s">
        <v>1719</v>
      </c>
      <c r="F1041" s="84">
        <v>0.45538935045037354</v>
      </c>
      <c r="G1041" s="89" t="s">
        <v>1592</v>
      </c>
      <c r="H1041" t="str">
        <f t="shared" si="81"/>
        <v>SEEWAH</v>
      </c>
      <c r="I1041" t="str">
        <f t="shared" si="83"/>
        <v>NADIA</v>
      </c>
      <c r="J1041" t="str">
        <f t="shared" si="82"/>
        <v>Seewah, Nadia</v>
      </c>
      <c r="K1041">
        <f>VLOOKUP(C1041,'Invited Hospitals'!B:J, 7, FALSE)</f>
        <v>208</v>
      </c>
      <c r="L1041" s="132">
        <v>30</v>
      </c>
      <c r="M1041">
        <f>VLOOKUP($C1041,'Invited Hospitals'!$B:$J, 8, FALSE)</f>
        <v>2016</v>
      </c>
      <c r="N1041" s="132" t="str">
        <f>VLOOKUP($C1041,'Invited Hospitals'!$B:$K, 9, FALSE)</f>
        <v>Nongovt. (not-for-profit) - Other</v>
      </c>
      <c r="O1041" s="125" t="s">
        <v>2690</v>
      </c>
      <c r="P1041" s="121">
        <v>38607</v>
      </c>
      <c r="Q1041" s="125" t="s">
        <v>2656</v>
      </c>
      <c r="R1041" s="132" t="str">
        <f>VLOOKUP($C1041,'Invited Hospitals'!$B:$K, 10, FALSE)</f>
        <v>Minor</v>
      </c>
      <c r="V1041" s="1"/>
      <c r="X1041" s="1"/>
      <c r="Y1041" s="5"/>
      <c r="AF1041" s="17"/>
      <c r="AG1041" s="17"/>
      <c r="AH1041" s="17"/>
    </row>
    <row r="1042" spans="1:34">
      <c r="A1042" s="84">
        <v>0.90362443482174137</v>
      </c>
      <c r="B1042" s="83" t="s">
        <v>1534</v>
      </c>
      <c r="C1042" s="83" t="s">
        <v>2407</v>
      </c>
      <c r="D1042" s="84">
        <v>9.2891976238658858E-2</v>
      </c>
      <c r="E1042" s="83" t="s">
        <v>1718</v>
      </c>
      <c r="F1042" s="84">
        <v>0.49490553607106658</v>
      </c>
      <c r="G1042" s="89" t="s">
        <v>1568</v>
      </c>
      <c r="H1042" t="str">
        <f t="shared" si="81"/>
        <v>SHARMA</v>
      </c>
      <c r="I1042" t="str">
        <f t="shared" si="83"/>
        <v>RAMAN</v>
      </c>
      <c r="J1042" t="str">
        <f t="shared" si="82"/>
        <v>Sharma, Raman</v>
      </c>
      <c r="K1042">
        <f>VLOOKUP(C1042,'Invited Hospitals'!B:J, 7, FALSE)</f>
        <v>208</v>
      </c>
      <c r="L1042" s="132">
        <v>40</v>
      </c>
      <c r="M1042">
        <f>VLOOKUP($C1042,'Invited Hospitals'!$B:$J, 8, FALSE)</f>
        <v>2016</v>
      </c>
      <c r="N1042" s="132" t="str">
        <f>VLOOKUP($C1042,'Invited Hospitals'!$B:$K, 9, FALSE)</f>
        <v>Nongovt. (not-for-profit) - Other</v>
      </c>
      <c r="O1042" s="110" t="s">
        <v>2690</v>
      </c>
      <c r="P1042" s="110"/>
      <c r="Q1042" s="110" t="s">
        <v>2839</v>
      </c>
      <c r="R1042" s="132" t="str">
        <f>VLOOKUP($C1042,'Invited Hospitals'!$B:$K, 10, FALSE)</f>
        <v>Minor</v>
      </c>
      <c r="V1042" s="1"/>
      <c r="X1042" s="1"/>
      <c r="Y1042" s="5"/>
      <c r="AF1042" s="17"/>
      <c r="AG1042" s="17"/>
      <c r="AH1042" s="17"/>
    </row>
    <row r="1043" spans="1:34">
      <c r="A1043" s="84">
        <v>0.8070848067094577</v>
      </c>
      <c r="B1043" s="83" t="s">
        <v>1534</v>
      </c>
      <c r="C1043" s="83" t="s">
        <v>2407</v>
      </c>
      <c r="D1043" s="84">
        <v>9.2891976238658858E-2</v>
      </c>
      <c r="E1043" s="83" t="s">
        <v>1722</v>
      </c>
      <c r="F1043" s="84">
        <v>0.85426708609038782</v>
      </c>
      <c r="G1043" s="89" t="s">
        <v>1656</v>
      </c>
      <c r="H1043" t="str">
        <f t="shared" si="81"/>
        <v>SIRAGUSA</v>
      </c>
      <c r="I1043" t="str">
        <f t="shared" si="83"/>
        <v>MARIO</v>
      </c>
      <c r="J1043" t="str">
        <f t="shared" si="82"/>
        <v>Siragusa, Mario</v>
      </c>
      <c r="K1043">
        <f>VLOOKUP(C1043,'Invited Hospitals'!B:J, 7, FALSE)</f>
        <v>208</v>
      </c>
      <c r="L1043" s="132">
        <v>15</v>
      </c>
      <c r="M1043">
        <f>VLOOKUP($C1043,'Invited Hospitals'!$B:$J, 8, FALSE)</f>
        <v>2016</v>
      </c>
      <c r="N1043" s="132" t="str">
        <f>VLOOKUP($C1043,'Invited Hospitals'!$B:$K, 9, FALSE)</f>
        <v>Nongovt. (not-for-profit) - Other</v>
      </c>
      <c r="O1043" s="125" t="s">
        <v>2690</v>
      </c>
      <c r="P1043" s="121">
        <v>41071</v>
      </c>
      <c r="Q1043" s="124" t="s">
        <v>2950</v>
      </c>
      <c r="R1043" s="132" t="str">
        <f>VLOOKUP($C1043,'Invited Hospitals'!$B:$K, 10, FALSE)</f>
        <v>Minor</v>
      </c>
      <c r="V1043" s="1"/>
      <c r="X1043" s="1"/>
      <c r="Y1043" s="5"/>
      <c r="AF1043" s="17"/>
      <c r="AG1043" s="17"/>
      <c r="AH1043" s="17"/>
    </row>
    <row r="1044" spans="1:34">
      <c r="A1044" s="84">
        <v>0.47894773878032115</v>
      </c>
      <c r="B1044" s="83" t="s">
        <v>1534</v>
      </c>
      <c r="C1044" s="83" t="s">
        <v>2407</v>
      </c>
      <c r="D1044" s="84">
        <v>9.2891976238658858E-2</v>
      </c>
      <c r="E1044" s="83" t="s">
        <v>1720</v>
      </c>
      <c r="F1044" s="84">
        <v>5.1153287088266608E-2</v>
      </c>
      <c r="G1044" s="89" t="s">
        <v>1617</v>
      </c>
      <c r="H1044" t="str">
        <f t="shared" si="81"/>
        <v>SMITH</v>
      </c>
      <c r="I1044" t="str">
        <f t="shared" si="83"/>
        <v>SHIAN C.</v>
      </c>
      <c r="J1044" t="str">
        <f t="shared" si="82"/>
        <v>Smith, Shian C.</v>
      </c>
      <c r="K1044">
        <f>VLOOKUP(C1044,'Invited Hospitals'!B:J, 7, FALSE)</f>
        <v>208</v>
      </c>
      <c r="L1044" s="132">
        <v>30</v>
      </c>
      <c r="M1044">
        <f>VLOOKUP($C1044,'Invited Hospitals'!$B:$J, 8, FALSE)</f>
        <v>2016</v>
      </c>
      <c r="N1044" s="132" t="str">
        <f>VLOOKUP($C1044,'Invited Hospitals'!$B:$K, 9, FALSE)</f>
        <v>Nongovt. (not-for-profit) - Other</v>
      </c>
      <c r="O1044" s="125" t="s">
        <v>2690</v>
      </c>
      <c r="P1044" s="121">
        <v>41099</v>
      </c>
      <c r="Q1044" s="110" t="s">
        <v>2903</v>
      </c>
      <c r="R1044" s="132" t="str">
        <f>VLOOKUP($C1044,'Invited Hospitals'!$B:$K, 10, FALSE)</f>
        <v>Minor</v>
      </c>
      <c r="V1044" s="1"/>
      <c r="X1044" s="1"/>
      <c r="Y1044" s="5"/>
      <c r="AF1044" s="17"/>
      <c r="AG1044" s="17"/>
      <c r="AH1044" s="17"/>
    </row>
    <row r="1045" spans="1:34">
      <c r="A1045" s="84">
        <v>0.54518916200302359</v>
      </c>
      <c r="B1045" s="83" t="s">
        <v>1534</v>
      </c>
      <c r="C1045" s="83" t="s">
        <v>2407</v>
      </c>
      <c r="D1045" s="84">
        <v>9.2891976238658858E-2</v>
      </c>
      <c r="E1045" s="83" t="s">
        <v>1722</v>
      </c>
      <c r="F1045" s="84">
        <v>0.85426708609038782</v>
      </c>
      <c r="G1045" s="89" t="s">
        <v>1657</v>
      </c>
      <c r="H1045" t="str">
        <f t="shared" si="81"/>
        <v>SOKOLI</v>
      </c>
      <c r="I1045" t="str">
        <f t="shared" si="83"/>
        <v>FERIDE</v>
      </c>
      <c r="J1045" t="str">
        <f t="shared" si="82"/>
        <v>Sokoli, Feride</v>
      </c>
      <c r="K1045">
        <f>VLOOKUP(C1045,'Invited Hospitals'!B:J, 7, FALSE)</f>
        <v>208</v>
      </c>
      <c r="L1045" s="132">
        <v>15</v>
      </c>
      <c r="M1045">
        <f>VLOOKUP($C1045,'Invited Hospitals'!$B:$J, 8, FALSE)</f>
        <v>2016</v>
      </c>
      <c r="N1045" s="132" t="str">
        <f>VLOOKUP($C1045,'Invited Hospitals'!$B:$K, 9, FALSE)</f>
        <v>Nongovt. (not-for-profit) - Other</v>
      </c>
      <c r="O1045" s="125" t="s">
        <v>2690</v>
      </c>
      <c r="P1045" s="121">
        <v>39090</v>
      </c>
      <c r="Q1045" s="124" t="s">
        <v>2948</v>
      </c>
      <c r="R1045" s="132" t="str">
        <f>VLOOKUP($C1045,'Invited Hospitals'!$B:$K, 10, FALSE)</f>
        <v>Minor</v>
      </c>
      <c r="V1045" s="1"/>
      <c r="X1045" s="1"/>
      <c r="Y1045" s="5"/>
      <c r="AF1045" s="17"/>
      <c r="AG1045" s="17"/>
      <c r="AH1045" s="17"/>
    </row>
    <row r="1046" spans="1:34">
      <c r="A1046" s="84">
        <v>0.96263670160032289</v>
      </c>
      <c r="B1046" s="83" t="s">
        <v>1534</v>
      </c>
      <c r="C1046" s="83" t="s">
        <v>2407</v>
      </c>
      <c r="D1046" s="84">
        <v>9.2891976238658858E-2</v>
      </c>
      <c r="E1046" s="83" t="s">
        <v>1719</v>
      </c>
      <c r="F1046" s="84">
        <v>0.45538935045037354</v>
      </c>
      <c r="G1046" s="89" t="s">
        <v>1593</v>
      </c>
      <c r="H1046" t="str">
        <f t="shared" si="81"/>
        <v>SOLIMAN</v>
      </c>
      <c r="I1046" t="str">
        <f t="shared" si="83"/>
        <v>CHRISTINA</v>
      </c>
      <c r="J1046" t="str">
        <f t="shared" si="82"/>
        <v>Soliman, Christina</v>
      </c>
      <c r="K1046">
        <f>VLOOKUP(C1046,'Invited Hospitals'!B:J, 7, FALSE)</f>
        <v>208</v>
      </c>
      <c r="L1046" s="132">
        <v>30</v>
      </c>
      <c r="M1046">
        <f>VLOOKUP($C1046,'Invited Hospitals'!$B:$J, 8, FALSE)</f>
        <v>2016</v>
      </c>
      <c r="N1046" s="132" t="str">
        <f>VLOOKUP($C1046,'Invited Hospitals'!$B:$K, 9, FALSE)</f>
        <v>Nongovt. (not-for-profit) - Other</v>
      </c>
      <c r="O1046" s="125" t="s">
        <v>2690</v>
      </c>
      <c r="P1046" s="121">
        <v>41974</v>
      </c>
      <c r="Q1046" s="125" t="s">
        <v>2656</v>
      </c>
      <c r="R1046" s="132" t="str">
        <f>VLOOKUP($C1046,'Invited Hospitals'!$B:$K, 10, FALSE)</f>
        <v>Minor</v>
      </c>
      <c r="V1046" s="1"/>
      <c r="X1046" s="1"/>
      <c r="Y1046" s="5"/>
      <c r="AF1046" s="17"/>
      <c r="AG1046" s="17"/>
      <c r="AH1046" s="17"/>
    </row>
    <row r="1047" spans="1:34">
      <c r="A1047" s="84">
        <v>0.71292826267871134</v>
      </c>
      <c r="B1047" s="83" t="s">
        <v>1534</v>
      </c>
      <c r="C1047" s="83" t="s">
        <v>2407</v>
      </c>
      <c r="D1047" s="84">
        <v>9.2891976238658858E-2</v>
      </c>
      <c r="E1047" s="83" t="s">
        <v>1724</v>
      </c>
      <c r="F1047" s="84">
        <v>3.7703553288351621E-2</v>
      </c>
      <c r="G1047" s="89" t="s">
        <v>1714</v>
      </c>
      <c r="H1047" t="str">
        <f t="shared" si="81"/>
        <v>SOOKRAJ</v>
      </c>
      <c r="I1047" t="str">
        <f t="shared" si="83"/>
        <v>SHARRAN</v>
      </c>
      <c r="J1047" t="str">
        <f t="shared" si="82"/>
        <v>Sookraj, Sharran</v>
      </c>
      <c r="K1047">
        <f>VLOOKUP(C1047,'Invited Hospitals'!B:J, 7, FALSE)</f>
        <v>208</v>
      </c>
      <c r="L1047" s="132">
        <v>18</v>
      </c>
      <c r="M1047">
        <f>VLOOKUP($C1047,'Invited Hospitals'!$B:$J, 8, FALSE)</f>
        <v>2016</v>
      </c>
      <c r="N1047" s="132" t="str">
        <f>VLOOKUP($C1047,'Invited Hospitals'!$B:$K, 9, FALSE)</f>
        <v>Nongovt. (not-for-profit) - Other</v>
      </c>
      <c r="O1047" s="125" t="s">
        <v>2690</v>
      </c>
      <c r="P1047" s="121">
        <v>40154</v>
      </c>
      <c r="Q1047" s="110" t="s">
        <v>2784</v>
      </c>
      <c r="R1047" s="132" t="str">
        <f>VLOOKUP($C1047,'Invited Hospitals'!$B:$K, 10, FALSE)</f>
        <v>Minor</v>
      </c>
      <c r="V1047" s="1"/>
      <c r="X1047" s="1"/>
      <c r="Y1047" s="5"/>
      <c r="AF1047" s="17"/>
      <c r="AG1047" s="17"/>
      <c r="AH1047" s="17"/>
    </row>
    <row r="1048" spans="1:34">
      <c r="A1048" s="84">
        <v>0.76333271879807263</v>
      </c>
      <c r="B1048" s="83" t="s">
        <v>1534</v>
      </c>
      <c r="C1048" s="83" t="s">
        <v>2407</v>
      </c>
      <c r="D1048" s="84">
        <v>9.2891976238658858E-2</v>
      </c>
      <c r="E1048" s="83" t="s">
        <v>1718</v>
      </c>
      <c r="F1048" s="84">
        <v>0.49490553607106658</v>
      </c>
      <c r="G1048" s="89" t="s">
        <v>1569</v>
      </c>
      <c r="H1048" t="str">
        <f t="shared" si="81"/>
        <v>SPINA</v>
      </c>
      <c r="I1048" t="str">
        <f t="shared" si="83"/>
        <v>LAURIE</v>
      </c>
      <c r="J1048" t="str">
        <f t="shared" si="82"/>
        <v>Spina, Laurie</v>
      </c>
      <c r="K1048">
        <f>VLOOKUP(C1048,'Invited Hospitals'!B:J, 7, FALSE)</f>
        <v>208</v>
      </c>
      <c r="L1048" s="132">
        <v>40</v>
      </c>
      <c r="M1048">
        <f>VLOOKUP($C1048,'Invited Hospitals'!$B:$J, 8, FALSE)</f>
        <v>2016</v>
      </c>
      <c r="N1048" s="132" t="str">
        <f>VLOOKUP($C1048,'Invited Hospitals'!$B:$K, 9, FALSE)</f>
        <v>Nongovt. (not-for-profit) - Other</v>
      </c>
      <c r="O1048" s="110" t="s">
        <v>2690</v>
      </c>
      <c r="P1048" s="121">
        <v>42261</v>
      </c>
      <c r="Q1048" s="110" t="s">
        <v>2678</v>
      </c>
      <c r="R1048" s="132" t="str">
        <f>VLOOKUP($C1048,'Invited Hospitals'!$B:$K, 10, FALSE)</f>
        <v>Minor</v>
      </c>
      <c r="V1048" s="1"/>
      <c r="X1048" s="1"/>
      <c r="Y1048" s="5"/>
      <c r="AF1048" s="17"/>
      <c r="AG1048" s="17"/>
      <c r="AH1048" s="17"/>
    </row>
    <row r="1049" spans="1:34">
      <c r="A1049" s="84">
        <v>0.51026300204033836</v>
      </c>
      <c r="B1049" s="83" t="s">
        <v>1534</v>
      </c>
      <c r="C1049" s="83" t="s">
        <v>2407</v>
      </c>
      <c r="D1049" s="84">
        <v>9.2891976238658858E-2</v>
      </c>
      <c r="E1049" s="83" t="s">
        <v>1721</v>
      </c>
      <c r="F1049" s="84">
        <v>0.97548158971023757</v>
      </c>
      <c r="G1049" s="89" t="s">
        <v>1642</v>
      </c>
      <c r="H1049" t="str">
        <f t="shared" si="81"/>
        <v>STEWART</v>
      </c>
      <c r="I1049" t="str">
        <f t="shared" si="83"/>
        <v>PELINDA F.</v>
      </c>
      <c r="J1049" t="str">
        <f t="shared" si="82"/>
        <v>Stewart, Pelinda F.</v>
      </c>
      <c r="K1049">
        <f>VLOOKUP(C1049,'Invited Hospitals'!B:J, 7, FALSE)</f>
        <v>208</v>
      </c>
      <c r="L1049" s="132">
        <v>40</v>
      </c>
      <c r="M1049">
        <f>VLOOKUP($C1049,'Invited Hospitals'!$B:$J, 8, FALSE)</f>
        <v>2016</v>
      </c>
      <c r="N1049" s="132" t="str">
        <f>VLOOKUP($C1049,'Invited Hospitals'!$B:$K, 9, FALSE)</f>
        <v>Nongovt. (not-for-profit) - Other</v>
      </c>
      <c r="O1049" s="120" t="s">
        <v>2690</v>
      </c>
      <c r="P1049" s="113">
        <v>31508</v>
      </c>
      <c r="Q1049" s="119" t="s">
        <v>2681</v>
      </c>
      <c r="R1049" s="132" t="str">
        <f>VLOOKUP($C1049,'Invited Hospitals'!$B:$K, 10, FALSE)</f>
        <v>Minor</v>
      </c>
      <c r="V1049" s="1"/>
      <c r="X1049" s="1"/>
      <c r="Y1049" s="5"/>
      <c r="AF1049" s="17"/>
      <c r="AG1049" s="17"/>
      <c r="AH1049" s="17"/>
    </row>
    <row r="1050" spans="1:34">
      <c r="A1050" s="84">
        <v>0.96125910957961802</v>
      </c>
      <c r="B1050" s="83" t="s">
        <v>1534</v>
      </c>
      <c r="C1050" s="83" t="s">
        <v>2407</v>
      </c>
      <c r="D1050" s="84">
        <v>9.2891976238658858E-2</v>
      </c>
      <c r="E1050" s="83" t="s">
        <v>1718</v>
      </c>
      <c r="F1050" s="84">
        <v>0.49490553607106658</v>
      </c>
      <c r="G1050" s="89" t="s">
        <v>1570</v>
      </c>
      <c r="H1050" t="str">
        <f t="shared" si="81"/>
        <v>TAYLOR</v>
      </c>
      <c r="I1050" t="str">
        <f t="shared" si="83"/>
        <v>GEORGETTE A.</v>
      </c>
      <c r="J1050" t="str">
        <f t="shared" si="82"/>
        <v>Taylor, Georgette A.</v>
      </c>
      <c r="K1050">
        <f>VLOOKUP(C1050,'Invited Hospitals'!B:J, 7, FALSE)</f>
        <v>208</v>
      </c>
      <c r="L1050" s="132">
        <v>40</v>
      </c>
      <c r="M1050">
        <f>VLOOKUP($C1050,'Invited Hospitals'!$B:$J, 8, FALSE)</f>
        <v>2016</v>
      </c>
      <c r="N1050" s="132" t="str">
        <f>VLOOKUP($C1050,'Invited Hospitals'!$B:$K, 9, FALSE)</f>
        <v>Nongovt. (not-for-profit) - Other</v>
      </c>
      <c r="O1050" s="110" t="s">
        <v>2690</v>
      </c>
      <c r="P1050" s="121">
        <v>42506</v>
      </c>
      <c r="Q1050" s="110" t="s">
        <v>2681</v>
      </c>
      <c r="R1050" s="132" t="str">
        <f>VLOOKUP($C1050,'Invited Hospitals'!$B:$K, 10, FALSE)</f>
        <v>Minor</v>
      </c>
      <c r="V1050" s="1"/>
      <c r="X1050" s="1"/>
      <c r="Y1050" s="5"/>
      <c r="AF1050" s="17"/>
      <c r="AG1050" s="17"/>
      <c r="AH1050" s="17"/>
    </row>
    <row r="1051" spans="1:34">
      <c r="A1051" s="84">
        <v>0.2830239753495275</v>
      </c>
      <c r="B1051" s="83" t="s">
        <v>1534</v>
      </c>
      <c r="C1051" s="83" t="s">
        <v>2407</v>
      </c>
      <c r="D1051" s="84">
        <v>9.2891976238658858E-2</v>
      </c>
      <c r="E1051" s="83" t="s">
        <v>1723</v>
      </c>
      <c r="F1051" s="84">
        <v>0.32799101029205158</v>
      </c>
      <c r="G1051" s="89" t="s">
        <v>1685</v>
      </c>
      <c r="H1051" t="str">
        <f t="shared" si="81"/>
        <v>TECSON</v>
      </c>
      <c r="I1051" t="str">
        <f t="shared" si="83"/>
        <v>MA JENNIFER</v>
      </c>
      <c r="J1051" t="str">
        <f t="shared" si="82"/>
        <v>Tecson, Ma Jennifer</v>
      </c>
      <c r="K1051">
        <f>VLOOKUP(C1051,'Invited Hospitals'!B:J, 7, FALSE)</f>
        <v>208</v>
      </c>
      <c r="L1051" s="132">
        <v>31</v>
      </c>
      <c r="M1051">
        <f>VLOOKUP($C1051,'Invited Hospitals'!$B:$J, 8, FALSE)</f>
        <v>2016</v>
      </c>
      <c r="N1051" s="132" t="str">
        <f>VLOOKUP($C1051,'Invited Hospitals'!$B:$K, 9, FALSE)</f>
        <v>Nongovt. (not-for-profit) - Other</v>
      </c>
      <c r="O1051" s="125" t="s">
        <v>2690</v>
      </c>
      <c r="P1051" s="121">
        <v>41365</v>
      </c>
      <c r="Q1051" s="119" t="s">
        <v>2986</v>
      </c>
      <c r="R1051" s="132" t="str">
        <f>VLOOKUP($C1051,'Invited Hospitals'!$B:$K, 10, FALSE)</f>
        <v>Minor</v>
      </c>
      <c r="V1051" s="1"/>
      <c r="X1051" s="1"/>
      <c r="Y1051" s="5"/>
      <c r="AF1051" s="17"/>
      <c r="AG1051" s="17"/>
      <c r="AH1051" s="17"/>
    </row>
    <row r="1052" spans="1:34">
      <c r="A1052" s="84">
        <v>0.81050767720252503</v>
      </c>
      <c r="B1052" s="83" t="s">
        <v>1534</v>
      </c>
      <c r="C1052" s="83" t="s">
        <v>2407</v>
      </c>
      <c r="D1052" s="84">
        <v>9.2891976238658858E-2</v>
      </c>
      <c r="E1052" s="83" t="s">
        <v>1719</v>
      </c>
      <c r="F1052" s="84">
        <v>0.45538935045037354</v>
      </c>
      <c r="G1052" s="89" t="s">
        <v>1594</v>
      </c>
      <c r="H1052" t="str">
        <f t="shared" si="81"/>
        <v>TETTEH</v>
      </c>
      <c r="I1052" t="str">
        <f t="shared" si="83"/>
        <v>DESIRE</v>
      </c>
      <c r="J1052" t="str">
        <f t="shared" si="82"/>
        <v>Tetteh, Desire</v>
      </c>
      <c r="K1052">
        <f>VLOOKUP(C1052,'Invited Hospitals'!B:J, 7, FALSE)</f>
        <v>208</v>
      </c>
      <c r="L1052" s="132">
        <v>30</v>
      </c>
      <c r="M1052">
        <f>VLOOKUP($C1052,'Invited Hospitals'!$B:$J, 8, FALSE)</f>
        <v>2016</v>
      </c>
      <c r="N1052" s="132" t="str">
        <f>VLOOKUP($C1052,'Invited Hospitals'!$B:$K, 9, FALSE)</f>
        <v>Nongovt. (not-for-profit) - Other</v>
      </c>
      <c r="O1052" s="125" t="s">
        <v>2690</v>
      </c>
      <c r="P1052" s="121">
        <v>39573</v>
      </c>
      <c r="Q1052" s="125" t="s">
        <v>2656</v>
      </c>
      <c r="R1052" s="132" t="str">
        <f>VLOOKUP($C1052,'Invited Hospitals'!$B:$K, 10, FALSE)</f>
        <v>Minor</v>
      </c>
      <c r="V1052" s="1"/>
      <c r="X1052" s="1"/>
      <c r="Y1052" s="5"/>
      <c r="AF1052" s="17"/>
      <c r="AG1052" s="17"/>
      <c r="AH1052" s="17"/>
    </row>
    <row r="1053" spans="1:34">
      <c r="A1053" s="84">
        <v>0.81219761646879862</v>
      </c>
      <c r="B1053" s="83" t="s">
        <v>1534</v>
      </c>
      <c r="C1053" s="83" t="s">
        <v>2407</v>
      </c>
      <c r="D1053" s="84">
        <v>9.2891976238658858E-2</v>
      </c>
      <c r="E1053" s="83" t="s">
        <v>1722</v>
      </c>
      <c r="F1053" s="84">
        <v>0.85426708609038782</v>
      </c>
      <c r="G1053" s="89" t="s">
        <v>1658</v>
      </c>
      <c r="H1053" t="str">
        <f t="shared" si="81"/>
        <v>THOMAS</v>
      </c>
      <c r="I1053" t="str">
        <f t="shared" si="83"/>
        <v>MARIE J.</v>
      </c>
      <c r="J1053" t="str">
        <f t="shared" si="82"/>
        <v>Thomas, Marie J.</v>
      </c>
      <c r="K1053">
        <f>VLOOKUP(C1053,'Invited Hospitals'!B:J, 7, FALSE)</f>
        <v>208</v>
      </c>
      <c r="L1053" s="132">
        <v>15</v>
      </c>
      <c r="M1053">
        <f>VLOOKUP($C1053,'Invited Hospitals'!$B:$J, 8, FALSE)</f>
        <v>2016</v>
      </c>
      <c r="N1053" s="132" t="str">
        <f>VLOOKUP($C1053,'Invited Hospitals'!$B:$K, 9, FALSE)</f>
        <v>Nongovt. (not-for-profit) - Other</v>
      </c>
      <c r="O1053" s="125" t="s">
        <v>2690</v>
      </c>
      <c r="P1053" s="121">
        <v>40238</v>
      </c>
      <c r="Q1053" s="124" t="s">
        <v>2950</v>
      </c>
      <c r="R1053" s="132" t="str">
        <f>VLOOKUP($C1053,'Invited Hospitals'!$B:$K, 10, FALSE)</f>
        <v>Minor</v>
      </c>
      <c r="V1053" s="1"/>
      <c r="X1053" s="1"/>
      <c r="Y1053" s="5"/>
      <c r="AF1053" s="17"/>
      <c r="AG1053" s="17"/>
      <c r="AH1053" s="17"/>
    </row>
    <row r="1054" spans="1:34">
      <c r="A1054" s="84">
        <v>0.12362304803286428</v>
      </c>
      <c r="B1054" s="83" t="s">
        <v>1534</v>
      </c>
      <c r="C1054" s="83" t="s">
        <v>2407</v>
      </c>
      <c r="D1054" s="84">
        <v>9.2891976238658858E-2</v>
      </c>
      <c r="E1054" s="83" t="s">
        <v>1718</v>
      </c>
      <c r="F1054" s="84">
        <v>0.49490553607106658</v>
      </c>
      <c r="G1054" s="89" t="s">
        <v>1571</v>
      </c>
      <c r="H1054" t="str">
        <f t="shared" si="81"/>
        <v>THOMAS</v>
      </c>
      <c r="I1054" t="str">
        <f t="shared" si="83"/>
        <v>SUBHA</v>
      </c>
      <c r="J1054" t="str">
        <f t="shared" si="82"/>
        <v>Thomas, Subha</v>
      </c>
      <c r="K1054">
        <f>VLOOKUP(C1054,'Invited Hospitals'!B:J, 7, FALSE)</f>
        <v>208</v>
      </c>
      <c r="L1054" s="132">
        <v>40</v>
      </c>
      <c r="M1054">
        <f>VLOOKUP($C1054,'Invited Hospitals'!$B:$J, 8, FALSE)</f>
        <v>2016</v>
      </c>
      <c r="N1054" s="132" t="str">
        <f>VLOOKUP($C1054,'Invited Hospitals'!$B:$K, 9, FALSE)</f>
        <v>Nongovt. (not-for-profit) - Other</v>
      </c>
      <c r="O1054" s="110" t="s">
        <v>2850</v>
      </c>
      <c r="P1054" s="121">
        <v>42345</v>
      </c>
      <c r="Q1054" s="110" t="s">
        <v>2678</v>
      </c>
      <c r="R1054" s="132" t="str">
        <f>VLOOKUP($C1054,'Invited Hospitals'!$B:$K, 10, FALSE)</f>
        <v>Minor</v>
      </c>
      <c r="V1054" s="1"/>
      <c r="X1054" s="1"/>
      <c r="Y1054" s="5"/>
      <c r="AF1054" s="17"/>
      <c r="AG1054" s="17"/>
      <c r="AH1054" s="17"/>
    </row>
    <row r="1055" spans="1:34">
      <c r="A1055" s="84">
        <v>0.13333789694517673</v>
      </c>
      <c r="B1055" s="83" t="s">
        <v>1534</v>
      </c>
      <c r="C1055" s="83" t="s">
        <v>2407</v>
      </c>
      <c r="D1055" s="84">
        <v>9.2891976238658858E-2</v>
      </c>
      <c r="E1055" s="83" t="s">
        <v>1722</v>
      </c>
      <c r="F1055" s="84">
        <v>0.85426708609038782</v>
      </c>
      <c r="G1055" s="89" t="s">
        <v>1659</v>
      </c>
      <c r="H1055" t="str">
        <f t="shared" si="81"/>
        <v>THOMAS</v>
      </c>
      <c r="I1055" t="str">
        <f t="shared" si="83"/>
        <v>TESSYMOL</v>
      </c>
      <c r="J1055" t="str">
        <f t="shared" si="82"/>
        <v>Thomas, Tessymol</v>
      </c>
      <c r="K1055">
        <f>VLOOKUP(C1055,'Invited Hospitals'!B:J, 7, FALSE)</f>
        <v>208</v>
      </c>
      <c r="L1055" s="132">
        <v>15</v>
      </c>
      <c r="M1055">
        <f>VLOOKUP($C1055,'Invited Hospitals'!$B:$J, 8, FALSE)</f>
        <v>2016</v>
      </c>
      <c r="N1055" s="132" t="str">
        <f>VLOOKUP($C1055,'Invited Hospitals'!$B:$K, 9, FALSE)</f>
        <v>Nongovt. (not-for-profit) - Other</v>
      </c>
      <c r="O1055" s="125" t="s">
        <v>2690</v>
      </c>
      <c r="P1055" s="121">
        <v>40798</v>
      </c>
      <c r="Q1055" s="124" t="s">
        <v>2950</v>
      </c>
      <c r="R1055" s="132" t="str">
        <f>VLOOKUP($C1055,'Invited Hospitals'!$B:$K, 10, FALSE)</f>
        <v>Minor</v>
      </c>
      <c r="V1055" s="1"/>
      <c r="X1055" s="1"/>
      <c r="Y1055" s="5"/>
      <c r="AF1055" s="17"/>
      <c r="AG1055" s="17"/>
      <c r="AH1055" s="17"/>
    </row>
    <row r="1056" spans="1:34">
      <c r="A1056" s="84">
        <v>9.8955333072350715E-2</v>
      </c>
      <c r="B1056" s="83" t="s">
        <v>1534</v>
      </c>
      <c r="C1056" s="83" t="s">
        <v>2407</v>
      </c>
      <c r="D1056" s="84">
        <v>9.2891976238658858E-2</v>
      </c>
      <c r="E1056" s="83" t="s">
        <v>1719</v>
      </c>
      <c r="F1056" s="84">
        <v>0.45538935045037354</v>
      </c>
      <c r="G1056" s="89" t="s">
        <v>1595</v>
      </c>
      <c r="H1056" t="str">
        <f t="shared" si="81"/>
        <v>THOMAS</v>
      </c>
      <c r="I1056" t="str">
        <f t="shared" si="83"/>
        <v>TISHA A.</v>
      </c>
      <c r="J1056" t="str">
        <f t="shared" si="82"/>
        <v>Thomas, Tisha A.</v>
      </c>
      <c r="K1056">
        <f>VLOOKUP(C1056,'Invited Hospitals'!B:J, 7, FALSE)</f>
        <v>208</v>
      </c>
      <c r="L1056" s="132">
        <v>30</v>
      </c>
      <c r="M1056">
        <f>VLOOKUP($C1056,'Invited Hospitals'!$B:$J, 8, FALSE)</f>
        <v>2016</v>
      </c>
      <c r="N1056" s="132" t="str">
        <f>VLOOKUP($C1056,'Invited Hospitals'!$B:$K, 9, FALSE)</f>
        <v>Nongovt. (not-for-profit) - Other</v>
      </c>
      <c r="O1056" s="125" t="s">
        <v>2690</v>
      </c>
      <c r="P1056" s="121">
        <v>41582</v>
      </c>
      <c r="Q1056" s="125" t="s">
        <v>2656</v>
      </c>
      <c r="R1056" s="132" t="str">
        <f>VLOOKUP($C1056,'Invited Hospitals'!$B:$K, 10, FALSE)</f>
        <v>Minor</v>
      </c>
      <c r="V1056" s="1"/>
      <c r="X1056" s="1"/>
      <c r="Y1056" s="5"/>
      <c r="AF1056" s="17"/>
      <c r="AG1056" s="17"/>
      <c r="AH1056" s="17"/>
    </row>
    <row r="1057" spans="1:34">
      <c r="A1057" s="84">
        <v>0.89523016638139108</v>
      </c>
      <c r="B1057" s="83" t="s">
        <v>1534</v>
      </c>
      <c r="C1057" s="83" t="s">
        <v>2407</v>
      </c>
      <c r="D1057" s="84">
        <v>9.2891976238658858E-2</v>
      </c>
      <c r="E1057" s="83" t="s">
        <v>1720</v>
      </c>
      <c r="F1057" s="84">
        <v>5.1153287088266608E-2</v>
      </c>
      <c r="G1057" s="89" t="s">
        <v>1618</v>
      </c>
      <c r="H1057" t="str">
        <f t="shared" ref="H1057:H1088" si="84">LEFT(G1057,(FIND(" ",G1057,1)-1))</f>
        <v>TIJANI</v>
      </c>
      <c r="I1057" t="str">
        <f t="shared" si="83"/>
        <v>NADIA</v>
      </c>
      <c r="J1057" t="str">
        <f t="shared" si="82"/>
        <v>Tijani, Nadia</v>
      </c>
      <c r="K1057">
        <f>VLOOKUP(C1057,'Invited Hospitals'!B:J, 7, FALSE)</f>
        <v>208</v>
      </c>
      <c r="L1057" s="132">
        <v>30</v>
      </c>
      <c r="M1057">
        <f>VLOOKUP($C1057,'Invited Hospitals'!$B:$J, 8, FALSE)</f>
        <v>2016</v>
      </c>
      <c r="N1057" s="132" t="str">
        <f>VLOOKUP($C1057,'Invited Hospitals'!$B:$K, 9, FALSE)</f>
        <v>Nongovt. (not-for-profit) - Other</v>
      </c>
      <c r="O1057" s="125" t="s">
        <v>2690</v>
      </c>
      <c r="P1057" s="121">
        <v>42506</v>
      </c>
      <c r="Q1057" s="110" t="s">
        <v>2900</v>
      </c>
      <c r="R1057" s="132" t="str">
        <f>VLOOKUP($C1057,'Invited Hospitals'!$B:$K, 10, FALSE)</f>
        <v>Minor</v>
      </c>
      <c r="V1057" s="1"/>
      <c r="X1057" s="1"/>
      <c r="Y1057" s="5"/>
      <c r="AF1057" s="17"/>
      <c r="AG1057" s="17"/>
      <c r="AH1057" s="17"/>
    </row>
    <row r="1058" spans="1:34">
      <c r="A1058" s="84">
        <v>0.89350849421782652</v>
      </c>
      <c r="B1058" s="83" t="s">
        <v>1534</v>
      </c>
      <c r="C1058" s="83" t="s">
        <v>2407</v>
      </c>
      <c r="D1058" s="84">
        <v>9.2891976238658858E-2</v>
      </c>
      <c r="E1058" s="83" t="s">
        <v>1718</v>
      </c>
      <c r="F1058" s="84">
        <v>0.49490553607106658</v>
      </c>
      <c r="G1058" s="89" t="s">
        <v>1572</v>
      </c>
      <c r="H1058" t="str">
        <f t="shared" si="84"/>
        <v>TORRES</v>
      </c>
      <c r="I1058" t="str">
        <f t="shared" si="83"/>
        <v>MOIRA</v>
      </c>
      <c r="J1058" t="str">
        <f t="shared" si="82"/>
        <v>Torres, Moira</v>
      </c>
      <c r="K1058">
        <f>VLOOKUP(C1058,'Invited Hospitals'!B:J, 7, FALSE)</f>
        <v>208</v>
      </c>
      <c r="L1058" s="132">
        <v>40</v>
      </c>
      <c r="M1058">
        <f>VLOOKUP($C1058,'Invited Hospitals'!$B:$J, 8, FALSE)</f>
        <v>2016</v>
      </c>
      <c r="N1058" s="132" t="str">
        <f>VLOOKUP($C1058,'Invited Hospitals'!$B:$K, 9, FALSE)</f>
        <v>Nongovt. (not-for-profit) - Other</v>
      </c>
      <c r="O1058" s="110" t="s">
        <v>2690</v>
      </c>
      <c r="P1058" s="121">
        <v>42541</v>
      </c>
      <c r="Q1058" s="110" t="s">
        <v>2839</v>
      </c>
      <c r="R1058" s="132" t="str">
        <f>VLOOKUP($C1058,'Invited Hospitals'!$B:$K, 10, FALSE)</f>
        <v>Minor</v>
      </c>
      <c r="V1058" s="1"/>
      <c r="X1058" s="1"/>
      <c r="Y1058" s="5"/>
      <c r="AF1058" s="17"/>
      <c r="AG1058" s="17"/>
      <c r="AH1058" s="17"/>
    </row>
    <row r="1059" spans="1:34">
      <c r="A1059" s="84">
        <v>0.20775847966698213</v>
      </c>
      <c r="B1059" s="83" t="s">
        <v>1534</v>
      </c>
      <c r="C1059" s="83" t="s">
        <v>2407</v>
      </c>
      <c r="D1059" s="84">
        <v>9.2891976238658858E-2</v>
      </c>
      <c r="E1059" s="83" t="s">
        <v>1718</v>
      </c>
      <c r="F1059" s="84">
        <v>0.49490553607106658</v>
      </c>
      <c r="G1059" s="89" t="s">
        <v>1573</v>
      </c>
      <c r="H1059" t="str">
        <f t="shared" si="84"/>
        <v>TORRES-GARCIA</v>
      </c>
      <c r="I1059" t="str">
        <f t="shared" si="83"/>
        <v>TINA</v>
      </c>
      <c r="J1059" t="str">
        <f t="shared" si="82"/>
        <v>Torres-Garcia, Tina</v>
      </c>
      <c r="K1059">
        <f>VLOOKUP(C1059,'Invited Hospitals'!B:J, 7, FALSE)</f>
        <v>208</v>
      </c>
      <c r="L1059" s="132">
        <v>40</v>
      </c>
      <c r="M1059">
        <f>VLOOKUP($C1059,'Invited Hospitals'!$B:$J, 8, FALSE)</f>
        <v>2016</v>
      </c>
      <c r="N1059" s="132" t="str">
        <f>VLOOKUP($C1059,'Invited Hospitals'!$B:$K, 9, FALSE)</f>
        <v>Nongovt. (not-for-profit) - Other</v>
      </c>
      <c r="O1059" s="110" t="s">
        <v>2690</v>
      </c>
      <c r="P1059" s="121">
        <v>42327</v>
      </c>
      <c r="Q1059" s="110" t="s">
        <v>2839</v>
      </c>
      <c r="R1059" s="132" t="str">
        <f>VLOOKUP($C1059,'Invited Hospitals'!$B:$K, 10, FALSE)</f>
        <v>Minor</v>
      </c>
      <c r="V1059" s="1"/>
      <c r="X1059" s="1"/>
      <c r="Y1059" s="5"/>
      <c r="AF1059" s="17"/>
      <c r="AG1059" s="17"/>
      <c r="AH1059" s="17"/>
    </row>
    <row r="1060" spans="1:34">
      <c r="A1060" s="84">
        <v>0.50727318008326483</v>
      </c>
      <c r="B1060" s="83" t="s">
        <v>1534</v>
      </c>
      <c r="C1060" s="83" t="s">
        <v>2407</v>
      </c>
      <c r="D1060" s="84">
        <v>9.2891976238658858E-2</v>
      </c>
      <c r="E1060" s="83" t="s">
        <v>1718</v>
      </c>
      <c r="F1060" s="84">
        <v>0.49490553607106658</v>
      </c>
      <c r="G1060" s="89" t="s">
        <v>1574</v>
      </c>
      <c r="H1060" t="str">
        <f t="shared" si="84"/>
        <v>TOVAR</v>
      </c>
      <c r="I1060" t="str">
        <f t="shared" ref="I1060:I1091" si="85">TRIM(MID(G1060,FIND(" ",G1060)+1,256))</f>
        <v>CHRISTINA</v>
      </c>
      <c r="J1060" t="str">
        <f t="shared" si="82"/>
        <v>Tovar, Christina</v>
      </c>
      <c r="K1060">
        <f>VLOOKUP(C1060,'Invited Hospitals'!B:J, 7, FALSE)</f>
        <v>208</v>
      </c>
      <c r="L1060" s="132">
        <v>40</v>
      </c>
      <c r="M1060">
        <f>VLOOKUP($C1060,'Invited Hospitals'!$B:$J, 8, FALSE)</f>
        <v>2016</v>
      </c>
      <c r="N1060" s="132" t="str">
        <f>VLOOKUP($C1060,'Invited Hospitals'!$B:$K, 9, FALSE)</f>
        <v>Nongovt. (not-for-profit) - Other</v>
      </c>
      <c r="O1060" s="110" t="s">
        <v>2690</v>
      </c>
      <c r="P1060" s="121">
        <v>42597</v>
      </c>
      <c r="Q1060" s="110" t="s">
        <v>2839</v>
      </c>
      <c r="R1060" s="132" t="str">
        <f>VLOOKUP($C1060,'Invited Hospitals'!$B:$K, 10, FALSE)</f>
        <v>Minor</v>
      </c>
      <c r="V1060" s="1"/>
      <c r="X1060" s="1"/>
      <c r="Y1060" s="5"/>
      <c r="AF1060" s="17"/>
      <c r="AG1060" s="17"/>
      <c r="AH1060" s="17"/>
    </row>
    <row r="1061" spans="1:34">
      <c r="A1061" s="84">
        <v>0.19531468274394104</v>
      </c>
      <c r="B1061" s="83" t="s">
        <v>1534</v>
      </c>
      <c r="C1061" s="83" t="s">
        <v>2407</v>
      </c>
      <c r="D1061" s="84">
        <v>9.2891976238658858E-2</v>
      </c>
      <c r="E1061" s="83" t="s">
        <v>1723</v>
      </c>
      <c r="F1061" s="84">
        <v>0.32799101029205158</v>
      </c>
      <c r="G1061" s="89" t="s">
        <v>1686</v>
      </c>
      <c r="H1061" t="str">
        <f t="shared" si="84"/>
        <v>TROSETH</v>
      </c>
      <c r="I1061" t="str">
        <f t="shared" si="85"/>
        <v>DEBORAH</v>
      </c>
      <c r="J1061" t="str">
        <f t="shared" si="82"/>
        <v>Troseth, Deborah</v>
      </c>
      <c r="K1061">
        <f>VLOOKUP(C1061,'Invited Hospitals'!B:J, 7, FALSE)</f>
        <v>208</v>
      </c>
      <c r="L1061" s="132">
        <v>31</v>
      </c>
      <c r="M1061">
        <f>VLOOKUP($C1061,'Invited Hospitals'!$B:$J, 8, FALSE)</f>
        <v>2016</v>
      </c>
      <c r="N1061" s="132" t="str">
        <f>VLOOKUP($C1061,'Invited Hospitals'!$B:$K, 9, FALSE)</f>
        <v>Nongovt. (not-for-profit) - Other</v>
      </c>
      <c r="O1061" s="125" t="s">
        <v>2690</v>
      </c>
      <c r="P1061" s="121">
        <v>31796</v>
      </c>
      <c r="Q1061" s="119" t="s">
        <v>2965</v>
      </c>
      <c r="R1061" s="132" t="str">
        <f>VLOOKUP($C1061,'Invited Hospitals'!$B:$K, 10, FALSE)</f>
        <v>Minor</v>
      </c>
      <c r="V1061" s="1"/>
      <c r="X1061" s="1"/>
      <c r="Y1061" s="5"/>
      <c r="AF1061" s="17"/>
      <c r="AG1061" s="17"/>
      <c r="AH1061" s="17"/>
    </row>
    <row r="1062" spans="1:34">
      <c r="A1062" s="84">
        <v>0.89945345133910004</v>
      </c>
      <c r="B1062" s="83" t="s">
        <v>1534</v>
      </c>
      <c r="C1062" s="83" t="s">
        <v>2407</v>
      </c>
      <c r="D1062" s="84">
        <v>9.2891976238658858E-2</v>
      </c>
      <c r="E1062" s="83" t="s">
        <v>1721</v>
      </c>
      <c r="F1062" s="84">
        <v>0.97548158971023757</v>
      </c>
      <c r="G1062" s="89" t="s">
        <v>1643</v>
      </c>
      <c r="H1062" t="str">
        <f t="shared" si="84"/>
        <v>TROTMAN</v>
      </c>
      <c r="I1062" t="str">
        <f t="shared" si="85"/>
        <v>YVETTE</v>
      </c>
      <c r="J1062" t="str">
        <f t="shared" si="82"/>
        <v>Trotman, Yvette</v>
      </c>
      <c r="K1062">
        <f>VLOOKUP(C1062,'Invited Hospitals'!B:J, 7, FALSE)</f>
        <v>208</v>
      </c>
      <c r="L1062" s="132">
        <v>40</v>
      </c>
      <c r="M1062">
        <f>VLOOKUP($C1062,'Invited Hospitals'!$B:$J, 8, FALSE)</f>
        <v>2016</v>
      </c>
      <c r="N1062" s="132" t="str">
        <f>VLOOKUP($C1062,'Invited Hospitals'!$B:$K, 9, FALSE)</f>
        <v>Nongovt. (not-for-profit) - Other</v>
      </c>
      <c r="O1062" s="120" t="s">
        <v>2690</v>
      </c>
      <c r="P1062" s="113">
        <v>40798</v>
      </c>
      <c r="Q1062" s="119" t="s">
        <v>2678</v>
      </c>
      <c r="R1062" s="132" t="str">
        <f>VLOOKUP($C1062,'Invited Hospitals'!$B:$K, 10, FALSE)</f>
        <v>Minor</v>
      </c>
      <c r="V1062" s="1"/>
      <c r="X1062" s="1"/>
      <c r="Y1062" s="5"/>
      <c r="AF1062" s="17"/>
      <c r="AG1062" s="17"/>
      <c r="AH1062" s="17"/>
    </row>
    <row r="1063" spans="1:34">
      <c r="A1063" s="84">
        <v>0.35441178979131538</v>
      </c>
      <c r="B1063" s="83" t="s">
        <v>1534</v>
      </c>
      <c r="C1063" s="83" t="s">
        <v>2407</v>
      </c>
      <c r="D1063" s="84">
        <v>9.2891976238658858E-2</v>
      </c>
      <c r="E1063" s="83" t="s">
        <v>1720</v>
      </c>
      <c r="F1063" s="84">
        <v>5.1153287088266608E-2</v>
      </c>
      <c r="G1063" s="89" t="s">
        <v>1619</v>
      </c>
      <c r="H1063" t="str">
        <f t="shared" si="84"/>
        <v>UKAJ</v>
      </c>
      <c r="I1063" t="str">
        <f t="shared" si="85"/>
        <v>ARTA</v>
      </c>
      <c r="J1063" t="str">
        <f t="shared" si="82"/>
        <v>Ukaj, Arta</v>
      </c>
      <c r="K1063">
        <f>VLOOKUP(C1063,'Invited Hospitals'!B:J, 7, FALSE)</f>
        <v>208</v>
      </c>
      <c r="L1063" s="132">
        <v>30</v>
      </c>
      <c r="M1063">
        <f>VLOOKUP($C1063,'Invited Hospitals'!$B:$J, 8, FALSE)</f>
        <v>2016</v>
      </c>
      <c r="N1063" s="132" t="str">
        <f>VLOOKUP($C1063,'Invited Hospitals'!$B:$K, 9, FALSE)</f>
        <v>Nongovt. (not-for-profit) - Other</v>
      </c>
      <c r="O1063" s="125" t="s">
        <v>2690</v>
      </c>
      <c r="P1063" s="121">
        <v>42345</v>
      </c>
      <c r="Q1063" s="110" t="s">
        <v>2903</v>
      </c>
      <c r="R1063" s="132" t="str">
        <f>VLOOKUP($C1063,'Invited Hospitals'!$B:$K, 10, FALSE)</f>
        <v>Minor</v>
      </c>
      <c r="V1063" s="1"/>
      <c r="X1063" s="1"/>
      <c r="Y1063" s="5"/>
      <c r="AF1063" s="17"/>
      <c r="AG1063" s="17"/>
      <c r="AH1063" s="17"/>
    </row>
    <row r="1064" spans="1:34">
      <c r="A1064" s="84">
        <v>9.8396650986442347E-2</v>
      </c>
      <c r="B1064" s="83" t="s">
        <v>1534</v>
      </c>
      <c r="C1064" s="83" t="s">
        <v>2407</v>
      </c>
      <c r="D1064" s="84">
        <v>9.2891976238658858E-2</v>
      </c>
      <c r="E1064" s="83" t="s">
        <v>1724</v>
      </c>
      <c r="F1064" s="84">
        <v>3.7703553288351621E-2</v>
      </c>
      <c r="G1064" s="89" t="s">
        <v>1715</v>
      </c>
      <c r="H1064" t="str">
        <f t="shared" si="84"/>
        <v>VAN-LARE</v>
      </c>
      <c r="I1064" t="str">
        <f t="shared" si="85"/>
        <v>SHILA</v>
      </c>
      <c r="J1064" t="str">
        <f t="shared" si="82"/>
        <v>Van-Lare, Shila</v>
      </c>
      <c r="K1064">
        <f>VLOOKUP(C1064,'Invited Hospitals'!B:J, 7, FALSE)</f>
        <v>208</v>
      </c>
      <c r="L1064" s="132">
        <v>18</v>
      </c>
      <c r="M1064">
        <f>VLOOKUP($C1064,'Invited Hospitals'!$B:$J, 8, FALSE)</f>
        <v>2016</v>
      </c>
      <c r="N1064" s="132" t="str">
        <f>VLOOKUP($C1064,'Invited Hospitals'!$B:$K, 9, FALSE)</f>
        <v>Nongovt. (not-for-profit) - Other</v>
      </c>
      <c r="O1064" s="125" t="s">
        <v>2690</v>
      </c>
      <c r="P1064" s="121">
        <v>42478</v>
      </c>
      <c r="Q1064" s="110" t="s">
        <v>2998</v>
      </c>
      <c r="R1064" s="132" t="str">
        <f>VLOOKUP($C1064,'Invited Hospitals'!$B:$K, 10, FALSE)</f>
        <v>Minor</v>
      </c>
      <c r="V1064" s="1"/>
      <c r="X1064" s="1"/>
      <c r="Y1064" s="5"/>
      <c r="AF1064" s="17"/>
      <c r="AG1064" s="17"/>
      <c r="AH1064" s="17"/>
    </row>
    <row r="1065" spans="1:34">
      <c r="A1065" s="84">
        <v>0.68232167434792179</v>
      </c>
      <c r="B1065" s="83" t="s">
        <v>1534</v>
      </c>
      <c r="C1065" s="83" t="s">
        <v>2407</v>
      </c>
      <c r="D1065" s="84">
        <v>9.2891976238658858E-2</v>
      </c>
      <c r="E1065" s="83" t="s">
        <v>1721</v>
      </c>
      <c r="F1065" s="84">
        <v>0.97548158971023757</v>
      </c>
      <c r="G1065" s="89" t="s">
        <v>1644</v>
      </c>
      <c r="H1065" t="str">
        <f t="shared" si="84"/>
        <v>VAZQUEZ</v>
      </c>
      <c r="I1065" t="str">
        <f t="shared" si="85"/>
        <v>ARIEL</v>
      </c>
      <c r="J1065" t="str">
        <f t="shared" si="82"/>
        <v>Vazquez, Ariel</v>
      </c>
      <c r="K1065">
        <f>VLOOKUP(C1065,'Invited Hospitals'!B:J, 7, FALSE)</f>
        <v>208</v>
      </c>
      <c r="L1065" s="132">
        <v>40</v>
      </c>
      <c r="M1065">
        <f>VLOOKUP($C1065,'Invited Hospitals'!$B:$J, 8, FALSE)</f>
        <v>2016</v>
      </c>
      <c r="N1065" s="132" t="str">
        <f>VLOOKUP($C1065,'Invited Hospitals'!$B:$K, 9, FALSE)</f>
        <v>Nongovt. (not-for-profit) - Other</v>
      </c>
      <c r="O1065" s="120" t="s">
        <v>2690</v>
      </c>
      <c r="P1065" s="113">
        <v>42702</v>
      </c>
      <c r="Q1065" s="119" t="s">
        <v>2681</v>
      </c>
      <c r="R1065" s="132" t="str">
        <f>VLOOKUP($C1065,'Invited Hospitals'!$B:$K, 10, FALSE)</f>
        <v>Minor</v>
      </c>
      <c r="V1065" s="1"/>
      <c r="X1065" s="1"/>
      <c r="Y1065" s="5"/>
      <c r="AF1065" s="17"/>
      <c r="AG1065" s="17"/>
      <c r="AH1065" s="17"/>
    </row>
    <row r="1066" spans="1:34">
      <c r="A1066" s="84">
        <v>0.34860073462863972</v>
      </c>
      <c r="B1066" s="83" t="s">
        <v>1534</v>
      </c>
      <c r="C1066" s="83" t="s">
        <v>2407</v>
      </c>
      <c r="D1066" s="84">
        <v>9.2891976238658858E-2</v>
      </c>
      <c r="E1066" s="83" t="s">
        <v>1720</v>
      </c>
      <c r="F1066" s="84">
        <v>5.1153287088266608E-2</v>
      </c>
      <c r="G1066" s="89" t="s">
        <v>1620</v>
      </c>
      <c r="H1066" t="str">
        <f t="shared" si="84"/>
        <v>VIOLETTI</v>
      </c>
      <c r="I1066" t="str">
        <f t="shared" si="85"/>
        <v>ROSETTA</v>
      </c>
      <c r="J1066" t="str">
        <f t="shared" si="82"/>
        <v>Violetti, Rosetta</v>
      </c>
      <c r="K1066">
        <f>VLOOKUP(C1066,'Invited Hospitals'!B:J, 7, FALSE)</f>
        <v>208</v>
      </c>
      <c r="L1066" s="132">
        <v>30</v>
      </c>
      <c r="M1066">
        <f>VLOOKUP($C1066,'Invited Hospitals'!$B:$J, 8, FALSE)</f>
        <v>2016</v>
      </c>
      <c r="N1066" s="132" t="str">
        <f>VLOOKUP($C1066,'Invited Hospitals'!$B:$K, 9, FALSE)</f>
        <v>Nongovt. (not-for-profit) - Other</v>
      </c>
      <c r="O1066" s="125" t="s">
        <v>2690</v>
      </c>
      <c r="P1066" s="121">
        <v>42660</v>
      </c>
      <c r="Q1066" s="110" t="s">
        <v>2900</v>
      </c>
      <c r="R1066" s="132" t="str">
        <f>VLOOKUP($C1066,'Invited Hospitals'!$B:$K, 10, FALSE)</f>
        <v>Minor</v>
      </c>
      <c r="V1066" s="1"/>
      <c r="X1066" s="1"/>
      <c r="Y1066" s="5"/>
      <c r="AF1066" s="17"/>
      <c r="AG1066" s="17"/>
      <c r="AH1066" s="17"/>
    </row>
    <row r="1067" spans="1:34">
      <c r="A1067" s="84">
        <v>0.41918337077495083</v>
      </c>
      <c r="B1067" s="83" t="s">
        <v>1534</v>
      </c>
      <c r="C1067" s="83" t="s">
        <v>2407</v>
      </c>
      <c r="D1067" s="84">
        <v>9.2891976238658858E-2</v>
      </c>
      <c r="E1067" s="83" t="s">
        <v>1724</v>
      </c>
      <c r="F1067" s="84">
        <v>3.7703553288351621E-2</v>
      </c>
      <c r="G1067" s="89" t="s">
        <v>1716</v>
      </c>
      <c r="H1067" t="str">
        <f t="shared" si="84"/>
        <v>VISCONTI</v>
      </c>
      <c r="I1067" t="str">
        <f t="shared" si="85"/>
        <v>DAWN</v>
      </c>
      <c r="J1067" t="str">
        <f t="shared" si="82"/>
        <v>Visconti, Dawn</v>
      </c>
      <c r="K1067">
        <f>VLOOKUP(C1067,'Invited Hospitals'!B:J, 7, FALSE)</f>
        <v>208</v>
      </c>
      <c r="L1067" s="132">
        <v>18</v>
      </c>
      <c r="M1067">
        <f>VLOOKUP($C1067,'Invited Hospitals'!$B:$J, 8, FALSE)</f>
        <v>2016</v>
      </c>
      <c r="N1067" s="132" t="str">
        <f>VLOOKUP($C1067,'Invited Hospitals'!$B:$K, 9, FALSE)</f>
        <v>Nongovt. (not-for-profit) - Other</v>
      </c>
      <c r="O1067" s="125" t="s">
        <v>2690</v>
      </c>
      <c r="P1067" s="121">
        <v>40998</v>
      </c>
      <c r="Q1067" s="110" t="s">
        <v>2784</v>
      </c>
      <c r="R1067" s="132" t="str">
        <f>VLOOKUP($C1067,'Invited Hospitals'!$B:$K, 10, FALSE)</f>
        <v>Minor</v>
      </c>
      <c r="V1067" s="1"/>
      <c r="X1067" s="1"/>
      <c r="Y1067" s="6"/>
      <c r="AF1067" s="30"/>
      <c r="AG1067" s="26"/>
      <c r="AH1067" s="30"/>
    </row>
    <row r="1068" spans="1:34">
      <c r="A1068" s="84">
        <v>5.9588264512141942E-2</v>
      </c>
      <c r="B1068" s="83" t="s">
        <v>1534</v>
      </c>
      <c r="C1068" s="83" t="s">
        <v>2407</v>
      </c>
      <c r="D1068" s="84">
        <v>9.2891976238658858E-2</v>
      </c>
      <c r="E1068" s="83" t="s">
        <v>1723</v>
      </c>
      <c r="F1068" s="84">
        <v>0.32799101029205158</v>
      </c>
      <c r="G1068" s="89" t="s">
        <v>1687</v>
      </c>
      <c r="H1068" t="str">
        <f t="shared" si="84"/>
        <v>WALSH</v>
      </c>
      <c r="I1068" t="str">
        <f t="shared" si="85"/>
        <v>TERESA</v>
      </c>
      <c r="J1068" t="str">
        <f t="shared" si="82"/>
        <v>Walsh, Teresa</v>
      </c>
      <c r="K1068">
        <f>VLOOKUP(C1068,'Invited Hospitals'!B:J, 7, FALSE)</f>
        <v>208</v>
      </c>
      <c r="L1068" s="132">
        <v>31</v>
      </c>
      <c r="M1068">
        <f>VLOOKUP($C1068,'Invited Hospitals'!$B:$J, 8, FALSE)</f>
        <v>2016</v>
      </c>
      <c r="N1068" s="132" t="str">
        <f>VLOOKUP($C1068,'Invited Hospitals'!$B:$K, 9, FALSE)</f>
        <v>Nongovt. (not-for-profit) - Other</v>
      </c>
      <c r="O1068" s="125" t="s">
        <v>2690</v>
      </c>
      <c r="P1068" s="121">
        <v>35982</v>
      </c>
      <c r="Q1068" s="119" t="s">
        <v>2967</v>
      </c>
      <c r="R1068" s="132" t="str">
        <f>VLOOKUP($C1068,'Invited Hospitals'!$B:$K, 10, FALSE)</f>
        <v>Minor</v>
      </c>
      <c r="V1068" s="1"/>
      <c r="X1068" s="1"/>
      <c r="Y1068" s="6"/>
      <c r="AF1068" s="30"/>
      <c r="AG1068" s="26"/>
      <c r="AH1068" s="30"/>
    </row>
    <row r="1069" spans="1:34">
      <c r="A1069" s="84">
        <v>0.73809077995397532</v>
      </c>
      <c r="B1069" s="83" t="s">
        <v>1534</v>
      </c>
      <c r="C1069" s="83" t="s">
        <v>2407</v>
      </c>
      <c r="D1069" s="84">
        <v>9.2891976238658858E-2</v>
      </c>
      <c r="E1069" s="83" t="s">
        <v>1720</v>
      </c>
      <c r="F1069" s="84">
        <v>5.1153287088266608E-2</v>
      </c>
      <c r="G1069" s="89" t="s">
        <v>1621</v>
      </c>
      <c r="H1069" t="str">
        <f t="shared" si="84"/>
        <v>WASHINGTON</v>
      </c>
      <c r="I1069" t="str">
        <f t="shared" si="85"/>
        <v>SHARISSE E.</v>
      </c>
      <c r="J1069" t="str">
        <f t="shared" si="82"/>
        <v>Washington, Sharisse E.</v>
      </c>
      <c r="K1069">
        <f>VLOOKUP(C1069,'Invited Hospitals'!B:J, 7, FALSE)</f>
        <v>208</v>
      </c>
      <c r="L1069" s="132">
        <v>30</v>
      </c>
      <c r="M1069">
        <f>VLOOKUP($C1069,'Invited Hospitals'!$B:$J, 8, FALSE)</f>
        <v>2016</v>
      </c>
      <c r="N1069" s="132" t="str">
        <f>VLOOKUP($C1069,'Invited Hospitals'!$B:$K, 9, FALSE)</f>
        <v>Nongovt. (not-for-profit) - Other</v>
      </c>
      <c r="O1069" s="125" t="s">
        <v>2690</v>
      </c>
      <c r="P1069" s="121">
        <v>41491</v>
      </c>
      <c r="Q1069" s="110" t="s">
        <v>2903</v>
      </c>
      <c r="R1069" s="132" t="str">
        <f>VLOOKUP($C1069,'Invited Hospitals'!$B:$K, 10, FALSE)</f>
        <v>Minor</v>
      </c>
      <c r="V1069" s="1"/>
      <c r="X1069" s="1"/>
      <c r="Y1069" s="6"/>
      <c r="AF1069" s="30"/>
      <c r="AG1069" s="26"/>
      <c r="AH1069" s="30"/>
    </row>
    <row r="1070" spans="1:34">
      <c r="A1070" s="84">
        <v>0.99361136898350244</v>
      </c>
      <c r="B1070" s="83" t="s">
        <v>1534</v>
      </c>
      <c r="C1070" s="83" t="s">
        <v>2407</v>
      </c>
      <c r="D1070" s="84">
        <v>9.2891976238658858E-2</v>
      </c>
      <c r="E1070" s="83" t="s">
        <v>1719</v>
      </c>
      <c r="F1070" s="84">
        <v>0.45538935045037354</v>
      </c>
      <c r="G1070" s="89" t="s">
        <v>1596</v>
      </c>
      <c r="H1070" t="str">
        <f t="shared" si="84"/>
        <v>WERKHOVEN</v>
      </c>
      <c r="I1070" t="str">
        <f t="shared" si="85"/>
        <v>TERESA</v>
      </c>
      <c r="J1070" t="str">
        <f t="shared" si="82"/>
        <v>Werkhoven, Teresa</v>
      </c>
      <c r="K1070">
        <f>VLOOKUP(C1070,'Invited Hospitals'!B:J, 7, FALSE)</f>
        <v>208</v>
      </c>
      <c r="L1070" s="132">
        <v>30</v>
      </c>
      <c r="M1070">
        <f>VLOOKUP($C1070,'Invited Hospitals'!$B:$J, 8, FALSE)</f>
        <v>2016</v>
      </c>
      <c r="N1070" s="132" t="str">
        <f>VLOOKUP($C1070,'Invited Hospitals'!$B:$K, 9, FALSE)</f>
        <v>Nongovt. (not-for-profit) - Other</v>
      </c>
      <c r="O1070" s="125" t="s">
        <v>2690</v>
      </c>
      <c r="P1070" s="121">
        <v>30103</v>
      </c>
      <c r="Q1070" s="125" t="s">
        <v>2876</v>
      </c>
      <c r="R1070" s="132" t="str">
        <f>VLOOKUP($C1070,'Invited Hospitals'!$B:$K, 10, FALSE)</f>
        <v>Minor</v>
      </c>
      <c r="V1070" s="1"/>
      <c r="X1070" s="1"/>
      <c r="Y1070" s="6"/>
      <c r="AF1070" s="30"/>
      <c r="AG1070" s="26"/>
      <c r="AH1070" s="30"/>
    </row>
    <row r="1071" spans="1:34">
      <c r="A1071" s="84">
        <v>0.55030445845699538</v>
      </c>
      <c r="B1071" s="83" t="s">
        <v>1534</v>
      </c>
      <c r="C1071" s="83" t="s">
        <v>2407</v>
      </c>
      <c r="D1071" s="84">
        <v>9.2891976238658858E-2</v>
      </c>
      <c r="E1071" s="83" t="s">
        <v>1719</v>
      </c>
      <c r="F1071" s="84">
        <v>0.45538935045037354</v>
      </c>
      <c r="G1071" s="89" t="s">
        <v>1597</v>
      </c>
      <c r="H1071" t="str">
        <f t="shared" si="84"/>
        <v>WILLIAMS</v>
      </c>
      <c r="I1071" t="str">
        <f t="shared" si="85"/>
        <v>JULIET</v>
      </c>
      <c r="J1071" t="str">
        <f t="shared" si="82"/>
        <v>Williams, Juliet</v>
      </c>
      <c r="K1071">
        <f>VLOOKUP(C1071,'Invited Hospitals'!B:J, 7, FALSE)</f>
        <v>208</v>
      </c>
      <c r="L1071" s="132">
        <v>30</v>
      </c>
      <c r="M1071">
        <f>VLOOKUP($C1071,'Invited Hospitals'!$B:$J, 8, FALSE)</f>
        <v>2016</v>
      </c>
      <c r="N1071" s="132" t="str">
        <f>VLOOKUP($C1071,'Invited Hospitals'!$B:$K, 9, FALSE)</f>
        <v>Nongovt. (not-for-profit) - Other</v>
      </c>
      <c r="O1071" s="125" t="s">
        <v>2690</v>
      </c>
      <c r="P1071" s="121">
        <v>34064</v>
      </c>
      <c r="Q1071" s="125" t="s">
        <v>2876</v>
      </c>
      <c r="R1071" s="132" t="str">
        <f>VLOOKUP($C1071,'Invited Hospitals'!$B:$K, 10, FALSE)</f>
        <v>Minor</v>
      </c>
      <c r="V1071" s="1"/>
      <c r="X1071" s="1"/>
      <c r="Y1071" s="6"/>
      <c r="AF1071" s="30"/>
      <c r="AG1071" s="26"/>
      <c r="AH1071" s="30"/>
    </row>
    <row r="1072" spans="1:34">
      <c r="A1072" s="84">
        <v>0.78272329015907849</v>
      </c>
      <c r="B1072" s="83" t="s">
        <v>1534</v>
      </c>
      <c r="C1072" s="83" t="s">
        <v>2407</v>
      </c>
      <c r="D1072" s="84">
        <v>9.2891976238658858E-2</v>
      </c>
      <c r="E1072" s="83" t="s">
        <v>1724</v>
      </c>
      <c r="F1072" s="84">
        <v>3.7703553288351621E-2</v>
      </c>
      <c r="G1072" s="89" t="s">
        <v>1717</v>
      </c>
      <c r="H1072" t="str">
        <f t="shared" si="84"/>
        <v>ZENAROSA</v>
      </c>
      <c r="I1072" t="str">
        <f t="shared" si="85"/>
        <v>CARLO</v>
      </c>
      <c r="J1072" t="str">
        <f t="shared" si="82"/>
        <v>Zenarosa, Carlo</v>
      </c>
      <c r="K1072">
        <f>VLOOKUP(C1072,'Invited Hospitals'!B:J, 7, FALSE)</f>
        <v>208</v>
      </c>
      <c r="L1072" s="132">
        <v>18</v>
      </c>
      <c r="M1072">
        <f>VLOOKUP($C1072,'Invited Hospitals'!$B:$J, 8, FALSE)</f>
        <v>2016</v>
      </c>
      <c r="N1072" s="132" t="str">
        <f>VLOOKUP($C1072,'Invited Hospitals'!$B:$K, 9, FALSE)</f>
        <v>Nongovt. (not-for-profit) - Other</v>
      </c>
      <c r="O1072" s="125" t="s">
        <v>2690</v>
      </c>
      <c r="P1072" s="121">
        <v>39755</v>
      </c>
      <c r="Q1072" s="110" t="s">
        <v>2998</v>
      </c>
      <c r="R1072" s="132" t="str">
        <f>VLOOKUP($C1072,'Invited Hospitals'!$B:$K, 10, FALSE)</f>
        <v>Minor</v>
      </c>
      <c r="V1072" s="1"/>
      <c r="X1072" s="1"/>
      <c r="Y1072" s="6"/>
      <c r="AF1072" s="30"/>
      <c r="AG1072" s="26"/>
      <c r="AH1072" s="30"/>
    </row>
    <row r="1073" spans="1:34" ht="30">
      <c r="A1073" s="84">
        <v>0.35344684092766332</v>
      </c>
      <c r="B1073" s="83" t="s">
        <v>1916</v>
      </c>
      <c r="C1073" s="83" t="s">
        <v>2323</v>
      </c>
      <c r="D1073" s="84">
        <v>0.65824811348980306</v>
      </c>
      <c r="E1073" s="83" t="s">
        <v>1917</v>
      </c>
      <c r="F1073" s="84">
        <v>0.91670554544059568</v>
      </c>
      <c r="G1073" s="92" t="s">
        <v>1969</v>
      </c>
      <c r="H1073" t="str">
        <f t="shared" si="84"/>
        <v>Taylor</v>
      </c>
      <c r="I1073" t="str">
        <f t="shared" si="85"/>
        <v>Alexandra</v>
      </c>
      <c r="J1073" t="str">
        <f t="shared" si="82"/>
        <v>Taylor, Alexandra</v>
      </c>
      <c r="K1073">
        <f>VLOOKUP(C1073,'Invited Hospitals'!B:J, 7, FALSE)</f>
        <v>212</v>
      </c>
      <c r="L1073" s="132">
        <v>35</v>
      </c>
      <c r="M1073">
        <f>VLOOKUP($C1073,'Invited Hospitals'!$B:$J, 8, FALSE)</f>
        <v>2003</v>
      </c>
      <c r="N1073" s="132" t="str">
        <f>VLOOKUP($C1073,'Invited Hospitals'!$B:$K, 9, FALSE)</f>
        <v>Nongovt. (not-for-profit) - Other</v>
      </c>
      <c r="O1073" s="110" t="s">
        <v>2796</v>
      </c>
      <c r="P1073" s="110"/>
      <c r="Q1073" s="124" t="s">
        <v>2476</v>
      </c>
      <c r="R1073" s="132" t="str">
        <f>VLOOKUP($C1073,'Invited Hospitals'!$B:$K, 10, FALSE)</f>
        <v>Minor</v>
      </c>
      <c r="V1073" s="1"/>
      <c r="X1073" s="1"/>
      <c r="Y1073" s="6"/>
      <c r="AF1073" s="30"/>
      <c r="AG1073" s="26"/>
      <c r="AH1073" s="30"/>
    </row>
    <row r="1074" spans="1:34">
      <c r="A1074" s="84">
        <v>0.47553232178296634</v>
      </c>
      <c r="B1074" s="83" t="s">
        <v>1916</v>
      </c>
      <c r="C1074" s="83" t="s">
        <v>2323</v>
      </c>
      <c r="D1074" s="84">
        <v>0.65824811348980328</v>
      </c>
      <c r="E1074" s="83" t="s">
        <v>1917</v>
      </c>
      <c r="F1074" s="84">
        <v>0.91670554544059568</v>
      </c>
      <c r="G1074" s="92" t="s">
        <v>1930</v>
      </c>
      <c r="H1074" t="str">
        <f t="shared" si="84"/>
        <v>Clarke</v>
      </c>
      <c r="I1074" t="str">
        <f t="shared" si="85"/>
        <v>Angela</v>
      </c>
      <c r="J1074" t="str">
        <f t="shared" si="82"/>
        <v>Clarke, Angela</v>
      </c>
      <c r="K1074">
        <f>VLOOKUP(C1074,'Invited Hospitals'!B:J, 7, FALSE)</f>
        <v>212</v>
      </c>
      <c r="L1074" s="132">
        <v>35</v>
      </c>
      <c r="M1074">
        <f>VLOOKUP($C1074,'Invited Hospitals'!$B:$J, 8, FALSE)</f>
        <v>2003</v>
      </c>
      <c r="N1074" s="132" t="str">
        <f>VLOOKUP($C1074,'Invited Hospitals'!$B:$K, 9, FALSE)</f>
        <v>Nongovt. (not-for-profit) - Other</v>
      </c>
      <c r="O1074" s="110" t="s">
        <v>2826</v>
      </c>
      <c r="P1074" s="110"/>
      <c r="Q1074" s="124" t="s">
        <v>2422</v>
      </c>
      <c r="R1074" s="132" t="str">
        <f>VLOOKUP($C1074,'Invited Hospitals'!$B:$K, 10, FALSE)</f>
        <v>Minor</v>
      </c>
      <c r="V1074" s="1"/>
      <c r="X1074" s="1"/>
      <c r="Y1074" s="6"/>
      <c r="AF1074" s="30"/>
      <c r="AG1074" s="26"/>
      <c r="AH1074" s="30"/>
    </row>
    <row r="1075" spans="1:34" ht="30">
      <c r="A1075" s="84">
        <v>0.62251288106074276</v>
      </c>
      <c r="B1075" s="83" t="s">
        <v>1916</v>
      </c>
      <c r="C1075" s="83" t="s">
        <v>2323</v>
      </c>
      <c r="D1075" s="84">
        <v>0.65824811348980306</v>
      </c>
      <c r="E1075" s="83" t="s">
        <v>1917</v>
      </c>
      <c r="F1075" s="84">
        <v>0.91670554544059568</v>
      </c>
      <c r="G1075" s="92" t="s">
        <v>1952</v>
      </c>
      <c r="H1075" t="str">
        <f t="shared" si="84"/>
        <v>Nabong</v>
      </c>
      <c r="I1075" t="str">
        <f t="shared" si="85"/>
        <v>Antonette</v>
      </c>
      <c r="J1075" t="str">
        <f t="shared" si="82"/>
        <v>Nabong, Antonette</v>
      </c>
      <c r="K1075">
        <f>VLOOKUP(C1075,'Invited Hospitals'!B:J, 7, FALSE)</f>
        <v>212</v>
      </c>
      <c r="L1075" s="132">
        <v>35</v>
      </c>
      <c r="M1075">
        <f>VLOOKUP($C1075,'Invited Hospitals'!$B:$J, 8, FALSE)</f>
        <v>2003</v>
      </c>
      <c r="N1075" s="132" t="str">
        <f>VLOOKUP($C1075,'Invited Hospitals'!$B:$K, 9, FALSE)</f>
        <v>Nongovt. (not-for-profit) - Other</v>
      </c>
      <c r="O1075" s="110" t="s">
        <v>2796</v>
      </c>
      <c r="P1075" s="110"/>
      <c r="Q1075" s="124" t="s">
        <v>2422</v>
      </c>
      <c r="R1075" s="132" t="str">
        <f>VLOOKUP($C1075,'Invited Hospitals'!$B:$K, 10, FALSE)</f>
        <v>Minor</v>
      </c>
      <c r="V1075" s="1"/>
      <c r="X1075" s="1"/>
      <c r="Y1075" s="6"/>
      <c r="AF1075" s="30"/>
      <c r="AG1075" s="26"/>
      <c r="AH1075" s="30"/>
    </row>
    <row r="1076" spans="1:34" ht="30">
      <c r="A1076" s="84">
        <v>0.6459520198328208</v>
      </c>
      <c r="B1076" s="83" t="s">
        <v>1916</v>
      </c>
      <c r="C1076" s="83" t="s">
        <v>2323</v>
      </c>
      <c r="D1076" s="84">
        <v>0.65824811348980306</v>
      </c>
      <c r="E1076" s="83" t="s">
        <v>1917</v>
      </c>
      <c r="F1076" s="84">
        <v>0.91670554544059568</v>
      </c>
      <c r="G1076" s="92" t="s">
        <v>1968</v>
      </c>
      <c r="H1076" t="str">
        <f t="shared" si="84"/>
        <v>Stewart</v>
      </c>
      <c r="I1076" t="str">
        <f t="shared" si="85"/>
        <v>Bernita</v>
      </c>
      <c r="J1076" t="str">
        <f t="shared" si="82"/>
        <v>Stewart, Bernita</v>
      </c>
      <c r="K1076">
        <f>VLOOKUP(C1076,'Invited Hospitals'!B:J, 7, FALSE)</f>
        <v>212</v>
      </c>
      <c r="L1076" s="132">
        <v>35</v>
      </c>
      <c r="M1076">
        <f>VLOOKUP($C1076,'Invited Hospitals'!$B:$J, 8, FALSE)</f>
        <v>2003</v>
      </c>
      <c r="N1076" s="132" t="str">
        <f>VLOOKUP($C1076,'Invited Hospitals'!$B:$K, 9, FALSE)</f>
        <v>Nongovt. (not-for-profit) - Other</v>
      </c>
      <c r="O1076" s="110" t="s">
        <v>2812</v>
      </c>
      <c r="P1076" s="110"/>
      <c r="Q1076" s="124" t="s">
        <v>2422</v>
      </c>
      <c r="R1076" s="132" t="str">
        <f>VLOOKUP($C1076,'Invited Hospitals'!$B:$K, 10, FALSE)</f>
        <v>Minor</v>
      </c>
      <c r="V1076" s="1"/>
      <c r="X1076" s="1"/>
      <c r="Y1076" s="6"/>
      <c r="AF1076" s="30"/>
      <c r="AG1076" s="26"/>
      <c r="AH1076" s="30"/>
    </row>
    <row r="1077" spans="1:34">
      <c r="A1077" s="84">
        <v>0.75699639235994465</v>
      </c>
      <c r="B1077" s="83" t="s">
        <v>1916</v>
      </c>
      <c r="C1077" s="83" t="s">
        <v>2323</v>
      </c>
      <c r="D1077" s="84">
        <v>0.65824811348980306</v>
      </c>
      <c r="E1077" s="83" t="s">
        <v>1917</v>
      </c>
      <c r="F1077" s="84">
        <v>0.91670554544059568</v>
      </c>
      <c r="G1077" s="92" t="s">
        <v>1960</v>
      </c>
      <c r="H1077" t="str">
        <f t="shared" si="84"/>
        <v>Pierre</v>
      </c>
      <c r="I1077" t="str">
        <f t="shared" si="85"/>
        <v>Bianca</v>
      </c>
      <c r="J1077" t="str">
        <f t="shared" si="82"/>
        <v>Pierre, Bianca</v>
      </c>
      <c r="K1077">
        <f>VLOOKUP(C1077,'Invited Hospitals'!B:J, 7, FALSE)</f>
        <v>212</v>
      </c>
      <c r="L1077" s="132">
        <v>35</v>
      </c>
      <c r="M1077">
        <f>VLOOKUP($C1077,'Invited Hospitals'!$B:$J, 8, FALSE)</f>
        <v>2003</v>
      </c>
      <c r="N1077" s="132" t="str">
        <f>VLOOKUP($C1077,'Invited Hospitals'!$B:$K, 9, FALSE)</f>
        <v>Nongovt. (not-for-profit) - Other</v>
      </c>
      <c r="O1077" s="110" t="s">
        <v>2796</v>
      </c>
      <c r="P1077" s="110"/>
      <c r="Q1077" s="124" t="s">
        <v>2422</v>
      </c>
      <c r="R1077" s="132" t="str">
        <f>VLOOKUP($C1077,'Invited Hospitals'!$B:$K, 10, FALSE)</f>
        <v>Minor</v>
      </c>
      <c r="V1077" s="1"/>
      <c r="X1077" s="1"/>
      <c r="Y1077" s="6"/>
      <c r="AF1077" s="30"/>
      <c r="AG1077" s="26"/>
      <c r="AH1077" s="30"/>
    </row>
    <row r="1078" spans="1:34" ht="30">
      <c r="A1078" s="84">
        <v>0.1505109489109504</v>
      </c>
      <c r="B1078" s="83" t="s">
        <v>1916</v>
      </c>
      <c r="C1078" s="83" t="s">
        <v>2323</v>
      </c>
      <c r="D1078" s="84">
        <v>0.65824811348980306</v>
      </c>
      <c r="E1078" s="83" t="s">
        <v>1917</v>
      </c>
      <c r="F1078" s="84">
        <v>0.91670554544059568</v>
      </c>
      <c r="G1078" s="92" t="s">
        <v>1936</v>
      </c>
      <c r="H1078" t="str">
        <f t="shared" si="84"/>
        <v>Gay</v>
      </c>
      <c r="I1078" t="str">
        <f t="shared" si="85"/>
        <v>Campbell Danya</v>
      </c>
      <c r="J1078" t="str">
        <f t="shared" si="82"/>
        <v>Gay, Campbell Danya</v>
      </c>
      <c r="K1078">
        <f>VLOOKUP(C1078,'Invited Hospitals'!B:J, 7, FALSE)</f>
        <v>212</v>
      </c>
      <c r="L1078" s="132">
        <v>35</v>
      </c>
      <c r="M1078">
        <f>VLOOKUP($C1078,'Invited Hospitals'!$B:$J, 8, FALSE)</f>
        <v>2003</v>
      </c>
      <c r="N1078" s="132" t="str">
        <f>VLOOKUP($C1078,'Invited Hospitals'!$B:$K, 9, FALSE)</f>
        <v>Nongovt. (not-for-profit) - Other</v>
      </c>
      <c r="O1078" s="110" t="s">
        <v>2796</v>
      </c>
      <c r="P1078" s="110"/>
      <c r="Q1078" s="124" t="s">
        <v>2422</v>
      </c>
      <c r="R1078" s="132" t="str">
        <f>VLOOKUP($C1078,'Invited Hospitals'!$B:$K, 10, FALSE)</f>
        <v>Minor</v>
      </c>
      <c r="V1078" s="1"/>
      <c r="X1078" s="1"/>
      <c r="Y1078" s="6"/>
      <c r="AF1078" s="30"/>
      <c r="AG1078" s="26"/>
      <c r="AH1078" s="30"/>
    </row>
    <row r="1079" spans="1:34" ht="30">
      <c r="A1079" s="84">
        <v>0.72877621582271079</v>
      </c>
      <c r="B1079" s="83" t="s">
        <v>1916</v>
      </c>
      <c r="C1079" s="83" t="s">
        <v>2323</v>
      </c>
      <c r="D1079" s="84">
        <v>0.65824811348980328</v>
      </c>
      <c r="E1079" s="83" t="s">
        <v>1917</v>
      </c>
      <c r="F1079" s="84">
        <v>0.91670554544059568</v>
      </c>
      <c r="G1079" s="92" t="s">
        <v>1928</v>
      </c>
      <c r="H1079" t="str">
        <f t="shared" si="84"/>
        <v>Carrena</v>
      </c>
      <c r="I1079" t="str">
        <f t="shared" si="85"/>
        <v>Chiemena</v>
      </c>
      <c r="J1079" t="str">
        <f t="shared" si="82"/>
        <v>Carrena, Chiemena</v>
      </c>
      <c r="K1079">
        <f>VLOOKUP(C1079,'Invited Hospitals'!B:J, 7, FALSE)</f>
        <v>212</v>
      </c>
      <c r="L1079" s="132">
        <v>35</v>
      </c>
      <c r="M1079">
        <f>VLOOKUP($C1079,'Invited Hospitals'!$B:$J, 8, FALSE)</f>
        <v>2003</v>
      </c>
      <c r="N1079" s="132" t="str">
        <f>VLOOKUP($C1079,'Invited Hospitals'!$B:$K, 9, FALSE)</f>
        <v>Nongovt. (not-for-profit) - Other</v>
      </c>
      <c r="O1079" s="110" t="s">
        <v>2796</v>
      </c>
      <c r="P1079" s="110"/>
      <c r="Q1079" s="124" t="s">
        <v>2476</v>
      </c>
      <c r="R1079" s="132" t="str">
        <f>VLOOKUP($C1079,'Invited Hospitals'!$B:$K, 10, FALSE)</f>
        <v>Minor</v>
      </c>
      <c r="V1079" s="1"/>
      <c r="X1079" s="1"/>
      <c r="Y1079" s="6"/>
      <c r="AF1079" s="30"/>
      <c r="AG1079" s="26"/>
      <c r="AH1079" s="30"/>
    </row>
    <row r="1080" spans="1:34" ht="30">
      <c r="A1080" s="84">
        <v>0.71773905644040725</v>
      </c>
      <c r="B1080" s="83" t="s">
        <v>1916</v>
      </c>
      <c r="C1080" s="83" t="s">
        <v>2323</v>
      </c>
      <c r="D1080" s="84">
        <v>0.65824811348980306</v>
      </c>
      <c r="E1080" s="83" t="s">
        <v>1917</v>
      </c>
      <c r="F1080" s="84">
        <v>0.91670554544059568</v>
      </c>
      <c r="G1080" s="92" t="s">
        <v>1942</v>
      </c>
      <c r="H1080" t="str">
        <f t="shared" si="84"/>
        <v>Koyithara</v>
      </c>
      <c r="I1080" t="str">
        <f t="shared" si="85"/>
        <v>Christine</v>
      </c>
      <c r="J1080" t="str">
        <f t="shared" si="82"/>
        <v>Koyithara, Christine</v>
      </c>
      <c r="K1080">
        <f>VLOOKUP(C1080,'Invited Hospitals'!B:J, 7, FALSE)</f>
        <v>212</v>
      </c>
      <c r="L1080" s="132">
        <v>35</v>
      </c>
      <c r="M1080">
        <f>VLOOKUP($C1080,'Invited Hospitals'!$B:$J, 8, FALSE)</f>
        <v>2003</v>
      </c>
      <c r="N1080" s="132" t="str">
        <f>VLOOKUP($C1080,'Invited Hospitals'!$B:$K, 9, FALSE)</f>
        <v>Nongovt. (not-for-profit) - Other</v>
      </c>
      <c r="O1080" s="110" t="s">
        <v>2789</v>
      </c>
      <c r="P1080" s="110"/>
      <c r="Q1080" s="124" t="s">
        <v>2422</v>
      </c>
      <c r="R1080" s="132" t="str">
        <f>VLOOKUP($C1080,'Invited Hospitals'!$B:$K, 10, FALSE)</f>
        <v>Minor</v>
      </c>
      <c r="V1080" s="1"/>
      <c r="X1080" s="1"/>
      <c r="Y1080" s="6"/>
      <c r="AF1080" s="30"/>
      <c r="AG1080" s="26"/>
      <c r="AH1080" s="30"/>
    </row>
    <row r="1081" spans="1:34" ht="30">
      <c r="A1081" s="84">
        <v>0.75880333966408031</v>
      </c>
      <c r="B1081" s="83" t="s">
        <v>1916</v>
      </c>
      <c r="C1081" s="83" t="s">
        <v>2323</v>
      </c>
      <c r="D1081" s="84">
        <v>0.65824811348980306</v>
      </c>
      <c r="E1081" s="83" t="s">
        <v>1917</v>
      </c>
      <c r="F1081" s="84">
        <v>0.91670554544059568</v>
      </c>
      <c r="G1081" s="92" t="s">
        <v>1958</v>
      </c>
      <c r="H1081" t="str">
        <f t="shared" si="84"/>
        <v>Parrett</v>
      </c>
      <c r="I1081" t="str">
        <f t="shared" si="85"/>
        <v>Courtney</v>
      </c>
      <c r="J1081" t="str">
        <f t="shared" si="82"/>
        <v>Parrett, Courtney</v>
      </c>
      <c r="K1081">
        <f>VLOOKUP(C1081,'Invited Hospitals'!B:J, 7, FALSE)</f>
        <v>212</v>
      </c>
      <c r="L1081" s="132">
        <v>35</v>
      </c>
      <c r="M1081">
        <f>VLOOKUP($C1081,'Invited Hospitals'!$B:$J, 8, FALSE)</f>
        <v>2003</v>
      </c>
      <c r="N1081" s="132" t="str">
        <f>VLOOKUP($C1081,'Invited Hospitals'!$B:$K, 9, FALSE)</f>
        <v>Nongovt. (not-for-profit) - Other</v>
      </c>
      <c r="O1081" s="110" t="s">
        <v>2796</v>
      </c>
      <c r="P1081" s="110"/>
      <c r="Q1081" s="124" t="s">
        <v>2476</v>
      </c>
      <c r="R1081" s="132" t="str">
        <f>VLOOKUP($C1081,'Invited Hospitals'!$B:$K, 10, FALSE)</f>
        <v>Minor</v>
      </c>
      <c r="V1081" s="1"/>
      <c r="X1081" s="1"/>
      <c r="Y1081" s="6"/>
      <c r="AF1081" s="30"/>
      <c r="AG1081" s="26"/>
      <c r="AH1081" s="30"/>
    </row>
    <row r="1082" spans="1:34" ht="30">
      <c r="A1082" s="84">
        <v>0.95668406017561269</v>
      </c>
      <c r="B1082" s="83" t="s">
        <v>1916</v>
      </c>
      <c r="C1082" s="83" t="s">
        <v>2323</v>
      </c>
      <c r="D1082" s="84">
        <v>0.65824811348980306</v>
      </c>
      <c r="E1082" s="83" t="s">
        <v>1917</v>
      </c>
      <c r="F1082" s="84">
        <v>0.91670554544059568</v>
      </c>
      <c r="G1082" s="92" t="s">
        <v>1935</v>
      </c>
      <c r="H1082" t="str">
        <f t="shared" si="84"/>
        <v>Gancayco</v>
      </c>
      <c r="I1082" t="str">
        <f t="shared" si="85"/>
        <v>Cristian</v>
      </c>
      <c r="J1082" t="str">
        <f t="shared" si="82"/>
        <v>Gancayco, Cristian</v>
      </c>
      <c r="K1082">
        <f>VLOOKUP(C1082,'Invited Hospitals'!B:J, 7, FALSE)</f>
        <v>212</v>
      </c>
      <c r="L1082" s="132">
        <v>35</v>
      </c>
      <c r="M1082">
        <f>VLOOKUP($C1082,'Invited Hospitals'!$B:$J, 8, FALSE)</f>
        <v>2003</v>
      </c>
      <c r="N1082" s="132" t="str">
        <f>VLOOKUP($C1082,'Invited Hospitals'!$B:$K, 9, FALSE)</f>
        <v>Nongovt. (not-for-profit) - Other</v>
      </c>
      <c r="O1082" s="110" t="s">
        <v>2796</v>
      </c>
      <c r="P1082" s="110"/>
      <c r="Q1082" s="124" t="s">
        <v>2476</v>
      </c>
      <c r="R1082" s="132" t="str">
        <f>VLOOKUP($C1082,'Invited Hospitals'!$B:$K, 10, FALSE)</f>
        <v>Minor</v>
      </c>
      <c r="V1082" s="1"/>
      <c r="X1082" s="1"/>
      <c r="Y1082" s="6"/>
      <c r="AF1082" s="30"/>
      <c r="AG1082" s="26"/>
      <c r="AH1082" s="30"/>
    </row>
    <row r="1083" spans="1:34" ht="30">
      <c r="A1083" s="84">
        <v>0.58862332092047887</v>
      </c>
      <c r="B1083" s="83" t="s">
        <v>1916</v>
      </c>
      <c r="C1083" s="83" t="s">
        <v>2323</v>
      </c>
      <c r="D1083" s="84">
        <v>0.65824811348980328</v>
      </c>
      <c r="E1083" s="83" t="s">
        <v>1917</v>
      </c>
      <c r="F1083" s="84">
        <v>0.91670554544059568</v>
      </c>
      <c r="G1083" s="92" t="s">
        <v>1922</v>
      </c>
      <c r="H1083" t="str">
        <f t="shared" si="84"/>
        <v>Barnes</v>
      </c>
      <c r="I1083" t="str">
        <f t="shared" si="85"/>
        <v>(on leave) Deanna</v>
      </c>
      <c r="J1083" t="str">
        <f t="shared" si="82"/>
        <v>Barnes, (On Leave) Deanna</v>
      </c>
      <c r="K1083">
        <f>VLOOKUP(C1083,'Invited Hospitals'!B:J, 7, FALSE)</f>
        <v>212</v>
      </c>
      <c r="L1083" s="132">
        <v>35</v>
      </c>
      <c r="M1083">
        <f>VLOOKUP($C1083,'Invited Hospitals'!$B:$J, 8, FALSE)</f>
        <v>2003</v>
      </c>
      <c r="N1083" s="132" t="str">
        <f>VLOOKUP($C1083,'Invited Hospitals'!$B:$K, 9, FALSE)</f>
        <v>Nongovt. (not-for-profit) - Other</v>
      </c>
      <c r="O1083" s="110" t="s">
        <v>2826</v>
      </c>
      <c r="P1083" s="110"/>
      <c r="Q1083" s="124" t="s">
        <v>2422</v>
      </c>
      <c r="R1083" s="132" t="str">
        <f>VLOOKUP($C1083,'Invited Hospitals'!$B:$K, 10, FALSE)</f>
        <v>Minor</v>
      </c>
      <c r="V1083" s="1"/>
      <c r="X1083" s="1"/>
      <c r="Y1083" s="6"/>
      <c r="AF1083" s="30"/>
      <c r="AG1083" s="26"/>
      <c r="AH1083" s="30"/>
    </row>
    <row r="1084" spans="1:34" ht="30">
      <c r="A1084" s="84">
        <v>3.5990313685888564E-3</v>
      </c>
      <c r="B1084" s="83" t="s">
        <v>1916</v>
      </c>
      <c r="C1084" s="83" t="s">
        <v>2323</v>
      </c>
      <c r="D1084" s="84">
        <v>0.65824811348980328</v>
      </c>
      <c r="E1084" s="83" t="s">
        <v>1917</v>
      </c>
      <c r="F1084" s="84">
        <v>0.91670554544059568</v>
      </c>
      <c r="G1084" s="92" t="s">
        <v>1932</v>
      </c>
      <c r="H1084" t="str">
        <f t="shared" si="84"/>
        <v>Dixon</v>
      </c>
      <c r="I1084" t="str">
        <f t="shared" si="85"/>
        <v>Deniqua</v>
      </c>
      <c r="J1084" t="str">
        <f t="shared" si="82"/>
        <v>Dixon, Deniqua</v>
      </c>
      <c r="K1084">
        <f>VLOOKUP(C1084,'Invited Hospitals'!B:J, 7, FALSE)</f>
        <v>212</v>
      </c>
      <c r="L1084" s="132">
        <v>35</v>
      </c>
      <c r="M1084">
        <f>VLOOKUP($C1084,'Invited Hospitals'!$B:$J, 8, FALSE)</f>
        <v>2003</v>
      </c>
      <c r="N1084" s="132" t="str">
        <f>VLOOKUP($C1084,'Invited Hospitals'!$B:$K, 9, FALSE)</f>
        <v>Nongovt. (not-for-profit) - Other</v>
      </c>
      <c r="O1084" s="110" t="s">
        <v>2826</v>
      </c>
      <c r="P1084" s="110"/>
      <c r="Q1084" s="124" t="s">
        <v>2476</v>
      </c>
      <c r="R1084" s="132" t="str">
        <f>VLOOKUP($C1084,'Invited Hospitals'!$B:$K, 10, FALSE)</f>
        <v>Minor</v>
      </c>
      <c r="V1084" s="1"/>
      <c r="X1084" s="1"/>
      <c r="Y1084" s="6"/>
      <c r="AF1084" s="30"/>
      <c r="AG1084" s="26"/>
      <c r="AH1084" s="30"/>
    </row>
    <row r="1085" spans="1:34" ht="30">
      <c r="A1085" s="84">
        <v>0.11854454584323026</v>
      </c>
      <c r="B1085" s="83" t="s">
        <v>1916</v>
      </c>
      <c r="C1085" s="83" t="s">
        <v>2323</v>
      </c>
      <c r="D1085" s="84">
        <v>0.65824811348980306</v>
      </c>
      <c r="E1085" s="83" t="s">
        <v>1917</v>
      </c>
      <c r="F1085" s="84">
        <v>0.91670554544059568</v>
      </c>
      <c r="G1085" s="92" t="s">
        <v>1943</v>
      </c>
      <c r="H1085" t="str">
        <f t="shared" si="84"/>
        <v>Kudzo</v>
      </c>
      <c r="I1085" t="str">
        <f t="shared" si="85"/>
        <v>Dumevi Frank</v>
      </c>
      <c r="J1085" t="str">
        <f t="shared" si="82"/>
        <v>Kudzo, Dumevi Frank</v>
      </c>
      <c r="K1085">
        <f>VLOOKUP(C1085,'Invited Hospitals'!B:J, 7, FALSE)</f>
        <v>212</v>
      </c>
      <c r="L1085" s="132">
        <v>35</v>
      </c>
      <c r="M1085">
        <f>VLOOKUP($C1085,'Invited Hospitals'!$B:$J, 8, FALSE)</f>
        <v>2003</v>
      </c>
      <c r="N1085" s="132" t="str">
        <f>VLOOKUP($C1085,'Invited Hospitals'!$B:$K, 9, FALSE)</f>
        <v>Nongovt. (not-for-profit) - Other</v>
      </c>
      <c r="O1085" s="110" t="s">
        <v>2793</v>
      </c>
      <c r="P1085" s="110"/>
      <c r="Q1085" s="124" t="s">
        <v>2654</v>
      </c>
      <c r="R1085" s="132" t="str">
        <f>VLOOKUP($C1085,'Invited Hospitals'!$B:$K, 10, FALSE)</f>
        <v>Minor</v>
      </c>
      <c r="V1085" s="1"/>
      <c r="X1085" s="1"/>
      <c r="Y1085" s="6"/>
      <c r="AF1085" s="30"/>
      <c r="AG1085" s="26"/>
      <c r="AH1085" s="30"/>
    </row>
    <row r="1086" spans="1:34" ht="45">
      <c r="A1086" s="84">
        <v>0.48197794907733515</v>
      </c>
      <c r="B1086" s="83" t="s">
        <v>1916</v>
      </c>
      <c r="C1086" s="83" t="s">
        <v>2323</v>
      </c>
      <c r="D1086" s="84">
        <v>0.65824811348980306</v>
      </c>
      <c r="E1086" s="83" t="s">
        <v>1917</v>
      </c>
      <c r="F1086" s="84">
        <v>0.91670554544059568</v>
      </c>
      <c r="G1086" s="92" t="s">
        <v>1959</v>
      </c>
      <c r="H1086" t="str">
        <f t="shared" si="84"/>
        <v>Peterson</v>
      </c>
      <c r="I1086" t="str">
        <f t="shared" si="85"/>
        <v>(On leave) Dutchess</v>
      </c>
      <c r="J1086" t="str">
        <f t="shared" si="82"/>
        <v>Peterson, (On Leave) Dutchess</v>
      </c>
      <c r="K1086">
        <f>VLOOKUP(C1086,'Invited Hospitals'!B:J, 7, FALSE)</f>
        <v>212</v>
      </c>
      <c r="L1086" s="132">
        <v>35</v>
      </c>
      <c r="M1086">
        <f>VLOOKUP($C1086,'Invited Hospitals'!$B:$J, 8, FALSE)</f>
        <v>2003</v>
      </c>
      <c r="N1086" s="132" t="str">
        <f>VLOOKUP($C1086,'Invited Hospitals'!$B:$K, 9, FALSE)</f>
        <v>Nongovt. (not-for-profit) - Other</v>
      </c>
      <c r="O1086" s="110" t="s">
        <v>2800</v>
      </c>
      <c r="P1086" s="110"/>
      <c r="Q1086" s="124" t="s">
        <v>2422</v>
      </c>
      <c r="R1086" s="132" t="str">
        <f>VLOOKUP($C1086,'Invited Hospitals'!$B:$K, 10, FALSE)</f>
        <v>Minor</v>
      </c>
      <c r="V1086" s="1"/>
      <c r="X1086" s="1"/>
      <c r="Y1086" s="6"/>
      <c r="AF1086" s="30"/>
      <c r="AG1086" s="26"/>
      <c r="AH1086" s="30"/>
    </row>
    <row r="1087" spans="1:34" ht="30">
      <c r="A1087" s="84">
        <v>0.51338009853482813</v>
      </c>
      <c r="B1087" s="83" t="s">
        <v>1916</v>
      </c>
      <c r="C1087" s="83" t="s">
        <v>2323</v>
      </c>
      <c r="D1087" s="84">
        <v>0.65824811348980328</v>
      </c>
      <c r="E1087" s="83" t="s">
        <v>1917</v>
      </c>
      <c r="F1087" s="84">
        <v>0.91670554544059568</v>
      </c>
      <c r="G1087" s="92" t="s">
        <v>1925</v>
      </c>
      <c r="H1087" t="str">
        <f t="shared" si="84"/>
        <v>Benjamin-Gardner</v>
      </c>
      <c r="I1087" t="str">
        <f t="shared" si="85"/>
        <v>Ebele</v>
      </c>
      <c r="J1087" t="str">
        <f t="shared" si="82"/>
        <v>Benjamin-Gardner, Ebele</v>
      </c>
      <c r="K1087">
        <f>VLOOKUP(C1087,'Invited Hospitals'!B:J, 7, FALSE)</f>
        <v>212</v>
      </c>
      <c r="L1087" s="132">
        <v>35</v>
      </c>
      <c r="M1087">
        <f>VLOOKUP($C1087,'Invited Hospitals'!$B:$J, 8, FALSE)</f>
        <v>2003</v>
      </c>
      <c r="N1087" s="132" t="str">
        <f>VLOOKUP($C1087,'Invited Hospitals'!$B:$K, 9, FALSE)</f>
        <v>Nongovt. (not-for-profit) - Other</v>
      </c>
      <c r="O1087" s="110" t="s">
        <v>2796</v>
      </c>
      <c r="P1087" s="110"/>
      <c r="Q1087" s="124" t="s">
        <v>2422</v>
      </c>
      <c r="R1087" s="132" t="str">
        <f>VLOOKUP($C1087,'Invited Hospitals'!$B:$K, 10, FALSE)</f>
        <v>Minor</v>
      </c>
      <c r="V1087" s="1"/>
      <c r="X1087" s="1"/>
      <c r="Y1087" s="6"/>
      <c r="AF1087" s="30"/>
      <c r="AG1087" s="26"/>
      <c r="AH1087" s="30"/>
    </row>
    <row r="1088" spans="1:34">
      <c r="A1088" s="84">
        <v>0.68653168444343216</v>
      </c>
      <c r="B1088" s="83" t="s">
        <v>1916</v>
      </c>
      <c r="C1088" s="83" t="s">
        <v>2323</v>
      </c>
      <c r="D1088" s="84">
        <v>0.65824811348980306</v>
      </c>
      <c r="E1088" s="83" t="s">
        <v>1917</v>
      </c>
      <c r="F1088" s="84">
        <v>0.91670554544059568</v>
      </c>
      <c r="G1088" s="92" t="s">
        <v>1961</v>
      </c>
      <c r="H1088" t="str">
        <f t="shared" si="84"/>
        <v>Rincon</v>
      </c>
      <c r="I1088" t="str">
        <f t="shared" si="85"/>
        <v>Elaine</v>
      </c>
      <c r="J1088" t="str">
        <f t="shared" si="82"/>
        <v>Rincon, Elaine</v>
      </c>
      <c r="K1088">
        <f>VLOOKUP(C1088,'Invited Hospitals'!B:J, 7, FALSE)</f>
        <v>212</v>
      </c>
      <c r="L1088" s="132">
        <v>35</v>
      </c>
      <c r="M1088">
        <f>VLOOKUP($C1088,'Invited Hospitals'!$B:$J, 8, FALSE)</f>
        <v>2003</v>
      </c>
      <c r="N1088" s="132" t="str">
        <f>VLOOKUP($C1088,'Invited Hospitals'!$B:$K, 9, FALSE)</f>
        <v>Nongovt. (not-for-profit) - Other</v>
      </c>
      <c r="O1088" s="110" t="s">
        <v>2796</v>
      </c>
      <c r="P1088" s="110"/>
      <c r="Q1088" s="124" t="s">
        <v>2476</v>
      </c>
      <c r="R1088" s="132" t="str">
        <f>VLOOKUP($C1088,'Invited Hospitals'!$B:$K, 10, FALSE)</f>
        <v>Minor</v>
      </c>
      <c r="V1088" s="1"/>
      <c r="X1088" s="1"/>
      <c r="Y1088" s="6"/>
      <c r="AF1088" s="30"/>
      <c r="AG1088" s="26"/>
      <c r="AH1088" s="30"/>
    </row>
    <row r="1089" spans="1:34">
      <c r="A1089" s="84">
        <v>0.34414702560411392</v>
      </c>
      <c r="B1089" s="83" t="s">
        <v>1916</v>
      </c>
      <c r="C1089" s="83" t="s">
        <v>2323</v>
      </c>
      <c r="D1089" s="84">
        <v>0.65824811348980306</v>
      </c>
      <c r="E1089" s="83" t="s">
        <v>1917</v>
      </c>
      <c r="F1089" s="84">
        <v>0.91670554544059568</v>
      </c>
      <c r="G1089" s="92" t="s">
        <v>1938</v>
      </c>
      <c r="H1089" t="str">
        <f t="shared" ref="H1089:H1120" si="86">LEFT(G1089,(FIND(" ",G1089,1)-1))</f>
        <v>Hines</v>
      </c>
      <c r="I1089" t="str">
        <f t="shared" si="85"/>
        <v>Elcy</v>
      </c>
      <c r="J1089" t="str">
        <f t="shared" si="82"/>
        <v>Hines, Elcy</v>
      </c>
      <c r="K1089">
        <f>VLOOKUP(C1089,'Invited Hospitals'!B:J, 7, FALSE)</f>
        <v>212</v>
      </c>
      <c r="L1089" s="132">
        <v>35</v>
      </c>
      <c r="M1089">
        <f>VLOOKUP($C1089,'Invited Hospitals'!$B:$J, 8, FALSE)</f>
        <v>2003</v>
      </c>
      <c r="N1089" s="132" t="str">
        <f>VLOOKUP($C1089,'Invited Hospitals'!$B:$K, 9, FALSE)</f>
        <v>Nongovt. (not-for-profit) - Other</v>
      </c>
      <c r="O1089" s="110" t="s">
        <v>2793</v>
      </c>
      <c r="P1089" s="110"/>
      <c r="Q1089" s="124" t="s">
        <v>2422</v>
      </c>
      <c r="R1089" s="132" t="str">
        <f>VLOOKUP($C1089,'Invited Hospitals'!$B:$K, 10, FALSE)</f>
        <v>Minor</v>
      </c>
      <c r="V1089" s="1"/>
      <c r="X1089" s="1"/>
      <c r="Y1089" s="6"/>
      <c r="AF1089" s="30"/>
      <c r="AG1089" s="26"/>
      <c r="AH1089" s="30"/>
    </row>
    <row r="1090" spans="1:34">
      <c r="A1090" s="84">
        <v>0.60809274429562243</v>
      </c>
      <c r="B1090" s="83" t="s">
        <v>1916</v>
      </c>
      <c r="C1090" s="83" t="s">
        <v>2323</v>
      </c>
      <c r="D1090" s="84">
        <v>0.65824811348980306</v>
      </c>
      <c r="E1090" s="83" t="s">
        <v>1917</v>
      </c>
      <c r="F1090" s="84">
        <v>0.91670554544059568</v>
      </c>
      <c r="G1090" s="92" t="s">
        <v>1941</v>
      </c>
      <c r="H1090" t="str">
        <f t="shared" si="86"/>
        <v>Khan</v>
      </c>
      <c r="I1090" t="str">
        <f t="shared" si="85"/>
        <v>Farida</v>
      </c>
      <c r="J1090" t="str">
        <f t="shared" ref="J1090:J1153" si="87">PROPER(CLEAN(H1090&amp;", "&amp;I1090))</f>
        <v>Khan, Farida</v>
      </c>
      <c r="K1090">
        <f>VLOOKUP(C1090,'Invited Hospitals'!B:J, 7, FALSE)</f>
        <v>212</v>
      </c>
      <c r="L1090" s="132">
        <v>35</v>
      </c>
      <c r="M1090">
        <f>VLOOKUP($C1090,'Invited Hospitals'!$B:$J, 8, FALSE)</f>
        <v>2003</v>
      </c>
      <c r="N1090" s="132" t="str">
        <f>VLOOKUP($C1090,'Invited Hospitals'!$B:$K, 9, FALSE)</f>
        <v>Nongovt. (not-for-profit) - Other</v>
      </c>
      <c r="O1090" s="110" t="s">
        <v>2826</v>
      </c>
      <c r="P1090" s="110"/>
      <c r="Q1090" s="124" t="s">
        <v>2422</v>
      </c>
      <c r="R1090" s="132" t="str">
        <f>VLOOKUP($C1090,'Invited Hospitals'!$B:$K, 10, FALSE)</f>
        <v>Minor</v>
      </c>
      <c r="V1090" s="1"/>
      <c r="X1090" s="1"/>
      <c r="Y1090" s="7"/>
      <c r="AF1090" s="24"/>
      <c r="AG1090" s="18"/>
      <c r="AH1090" s="24"/>
    </row>
    <row r="1091" spans="1:34" ht="30">
      <c r="A1091" s="84">
        <v>0.98545352018673538</v>
      </c>
      <c r="B1091" s="83" t="s">
        <v>1916</v>
      </c>
      <c r="C1091" s="83" t="s">
        <v>2323</v>
      </c>
      <c r="D1091" s="84">
        <v>0.65824811348980328</v>
      </c>
      <c r="E1091" s="83" t="s">
        <v>1917</v>
      </c>
      <c r="F1091" s="84">
        <v>0.91670554544059568</v>
      </c>
      <c r="G1091" s="92" t="s">
        <v>1929</v>
      </c>
      <c r="H1091" t="str">
        <f t="shared" si="86"/>
        <v>Castro</v>
      </c>
      <c r="I1091" t="str">
        <f t="shared" si="85"/>
        <v>Framercy</v>
      </c>
      <c r="J1091" t="str">
        <f t="shared" si="87"/>
        <v>Castro, Framercy</v>
      </c>
      <c r="K1091">
        <f>VLOOKUP(C1091,'Invited Hospitals'!B:J, 7, FALSE)</f>
        <v>212</v>
      </c>
      <c r="L1091" s="132">
        <v>35</v>
      </c>
      <c r="M1091">
        <f>VLOOKUP($C1091,'Invited Hospitals'!$B:$J, 8, FALSE)</f>
        <v>2003</v>
      </c>
      <c r="N1091" s="132" t="str">
        <f>VLOOKUP($C1091,'Invited Hospitals'!$B:$K, 9, FALSE)</f>
        <v>Nongovt. (not-for-profit) - Other</v>
      </c>
      <c r="O1091" s="110" t="s">
        <v>2826</v>
      </c>
      <c r="P1091" s="110"/>
      <c r="Q1091" s="124" t="s">
        <v>2654</v>
      </c>
      <c r="R1091" s="132" t="str">
        <f>VLOOKUP($C1091,'Invited Hospitals'!$B:$K, 10, FALSE)</f>
        <v>Minor</v>
      </c>
      <c r="V1091" s="1"/>
      <c r="X1091" s="1"/>
      <c r="Y1091" s="7"/>
      <c r="AF1091" s="24"/>
      <c r="AG1091" s="18"/>
      <c r="AH1091" s="24"/>
    </row>
    <row r="1092" spans="1:34">
      <c r="A1092" s="84">
        <v>0.3098429483355859</v>
      </c>
      <c r="B1092" s="83" t="s">
        <v>1916</v>
      </c>
      <c r="C1092" s="83" t="s">
        <v>2323</v>
      </c>
      <c r="D1092" s="84">
        <v>0.65824811348980306</v>
      </c>
      <c r="E1092" s="83" t="s">
        <v>1917</v>
      </c>
      <c r="F1092" s="84">
        <v>0.91670554544059568</v>
      </c>
      <c r="G1092" s="92" t="s">
        <v>1949</v>
      </c>
      <c r="H1092" t="str">
        <f t="shared" si="86"/>
        <v>Mensah</v>
      </c>
      <c r="I1092" t="str">
        <f t="shared" ref="I1092:I1127" si="88">TRIM(MID(G1092,FIND(" ",G1092)+1,256))</f>
        <v>Grace</v>
      </c>
      <c r="J1092" t="str">
        <f t="shared" si="87"/>
        <v>Mensah, Grace</v>
      </c>
      <c r="K1092">
        <f>VLOOKUP(C1092,'Invited Hospitals'!B:J, 7, FALSE)</f>
        <v>212</v>
      </c>
      <c r="L1092" s="132">
        <v>35</v>
      </c>
      <c r="M1092">
        <f>VLOOKUP($C1092,'Invited Hospitals'!$B:$J, 8, FALSE)</f>
        <v>2003</v>
      </c>
      <c r="N1092" s="132" t="str">
        <f>VLOOKUP($C1092,'Invited Hospitals'!$B:$K, 9, FALSE)</f>
        <v>Nongovt. (not-for-profit) - Other</v>
      </c>
      <c r="O1092" s="110" t="s">
        <v>2793</v>
      </c>
      <c r="P1092" s="110"/>
      <c r="Q1092" s="124" t="s">
        <v>2422</v>
      </c>
      <c r="R1092" s="132" t="str">
        <f>VLOOKUP($C1092,'Invited Hospitals'!$B:$K, 10, FALSE)</f>
        <v>Minor</v>
      </c>
      <c r="V1092" s="1"/>
      <c r="X1092" s="1"/>
      <c r="Y1092" s="7"/>
      <c r="AF1092" s="24"/>
      <c r="AG1092" s="18"/>
      <c r="AH1092" s="24"/>
    </row>
    <row r="1093" spans="1:34" ht="30">
      <c r="A1093" s="84">
        <v>0.52860723281910649</v>
      </c>
      <c r="B1093" s="83" t="s">
        <v>1916</v>
      </c>
      <c r="C1093" s="83" t="s">
        <v>2323</v>
      </c>
      <c r="D1093" s="84">
        <v>0.65824811348980306</v>
      </c>
      <c r="E1093" s="83" t="s">
        <v>1917</v>
      </c>
      <c r="F1093" s="84">
        <v>0.91670554544059568</v>
      </c>
      <c r="G1093" s="92" t="s">
        <v>1955</v>
      </c>
      <c r="H1093" t="str">
        <f t="shared" si="86"/>
        <v>Ouedraogo</v>
      </c>
      <c r="I1093" t="str">
        <f t="shared" si="88"/>
        <v>Hamed</v>
      </c>
      <c r="J1093" t="str">
        <f t="shared" si="87"/>
        <v>Ouedraogo, Hamed</v>
      </c>
      <c r="K1093">
        <f>VLOOKUP(C1093,'Invited Hospitals'!B:J, 7, FALSE)</f>
        <v>212</v>
      </c>
      <c r="L1093" s="132">
        <v>35</v>
      </c>
      <c r="M1093">
        <f>VLOOKUP($C1093,'Invited Hospitals'!$B:$J, 8, FALSE)</f>
        <v>2003</v>
      </c>
      <c r="N1093" s="132" t="str">
        <f>VLOOKUP($C1093,'Invited Hospitals'!$B:$K, 9, FALSE)</f>
        <v>Nongovt. (not-for-profit) - Other</v>
      </c>
      <c r="O1093" s="110" t="s">
        <v>2796</v>
      </c>
      <c r="P1093" s="110"/>
      <c r="Q1093" s="124" t="s">
        <v>2422</v>
      </c>
      <c r="R1093" s="132" t="str">
        <f>VLOOKUP($C1093,'Invited Hospitals'!$B:$K, 10, FALSE)</f>
        <v>Minor</v>
      </c>
      <c r="V1093" s="1"/>
      <c r="X1093" s="1"/>
      <c r="Y1093" s="7"/>
      <c r="AF1093" s="24"/>
      <c r="AG1093" s="18"/>
      <c r="AH1093" s="24"/>
    </row>
    <row r="1094" spans="1:34">
      <c r="A1094" s="84">
        <v>0.59532881037580498</v>
      </c>
      <c r="B1094" s="83" t="s">
        <v>1916</v>
      </c>
      <c r="C1094" s="83" t="s">
        <v>2323</v>
      </c>
      <c r="D1094" s="84">
        <v>0.65824811348980306</v>
      </c>
      <c r="E1094" s="83" t="s">
        <v>1917</v>
      </c>
      <c r="F1094" s="84">
        <v>0.91670554544059568</v>
      </c>
      <c r="G1094" s="92" t="s">
        <v>1957</v>
      </c>
      <c r="H1094" t="str">
        <f t="shared" si="86"/>
        <v>Park</v>
      </c>
      <c r="I1094" t="str">
        <f t="shared" si="88"/>
        <v>Hayoung</v>
      </c>
      <c r="J1094" t="str">
        <f t="shared" si="87"/>
        <v>Park, Hayoung</v>
      </c>
      <c r="K1094">
        <f>VLOOKUP(C1094,'Invited Hospitals'!B:J, 7, FALSE)</f>
        <v>212</v>
      </c>
      <c r="L1094" s="132">
        <v>35</v>
      </c>
      <c r="M1094">
        <f>VLOOKUP($C1094,'Invited Hospitals'!$B:$J, 8, FALSE)</f>
        <v>2003</v>
      </c>
      <c r="N1094" s="132" t="str">
        <f>VLOOKUP($C1094,'Invited Hospitals'!$B:$K, 9, FALSE)</f>
        <v>Nongovt. (not-for-profit) - Other</v>
      </c>
      <c r="O1094" s="110" t="s">
        <v>2796</v>
      </c>
      <c r="P1094" s="110"/>
      <c r="Q1094" s="124" t="s">
        <v>2476</v>
      </c>
      <c r="R1094" s="132" t="str">
        <f>VLOOKUP($C1094,'Invited Hospitals'!$B:$K, 10, FALSE)</f>
        <v>Minor</v>
      </c>
      <c r="V1094" s="1"/>
      <c r="X1094" s="1"/>
      <c r="Y1094" s="7"/>
      <c r="AF1094" s="24"/>
      <c r="AG1094" s="18"/>
      <c r="AH1094" s="24"/>
    </row>
    <row r="1095" spans="1:34" ht="30">
      <c r="A1095" s="84">
        <v>0.3834260541817508</v>
      </c>
      <c r="B1095" s="83" t="s">
        <v>1916</v>
      </c>
      <c r="C1095" s="83" t="s">
        <v>2323</v>
      </c>
      <c r="D1095" s="84">
        <v>0.65824811348980328</v>
      </c>
      <c r="E1095" s="83" t="s">
        <v>1917</v>
      </c>
      <c r="F1095" s="84">
        <v>0.91670554544059568</v>
      </c>
      <c r="G1095" s="92" t="s">
        <v>1924</v>
      </c>
      <c r="H1095" t="str">
        <f t="shared" si="86"/>
        <v>Beckford</v>
      </c>
      <c r="I1095" t="str">
        <f t="shared" si="88"/>
        <v>Heather</v>
      </c>
      <c r="J1095" t="str">
        <f t="shared" si="87"/>
        <v>Beckford, Heather</v>
      </c>
      <c r="K1095">
        <f>VLOOKUP(C1095,'Invited Hospitals'!B:J, 7, FALSE)</f>
        <v>212</v>
      </c>
      <c r="L1095" s="132">
        <v>35</v>
      </c>
      <c r="M1095">
        <f>VLOOKUP($C1095,'Invited Hospitals'!$B:$J, 8, FALSE)</f>
        <v>2003</v>
      </c>
      <c r="N1095" s="132" t="str">
        <f>VLOOKUP($C1095,'Invited Hospitals'!$B:$K, 9, FALSE)</f>
        <v>Nongovt. (not-for-profit) - Other</v>
      </c>
      <c r="O1095" s="110" t="s">
        <v>2796</v>
      </c>
      <c r="P1095" s="110"/>
      <c r="Q1095" s="124" t="s">
        <v>2422</v>
      </c>
      <c r="R1095" s="132" t="str">
        <f>VLOOKUP($C1095,'Invited Hospitals'!$B:$K, 10, FALSE)</f>
        <v>Minor</v>
      </c>
      <c r="V1095" s="1"/>
      <c r="X1095" s="1"/>
      <c r="Y1095" s="7"/>
      <c r="AF1095" s="24"/>
      <c r="AG1095" s="18"/>
      <c r="AH1095" s="24"/>
    </row>
    <row r="1096" spans="1:34">
      <c r="A1096" s="84">
        <v>0.50068997341168442</v>
      </c>
      <c r="B1096" s="83" t="s">
        <v>1916</v>
      </c>
      <c r="C1096" s="83" t="s">
        <v>2323</v>
      </c>
      <c r="D1096" s="84">
        <v>0.65824811348980306</v>
      </c>
      <c r="E1096" s="83" t="s">
        <v>1917</v>
      </c>
      <c r="F1096" s="84">
        <v>0.91670554544059568</v>
      </c>
      <c r="G1096" s="92" t="s">
        <v>1944</v>
      </c>
      <c r="H1096" t="str">
        <f t="shared" si="86"/>
        <v>Lee</v>
      </c>
      <c r="I1096" t="str">
        <f t="shared" si="88"/>
        <v>Hyangran</v>
      </c>
      <c r="J1096" t="str">
        <f t="shared" si="87"/>
        <v>Lee, Hyangran</v>
      </c>
      <c r="K1096">
        <f>VLOOKUP(C1096,'Invited Hospitals'!B:J, 7, FALSE)</f>
        <v>212</v>
      </c>
      <c r="L1096" s="132">
        <v>35</v>
      </c>
      <c r="M1096">
        <f>VLOOKUP($C1096,'Invited Hospitals'!$B:$J, 8, FALSE)</f>
        <v>2003</v>
      </c>
      <c r="N1096" s="132" t="str">
        <f>VLOOKUP($C1096,'Invited Hospitals'!$B:$K, 9, FALSE)</f>
        <v>Nongovt. (not-for-profit) - Other</v>
      </c>
      <c r="O1096" s="110" t="s">
        <v>2796</v>
      </c>
      <c r="P1096" s="110"/>
      <c r="Q1096" s="124" t="s">
        <v>2422</v>
      </c>
      <c r="R1096" s="132" t="str">
        <f>VLOOKUP($C1096,'Invited Hospitals'!$B:$K, 10, FALSE)</f>
        <v>Minor</v>
      </c>
      <c r="V1096" s="1"/>
      <c r="X1096" s="1"/>
      <c r="Y1096" s="7"/>
      <c r="AF1096" s="24"/>
      <c r="AG1096" s="18"/>
      <c r="AH1096" s="24"/>
    </row>
    <row r="1097" spans="1:34">
      <c r="A1097" s="84">
        <v>0.34081461669495161</v>
      </c>
      <c r="B1097" s="83" t="s">
        <v>1916</v>
      </c>
      <c r="C1097" s="83" t="s">
        <v>2323</v>
      </c>
      <c r="D1097" s="84">
        <v>0.65824811348980306</v>
      </c>
      <c r="E1097" s="83" t="s">
        <v>1917</v>
      </c>
      <c r="F1097" s="84">
        <v>0.91670554544059568</v>
      </c>
      <c r="G1097" s="92" t="s">
        <v>1950</v>
      </c>
      <c r="H1097" t="str">
        <f t="shared" si="86"/>
        <v>Merced</v>
      </c>
      <c r="I1097" t="str">
        <f t="shared" si="88"/>
        <v>Idalia</v>
      </c>
      <c r="J1097" t="str">
        <f t="shared" si="87"/>
        <v>Merced, Idalia</v>
      </c>
      <c r="K1097">
        <f>VLOOKUP(C1097,'Invited Hospitals'!B:J, 7, FALSE)</f>
        <v>212</v>
      </c>
      <c r="L1097" s="132">
        <v>35</v>
      </c>
      <c r="M1097">
        <f>VLOOKUP($C1097,'Invited Hospitals'!$B:$J, 8, FALSE)</f>
        <v>2003</v>
      </c>
      <c r="N1097" s="132" t="str">
        <f>VLOOKUP($C1097,'Invited Hospitals'!$B:$K, 9, FALSE)</f>
        <v>Nongovt. (not-for-profit) - Other</v>
      </c>
      <c r="O1097" s="110" t="s">
        <v>2796</v>
      </c>
      <c r="P1097" s="110"/>
      <c r="Q1097" s="124" t="s">
        <v>2422</v>
      </c>
      <c r="R1097" s="132" t="str">
        <f>VLOOKUP($C1097,'Invited Hospitals'!$B:$K, 10, FALSE)</f>
        <v>Minor</v>
      </c>
      <c r="V1097" s="1"/>
      <c r="X1097" s="1"/>
      <c r="Y1097" s="7"/>
      <c r="AF1097" s="24"/>
      <c r="AG1097" s="18"/>
      <c r="AH1097" s="24"/>
    </row>
    <row r="1098" spans="1:34" ht="30">
      <c r="A1098" s="84">
        <v>0.33605868460806443</v>
      </c>
      <c r="B1098" s="83" t="s">
        <v>1916</v>
      </c>
      <c r="C1098" s="83" t="s">
        <v>2323</v>
      </c>
      <c r="D1098" s="84">
        <v>0.65824811348980306</v>
      </c>
      <c r="E1098" s="83" t="s">
        <v>1917</v>
      </c>
      <c r="F1098" s="84">
        <v>0.91670554544059568</v>
      </c>
      <c r="G1098" s="92" t="s">
        <v>1934</v>
      </c>
      <c r="H1098" t="str">
        <f t="shared" si="86"/>
        <v>Figueroa</v>
      </c>
      <c r="I1098" t="str">
        <f t="shared" si="88"/>
        <v>Jeannette</v>
      </c>
      <c r="J1098" t="str">
        <f t="shared" si="87"/>
        <v>Figueroa, Jeannette</v>
      </c>
      <c r="K1098">
        <f>VLOOKUP(C1098,'Invited Hospitals'!B:J, 7, FALSE)</f>
        <v>212</v>
      </c>
      <c r="L1098" s="132">
        <v>35</v>
      </c>
      <c r="M1098">
        <f>VLOOKUP($C1098,'Invited Hospitals'!$B:$J, 8, FALSE)</f>
        <v>2003</v>
      </c>
      <c r="N1098" s="132" t="str">
        <f>VLOOKUP($C1098,'Invited Hospitals'!$B:$K, 9, FALSE)</f>
        <v>Nongovt. (not-for-profit) - Other</v>
      </c>
      <c r="O1098" s="110" t="s">
        <v>2812</v>
      </c>
      <c r="P1098" s="110"/>
      <c r="Q1098" s="124" t="s">
        <v>2422</v>
      </c>
      <c r="R1098" s="132" t="str">
        <f>VLOOKUP($C1098,'Invited Hospitals'!$B:$K, 10, FALSE)</f>
        <v>Minor</v>
      </c>
      <c r="V1098" s="1"/>
      <c r="X1098" s="1"/>
      <c r="Y1098" s="7"/>
      <c r="AF1098" s="24"/>
      <c r="AG1098" s="18"/>
      <c r="AH1098" s="24"/>
    </row>
    <row r="1099" spans="1:34">
      <c r="A1099" s="84">
        <v>0.41902985046626684</v>
      </c>
      <c r="B1099" s="83" t="s">
        <v>1916</v>
      </c>
      <c r="C1099" s="83" t="s">
        <v>2323</v>
      </c>
      <c r="D1099" s="84">
        <v>0.65824811348980328</v>
      </c>
      <c r="E1099" s="83" t="s">
        <v>1917</v>
      </c>
      <c r="F1099" s="84">
        <v>0.91670554544059568</v>
      </c>
      <c r="G1099" s="92" t="s">
        <v>1919</v>
      </c>
      <c r="H1099" t="str">
        <f t="shared" si="86"/>
        <v>Asante</v>
      </c>
      <c r="I1099" t="str">
        <f t="shared" si="88"/>
        <v>Jihan</v>
      </c>
      <c r="J1099" t="str">
        <f t="shared" si="87"/>
        <v>Asante, Jihan</v>
      </c>
      <c r="K1099">
        <f>VLOOKUP(C1099,'Invited Hospitals'!B:J, 7, FALSE)</f>
        <v>212</v>
      </c>
      <c r="L1099" s="132">
        <v>35</v>
      </c>
      <c r="M1099">
        <f>VLOOKUP($C1099,'Invited Hospitals'!$B:$J, 8, FALSE)</f>
        <v>2003</v>
      </c>
      <c r="N1099" s="132" t="str">
        <f>VLOOKUP($C1099,'Invited Hospitals'!$B:$K, 9, FALSE)</f>
        <v>Nongovt. (not-for-profit) - Other</v>
      </c>
      <c r="O1099" s="110" t="s">
        <v>2826</v>
      </c>
      <c r="P1099" s="110"/>
      <c r="Q1099" s="124" t="s">
        <v>2476</v>
      </c>
      <c r="R1099" s="132" t="str">
        <f>VLOOKUP($C1099,'Invited Hospitals'!$B:$K, 10, FALSE)</f>
        <v>Minor</v>
      </c>
      <c r="V1099" s="1"/>
      <c r="X1099" s="1"/>
      <c r="Y1099" s="7"/>
      <c r="AF1099" s="24"/>
      <c r="AG1099" s="18"/>
      <c r="AH1099" s="24"/>
    </row>
    <row r="1100" spans="1:34" ht="30">
      <c r="A1100" s="84">
        <v>0.20306895307464801</v>
      </c>
      <c r="B1100" s="83" t="s">
        <v>1916</v>
      </c>
      <c r="C1100" s="83" t="s">
        <v>2323</v>
      </c>
      <c r="D1100" s="84">
        <v>0.65824811348980306</v>
      </c>
      <c r="E1100" s="83" t="s">
        <v>1917</v>
      </c>
      <c r="F1100" s="84">
        <v>0.91670554544059568</v>
      </c>
      <c r="G1100" s="92" t="s">
        <v>1965</v>
      </c>
      <c r="H1100" t="str">
        <f t="shared" si="86"/>
        <v>Simpson</v>
      </c>
      <c r="I1100" t="str">
        <f t="shared" si="88"/>
        <v>Julieth</v>
      </c>
      <c r="J1100" t="str">
        <f t="shared" si="87"/>
        <v>Simpson, Julieth</v>
      </c>
      <c r="K1100">
        <f>VLOOKUP(C1100,'Invited Hospitals'!B:J, 7, FALSE)</f>
        <v>212</v>
      </c>
      <c r="L1100" s="132">
        <v>35</v>
      </c>
      <c r="M1100">
        <f>VLOOKUP($C1100,'Invited Hospitals'!$B:$J, 8, FALSE)</f>
        <v>2003</v>
      </c>
      <c r="N1100" s="132" t="str">
        <f>VLOOKUP($C1100,'Invited Hospitals'!$B:$K, 9, FALSE)</f>
        <v>Nongovt. (not-for-profit) - Other</v>
      </c>
      <c r="O1100" s="110" t="s">
        <v>2787</v>
      </c>
      <c r="P1100" s="110"/>
      <c r="Q1100" s="110" t="s">
        <v>2422</v>
      </c>
      <c r="R1100" s="132" t="str">
        <f>VLOOKUP($C1100,'Invited Hospitals'!$B:$K, 10, FALSE)</f>
        <v>Minor</v>
      </c>
      <c r="V1100" s="1"/>
      <c r="X1100" s="1"/>
      <c r="Y1100" s="7"/>
      <c r="AF1100" s="24"/>
      <c r="AG1100" s="18"/>
      <c r="AH1100" s="24"/>
    </row>
    <row r="1101" spans="1:34">
      <c r="A1101" s="84">
        <v>0.76049554974234379</v>
      </c>
      <c r="B1101" s="83" t="s">
        <v>1916</v>
      </c>
      <c r="C1101" s="83" t="s">
        <v>2323</v>
      </c>
      <c r="D1101" s="84">
        <v>0.65824811348980306</v>
      </c>
      <c r="E1101" s="83" t="s">
        <v>1917</v>
      </c>
      <c r="F1101" s="84">
        <v>0.91670554544059568</v>
      </c>
      <c r="G1101" s="92" t="s">
        <v>1971</v>
      </c>
      <c r="H1101" t="str">
        <f t="shared" si="86"/>
        <v>Wang</v>
      </c>
      <c r="I1101" t="str">
        <f t="shared" si="88"/>
        <v>Luisa</v>
      </c>
      <c r="J1101" t="str">
        <f t="shared" si="87"/>
        <v>Wang, Luisa</v>
      </c>
      <c r="K1101">
        <f>VLOOKUP(C1101,'Invited Hospitals'!B:J, 7, FALSE)</f>
        <v>212</v>
      </c>
      <c r="L1101" s="132">
        <v>35</v>
      </c>
      <c r="M1101">
        <f>VLOOKUP($C1101,'Invited Hospitals'!$B:$J, 8, FALSE)</f>
        <v>2003</v>
      </c>
      <c r="N1101" s="132" t="str">
        <f>VLOOKUP($C1101,'Invited Hospitals'!$B:$K, 9, FALSE)</f>
        <v>Nongovt. (not-for-profit) - Other</v>
      </c>
      <c r="O1101" s="110" t="s">
        <v>2793</v>
      </c>
      <c r="P1101" s="110"/>
      <c r="Q1101" s="124" t="s">
        <v>2476</v>
      </c>
      <c r="R1101" s="132" t="str">
        <f>VLOOKUP($C1101,'Invited Hospitals'!$B:$K, 10, FALSE)</f>
        <v>Minor</v>
      </c>
      <c r="V1101" s="1"/>
      <c r="X1101" s="1"/>
      <c r="Y1101" s="7"/>
      <c r="AF1101" s="24"/>
      <c r="AG1101" s="18"/>
      <c r="AH1101" s="24"/>
    </row>
    <row r="1102" spans="1:34">
      <c r="A1102" s="84">
        <v>6.4149649742373138E-2</v>
      </c>
      <c r="B1102" s="83" t="s">
        <v>1916</v>
      </c>
      <c r="C1102" s="83" t="s">
        <v>2323</v>
      </c>
      <c r="D1102" s="84">
        <v>0.65824811348980306</v>
      </c>
      <c r="E1102" s="83" t="s">
        <v>1917</v>
      </c>
      <c r="F1102" s="84">
        <v>0.91670554544059568</v>
      </c>
      <c r="G1102" s="92" t="s">
        <v>1967</v>
      </c>
      <c r="H1102" t="str">
        <f t="shared" si="86"/>
        <v>Sinchi</v>
      </c>
      <c r="I1102" t="str">
        <f t="shared" si="88"/>
        <v>Luz</v>
      </c>
      <c r="J1102" t="str">
        <f t="shared" si="87"/>
        <v>Sinchi, Luz</v>
      </c>
      <c r="K1102">
        <f>VLOOKUP(C1102,'Invited Hospitals'!B:J, 7, FALSE)</f>
        <v>212</v>
      </c>
      <c r="L1102" s="132">
        <v>35</v>
      </c>
      <c r="M1102">
        <f>VLOOKUP($C1102,'Invited Hospitals'!$B:$J, 8, FALSE)</f>
        <v>2003</v>
      </c>
      <c r="N1102" s="132" t="str">
        <f>VLOOKUP($C1102,'Invited Hospitals'!$B:$K, 9, FALSE)</f>
        <v>Nongovt. (not-for-profit) - Other</v>
      </c>
      <c r="O1102" s="110" t="s">
        <v>2836</v>
      </c>
      <c r="P1102" s="121">
        <v>32650</v>
      </c>
      <c r="Q1102" s="124" t="s">
        <v>2422</v>
      </c>
      <c r="R1102" s="132" t="str">
        <f>VLOOKUP($C1102,'Invited Hospitals'!$B:$K, 10, FALSE)</f>
        <v>Minor</v>
      </c>
      <c r="V1102" s="1"/>
      <c r="X1102" s="1"/>
      <c r="Y1102" s="7"/>
      <c r="AF1102" s="24"/>
      <c r="AG1102" s="18"/>
      <c r="AH1102" s="24"/>
    </row>
    <row r="1103" spans="1:34" ht="30">
      <c r="A1103" s="84">
        <v>0.58717270619226103</v>
      </c>
      <c r="B1103" s="83" t="s">
        <v>1916</v>
      </c>
      <c r="C1103" s="83" t="s">
        <v>2323</v>
      </c>
      <c r="D1103" s="84">
        <v>0.65824811348980306</v>
      </c>
      <c r="E1103" s="83" t="s">
        <v>1917</v>
      </c>
      <c r="F1103" s="84">
        <v>0.91670554544059568</v>
      </c>
      <c r="G1103" s="92" t="s">
        <v>1970</v>
      </c>
      <c r="H1103" t="str">
        <f t="shared" si="86"/>
        <v>Pilar</v>
      </c>
      <c r="I1103" t="str">
        <f t="shared" si="88"/>
        <v>Uy Maria Pilar</v>
      </c>
      <c r="J1103" t="str">
        <f t="shared" si="87"/>
        <v>Pilar, Uy Maria Pilar</v>
      </c>
      <c r="K1103">
        <f>VLOOKUP(C1103,'Invited Hospitals'!B:J, 7, FALSE)</f>
        <v>212</v>
      </c>
      <c r="L1103" s="132">
        <v>35</v>
      </c>
      <c r="M1103">
        <f>VLOOKUP($C1103,'Invited Hospitals'!$B:$J, 8, FALSE)</f>
        <v>2003</v>
      </c>
      <c r="N1103" s="132" t="str">
        <f>VLOOKUP($C1103,'Invited Hospitals'!$B:$K, 9, FALSE)</f>
        <v>Nongovt. (not-for-profit) - Other</v>
      </c>
      <c r="O1103" s="110" t="s">
        <v>2826</v>
      </c>
      <c r="P1103" s="110"/>
      <c r="Q1103" s="124" t="s">
        <v>2422</v>
      </c>
      <c r="R1103" s="132" t="str">
        <f>VLOOKUP($C1103,'Invited Hospitals'!$B:$K, 10, FALSE)</f>
        <v>Minor</v>
      </c>
      <c r="V1103" s="1"/>
      <c r="X1103" s="1"/>
      <c r="Y1103" s="7"/>
      <c r="AF1103" s="24"/>
      <c r="AG1103" s="18"/>
      <c r="AH1103" s="24"/>
    </row>
    <row r="1104" spans="1:34">
      <c r="A1104" s="84">
        <v>0.53074227375128491</v>
      </c>
      <c r="B1104" s="83" t="s">
        <v>1916</v>
      </c>
      <c r="C1104" s="83" t="s">
        <v>2323</v>
      </c>
      <c r="D1104" s="84">
        <v>0.65824811348980306</v>
      </c>
      <c r="E1104" s="83" t="s">
        <v>1917</v>
      </c>
      <c r="F1104" s="84">
        <v>0.91670554544059568</v>
      </c>
      <c r="G1104" s="92" t="s">
        <v>1947</v>
      </c>
      <c r="H1104" t="str">
        <f t="shared" si="86"/>
        <v>Linton</v>
      </c>
      <c r="I1104" t="str">
        <f t="shared" si="88"/>
        <v>Marie</v>
      </c>
      <c r="J1104" t="str">
        <f t="shared" si="87"/>
        <v>Linton, Marie</v>
      </c>
      <c r="K1104">
        <f>VLOOKUP(C1104,'Invited Hospitals'!B:J, 7, FALSE)</f>
        <v>212</v>
      </c>
      <c r="L1104" s="132">
        <v>35</v>
      </c>
      <c r="M1104">
        <f>VLOOKUP($C1104,'Invited Hospitals'!$B:$J, 8, FALSE)</f>
        <v>2003</v>
      </c>
      <c r="N1104" s="132" t="str">
        <f>VLOOKUP($C1104,'Invited Hospitals'!$B:$K, 9, FALSE)</f>
        <v>Nongovt. (not-for-profit) - Other</v>
      </c>
      <c r="O1104" s="110" t="s">
        <v>2800</v>
      </c>
      <c r="P1104" s="110"/>
      <c r="Q1104" s="124" t="s">
        <v>2476</v>
      </c>
      <c r="R1104" s="132" t="str">
        <f>VLOOKUP($C1104,'Invited Hospitals'!$B:$K, 10, FALSE)</f>
        <v>Minor</v>
      </c>
      <c r="V1104" s="1"/>
      <c r="X1104" s="1"/>
      <c r="Y1104" s="7"/>
      <c r="AF1104" s="24"/>
      <c r="AG1104" s="18"/>
      <c r="AH1104" s="24"/>
    </row>
    <row r="1105" spans="1:34">
      <c r="A1105" s="84">
        <v>0.97274256560896433</v>
      </c>
      <c r="B1105" s="83" t="s">
        <v>1916</v>
      </c>
      <c r="C1105" s="83" t="s">
        <v>2323</v>
      </c>
      <c r="D1105" s="84">
        <v>0.65824811348980328</v>
      </c>
      <c r="E1105" s="83" t="s">
        <v>1917</v>
      </c>
      <c r="F1105" s="84">
        <v>0.91670554544059568</v>
      </c>
      <c r="G1105" s="92" t="s">
        <v>1923</v>
      </c>
      <c r="H1105" t="str">
        <f t="shared" si="86"/>
        <v>Beato</v>
      </c>
      <c r="I1105" t="str">
        <f t="shared" si="88"/>
        <v>Maritza</v>
      </c>
      <c r="J1105" t="str">
        <f t="shared" si="87"/>
        <v>Beato, Maritza</v>
      </c>
      <c r="K1105">
        <f>VLOOKUP(C1105,'Invited Hospitals'!B:J, 7, FALSE)</f>
        <v>212</v>
      </c>
      <c r="L1105" s="132">
        <v>35</v>
      </c>
      <c r="M1105">
        <f>VLOOKUP($C1105,'Invited Hospitals'!$B:$J, 8, FALSE)</f>
        <v>2003</v>
      </c>
      <c r="N1105" s="132" t="str">
        <f>VLOOKUP($C1105,'Invited Hospitals'!$B:$K, 9, FALSE)</f>
        <v>Nongovt. (not-for-profit) - Other</v>
      </c>
      <c r="O1105" s="110" t="s">
        <v>2805</v>
      </c>
      <c r="P1105" s="110"/>
      <c r="Q1105" s="124" t="s">
        <v>2422</v>
      </c>
      <c r="R1105" s="132" t="str">
        <f>VLOOKUP($C1105,'Invited Hospitals'!$B:$K, 10, FALSE)</f>
        <v>Minor</v>
      </c>
      <c r="V1105" s="1"/>
      <c r="X1105" s="1"/>
      <c r="Y1105" s="7"/>
      <c r="AF1105" s="24"/>
      <c r="AG1105" s="19"/>
      <c r="AH1105" s="24"/>
    </row>
    <row r="1106" spans="1:34" ht="45">
      <c r="A1106" s="84">
        <v>0.17683944062271861</v>
      </c>
      <c r="B1106" s="83" t="s">
        <v>1916</v>
      </c>
      <c r="C1106" s="83" t="s">
        <v>2323</v>
      </c>
      <c r="D1106" s="84">
        <v>0.65824811348980306</v>
      </c>
      <c r="E1106" s="83" t="s">
        <v>1917</v>
      </c>
      <c r="F1106" s="84">
        <v>0.91670554544059568</v>
      </c>
      <c r="G1106" s="92" t="s">
        <v>1966</v>
      </c>
      <c r="H1106" t="str">
        <f t="shared" si="86"/>
        <v>Sinanan-Vasishta</v>
      </c>
      <c r="I1106" t="str">
        <f t="shared" si="88"/>
        <v>Marsha</v>
      </c>
      <c r="J1106" t="str">
        <f t="shared" si="87"/>
        <v>Sinanan-Vasishta, Marsha</v>
      </c>
      <c r="K1106">
        <f>VLOOKUP(C1106,'Invited Hospitals'!B:J, 7, FALSE)</f>
        <v>212</v>
      </c>
      <c r="L1106" s="132">
        <v>35</v>
      </c>
      <c r="M1106">
        <f>VLOOKUP($C1106,'Invited Hospitals'!$B:$J, 8, FALSE)</f>
        <v>2003</v>
      </c>
      <c r="N1106" s="132" t="str">
        <f>VLOOKUP($C1106,'Invited Hospitals'!$B:$K, 9, FALSE)</f>
        <v>Nongovt. (not-for-profit) - Other</v>
      </c>
      <c r="O1106" s="110" t="s">
        <v>2826</v>
      </c>
      <c r="P1106" s="110"/>
      <c r="Q1106" s="124" t="s">
        <v>2476</v>
      </c>
      <c r="R1106" s="132" t="str">
        <f>VLOOKUP($C1106,'Invited Hospitals'!$B:$K, 10, FALSE)</f>
        <v>Minor</v>
      </c>
      <c r="V1106" s="1"/>
      <c r="X1106" s="1"/>
      <c r="Y1106" s="7"/>
      <c r="AF1106" s="24"/>
      <c r="AG1106" s="18"/>
      <c r="AH1106" s="24"/>
    </row>
    <row r="1107" spans="1:34" ht="30">
      <c r="A1107" s="84">
        <v>0.33384564565775687</v>
      </c>
      <c r="B1107" s="83" t="s">
        <v>1916</v>
      </c>
      <c r="C1107" s="83" t="s">
        <v>2323</v>
      </c>
      <c r="D1107" s="84">
        <v>0.65824811348980306</v>
      </c>
      <c r="E1107" s="83" t="s">
        <v>1917</v>
      </c>
      <c r="F1107" s="84">
        <v>0.91670554544059568</v>
      </c>
      <c r="G1107" s="92" t="s">
        <v>1939</v>
      </c>
      <c r="H1107" t="str">
        <f t="shared" si="86"/>
        <v>Jackson</v>
      </c>
      <c r="I1107" t="str">
        <f t="shared" si="88"/>
        <v>Marvalyn</v>
      </c>
      <c r="J1107" t="str">
        <f t="shared" si="87"/>
        <v>Jackson, Marvalyn</v>
      </c>
      <c r="K1107">
        <f>VLOOKUP(C1107,'Invited Hospitals'!B:J, 7, FALSE)</f>
        <v>212</v>
      </c>
      <c r="L1107" s="132">
        <v>35</v>
      </c>
      <c r="M1107">
        <f>VLOOKUP($C1107,'Invited Hospitals'!$B:$J, 8, FALSE)</f>
        <v>2003</v>
      </c>
      <c r="N1107" s="132" t="str">
        <f>VLOOKUP($C1107,'Invited Hospitals'!$B:$K, 9, FALSE)</f>
        <v>Nongovt. (not-for-profit) - Other</v>
      </c>
      <c r="O1107" s="110" t="s">
        <v>2791</v>
      </c>
      <c r="P1107" s="110"/>
      <c r="Q1107" s="124" t="s">
        <v>2422</v>
      </c>
      <c r="R1107" s="132" t="str">
        <f>VLOOKUP($C1107,'Invited Hospitals'!$B:$K, 10, FALSE)</f>
        <v>Minor</v>
      </c>
      <c r="V1107" s="1"/>
      <c r="X1107" s="1"/>
      <c r="Y1107" s="7"/>
      <c r="AF1107" s="24"/>
      <c r="AG1107" s="18"/>
      <c r="AH1107" s="24"/>
    </row>
    <row r="1108" spans="1:34">
      <c r="A1108" s="84">
        <v>0.67446678521725145</v>
      </c>
      <c r="B1108" s="83" t="s">
        <v>1916</v>
      </c>
      <c r="C1108" s="83" t="s">
        <v>2323</v>
      </c>
      <c r="D1108" s="84">
        <v>0.65824811348980306</v>
      </c>
      <c r="E1108" s="83" t="s">
        <v>1917</v>
      </c>
      <c r="F1108" s="84">
        <v>0.91670554544059568</v>
      </c>
      <c r="G1108" s="92" t="s">
        <v>1973</v>
      </c>
      <c r="H1108" t="str">
        <f t="shared" si="86"/>
        <v>Wright</v>
      </c>
      <c r="I1108" t="str">
        <f t="shared" si="88"/>
        <v>Mary</v>
      </c>
      <c r="J1108" t="str">
        <f t="shared" si="87"/>
        <v>Wright, Mary</v>
      </c>
      <c r="K1108">
        <f>VLOOKUP(C1108,'Invited Hospitals'!B:J, 7, FALSE)</f>
        <v>212</v>
      </c>
      <c r="L1108" s="132">
        <v>35</v>
      </c>
      <c r="M1108">
        <f>VLOOKUP($C1108,'Invited Hospitals'!$B:$J, 8, FALSE)</f>
        <v>2003</v>
      </c>
      <c r="N1108" s="132" t="str">
        <f>VLOOKUP($C1108,'Invited Hospitals'!$B:$K, 9, FALSE)</f>
        <v>Nongovt. (not-for-profit) - Other</v>
      </c>
      <c r="O1108" s="110" t="s">
        <v>2826</v>
      </c>
      <c r="P1108" s="110"/>
      <c r="Q1108" s="124" t="s">
        <v>2654</v>
      </c>
      <c r="R1108" s="132" t="str">
        <f>VLOOKUP($C1108,'Invited Hospitals'!$B:$K, 10, FALSE)</f>
        <v>Minor</v>
      </c>
      <c r="V1108" s="1"/>
      <c r="X1108" s="1"/>
      <c r="Y1108" s="7"/>
      <c r="AF1108" s="24"/>
      <c r="AG1108" s="18"/>
      <c r="AH1108" s="24"/>
    </row>
    <row r="1109" spans="1:34" ht="30">
      <c r="A1109" s="84">
        <v>0.35328588432512387</v>
      </c>
      <c r="B1109" s="83" t="s">
        <v>1916</v>
      </c>
      <c r="C1109" s="83" t="s">
        <v>2323</v>
      </c>
      <c r="D1109" s="84">
        <v>0.65824811348980328</v>
      </c>
      <c r="E1109" s="83" t="s">
        <v>1917</v>
      </c>
      <c r="F1109" s="84">
        <v>0.91670554544059568</v>
      </c>
      <c r="G1109" s="92" t="s">
        <v>1920</v>
      </c>
      <c r="H1109" t="str">
        <f t="shared" si="86"/>
        <v>Bain</v>
      </c>
      <c r="I1109" t="str">
        <f t="shared" si="88"/>
        <v>Masiku Janet</v>
      </c>
      <c r="J1109" t="str">
        <f t="shared" si="87"/>
        <v>Bain, Masiku Janet</v>
      </c>
      <c r="K1109">
        <f>VLOOKUP(C1109,'Invited Hospitals'!B:J, 7, FALSE)</f>
        <v>212</v>
      </c>
      <c r="L1109" s="132">
        <v>35</v>
      </c>
      <c r="M1109">
        <f>VLOOKUP($C1109,'Invited Hospitals'!$B:$J, 8, FALSE)</f>
        <v>2003</v>
      </c>
      <c r="N1109" s="132" t="str">
        <f>VLOOKUP($C1109,'Invited Hospitals'!$B:$K, 9, FALSE)</f>
        <v>Nongovt. (not-for-profit) - Other</v>
      </c>
      <c r="O1109" s="110" t="s">
        <v>2796</v>
      </c>
      <c r="P1109" s="110"/>
      <c r="Q1109" s="124" t="s">
        <v>2476</v>
      </c>
      <c r="R1109" s="132" t="str">
        <f>VLOOKUP($C1109,'Invited Hospitals'!$B:$K, 10, FALSE)</f>
        <v>Minor</v>
      </c>
      <c r="V1109" s="1"/>
      <c r="X1109" s="1"/>
      <c r="Y1109" s="7"/>
      <c r="AF1109" s="24"/>
      <c r="AG1109" s="18"/>
      <c r="AH1109" s="24"/>
    </row>
    <row r="1110" spans="1:34" ht="30">
      <c r="A1110" s="84">
        <v>0.44336981737957148</v>
      </c>
      <c r="B1110" s="83" t="s">
        <v>1916</v>
      </c>
      <c r="C1110" s="83" t="s">
        <v>2323</v>
      </c>
      <c r="D1110" s="84">
        <v>0.65824811348980306</v>
      </c>
      <c r="E1110" s="83" t="s">
        <v>1917</v>
      </c>
      <c r="F1110" s="84">
        <v>0.91670554544059568</v>
      </c>
      <c r="G1110" s="92" t="s">
        <v>1953</v>
      </c>
      <c r="H1110" t="str">
        <f t="shared" si="86"/>
        <v>Ntiamoah</v>
      </c>
      <c r="I1110" t="str">
        <f t="shared" si="88"/>
        <v>Mercy</v>
      </c>
      <c r="J1110" t="str">
        <f t="shared" si="87"/>
        <v>Ntiamoah, Mercy</v>
      </c>
      <c r="K1110">
        <f>VLOOKUP(C1110,'Invited Hospitals'!B:J, 7, FALSE)</f>
        <v>212</v>
      </c>
      <c r="L1110" s="132">
        <v>35</v>
      </c>
      <c r="M1110">
        <f>VLOOKUP($C1110,'Invited Hospitals'!$B:$J, 8, FALSE)</f>
        <v>2003</v>
      </c>
      <c r="N1110" s="132" t="str">
        <f>VLOOKUP($C1110,'Invited Hospitals'!$B:$K, 9, FALSE)</f>
        <v>Nongovt. (not-for-profit) - Other</v>
      </c>
      <c r="O1110" s="110" t="s">
        <v>2826</v>
      </c>
      <c r="P1110" s="110"/>
      <c r="Q1110" s="124" t="s">
        <v>2654</v>
      </c>
      <c r="R1110" s="132" t="str">
        <f>VLOOKUP($C1110,'Invited Hospitals'!$B:$K, 10, FALSE)</f>
        <v>Minor</v>
      </c>
      <c r="V1110" s="1"/>
      <c r="X1110" s="1"/>
      <c r="Y1110" s="7"/>
      <c r="AF1110" s="24"/>
      <c r="AG1110" s="18"/>
      <c r="AH1110" s="24"/>
    </row>
    <row r="1111" spans="1:34">
      <c r="A1111" s="84">
        <v>5.7559667492934841E-2</v>
      </c>
      <c r="B1111" s="83" t="s">
        <v>1916</v>
      </c>
      <c r="C1111" s="83" t="s">
        <v>2323</v>
      </c>
      <c r="D1111" s="84">
        <v>0.65824811348980306</v>
      </c>
      <c r="E1111" s="83" t="s">
        <v>1917</v>
      </c>
      <c r="F1111" s="84">
        <v>0.91670554544059568</v>
      </c>
      <c r="G1111" s="92" t="s">
        <v>1946</v>
      </c>
      <c r="H1111" t="str">
        <f t="shared" si="86"/>
        <v>Lim</v>
      </c>
      <c r="I1111" t="str">
        <f t="shared" si="88"/>
        <v>Milagros</v>
      </c>
      <c r="J1111" t="str">
        <f t="shared" si="87"/>
        <v>Lim, Milagros</v>
      </c>
      <c r="K1111">
        <f>VLOOKUP(C1111,'Invited Hospitals'!B:J, 7, FALSE)</f>
        <v>212</v>
      </c>
      <c r="L1111" s="132">
        <v>35</v>
      </c>
      <c r="M1111">
        <f>VLOOKUP($C1111,'Invited Hospitals'!$B:$J, 8, FALSE)</f>
        <v>2003</v>
      </c>
      <c r="N1111" s="132" t="str">
        <f>VLOOKUP($C1111,'Invited Hospitals'!$B:$K, 9, FALSE)</f>
        <v>Nongovt. (not-for-profit) - Other</v>
      </c>
      <c r="O1111" s="110" t="s">
        <v>2796</v>
      </c>
      <c r="P1111" s="110"/>
      <c r="Q1111" s="124" t="s">
        <v>2476</v>
      </c>
      <c r="R1111" s="132" t="str">
        <f>VLOOKUP($C1111,'Invited Hospitals'!$B:$K, 10, FALSE)</f>
        <v>Minor</v>
      </c>
      <c r="V1111" s="1"/>
      <c r="X1111" s="1"/>
      <c r="Y1111" s="7"/>
      <c r="AF1111" s="24"/>
      <c r="AG1111" s="18"/>
      <c r="AH1111" s="24"/>
    </row>
    <row r="1112" spans="1:34" ht="30">
      <c r="A1112" s="84">
        <v>0.80537347382576641</v>
      </c>
      <c r="B1112" s="83" t="s">
        <v>1916</v>
      </c>
      <c r="C1112" s="83" t="s">
        <v>2323</v>
      </c>
      <c r="D1112" s="84">
        <v>0.65824811348980306</v>
      </c>
      <c r="E1112" s="83" t="s">
        <v>1917</v>
      </c>
      <c r="F1112" s="84">
        <v>0.91670554544059568</v>
      </c>
      <c r="G1112" s="92" t="s">
        <v>1937</v>
      </c>
      <c r="H1112" t="str">
        <f t="shared" si="86"/>
        <v>Graham</v>
      </c>
      <c r="I1112" t="str">
        <f t="shared" si="88"/>
        <v>Monique</v>
      </c>
      <c r="J1112" t="str">
        <f t="shared" si="87"/>
        <v>Graham, Monique</v>
      </c>
      <c r="K1112">
        <f>VLOOKUP(C1112,'Invited Hospitals'!B:J, 7, FALSE)</f>
        <v>212</v>
      </c>
      <c r="L1112" s="132">
        <v>35</v>
      </c>
      <c r="M1112">
        <f>VLOOKUP($C1112,'Invited Hospitals'!$B:$J, 8, FALSE)</f>
        <v>2003</v>
      </c>
      <c r="N1112" s="132" t="str">
        <f>VLOOKUP($C1112,'Invited Hospitals'!$B:$K, 9, FALSE)</f>
        <v>Nongovt. (not-for-profit) - Other</v>
      </c>
      <c r="O1112" s="110" t="s">
        <v>2796</v>
      </c>
      <c r="P1112" s="110"/>
      <c r="Q1112" s="124" t="s">
        <v>2422</v>
      </c>
      <c r="R1112" s="132" t="str">
        <f>VLOOKUP($C1112,'Invited Hospitals'!$B:$K, 10, FALSE)</f>
        <v>Minor</v>
      </c>
      <c r="V1112" s="1"/>
      <c r="X1112" s="1"/>
      <c r="Y1112" s="7"/>
      <c r="AF1112" s="24"/>
      <c r="AG1112" s="18"/>
      <c r="AH1112" s="24"/>
    </row>
    <row r="1113" spans="1:34">
      <c r="A1113" s="84">
        <v>0.20517599621256832</v>
      </c>
      <c r="B1113" s="83" t="s">
        <v>1916</v>
      </c>
      <c r="C1113" s="83" t="s">
        <v>2323</v>
      </c>
      <c r="D1113" s="84">
        <v>0.65824811348980306</v>
      </c>
      <c r="E1113" s="83" t="s">
        <v>1917</v>
      </c>
      <c r="F1113" s="84">
        <v>0.91670554544059568</v>
      </c>
      <c r="G1113" s="92" t="s">
        <v>1951</v>
      </c>
      <c r="H1113" t="str">
        <f t="shared" si="86"/>
        <v>Mojica</v>
      </c>
      <c r="I1113" t="str">
        <f t="shared" si="88"/>
        <v>Ms.</v>
      </c>
      <c r="J1113" t="str">
        <f t="shared" si="87"/>
        <v>Mojica, Ms.</v>
      </c>
      <c r="K1113">
        <f>VLOOKUP(C1113,'Invited Hospitals'!B:J, 7, FALSE)</f>
        <v>212</v>
      </c>
      <c r="L1113" s="132">
        <v>35</v>
      </c>
      <c r="M1113">
        <f>VLOOKUP($C1113,'Invited Hospitals'!$B:$J, 8, FALSE)</f>
        <v>2003</v>
      </c>
      <c r="N1113" s="132" t="str">
        <f>VLOOKUP($C1113,'Invited Hospitals'!$B:$K, 9, FALSE)</f>
        <v>Nongovt. (not-for-profit) - Other</v>
      </c>
      <c r="O1113" s="110" t="s">
        <v>2796</v>
      </c>
      <c r="P1113" s="110"/>
      <c r="Q1113" s="124" t="s">
        <v>2476</v>
      </c>
      <c r="R1113" s="132" t="str">
        <f>VLOOKUP($C1113,'Invited Hospitals'!$B:$K, 10, FALSE)</f>
        <v>Minor</v>
      </c>
      <c r="V1113" s="1"/>
      <c r="X1113" s="1"/>
      <c r="Y1113" s="7"/>
      <c r="AF1113" s="24"/>
      <c r="AG1113" s="18"/>
      <c r="AH1113" s="24"/>
    </row>
    <row r="1114" spans="1:34" ht="30">
      <c r="A1114" s="84">
        <v>0.8409941162739869</v>
      </c>
      <c r="B1114" s="83" t="s">
        <v>1916</v>
      </c>
      <c r="C1114" s="83" t="s">
        <v>2323</v>
      </c>
      <c r="D1114" s="84">
        <v>0.65824811348980328</v>
      </c>
      <c r="E1114" s="83" t="s">
        <v>1917</v>
      </c>
      <c r="F1114" s="84">
        <v>0.91670554544059568</v>
      </c>
      <c r="G1114" s="92" t="s">
        <v>1927</v>
      </c>
      <c r="H1114" t="str">
        <f t="shared" si="86"/>
        <v>Braimah</v>
      </c>
      <c r="I1114" t="str">
        <f t="shared" si="88"/>
        <v>Mustapha</v>
      </c>
      <c r="J1114" t="str">
        <f t="shared" si="87"/>
        <v>Braimah, Mustapha</v>
      </c>
      <c r="K1114">
        <f>VLOOKUP(C1114,'Invited Hospitals'!B:J, 7, FALSE)</f>
        <v>212</v>
      </c>
      <c r="L1114" s="132">
        <v>35</v>
      </c>
      <c r="M1114">
        <f>VLOOKUP($C1114,'Invited Hospitals'!$B:$J, 8, FALSE)</f>
        <v>2003</v>
      </c>
      <c r="N1114" s="132" t="str">
        <f>VLOOKUP($C1114,'Invited Hospitals'!$B:$K, 9, FALSE)</f>
        <v>Nongovt. (not-for-profit) - Other</v>
      </c>
      <c r="O1114" s="110" t="s">
        <v>2793</v>
      </c>
      <c r="P1114" s="110"/>
      <c r="Q1114" s="124" t="s">
        <v>2654</v>
      </c>
      <c r="R1114" s="132" t="str">
        <f>VLOOKUP($C1114,'Invited Hospitals'!$B:$K, 10, FALSE)</f>
        <v>Minor</v>
      </c>
      <c r="V1114" s="1"/>
      <c r="X1114" s="1"/>
      <c r="Y1114" s="7"/>
      <c r="AF1114" s="24"/>
      <c r="AG1114" s="18"/>
      <c r="AH1114" s="24"/>
    </row>
    <row r="1115" spans="1:34" ht="30">
      <c r="A1115" s="84">
        <v>0.76863628693507657</v>
      </c>
      <c r="B1115" s="83" t="s">
        <v>1916</v>
      </c>
      <c r="C1115" s="83" t="s">
        <v>2323</v>
      </c>
      <c r="D1115" s="84">
        <v>0.65824811348980306</v>
      </c>
      <c r="E1115" s="83" t="s">
        <v>1917</v>
      </c>
      <c r="F1115" s="84">
        <v>0.91670554544059568</v>
      </c>
      <c r="G1115" s="92" t="s">
        <v>1963</v>
      </c>
      <c r="H1115" t="str">
        <f t="shared" si="86"/>
        <v>Sarpong</v>
      </c>
      <c r="I1115" t="str">
        <f t="shared" si="88"/>
        <v>Pamela</v>
      </c>
      <c r="J1115" t="str">
        <f t="shared" si="87"/>
        <v>Sarpong, Pamela</v>
      </c>
      <c r="K1115">
        <f>VLOOKUP(C1115,'Invited Hospitals'!B:J, 7, FALSE)</f>
        <v>212</v>
      </c>
      <c r="L1115" s="132">
        <v>35</v>
      </c>
      <c r="M1115">
        <f>VLOOKUP($C1115,'Invited Hospitals'!$B:$J, 8, FALSE)</f>
        <v>2003</v>
      </c>
      <c r="N1115" s="132" t="str">
        <f>VLOOKUP($C1115,'Invited Hospitals'!$B:$K, 9, FALSE)</f>
        <v>Nongovt. (not-for-profit) - Other</v>
      </c>
      <c r="O1115" s="110" t="s">
        <v>2800</v>
      </c>
      <c r="P1115" s="110"/>
      <c r="Q1115" s="124" t="s">
        <v>2422</v>
      </c>
      <c r="R1115" s="132" t="str">
        <f>VLOOKUP($C1115,'Invited Hospitals'!$B:$K, 10, FALSE)</f>
        <v>Minor</v>
      </c>
      <c r="V1115" s="1"/>
      <c r="X1115" s="1"/>
      <c r="Y1115" s="7"/>
      <c r="AF1115" s="24"/>
      <c r="AG1115" s="18"/>
      <c r="AH1115" s="24"/>
    </row>
    <row r="1116" spans="1:34" ht="30">
      <c r="A1116" s="84">
        <v>0.72966648174995097</v>
      </c>
      <c r="B1116" s="83" t="s">
        <v>1916</v>
      </c>
      <c r="C1116" s="83" t="s">
        <v>2323</v>
      </c>
      <c r="D1116" s="84">
        <v>0.65824811348980328</v>
      </c>
      <c r="E1116" s="83" t="s">
        <v>1917</v>
      </c>
      <c r="F1116" s="84">
        <v>0.91670554544059568</v>
      </c>
      <c r="G1116" s="92" t="s">
        <v>1926</v>
      </c>
      <c r="H1116" t="str">
        <f t="shared" si="86"/>
        <v>Boateng</v>
      </c>
      <c r="I1116" t="str">
        <f t="shared" si="88"/>
        <v>Regina</v>
      </c>
      <c r="J1116" t="str">
        <f t="shared" si="87"/>
        <v>Boateng, Regina</v>
      </c>
      <c r="K1116">
        <f>VLOOKUP(C1116,'Invited Hospitals'!B:J, 7, FALSE)</f>
        <v>212</v>
      </c>
      <c r="L1116" s="132">
        <v>35</v>
      </c>
      <c r="M1116">
        <f>VLOOKUP($C1116,'Invited Hospitals'!$B:$J, 8, FALSE)</f>
        <v>2003</v>
      </c>
      <c r="N1116" s="132" t="str">
        <f>VLOOKUP($C1116,'Invited Hospitals'!$B:$K, 9, FALSE)</f>
        <v>Nongovt. (not-for-profit) - Other</v>
      </c>
      <c r="O1116" s="110" t="s">
        <v>2796</v>
      </c>
      <c r="P1116" s="110"/>
      <c r="Q1116" s="124" t="s">
        <v>2476</v>
      </c>
      <c r="R1116" s="132" t="str">
        <f>VLOOKUP($C1116,'Invited Hospitals'!$B:$K, 10, FALSE)</f>
        <v>Minor</v>
      </c>
      <c r="V1116" s="1"/>
      <c r="X1116" s="1"/>
      <c r="Y1116" s="7"/>
      <c r="AF1116" s="24"/>
      <c r="AG1116" s="18"/>
      <c r="AH1116" s="24"/>
    </row>
    <row r="1117" spans="1:34" ht="30">
      <c r="A1117" s="84">
        <v>0.42621242838130791</v>
      </c>
      <c r="B1117" s="83" t="s">
        <v>1916</v>
      </c>
      <c r="C1117" s="83" t="s">
        <v>2323</v>
      </c>
      <c r="D1117" s="84">
        <v>0.65824811348980306</v>
      </c>
      <c r="E1117" s="83" t="s">
        <v>1917</v>
      </c>
      <c r="F1117" s="84">
        <v>0.91670554544059568</v>
      </c>
      <c r="G1117" s="92" t="s">
        <v>1918</v>
      </c>
      <c r="H1117" t="str">
        <f t="shared" si="86"/>
        <v>Agokeng</v>
      </c>
      <c r="I1117" t="str">
        <f t="shared" si="88"/>
        <v>Regine</v>
      </c>
      <c r="J1117" t="str">
        <f t="shared" si="87"/>
        <v>Agokeng, Regine</v>
      </c>
      <c r="K1117">
        <f>VLOOKUP(C1117,'Invited Hospitals'!B:J, 7, FALSE)</f>
        <v>212</v>
      </c>
      <c r="L1117" s="132">
        <v>35</v>
      </c>
      <c r="M1117">
        <f>VLOOKUP($C1117,'Invited Hospitals'!$B:$J, 8, FALSE)</f>
        <v>2003</v>
      </c>
      <c r="N1117" s="132" t="str">
        <f>VLOOKUP($C1117,'Invited Hospitals'!$B:$K, 9, FALSE)</f>
        <v>Nongovt. (not-for-profit) - Other</v>
      </c>
      <c r="O1117" s="110" t="s">
        <v>2796</v>
      </c>
      <c r="P1117" s="110"/>
      <c r="Q1117" s="124" t="s">
        <v>2476</v>
      </c>
      <c r="R1117" s="132" t="str">
        <f>VLOOKUP($C1117,'Invited Hospitals'!$B:$K, 10, FALSE)</f>
        <v>Minor</v>
      </c>
      <c r="V1117" s="1"/>
      <c r="X1117" s="1"/>
      <c r="Y1117" s="7"/>
      <c r="AF1117" s="24"/>
      <c r="AG1117" s="18"/>
      <c r="AH1117" s="24"/>
    </row>
    <row r="1118" spans="1:34" ht="30">
      <c r="A1118" s="84">
        <v>0.18573016944245657</v>
      </c>
      <c r="B1118" s="83" t="s">
        <v>1916</v>
      </c>
      <c r="C1118" s="83" t="s">
        <v>2323</v>
      </c>
      <c r="D1118" s="84">
        <v>0.65824811348980328</v>
      </c>
      <c r="E1118" s="83" t="s">
        <v>1917</v>
      </c>
      <c r="F1118" s="84">
        <v>0.91670554544059568</v>
      </c>
      <c r="G1118" s="92" t="s">
        <v>1921</v>
      </c>
      <c r="H1118" t="str">
        <f t="shared" si="86"/>
        <v>Baldevieso</v>
      </c>
      <c r="I1118" t="str">
        <f t="shared" si="88"/>
        <v>Roselyn</v>
      </c>
      <c r="J1118" t="str">
        <f t="shared" si="87"/>
        <v>Baldevieso, Roselyn</v>
      </c>
      <c r="K1118">
        <f>VLOOKUP(C1118,'Invited Hospitals'!B:J, 7, FALSE)</f>
        <v>212</v>
      </c>
      <c r="L1118" s="132">
        <v>35</v>
      </c>
      <c r="M1118">
        <f>VLOOKUP($C1118,'Invited Hospitals'!$B:$J, 8, FALSE)</f>
        <v>2003</v>
      </c>
      <c r="N1118" s="132" t="str">
        <f>VLOOKUP($C1118,'Invited Hospitals'!$B:$K, 9, FALSE)</f>
        <v>Nongovt. (not-for-profit) - Other</v>
      </c>
      <c r="O1118" s="110" t="s">
        <v>2796</v>
      </c>
      <c r="P1118" s="110"/>
      <c r="Q1118" s="124" t="s">
        <v>2476</v>
      </c>
      <c r="R1118" s="132" t="str">
        <f>VLOOKUP($C1118,'Invited Hospitals'!$B:$K, 10, FALSE)</f>
        <v>Minor</v>
      </c>
      <c r="V1118" s="1"/>
      <c r="X1118" s="1"/>
      <c r="Y1118" s="7"/>
      <c r="AF1118" s="24"/>
      <c r="AG1118" s="18"/>
      <c r="AH1118" s="24"/>
    </row>
    <row r="1119" spans="1:34">
      <c r="A1119" s="84">
        <v>0.61914837753156782</v>
      </c>
      <c r="B1119" s="83" t="s">
        <v>1916</v>
      </c>
      <c r="C1119" s="83" t="s">
        <v>2323</v>
      </c>
      <c r="D1119" s="84">
        <v>0.65824811348980328</v>
      </c>
      <c r="E1119" s="83" t="s">
        <v>1917</v>
      </c>
      <c r="F1119" s="84">
        <v>0.91670554544059568</v>
      </c>
      <c r="G1119" s="92" t="s">
        <v>1931</v>
      </c>
      <c r="H1119" t="str">
        <f t="shared" si="86"/>
        <v>Daye</v>
      </c>
      <c r="I1119" t="str">
        <f t="shared" si="88"/>
        <v>Roshane</v>
      </c>
      <c r="J1119" t="str">
        <f t="shared" si="87"/>
        <v>Daye, Roshane</v>
      </c>
      <c r="K1119">
        <f>VLOOKUP(C1119,'Invited Hospitals'!B:J, 7, FALSE)</f>
        <v>212</v>
      </c>
      <c r="L1119" s="132">
        <v>35</v>
      </c>
      <c r="M1119">
        <f>VLOOKUP($C1119,'Invited Hospitals'!$B:$J, 8, FALSE)</f>
        <v>2003</v>
      </c>
      <c r="N1119" s="132" t="str">
        <f>VLOOKUP($C1119,'Invited Hospitals'!$B:$K, 9, FALSE)</f>
        <v>Nongovt. (not-for-profit) - Other</v>
      </c>
      <c r="O1119" s="110" t="s">
        <v>2796</v>
      </c>
      <c r="P1119" s="110"/>
      <c r="Q1119" s="124" t="s">
        <v>2422</v>
      </c>
      <c r="R1119" s="132" t="str">
        <f>VLOOKUP($C1119,'Invited Hospitals'!$B:$K, 10, FALSE)</f>
        <v>Minor</v>
      </c>
      <c r="V1119" s="1"/>
      <c r="X1119" s="1"/>
      <c r="Y1119" s="7"/>
      <c r="AF1119" s="24"/>
      <c r="AG1119" s="18"/>
      <c r="AH1119" s="24"/>
    </row>
    <row r="1120" spans="1:34">
      <c r="A1120" s="84">
        <v>0.88921620815915403</v>
      </c>
      <c r="B1120" s="83" t="s">
        <v>1916</v>
      </c>
      <c r="C1120" s="83" t="s">
        <v>2323</v>
      </c>
      <c r="D1120" s="84">
        <v>0.65824811348980306</v>
      </c>
      <c r="E1120" s="83" t="s">
        <v>1917</v>
      </c>
      <c r="F1120" s="84">
        <v>0.91670554544059568</v>
      </c>
      <c r="G1120" s="92" t="s">
        <v>1954</v>
      </c>
      <c r="H1120" t="str">
        <f t="shared" si="86"/>
        <v>Ojeda</v>
      </c>
      <c r="I1120" t="str">
        <f t="shared" si="88"/>
        <v>Samara</v>
      </c>
      <c r="J1120" t="str">
        <f t="shared" si="87"/>
        <v>Ojeda, Samara</v>
      </c>
      <c r="K1120">
        <f>VLOOKUP(C1120,'Invited Hospitals'!B:J, 7, FALSE)</f>
        <v>212</v>
      </c>
      <c r="L1120" s="132">
        <v>35</v>
      </c>
      <c r="M1120">
        <f>VLOOKUP($C1120,'Invited Hospitals'!$B:$J, 8, FALSE)</f>
        <v>2003</v>
      </c>
      <c r="N1120" s="132" t="str">
        <f>VLOOKUP($C1120,'Invited Hospitals'!$B:$K, 9, FALSE)</f>
        <v>Nongovt. (not-for-profit) - Other</v>
      </c>
      <c r="O1120" s="110" t="s">
        <v>2826</v>
      </c>
      <c r="P1120" s="110"/>
      <c r="Q1120" s="124" t="s">
        <v>2422</v>
      </c>
      <c r="R1120" s="132" t="str">
        <f>VLOOKUP($C1120,'Invited Hospitals'!$B:$K, 10, FALSE)</f>
        <v>Minor</v>
      </c>
      <c r="V1120" s="1"/>
      <c r="X1120" s="1"/>
      <c r="Y1120" s="7"/>
      <c r="AF1120" s="24"/>
      <c r="AG1120" s="18"/>
      <c r="AH1120" s="24"/>
    </row>
    <row r="1121" spans="1:34">
      <c r="A1121" s="84">
        <v>0.8779477399519432</v>
      </c>
      <c r="B1121" s="83" t="s">
        <v>1916</v>
      </c>
      <c r="C1121" s="83" t="s">
        <v>2323</v>
      </c>
      <c r="D1121" s="84">
        <v>0.65824811348980306</v>
      </c>
      <c r="E1121" s="83" t="s">
        <v>1917</v>
      </c>
      <c r="F1121" s="84">
        <v>0.91670554544059568</v>
      </c>
      <c r="G1121" s="92" t="s">
        <v>1964</v>
      </c>
      <c r="H1121" t="str">
        <f t="shared" ref="H1121:H1127" si="89">LEFT(G1121,(FIND(" ",G1121,1)-1))</f>
        <v>Serwaa</v>
      </c>
      <c r="I1121" t="str">
        <f t="shared" si="88"/>
        <v>Sandra</v>
      </c>
      <c r="J1121" t="str">
        <f t="shared" si="87"/>
        <v>Serwaa, Sandra</v>
      </c>
      <c r="K1121">
        <f>VLOOKUP(C1121,'Invited Hospitals'!B:J, 7, FALSE)</f>
        <v>212</v>
      </c>
      <c r="L1121" s="132">
        <v>35</v>
      </c>
      <c r="M1121">
        <f>VLOOKUP($C1121,'Invited Hospitals'!$B:$J, 8, FALSE)</f>
        <v>2003</v>
      </c>
      <c r="N1121" s="132" t="str">
        <f>VLOOKUP($C1121,'Invited Hospitals'!$B:$K, 9, FALSE)</f>
        <v>Nongovt. (not-for-profit) - Other</v>
      </c>
      <c r="O1121" s="110" t="s">
        <v>2826</v>
      </c>
      <c r="P1121" s="110"/>
      <c r="Q1121" s="124" t="s">
        <v>2476</v>
      </c>
      <c r="R1121" s="132" t="str">
        <f>VLOOKUP($C1121,'Invited Hospitals'!$B:$K, 10, FALSE)</f>
        <v>Minor</v>
      </c>
      <c r="V1121" s="1"/>
      <c r="X1121" s="1"/>
      <c r="Y1121" s="7"/>
      <c r="AF1121" s="24"/>
      <c r="AG1121" s="18"/>
      <c r="AH1121" s="24"/>
    </row>
    <row r="1122" spans="1:34">
      <c r="A1122" s="84">
        <v>0.50265692472308432</v>
      </c>
      <c r="B1122" s="83" t="s">
        <v>1916</v>
      </c>
      <c r="C1122" s="83" t="s">
        <v>2323</v>
      </c>
      <c r="D1122" s="84">
        <v>0.65824811348980306</v>
      </c>
      <c r="E1122" s="83" t="s">
        <v>1917</v>
      </c>
      <c r="F1122" s="84">
        <v>0.91670554544059568</v>
      </c>
      <c r="G1122" s="92" t="s">
        <v>1956</v>
      </c>
      <c r="H1122" t="str">
        <f t="shared" si="89"/>
        <v>Palma</v>
      </c>
      <c r="I1122" t="str">
        <f t="shared" si="88"/>
        <v>Sari</v>
      </c>
      <c r="J1122" t="str">
        <f t="shared" si="87"/>
        <v>Palma, Sari</v>
      </c>
      <c r="K1122">
        <f>VLOOKUP(C1122,'Invited Hospitals'!B:J, 7, FALSE)</f>
        <v>212</v>
      </c>
      <c r="L1122" s="132">
        <v>35</v>
      </c>
      <c r="M1122">
        <f>VLOOKUP($C1122,'Invited Hospitals'!$B:$J, 8, FALSE)</f>
        <v>2003</v>
      </c>
      <c r="N1122" s="132" t="str">
        <f>VLOOKUP($C1122,'Invited Hospitals'!$B:$K, 9, FALSE)</f>
        <v>Nongovt. (not-for-profit) - Other</v>
      </c>
      <c r="O1122" s="110" t="s">
        <v>2826</v>
      </c>
      <c r="P1122" s="110"/>
      <c r="Q1122" s="124" t="s">
        <v>2654</v>
      </c>
      <c r="R1122" s="132" t="str">
        <f>VLOOKUP($C1122,'Invited Hospitals'!$B:$K, 10, FALSE)</f>
        <v>Minor</v>
      </c>
      <c r="V1122" s="1"/>
      <c r="X1122" s="1"/>
      <c r="Y1122" s="7"/>
      <c r="AF1122" s="24"/>
      <c r="AG1122" s="18"/>
      <c r="AH1122" s="24"/>
    </row>
    <row r="1123" spans="1:34">
      <c r="A1123" s="84">
        <v>0.41322724573111969</v>
      </c>
      <c r="B1123" s="83" t="s">
        <v>1916</v>
      </c>
      <c r="C1123" s="83" t="s">
        <v>2323</v>
      </c>
      <c r="D1123" s="84">
        <v>0.65824811348980306</v>
      </c>
      <c r="E1123" s="83" t="s">
        <v>1917</v>
      </c>
      <c r="F1123" s="84">
        <v>0.91670554544059568</v>
      </c>
      <c r="G1123" s="92" t="s">
        <v>1945</v>
      </c>
      <c r="H1123" t="str">
        <f t="shared" si="89"/>
        <v>Lee</v>
      </c>
      <c r="I1123" t="str">
        <f t="shared" si="88"/>
        <v>Shannon</v>
      </c>
      <c r="J1123" t="str">
        <f t="shared" si="87"/>
        <v>Lee, Shannon</v>
      </c>
      <c r="K1123">
        <f>VLOOKUP(C1123,'Invited Hospitals'!B:J, 7, FALSE)</f>
        <v>212</v>
      </c>
      <c r="L1123" s="132">
        <v>35</v>
      </c>
      <c r="M1123">
        <f>VLOOKUP($C1123,'Invited Hospitals'!$B:$J, 8, FALSE)</f>
        <v>2003</v>
      </c>
      <c r="N1123" s="132" t="str">
        <f>VLOOKUP($C1123,'Invited Hospitals'!$B:$K, 9, FALSE)</f>
        <v>Nongovt. (not-for-profit) - Other</v>
      </c>
      <c r="O1123" s="110" t="s">
        <v>2796</v>
      </c>
      <c r="P1123" s="110"/>
      <c r="Q1123" s="124" t="s">
        <v>2422</v>
      </c>
      <c r="R1123" s="132" t="str">
        <f>VLOOKUP($C1123,'Invited Hospitals'!$B:$K, 10, FALSE)</f>
        <v>Minor</v>
      </c>
      <c r="V1123" s="1"/>
      <c r="X1123" s="1"/>
      <c r="Y1123" s="7"/>
      <c r="AF1123" s="24"/>
      <c r="AG1123" s="18"/>
      <c r="AH1123" s="24"/>
    </row>
    <row r="1124" spans="1:34" ht="30">
      <c r="A1124" s="84">
        <v>0.20336152194483759</v>
      </c>
      <c r="B1124" s="83" t="s">
        <v>1916</v>
      </c>
      <c r="C1124" s="83" t="s">
        <v>2323</v>
      </c>
      <c r="D1124" s="84">
        <v>0.65824811348980306</v>
      </c>
      <c r="E1124" s="83" t="s">
        <v>1917</v>
      </c>
      <c r="F1124" s="84">
        <v>0.91670554544059568</v>
      </c>
      <c r="G1124" s="92" t="s">
        <v>1940</v>
      </c>
      <c r="H1124" t="str">
        <f t="shared" si="89"/>
        <v>Jean-Baptiste</v>
      </c>
      <c r="I1124" t="str">
        <f t="shared" si="88"/>
        <v>Steffy</v>
      </c>
      <c r="J1124" t="str">
        <f t="shared" si="87"/>
        <v>Jean-Baptiste, Steffy</v>
      </c>
      <c r="K1124">
        <f>VLOOKUP(C1124,'Invited Hospitals'!B:J, 7, FALSE)</f>
        <v>212</v>
      </c>
      <c r="L1124" s="132">
        <v>35</v>
      </c>
      <c r="M1124">
        <f>VLOOKUP($C1124,'Invited Hospitals'!$B:$J, 8, FALSE)</f>
        <v>2003</v>
      </c>
      <c r="N1124" s="132" t="str">
        <f>VLOOKUP($C1124,'Invited Hospitals'!$B:$K, 9, FALSE)</f>
        <v>Nongovt. (not-for-profit) - Other</v>
      </c>
      <c r="O1124" s="110" t="s">
        <v>2796</v>
      </c>
      <c r="P1124" s="110"/>
      <c r="Q1124" s="124" t="s">
        <v>2422</v>
      </c>
      <c r="R1124" s="132" t="str">
        <f>VLOOKUP($C1124,'Invited Hospitals'!$B:$K, 10, FALSE)</f>
        <v>Minor</v>
      </c>
      <c r="V1124" s="1"/>
      <c r="X1124" s="1"/>
      <c r="Y1124" s="7"/>
      <c r="AF1124" s="24"/>
      <c r="AG1124" s="18"/>
      <c r="AH1124" s="24"/>
    </row>
    <row r="1125" spans="1:34">
      <c r="A1125" s="84">
        <v>0.5488501418027274</v>
      </c>
      <c r="B1125" s="83" t="s">
        <v>1916</v>
      </c>
      <c r="C1125" s="83" t="s">
        <v>2323</v>
      </c>
      <c r="D1125" s="84">
        <v>0.65824811348980306</v>
      </c>
      <c r="E1125" s="83" t="s">
        <v>1917</v>
      </c>
      <c r="F1125" s="84">
        <v>0.91670554544059568</v>
      </c>
      <c r="G1125" s="92" t="s">
        <v>1948</v>
      </c>
      <c r="H1125" t="str">
        <f t="shared" si="89"/>
        <v>Long</v>
      </c>
      <c r="I1125" t="str">
        <f t="shared" si="88"/>
        <v>Symone</v>
      </c>
      <c r="J1125" t="str">
        <f t="shared" si="87"/>
        <v>Long, Symone</v>
      </c>
      <c r="K1125">
        <f>VLOOKUP(C1125,'Invited Hospitals'!B:J, 7, FALSE)</f>
        <v>212</v>
      </c>
      <c r="L1125" s="132">
        <v>35</v>
      </c>
      <c r="M1125">
        <f>VLOOKUP($C1125,'Invited Hospitals'!$B:$J, 8, FALSE)</f>
        <v>2003</v>
      </c>
      <c r="N1125" s="132" t="str">
        <f>VLOOKUP($C1125,'Invited Hospitals'!$B:$K, 9, FALSE)</f>
        <v>Nongovt. (not-for-profit) - Other</v>
      </c>
      <c r="O1125" s="110" t="s">
        <v>2826</v>
      </c>
      <c r="P1125" s="110"/>
      <c r="Q1125" s="124" t="s">
        <v>2654</v>
      </c>
      <c r="R1125" s="132" t="str">
        <f>VLOOKUP($C1125,'Invited Hospitals'!$B:$K, 10, FALSE)</f>
        <v>Minor</v>
      </c>
      <c r="V1125" s="1"/>
      <c r="X1125" s="1"/>
      <c r="Y1125" s="7"/>
      <c r="AF1125" s="24"/>
      <c r="AG1125" s="18"/>
      <c r="AH1125" s="24"/>
    </row>
    <row r="1126" spans="1:34" ht="30">
      <c r="A1126" s="84">
        <v>0.18991114745770443</v>
      </c>
      <c r="B1126" s="83" t="s">
        <v>1916</v>
      </c>
      <c r="C1126" s="83" t="s">
        <v>2323</v>
      </c>
      <c r="D1126" s="84">
        <v>0.65824811348980306</v>
      </c>
      <c r="E1126" s="83" t="s">
        <v>1917</v>
      </c>
      <c r="F1126" s="84">
        <v>0.91670554544059568</v>
      </c>
      <c r="G1126" s="92" t="s">
        <v>1933</v>
      </c>
      <c r="H1126" t="str">
        <f t="shared" si="89"/>
        <v>Feliciano</v>
      </c>
      <c r="I1126" t="str">
        <f t="shared" si="88"/>
        <v>Toni Anne</v>
      </c>
      <c r="J1126" t="str">
        <f t="shared" si="87"/>
        <v>Feliciano, Toni Anne</v>
      </c>
      <c r="K1126">
        <f>VLOOKUP(C1126,'Invited Hospitals'!B:J, 7, FALSE)</f>
        <v>212</v>
      </c>
      <c r="L1126" s="132">
        <v>35</v>
      </c>
      <c r="M1126">
        <f>VLOOKUP($C1126,'Invited Hospitals'!$B:$J, 8, FALSE)</f>
        <v>2003</v>
      </c>
      <c r="N1126" s="132" t="str">
        <f>VLOOKUP($C1126,'Invited Hospitals'!$B:$K, 9, FALSE)</f>
        <v>Nongovt. (not-for-profit) - Other</v>
      </c>
      <c r="O1126" s="110" t="s">
        <v>2796</v>
      </c>
      <c r="P1126" s="110"/>
      <c r="Q1126" s="124" t="s">
        <v>2476</v>
      </c>
      <c r="R1126" s="132" t="str">
        <f>VLOOKUP($C1126,'Invited Hospitals'!$B:$K, 10, FALSE)</f>
        <v>Minor</v>
      </c>
      <c r="V1126" s="1"/>
      <c r="X1126" s="1"/>
      <c r="Y1126" s="7"/>
      <c r="AF1126" s="24"/>
      <c r="AG1126" s="18"/>
      <c r="AH1126" s="24"/>
    </row>
    <row r="1127" spans="1:34" ht="30">
      <c r="A1127" s="84">
        <v>0.46089319403992002</v>
      </c>
      <c r="B1127" s="83" t="s">
        <v>1916</v>
      </c>
      <c r="C1127" s="83" t="s">
        <v>2323</v>
      </c>
      <c r="D1127" s="84">
        <v>0.65824811348980306</v>
      </c>
      <c r="E1127" s="83" t="s">
        <v>1917</v>
      </c>
      <c r="F1127" s="84">
        <v>0.91670554544059568</v>
      </c>
      <c r="G1127" s="92" t="s">
        <v>1972</v>
      </c>
      <c r="H1127" t="str">
        <f t="shared" si="89"/>
        <v>Williams</v>
      </c>
      <c r="I1127" t="str">
        <f t="shared" si="88"/>
        <v>Tosca</v>
      </c>
      <c r="J1127" t="str">
        <f t="shared" si="87"/>
        <v>Williams, Tosca</v>
      </c>
      <c r="K1127">
        <f>VLOOKUP(C1127,'Invited Hospitals'!B:J, 7, FALSE)</f>
        <v>212</v>
      </c>
      <c r="L1127" s="132">
        <v>35</v>
      </c>
      <c r="M1127">
        <f>VLOOKUP($C1127,'Invited Hospitals'!$B:$J, 8, FALSE)</f>
        <v>2003</v>
      </c>
      <c r="N1127" s="132" t="str">
        <f>VLOOKUP($C1127,'Invited Hospitals'!$B:$K, 9, FALSE)</f>
        <v>Nongovt. (not-for-profit) - Other</v>
      </c>
      <c r="O1127" s="110" t="s">
        <v>2796</v>
      </c>
      <c r="P1127" s="110"/>
      <c r="Q1127" s="124" t="s">
        <v>2422</v>
      </c>
      <c r="R1127" s="132" t="str">
        <f>VLOOKUP($C1127,'Invited Hospitals'!$B:$K, 10, FALSE)</f>
        <v>Minor</v>
      </c>
      <c r="V1127" s="1"/>
      <c r="X1127" s="1"/>
      <c r="Y1127" s="7"/>
      <c r="AF1127" s="24"/>
      <c r="AG1127" s="18"/>
      <c r="AH1127" s="24"/>
    </row>
    <row r="1128" spans="1:34">
      <c r="A1128" s="84">
        <v>0.31190093410453312</v>
      </c>
      <c r="B1128" s="83" t="s">
        <v>1916</v>
      </c>
      <c r="C1128" s="83" t="s">
        <v>2323</v>
      </c>
      <c r="D1128" s="84">
        <v>0.65824811348980306</v>
      </c>
      <c r="E1128" s="83" t="s">
        <v>1917</v>
      </c>
      <c r="F1128" s="84">
        <v>0.91670554544059568</v>
      </c>
      <c r="G1128" s="92" t="s">
        <v>1962</v>
      </c>
      <c r="H1128" t="s">
        <v>3745</v>
      </c>
      <c r="I1128" t="s">
        <v>3744</v>
      </c>
      <c r="J1128" t="str">
        <f t="shared" si="87"/>
        <v>St. Louis, Sophia</v>
      </c>
      <c r="K1128">
        <f>VLOOKUP(C1128,'Invited Hospitals'!B:J, 7, FALSE)</f>
        <v>212</v>
      </c>
      <c r="L1128" s="132">
        <v>35</v>
      </c>
      <c r="M1128">
        <f>VLOOKUP($C1128,'Invited Hospitals'!$B:$J, 8, FALSE)</f>
        <v>2003</v>
      </c>
      <c r="N1128" s="132" t="str">
        <f>VLOOKUP($C1128,'Invited Hospitals'!$B:$K, 9, FALSE)</f>
        <v>Nongovt. (not-for-profit) - Other</v>
      </c>
      <c r="O1128" s="110" t="s">
        <v>2826</v>
      </c>
      <c r="P1128" s="110"/>
      <c r="Q1128" s="124" t="s">
        <v>2476</v>
      </c>
      <c r="R1128" s="132" t="str">
        <f>VLOOKUP($C1128,'Invited Hospitals'!$B:$K, 10, FALSE)</f>
        <v>Minor</v>
      </c>
      <c r="V1128" s="1"/>
      <c r="X1128" s="1"/>
      <c r="Y1128" s="7"/>
      <c r="AF1128" s="24"/>
      <c r="AG1128" s="18"/>
      <c r="AH1128" s="24"/>
    </row>
    <row r="1129" spans="1:34">
      <c r="A1129" s="84">
        <v>7.8243101559750228E-2</v>
      </c>
      <c r="B1129" s="83" t="s">
        <v>1246</v>
      </c>
      <c r="C1129" s="83" t="s">
        <v>1246</v>
      </c>
      <c r="D1129" s="84">
        <v>0.55461445603717285</v>
      </c>
      <c r="E1129" s="83" t="s">
        <v>1247</v>
      </c>
      <c r="F1129" s="84">
        <v>0.36927518772477186</v>
      </c>
      <c r="G1129" s="83" t="s">
        <v>1260</v>
      </c>
      <c r="H1129" t="str">
        <f t="shared" ref="H1129:H1154" si="90">LEFT(G1129,(FIND(" ",G1129,1)-1))</f>
        <v>Thurgood</v>
      </c>
      <c r="I1129" t="str">
        <f t="shared" ref="I1129:I1154" si="91">TRIM(MID(G1129,FIND(" ",G1129)+1,256))</f>
        <v>AnnMarie</v>
      </c>
      <c r="J1129" t="str">
        <f t="shared" si="87"/>
        <v>Thurgood, Annmarie</v>
      </c>
      <c r="K1129">
        <f>VLOOKUP(C1129,'Invited Hospitals'!B:J, 7, FALSE)</f>
        <v>16</v>
      </c>
      <c r="M1129">
        <f>VLOOKUP($C1129,'Invited Hospitals'!$B:$J, 8, FALSE)</f>
        <v>2011</v>
      </c>
      <c r="N1129" s="132" t="str">
        <f>VLOOKUP($C1129,'Invited Hospitals'!$B:$K, 9, FALSE)</f>
        <v>Nongovt. (not-for-profit) - Other</v>
      </c>
      <c r="O1129" s="110" t="s">
        <v>2426</v>
      </c>
      <c r="P1129" s="111">
        <v>42786</v>
      </c>
      <c r="Q1129" s="110" t="s">
        <v>2656</v>
      </c>
      <c r="R1129" s="132" t="str">
        <f>VLOOKUP($C1129,'Invited Hospitals'!$B:$K, 10, FALSE)</f>
        <v>Non teaching</v>
      </c>
      <c r="V1129" s="1"/>
      <c r="X1129" s="1"/>
      <c r="Y1129" s="7"/>
      <c r="AF1129" s="24"/>
      <c r="AG1129" s="18"/>
      <c r="AH1129" s="24"/>
    </row>
    <row r="1130" spans="1:34">
      <c r="A1130" s="84">
        <v>0.69486517902016542</v>
      </c>
      <c r="B1130" s="83" t="s">
        <v>1246</v>
      </c>
      <c r="C1130" s="83" t="s">
        <v>1246</v>
      </c>
      <c r="D1130" s="84">
        <v>0.55461445603717285</v>
      </c>
      <c r="E1130" s="83" t="s">
        <v>1247</v>
      </c>
      <c r="F1130" s="84">
        <v>0.36927518772477186</v>
      </c>
      <c r="G1130" s="83" t="s">
        <v>1252</v>
      </c>
      <c r="H1130" t="str">
        <f t="shared" si="90"/>
        <v>Jetter</v>
      </c>
      <c r="I1130" t="str">
        <f t="shared" si="91"/>
        <v>Antonia</v>
      </c>
      <c r="J1130" t="str">
        <f t="shared" si="87"/>
        <v>Jetter, Antonia</v>
      </c>
      <c r="K1130">
        <f>VLOOKUP(C1130,'Invited Hospitals'!B:J, 7, FALSE)</f>
        <v>16</v>
      </c>
      <c r="M1130">
        <f>VLOOKUP($C1130,'Invited Hospitals'!$B:$J, 8, FALSE)</f>
        <v>2011</v>
      </c>
      <c r="N1130" s="132" t="str">
        <f>VLOOKUP($C1130,'Invited Hospitals'!$B:$K, 9, FALSE)</f>
        <v>Nongovt. (not-for-profit) - Other</v>
      </c>
      <c r="O1130" s="110" t="s">
        <v>2426</v>
      </c>
      <c r="P1130" s="111">
        <v>42146</v>
      </c>
      <c r="Q1130" s="110" t="s">
        <v>2656</v>
      </c>
      <c r="R1130" s="132" t="str">
        <f>VLOOKUP($C1130,'Invited Hospitals'!$B:$K, 10, FALSE)</f>
        <v>Non teaching</v>
      </c>
      <c r="V1130" s="1"/>
      <c r="X1130" s="1"/>
      <c r="Y1130" s="7"/>
      <c r="AF1130" s="24"/>
      <c r="AG1130" s="18"/>
      <c r="AH1130" s="24"/>
    </row>
    <row r="1131" spans="1:34">
      <c r="A1131" s="84">
        <v>0.40060493196223024</v>
      </c>
      <c r="B1131" s="83" t="s">
        <v>1246</v>
      </c>
      <c r="C1131" s="83" t="s">
        <v>1246</v>
      </c>
      <c r="D1131" s="84">
        <v>0.55461445603717285</v>
      </c>
      <c r="E1131" s="83" t="s">
        <v>1247</v>
      </c>
      <c r="F1131" s="84">
        <v>0.36927518772477186</v>
      </c>
      <c r="G1131" s="83" t="s">
        <v>1257</v>
      </c>
      <c r="H1131" t="str">
        <f t="shared" si="90"/>
        <v>Scobie</v>
      </c>
      <c r="I1131" t="str">
        <f t="shared" si="91"/>
        <v>Ashley</v>
      </c>
      <c r="J1131" t="str">
        <f t="shared" si="87"/>
        <v>Scobie, Ashley</v>
      </c>
      <c r="K1131">
        <f>VLOOKUP(C1131,'Invited Hospitals'!B:J, 7, FALSE)</f>
        <v>16</v>
      </c>
      <c r="M1131">
        <f>VLOOKUP($C1131,'Invited Hospitals'!$B:$J, 8, FALSE)</f>
        <v>2011</v>
      </c>
      <c r="N1131" s="132" t="str">
        <f>VLOOKUP($C1131,'Invited Hospitals'!$B:$K, 9, FALSE)</f>
        <v>Nongovt. (not-for-profit) - Other</v>
      </c>
      <c r="O1131" s="110" t="s">
        <v>3037</v>
      </c>
      <c r="P1131" s="111">
        <v>40441</v>
      </c>
      <c r="Q1131" s="110" t="s">
        <v>2656</v>
      </c>
      <c r="R1131" s="132" t="str">
        <f>VLOOKUP($C1131,'Invited Hospitals'!$B:$K, 10, FALSE)</f>
        <v>Non teaching</v>
      </c>
      <c r="V1131" s="1"/>
      <c r="X1131" s="1"/>
      <c r="Y1131" s="7"/>
      <c r="AF1131" s="24"/>
      <c r="AG1131" s="18"/>
      <c r="AH1131" s="24"/>
    </row>
    <row r="1132" spans="1:34">
      <c r="A1132" s="84">
        <v>0.86004777421014256</v>
      </c>
      <c r="B1132" s="83" t="s">
        <v>1246</v>
      </c>
      <c r="C1132" s="83" t="s">
        <v>1246</v>
      </c>
      <c r="D1132" s="84">
        <v>0.55461445603717285</v>
      </c>
      <c r="E1132" s="83" t="s">
        <v>1247</v>
      </c>
      <c r="F1132" s="84">
        <v>0.36927518772477186</v>
      </c>
      <c r="G1132" s="83" t="s">
        <v>1256</v>
      </c>
      <c r="H1132" t="str">
        <f t="shared" si="90"/>
        <v>Moodley</v>
      </c>
      <c r="I1132" t="str">
        <f t="shared" si="91"/>
        <v>Audra</v>
      </c>
      <c r="J1132" t="str">
        <f t="shared" si="87"/>
        <v>Moodley, Audra</v>
      </c>
      <c r="K1132">
        <f>VLOOKUP(C1132,'Invited Hospitals'!B:J, 7, FALSE)</f>
        <v>16</v>
      </c>
      <c r="M1132">
        <f>VLOOKUP($C1132,'Invited Hospitals'!$B:$J, 8, FALSE)</f>
        <v>2011</v>
      </c>
      <c r="N1132" s="132" t="str">
        <f>VLOOKUP($C1132,'Invited Hospitals'!$B:$K, 9, FALSE)</f>
        <v>Nongovt. (not-for-profit) - Other</v>
      </c>
      <c r="O1132" s="110" t="s">
        <v>2426</v>
      </c>
      <c r="P1132" s="111">
        <v>42222</v>
      </c>
      <c r="Q1132" s="110" t="s">
        <v>2656</v>
      </c>
      <c r="R1132" s="132" t="str">
        <f>VLOOKUP($C1132,'Invited Hospitals'!$B:$K, 10, FALSE)</f>
        <v>Non teaching</v>
      </c>
      <c r="V1132" s="1"/>
      <c r="X1132" s="1"/>
      <c r="Y1132" s="7"/>
      <c r="AF1132" s="24"/>
      <c r="AG1132" s="18"/>
      <c r="AH1132" s="24"/>
    </row>
    <row r="1133" spans="1:34">
      <c r="A1133" s="84">
        <v>0.8055599649376578</v>
      </c>
      <c r="B1133" s="83" t="s">
        <v>1246</v>
      </c>
      <c r="C1133" s="83" t="s">
        <v>1246</v>
      </c>
      <c r="D1133" s="84">
        <v>0.55461445603717285</v>
      </c>
      <c r="E1133" s="83" t="s">
        <v>1247</v>
      </c>
      <c r="F1133" s="84">
        <v>0.36927518772477186</v>
      </c>
      <c r="G1133" s="83" t="s">
        <v>1251</v>
      </c>
      <c r="H1133" t="str">
        <f t="shared" si="90"/>
        <v>Garcia</v>
      </c>
      <c r="I1133" t="str">
        <f t="shared" si="91"/>
        <v>Barbara</v>
      </c>
      <c r="J1133" t="str">
        <f t="shared" si="87"/>
        <v>Garcia, Barbara</v>
      </c>
      <c r="K1133">
        <f>VLOOKUP(C1133,'Invited Hospitals'!B:J, 7, FALSE)</f>
        <v>16</v>
      </c>
      <c r="M1133">
        <f>VLOOKUP($C1133,'Invited Hospitals'!$B:$J, 8, FALSE)</f>
        <v>2011</v>
      </c>
      <c r="N1133" s="132" t="str">
        <f>VLOOKUP($C1133,'Invited Hospitals'!$B:$K, 9, FALSE)</f>
        <v>Nongovt. (not-for-profit) - Other</v>
      </c>
      <c r="O1133" s="110" t="s">
        <v>2421</v>
      </c>
      <c r="P1133" s="111">
        <v>34659</v>
      </c>
      <c r="Q1133" s="110" t="s">
        <v>2656</v>
      </c>
      <c r="R1133" s="132" t="str">
        <f>VLOOKUP($C1133,'Invited Hospitals'!$B:$K, 10, FALSE)</f>
        <v>Non teaching</v>
      </c>
      <c r="V1133" s="1"/>
      <c r="X1133" s="1"/>
      <c r="Y1133" s="7"/>
      <c r="AF1133" s="24"/>
      <c r="AG1133" s="18"/>
      <c r="AH1133" s="24"/>
    </row>
    <row r="1134" spans="1:34">
      <c r="A1134" s="84">
        <v>0.42195077684154481</v>
      </c>
      <c r="B1134" s="83" t="s">
        <v>1246</v>
      </c>
      <c r="C1134" s="83" t="s">
        <v>1246</v>
      </c>
      <c r="D1134" s="84">
        <v>0.55461445603717285</v>
      </c>
      <c r="E1134" s="83" t="s">
        <v>1247</v>
      </c>
      <c r="F1134" s="84">
        <v>0.36927518772477186</v>
      </c>
      <c r="G1134" s="83" t="s">
        <v>1248</v>
      </c>
      <c r="H1134" t="str">
        <f t="shared" si="90"/>
        <v>Adjei</v>
      </c>
      <c r="I1134" t="str">
        <f t="shared" si="91"/>
        <v>Bonnie</v>
      </c>
      <c r="J1134" t="str">
        <f t="shared" si="87"/>
        <v>Adjei, Bonnie</v>
      </c>
      <c r="K1134">
        <f>VLOOKUP(C1134,'Invited Hospitals'!B:J, 7, FALSE)</f>
        <v>16</v>
      </c>
      <c r="M1134">
        <f>VLOOKUP($C1134,'Invited Hospitals'!$B:$J, 8, FALSE)</f>
        <v>2011</v>
      </c>
      <c r="N1134" s="132" t="str">
        <f>VLOOKUP($C1134,'Invited Hospitals'!$B:$K, 9, FALSE)</f>
        <v>Nongovt. (not-for-profit) - Other</v>
      </c>
      <c r="O1134" s="110" t="s">
        <v>2426</v>
      </c>
      <c r="P1134" s="111">
        <v>36521</v>
      </c>
      <c r="Q1134" s="110" t="s">
        <v>2656</v>
      </c>
      <c r="R1134" s="132" t="str">
        <f>VLOOKUP($C1134,'Invited Hospitals'!$B:$K, 10, FALSE)</f>
        <v>Non teaching</v>
      </c>
      <c r="V1134" s="1"/>
      <c r="X1134" s="1"/>
      <c r="Y1134" s="7"/>
      <c r="AF1134" s="24"/>
      <c r="AG1134" s="18"/>
      <c r="AH1134" s="24"/>
    </row>
    <row r="1135" spans="1:34">
      <c r="A1135" s="84">
        <v>0.60931887812202501</v>
      </c>
      <c r="B1135" s="83" t="s">
        <v>1246</v>
      </c>
      <c r="C1135" s="83" t="s">
        <v>1246</v>
      </c>
      <c r="D1135" s="84">
        <v>0.55461445603717285</v>
      </c>
      <c r="E1135" s="83" t="s">
        <v>1247</v>
      </c>
      <c r="F1135" s="84">
        <v>0.36927518772477186</v>
      </c>
      <c r="G1135" s="83" t="s">
        <v>1250</v>
      </c>
      <c r="H1135" t="str">
        <f t="shared" si="90"/>
        <v>Fox</v>
      </c>
      <c r="I1135" t="str">
        <f t="shared" si="91"/>
        <v>Brenda</v>
      </c>
      <c r="J1135" t="str">
        <f t="shared" si="87"/>
        <v>Fox, Brenda</v>
      </c>
      <c r="K1135">
        <f>VLOOKUP(C1135,'Invited Hospitals'!B:J, 7, FALSE)</f>
        <v>16</v>
      </c>
      <c r="M1135">
        <f>VLOOKUP($C1135,'Invited Hospitals'!$B:$J, 8, FALSE)</f>
        <v>2011</v>
      </c>
      <c r="N1135" s="132" t="str">
        <f>VLOOKUP($C1135,'Invited Hospitals'!$B:$K, 9, FALSE)</f>
        <v>Nongovt. (not-for-profit) - Other</v>
      </c>
      <c r="O1135" s="110" t="s">
        <v>2426</v>
      </c>
      <c r="P1135" s="111">
        <v>39377</v>
      </c>
      <c r="Q1135" s="110" t="s">
        <v>2428</v>
      </c>
      <c r="R1135" s="132" t="str">
        <f>VLOOKUP($C1135,'Invited Hospitals'!$B:$K, 10, FALSE)</f>
        <v>Non teaching</v>
      </c>
      <c r="V1135" s="1"/>
      <c r="X1135" s="1"/>
      <c r="AF1135" s="17"/>
      <c r="AG1135" s="23"/>
      <c r="AH1135" s="17"/>
    </row>
    <row r="1136" spans="1:34">
      <c r="A1136" s="84">
        <v>0.95674566711469267</v>
      </c>
      <c r="B1136" s="83" t="s">
        <v>1246</v>
      </c>
      <c r="C1136" s="83" t="s">
        <v>1246</v>
      </c>
      <c r="D1136" s="84">
        <v>0.55461445603717285</v>
      </c>
      <c r="E1136" s="83" t="s">
        <v>1247</v>
      </c>
      <c r="F1136" s="84">
        <v>0.36927518772477186</v>
      </c>
      <c r="G1136" s="83" t="s">
        <v>1249</v>
      </c>
      <c r="H1136" t="str">
        <f t="shared" si="90"/>
        <v>Endress</v>
      </c>
      <c r="I1136" t="str">
        <f t="shared" si="91"/>
        <v>Daniel</v>
      </c>
      <c r="J1136" t="str">
        <f t="shared" si="87"/>
        <v>Endress, Daniel</v>
      </c>
      <c r="K1136">
        <f>VLOOKUP(C1136,'Invited Hospitals'!B:J, 7, FALSE)</f>
        <v>16</v>
      </c>
      <c r="M1136">
        <f>VLOOKUP($C1136,'Invited Hospitals'!$B:$J, 8, FALSE)</f>
        <v>2011</v>
      </c>
      <c r="N1136" s="132" t="str">
        <f>VLOOKUP($C1136,'Invited Hospitals'!$B:$K, 9, FALSE)</f>
        <v>Nongovt. (not-for-profit) - Other</v>
      </c>
      <c r="O1136" s="110" t="s">
        <v>3029</v>
      </c>
      <c r="P1136" s="111">
        <v>39154</v>
      </c>
      <c r="Q1136" s="110" t="s">
        <v>2656</v>
      </c>
      <c r="R1136" s="132" t="str">
        <f>VLOOKUP($C1136,'Invited Hospitals'!$B:$K, 10, FALSE)</f>
        <v>Non teaching</v>
      </c>
      <c r="V1136" s="1"/>
      <c r="X1136" s="1"/>
      <c r="AF1136" s="17"/>
      <c r="AG1136" s="19"/>
      <c r="AH1136" s="17"/>
    </row>
    <row r="1137" spans="1:34">
      <c r="A1137" s="84">
        <v>0.99947205437627251</v>
      </c>
      <c r="B1137" s="83" t="s">
        <v>1246</v>
      </c>
      <c r="C1137" s="83" t="s">
        <v>1246</v>
      </c>
      <c r="D1137" s="84">
        <v>0.55461445603717285</v>
      </c>
      <c r="E1137" s="83" t="s">
        <v>1247</v>
      </c>
      <c r="F1137" s="84">
        <v>0.36927518772477186</v>
      </c>
      <c r="G1137" s="83" t="s">
        <v>1254</v>
      </c>
      <c r="H1137" t="str">
        <f t="shared" si="90"/>
        <v>Lanner</v>
      </c>
      <c r="I1137" t="str">
        <f t="shared" si="91"/>
        <v>Edie</v>
      </c>
      <c r="J1137" t="str">
        <f t="shared" si="87"/>
        <v>Lanner, Edie</v>
      </c>
      <c r="K1137">
        <f>VLOOKUP(C1137,'Invited Hospitals'!B:J, 7, FALSE)</f>
        <v>16</v>
      </c>
      <c r="M1137">
        <f>VLOOKUP($C1137,'Invited Hospitals'!$B:$J, 8, FALSE)</f>
        <v>2011</v>
      </c>
      <c r="N1137" s="132" t="str">
        <f>VLOOKUP($C1137,'Invited Hospitals'!$B:$K, 9, FALSE)</f>
        <v>Nongovt. (not-for-profit) - Other</v>
      </c>
      <c r="O1137" s="110" t="s">
        <v>2426</v>
      </c>
      <c r="P1137" s="111">
        <v>42146</v>
      </c>
      <c r="Q1137" s="110" t="s">
        <v>2428</v>
      </c>
      <c r="R1137" s="132" t="str">
        <f>VLOOKUP($C1137,'Invited Hospitals'!$B:$K, 10, FALSE)</f>
        <v>Non teaching</v>
      </c>
      <c r="V1137" s="1"/>
      <c r="X1137" s="1"/>
      <c r="AF1137" s="17"/>
      <c r="AG1137" s="19"/>
      <c r="AH1137" s="17"/>
    </row>
    <row r="1138" spans="1:34">
      <c r="A1138" s="84">
        <v>0.48234418971227666</v>
      </c>
      <c r="B1138" s="83" t="s">
        <v>1246</v>
      </c>
      <c r="C1138" s="83" t="s">
        <v>1246</v>
      </c>
      <c r="D1138" s="84">
        <v>0.55461445603717285</v>
      </c>
      <c r="E1138" s="83" t="s">
        <v>1247</v>
      </c>
      <c r="F1138" s="84">
        <v>0.36927518772477186</v>
      </c>
      <c r="G1138" s="83" t="s">
        <v>1259</v>
      </c>
      <c r="H1138" t="str">
        <f t="shared" si="90"/>
        <v>Strain</v>
      </c>
      <c r="I1138" t="str">
        <f t="shared" si="91"/>
        <v>Gertrude</v>
      </c>
      <c r="J1138" t="str">
        <f t="shared" si="87"/>
        <v>Strain, Gertrude</v>
      </c>
      <c r="K1138">
        <f>VLOOKUP(C1138,'Invited Hospitals'!B:J, 7, FALSE)</f>
        <v>16</v>
      </c>
      <c r="M1138">
        <f>VLOOKUP($C1138,'Invited Hospitals'!$B:$J, 8, FALSE)</f>
        <v>2011</v>
      </c>
      <c r="N1138" s="132" t="str">
        <f>VLOOKUP($C1138,'Invited Hospitals'!$B:$K, 9, FALSE)</f>
        <v>Nongovt. (not-for-profit) - Other</v>
      </c>
      <c r="O1138" s="110" t="s">
        <v>2426</v>
      </c>
      <c r="P1138" s="111">
        <v>42859</v>
      </c>
      <c r="Q1138" s="110" t="s">
        <v>2428</v>
      </c>
      <c r="R1138" s="132" t="str">
        <f>VLOOKUP($C1138,'Invited Hospitals'!$B:$K, 10, FALSE)</f>
        <v>Non teaching</v>
      </c>
      <c r="V1138" s="1"/>
      <c r="X1138" s="1"/>
      <c r="AF1138" s="17"/>
      <c r="AG1138" s="19"/>
      <c r="AH1138" s="17"/>
    </row>
    <row r="1139" spans="1:34">
      <c r="A1139" s="84">
        <v>0.86797349910322519</v>
      </c>
      <c r="B1139" s="83" t="s">
        <v>1246</v>
      </c>
      <c r="C1139" s="83" t="s">
        <v>1246</v>
      </c>
      <c r="D1139" s="84">
        <v>0.55461445603717285</v>
      </c>
      <c r="E1139" s="83" t="s">
        <v>1247</v>
      </c>
      <c r="F1139" s="84">
        <v>0.36927518772477186</v>
      </c>
      <c r="G1139" s="83" t="s">
        <v>1272</v>
      </c>
      <c r="H1139" t="str">
        <f t="shared" si="90"/>
        <v>Pernice</v>
      </c>
      <c r="I1139" t="str">
        <f t="shared" si="91"/>
        <v>Jackie</v>
      </c>
      <c r="J1139" t="str">
        <f t="shared" si="87"/>
        <v>Pernice, Jackie</v>
      </c>
      <c r="K1139">
        <f>VLOOKUP(C1139,'Invited Hospitals'!B:J, 7, FALSE)</f>
        <v>16</v>
      </c>
      <c r="M1139">
        <f>VLOOKUP($C1139,'Invited Hospitals'!$B:$J, 8, FALSE)</f>
        <v>2011</v>
      </c>
      <c r="N1139" s="132" t="str">
        <f>VLOOKUP($C1139,'Invited Hospitals'!$B:$K, 9, FALSE)</f>
        <v>Nongovt. (not-for-profit) - Other</v>
      </c>
      <c r="O1139" s="110" t="s">
        <v>3050</v>
      </c>
      <c r="P1139" s="111">
        <v>38244</v>
      </c>
      <c r="Q1139" s="110" t="s">
        <v>2656</v>
      </c>
      <c r="R1139" s="132" t="str">
        <f>VLOOKUP($C1139,'Invited Hospitals'!$B:$K, 10, FALSE)</f>
        <v>Non teaching</v>
      </c>
      <c r="V1139" s="1"/>
      <c r="X1139" s="1"/>
      <c r="AF1139" s="17"/>
      <c r="AG1139" s="19"/>
      <c r="AH1139" s="17"/>
    </row>
    <row r="1140" spans="1:34">
      <c r="A1140" s="84">
        <v>0.75458525836134027</v>
      </c>
      <c r="B1140" s="83" t="s">
        <v>1246</v>
      </c>
      <c r="C1140" s="83" t="s">
        <v>1246</v>
      </c>
      <c r="D1140" s="84">
        <v>0.55461445603717285</v>
      </c>
      <c r="E1140" s="83" t="s">
        <v>1247</v>
      </c>
      <c r="F1140" s="84">
        <v>0.36927518772477186</v>
      </c>
      <c r="G1140" s="83" t="s">
        <v>1273</v>
      </c>
      <c r="H1140" t="str">
        <f t="shared" si="90"/>
        <v>Pettit</v>
      </c>
      <c r="I1140" t="str">
        <f t="shared" si="91"/>
        <v>Jenna</v>
      </c>
      <c r="J1140" t="str">
        <f t="shared" si="87"/>
        <v>Pettit, Jenna</v>
      </c>
      <c r="K1140">
        <f>VLOOKUP(C1140,'Invited Hospitals'!B:J, 7, FALSE)</f>
        <v>16</v>
      </c>
      <c r="M1140">
        <f>VLOOKUP($C1140,'Invited Hospitals'!$B:$J, 8, FALSE)</f>
        <v>2011</v>
      </c>
      <c r="N1140" s="132" t="str">
        <f>VLOOKUP($C1140,'Invited Hospitals'!$B:$K, 9, FALSE)</f>
        <v>Nongovt. (not-for-profit) - Other</v>
      </c>
      <c r="O1140" s="110" t="s">
        <v>3050</v>
      </c>
      <c r="P1140" s="111">
        <v>42074</v>
      </c>
      <c r="Q1140" s="110" t="s">
        <v>2428</v>
      </c>
      <c r="R1140" s="132" t="str">
        <f>VLOOKUP($C1140,'Invited Hospitals'!$B:$K, 10, FALSE)</f>
        <v>Non teaching</v>
      </c>
      <c r="V1140" s="1"/>
      <c r="X1140" s="1"/>
      <c r="AF1140" s="17"/>
      <c r="AG1140" s="21"/>
      <c r="AH1140" s="17"/>
    </row>
    <row r="1141" spans="1:34">
      <c r="A1141" s="84">
        <v>0.79460724154070261</v>
      </c>
      <c r="B1141" s="83" t="s">
        <v>1246</v>
      </c>
      <c r="C1141" s="83" t="s">
        <v>1246</v>
      </c>
      <c r="D1141" s="84">
        <v>0.55461445603717285</v>
      </c>
      <c r="E1141" s="83" t="s">
        <v>1247</v>
      </c>
      <c r="F1141" s="84">
        <v>0.36927518772477186</v>
      </c>
      <c r="G1141" s="83" t="s">
        <v>1271</v>
      </c>
      <c r="H1141" t="str">
        <f t="shared" si="90"/>
        <v>Howard</v>
      </c>
      <c r="I1141" t="str">
        <f t="shared" si="91"/>
        <v>Jennifer</v>
      </c>
      <c r="J1141" t="str">
        <f t="shared" si="87"/>
        <v>Howard, Jennifer</v>
      </c>
      <c r="K1141">
        <f>VLOOKUP(C1141,'Invited Hospitals'!B:J, 7, FALSE)</f>
        <v>16</v>
      </c>
      <c r="M1141">
        <f>VLOOKUP($C1141,'Invited Hospitals'!$B:$J, 8, FALSE)</f>
        <v>2011</v>
      </c>
      <c r="N1141" s="132" t="str">
        <f>VLOOKUP($C1141,'Invited Hospitals'!$B:$K, 9, FALSE)</f>
        <v>Nongovt. (not-for-profit) - Other</v>
      </c>
      <c r="O1141" s="110" t="s">
        <v>3050</v>
      </c>
      <c r="P1141" s="111">
        <v>39251</v>
      </c>
      <c r="Q1141" s="110" t="s">
        <v>2656</v>
      </c>
      <c r="R1141" s="132" t="str">
        <f>VLOOKUP($C1141,'Invited Hospitals'!$B:$K, 10, FALSE)</f>
        <v>Non teaching</v>
      </c>
      <c r="V1141" s="1"/>
      <c r="X1141" s="1"/>
      <c r="AF1141" s="17"/>
      <c r="AG1141" s="19"/>
      <c r="AH1141" s="17"/>
    </row>
    <row r="1142" spans="1:34">
      <c r="A1142" s="84">
        <v>0.71930934875292274</v>
      </c>
      <c r="B1142" s="83" t="s">
        <v>1246</v>
      </c>
      <c r="C1142" s="83" t="s">
        <v>1246</v>
      </c>
      <c r="D1142" s="84">
        <v>0.55461445603717285</v>
      </c>
      <c r="E1142" s="83" t="s">
        <v>1247</v>
      </c>
      <c r="F1142" s="84">
        <v>0.36927518772477186</v>
      </c>
      <c r="G1142" s="83" t="s">
        <v>1267</v>
      </c>
      <c r="H1142" t="str">
        <f t="shared" si="90"/>
        <v>Watson</v>
      </c>
      <c r="I1142" t="str">
        <f t="shared" si="91"/>
        <v>Jessica</v>
      </c>
      <c r="J1142" t="str">
        <f t="shared" si="87"/>
        <v>Watson, Jessica</v>
      </c>
      <c r="K1142" s="132">
        <f>VLOOKUP(C1142,'Invited Hospitals'!B:J, 7, FALSE)</f>
        <v>16</v>
      </c>
      <c r="M1142">
        <f>VLOOKUP($C1142,'Invited Hospitals'!$B:$J, 8, FALSE)</f>
        <v>2011</v>
      </c>
      <c r="N1142" s="132" t="str">
        <f>VLOOKUP($C1142,'Invited Hospitals'!$B:$K, 9, FALSE)</f>
        <v>Nongovt. (not-for-profit) - Other</v>
      </c>
      <c r="O1142" s="110" t="s">
        <v>2426</v>
      </c>
      <c r="P1142" s="111">
        <v>40714</v>
      </c>
      <c r="Q1142" s="110" t="s">
        <v>2428</v>
      </c>
      <c r="R1142" s="132" t="str">
        <f>VLOOKUP($C1142,'Invited Hospitals'!$B:$K, 10, FALSE)</f>
        <v>Non teaching</v>
      </c>
      <c r="V1142" s="1"/>
      <c r="X1142" s="1"/>
      <c r="AF1142" s="17"/>
      <c r="AG1142" s="19"/>
      <c r="AH1142" s="17"/>
    </row>
    <row r="1143" spans="1:34">
      <c r="A1143" s="84">
        <v>0.47760242167989997</v>
      </c>
      <c r="B1143" s="83" t="s">
        <v>1246</v>
      </c>
      <c r="C1143" s="83" t="s">
        <v>1246</v>
      </c>
      <c r="D1143" s="84">
        <v>0.55461445603717285</v>
      </c>
      <c r="E1143" s="83" t="s">
        <v>1247</v>
      </c>
      <c r="F1143" s="84">
        <v>0.36927518772477186</v>
      </c>
      <c r="G1143" s="83" t="s">
        <v>1253</v>
      </c>
      <c r="H1143" t="str">
        <f t="shared" si="90"/>
        <v>Krzyston</v>
      </c>
      <c r="I1143" t="str">
        <f t="shared" si="91"/>
        <v>Joshua</v>
      </c>
      <c r="J1143" t="str">
        <f t="shared" si="87"/>
        <v>Krzyston, Joshua</v>
      </c>
      <c r="K1143">
        <f>VLOOKUP(C1143,'Invited Hospitals'!B:J, 7, FALSE)</f>
        <v>16</v>
      </c>
      <c r="M1143">
        <f>VLOOKUP($C1143,'Invited Hospitals'!$B:$J, 8, FALSE)</f>
        <v>2011</v>
      </c>
      <c r="N1143" s="132" t="str">
        <f>VLOOKUP($C1143,'Invited Hospitals'!$B:$K, 9, FALSE)</f>
        <v>Nongovt. (not-for-profit) - Other</v>
      </c>
      <c r="O1143" s="110" t="s">
        <v>2426</v>
      </c>
      <c r="P1143" s="111">
        <v>42933</v>
      </c>
      <c r="Q1143" s="110" t="s">
        <v>2428</v>
      </c>
      <c r="R1143" s="132" t="str">
        <f>VLOOKUP($C1143,'Invited Hospitals'!$B:$K, 10, FALSE)</f>
        <v>Non teaching</v>
      </c>
      <c r="V1143" s="1"/>
      <c r="X1143" s="1"/>
      <c r="AF1143" s="17"/>
      <c r="AG1143" s="23"/>
      <c r="AH1143" s="17"/>
    </row>
    <row r="1144" spans="1:34">
      <c r="A1144" s="84">
        <v>0.43034896305914583</v>
      </c>
      <c r="B1144" s="83" t="s">
        <v>1246</v>
      </c>
      <c r="C1144" s="83" t="s">
        <v>1246</v>
      </c>
      <c r="D1144" s="84">
        <v>0.55461445603717285</v>
      </c>
      <c r="E1144" s="83" t="s">
        <v>1247</v>
      </c>
      <c r="F1144" s="84">
        <v>0.36927518772477186</v>
      </c>
      <c r="G1144" s="83" t="s">
        <v>1261</v>
      </c>
      <c r="H1144" t="str">
        <f t="shared" si="90"/>
        <v>Walley</v>
      </c>
      <c r="I1144" t="str">
        <f t="shared" si="91"/>
        <v>Kacie</v>
      </c>
      <c r="J1144" t="str">
        <f t="shared" si="87"/>
        <v>Walley, Kacie</v>
      </c>
      <c r="K1144">
        <f>VLOOKUP(C1144,'Invited Hospitals'!B:J, 7, FALSE)</f>
        <v>16</v>
      </c>
      <c r="M1144">
        <f>VLOOKUP($C1144,'Invited Hospitals'!$B:$J, 8, FALSE)</f>
        <v>2011</v>
      </c>
      <c r="N1144" s="132" t="str">
        <f>VLOOKUP($C1144,'Invited Hospitals'!$B:$K, 9, FALSE)</f>
        <v>Nongovt. (not-for-profit) - Other</v>
      </c>
      <c r="O1144" s="110" t="s">
        <v>2426</v>
      </c>
      <c r="P1144" s="111">
        <v>41960</v>
      </c>
      <c r="Q1144" s="110" t="s">
        <v>2428</v>
      </c>
      <c r="R1144" s="132" t="str">
        <f>VLOOKUP($C1144,'Invited Hospitals'!$B:$K, 10, FALSE)</f>
        <v>Non teaching</v>
      </c>
      <c r="V1144" s="1"/>
      <c r="X1144" s="1"/>
      <c r="AF1144" s="17"/>
      <c r="AG1144" s="21"/>
      <c r="AH1144" s="17"/>
    </row>
    <row r="1145" spans="1:34">
      <c r="A1145" s="84">
        <v>0.83245201756610809</v>
      </c>
      <c r="B1145" s="83" t="s">
        <v>1246</v>
      </c>
      <c r="C1145" s="83" t="s">
        <v>1246</v>
      </c>
      <c r="D1145" s="84">
        <v>0.55461445603717285</v>
      </c>
      <c r="E1145" s="83" t="s">
        <v>1247</v>
      </c>
      <c r="F1145" s="84">
        <v>0.36927518772477186</v>
      </c>
      <c r="G1145" s="83" t="s">
        <v>1270</v>
      </c>
      <c r="H1145" t="str">
        <f t="shared" si="90"/>
        <v>Gracey</v>
      </c>
      <c r="I1145" t="str">
        <f t="shared" si="91"/>
        <v>Kathrine</v>
      </c>
      <c r="J1145" t="str">
        <f t="shared" si="87"/>
        <v>Gracey, Kathrine</v>
      </c>
      <c r="K1145">
        <f>VLOOKUP(C1145,'Invited Hospitals'!B:J, 7, FALSE)</f>
        <v>16</v>
      </c>
      <c r="M1145">
        <f>VLOOKUP($C1145,'Invited Hospitals'!$B:$J, 8, FALSE)</f>
        <v>2011</v>
      </c>
      <c r="N1145" s="132" t="str">
        <f>VLOOKUP($C1145,'Invited Hospitals'!$B:$K, 9, FALSE)</f>
        <v>Nongovt. (not-for-profit) - Other</v>
      </c>
      <c r="O1145" s="110" t="s">
        <v>3050</v>
      </c>
      <c r="P1145" s="111">
        <v>41379</v>
      </c>
      <c r="Q1145" s="110" t="s">
        <v>2656</v>
      </c>
      <c r="R1145" s="132" t="str">
        <f>VLOOKUP($C1145,'Invited Hospitals'!$B:$K, 10, FALSE)</f>
        <v>Non teaching</v>
      </c>
      <c r="V1145" s="1"/>
      <c r="X1145" s="1"/>
      <c r="AF1145" s="17"/>
      <c r="AG1145" s="19"/>
      <c r="AH1145" s="17"/>
    </row>
    <row r="1146" spans="1:34">
      <c r="A1146" s="84">
        <v>0.58312475901984895</v>
      </c>
      <c r="B1146" s="83" t="s">
        <v>1246</v>
      </c>
      <c r="C1146" s="83" t="s">
        <v>1246</v>
      </c>
      <c r="D1146" s="84">
        <v>0.55461445603717285</v>
      </c>
      <c r="E1146" s="83" t="s">
        <v>1247</v>
      </c>
      <c r="F1146" s="84">
        <v>0.36927518772477186</v>
      </c>
      <c r="G1146" s="83" t="s">
        <v>1268</v>
      </c>
      <c r="H1146" t="str">
        <f t="shared" si="90"/>
        <v>Whitbeck</v>
      </c>
      <c r="I1146" t="str">
        <f t="shared" si="91"/>
        <v>Lorah</v>
      </c>
      <c r="J1146" t="str">
        <f t="shared" si="87"/>
        <v>Whitbeck, Lorah</v>
      </c>
      <c r="K1146">
        <f>VLOOKUP(C1146,'Invited Hospitals'!B:J, 7, FALSE)</f>
        <v>16</v>
      </c>
      <c r="M1146">
        <f>VLOOKUP($C1146,'Invited Hospitals'!$B:$J, 8, FALSE)</f>
        <v>2011</v>
      </c>
      <c r="N1146" s="132" t="str">
        <f>VLOOKUP($C1146,'Invited Hospitals'!$B:$K, 9, FALSE)</f>
        <v>Nongovt. (not-for-profit) - Other</v>
      </c>
      <c r="O1146" s="110" t="s">
        <v>2426</v>
      </c>
      <c r="P1146" s="111">
        <v>39071</v>
      </c>
      <c r="Q1146" s="110" t="s">
        <v>2656</v>
      </c>
      <c r="R1146" s="132" t="str">
        <f>VLOOKUP($C1146,'Invited Hospitals'!$B:$K, 10, FALSE)</f>
        <v>Non teaching</v>
      </c>
      <c r="V1146" s="1"/>
      <c r="X1146" s="1"/>
      <c r="AF1146" s="17"/>
      <c r="AG1146" s="19"/>
      <c r="AH1146" s="17"/>
    </row>
    <row r="1147" spans="1:34">
      <c r="A1147" s="84">
        <v>0.71966184275920586</v>
      </c>
      <c r="B1147" s="83" t="s">
        <v>1246</v>
      </c>
      <c r="C1147" s="83" t="s">
        <v>1246</v>
      </c>
      <c r="D1147" s="84">
        <v>0.55461445603717285</v>
      </c>
      <c r="E1147" s="83" t="s">
        <v>1247</v>
      </c>
      <c r="F1147" s="84">
        <v>0.36927518772477186</v>
      </c>
      <c r="G1147" s="83" t="s">
        <v>1263</v>
      </c>
      <c r="H1147" t="str">
        <f t="shared" si="90"/>
        <v>Wellington</v>
      </c>
      <c r="I1147" t="str">
        <f t="shared" si="91"/>
        <v>Mary</v>
      </c>
      <c r="J1147" t="str">
        <f t="shared" si="87"/>
        <v>Wellington, Mary</v>
      </c>
      <c r="K1147">
        <f>VLOOKUP(C1147,'Invited Hospitals'!B:J, 7, FALSE)</f>
        <v>16</v>
      </c>
      <c r="M1147">
        <f>VLOOKUP($C1147,'Invited Hospitals'!$B:$J, 8, FALSE)</f>
        <v>2011</v>
      </c>
      <c r="N1147" s="132" t="str">
        <f>VLOOKUP($C1147,'Invited Hospitals'!$B:$K, 9, FALSE)</f>
        <v>Nongovt. (not-for-profit) - Other</v>
      </c>
      <c r="O1147" s="110" t="s">
        <v>2426</v>
      </c>
      <c r="P1147" s="111">
        <v>33798</v>
      </c>
      <c r="Q1147" s="110" t="s">
        <v>2656</v>
      </c>
      <c r="R1147" s="132" t="str">
        <f>VLOOKUP($C1147,'Invited Hospitals'!$B:$K, 10, FALSE)</f>
        <v>Non teaching</v>
      </c>
      <c r="V1147" s="1"/>
      <c r="X1147" s="1"/>
      <c r="AF1147" s="17"/>
      <c r="AG1147" s="21"/>
      <c r="AH1147" s="17"/>
    </row>
    <row r="1148" spans="1:34">
      <c r="A1148" s="84">
        <v>0.42013683023471737</v>
      </c>
      <c r="B1148" s="83" t="s">
        <v>1246</v>
      </c>
      <c r="C1148" s="83" t="s">
        <v>1246</v>
      </c>
      <c r="D1148" s="84">
        <v>0.55461445603717285</v>
      </c>
      <c r="E1148" s="83" t="s">
        <v>1247</v>
      </c>
      <c r="F1148" s="84">
        <v>0.36927518772477186</v>
      </c>
      <c r="G1148" s="83" t="s">
        <v>1269</v>
      </c>
      <c r="H1148" t="str">
        <f t="shared" si="90"/>
        <v>DePierro</v>
      </c>
      <c r="I1148" t="str">
        <f t="shared" si="91"/>
        <v>Melbourne</v>
      </c>
      <c r="J1148" t="str">
        <f t="shared" si="87"/>
        <v>Depierro, Melbourne</v>
      </c>
      <c r="K1148">
        <f>VLOOKUP(C1148,'Invited Hospitals'!B:J, 7, FALSE)</f>
        <v>16</v>
      </c>
      <c r="M1148">
        <f>VLOOKUP($C1148,'Invited Hospitals'!$B:$J, 8, FALSE)</f>
        <v>2011</v>
      </c>
      <c r="N1148" s="132" t="str">
        <f>VLOOKUP($C1148,'Invited Hospitals'!$B:$K, 9, FALSE)</f>
        <v>Nongovt. (not-for-profit) - Other</v>
      </c>
      <c r="O1148" s="110" t="s">
        <v>3050</v>
      </c>
      <c r="P1148" s="111">
        <v>41148</v>
      </c>
      <c r="Q1148" s="110" t="s">
        <v>2428</v>
      </c>
      <c r="R1148" s="132" t="str">
        <f>VLOOKUP($C1148,'Invited Hospitals'!$B:$K, 10, FALSE)</f>
        <v>Non teaching</v>
      </c>
      <c r="V1148" s="1"/>
      <c r="X1148" s="1"/>
      <c r="AF1148" s="17"/>
      <c r="AG1148" s="22"/>
      <c r="AH1148" s="17"/>
    </row>
    <row r="1149" spans="1:34">
      <c r="A1149" s="84">
        <v>0.46399551420989793</v>
      </c>
      <c r="B1149" s="83" t="s">
        <v>1246</v>
      </c>
      <c r="C1149" s="83" t="s">
        <v>1246</v>
      </c>
      <c r="D1149" s="84">
        <v>0.55461445603717285</v>
      </c>
      <c r="E1149" s="83" t="s">
        <v>1247</v>
      </c>
      <c r="F1149" s="84">
        <v>0.36927518772477186</v>
      </c>
      <c r="G1149" s="83" t="s">
        <v>1266</v>
      </c>
      <c r="H1149" t="str">
        <f t="shared" si="90"/>
        <v>Lees</v>
      </c>
      <c r="I1149" t="str">
        <f t="shared" si="91"/>
        <v>Rosemary</v>
      </c>
      <c r="J1149" t="str">
        <f t="shared" si="87"/>
        <v>Lees, Rosemary</v>
      </c>
      <c r="K1149">
        <f>VLOOKUP(C1149,'Invited Hospitals'!B:J, 7, FALSE)</f>
        <v>16</v>
      </c>
      <c r="M1149">
        <f>VLOOKUP($C1149,'Invited Hospitals'!$B:$J, 8, FALSE)</f>
        <v>2011</v>
      </c>
      <c r="N1149" s="132" t="str">
        <f>VLOOKUP($C1149,'Invited Hospitals'!$B:$K, 9, FALSE)</f>
        <v>Nongovt. (not-for-profit) - Other</v>
      </c>
      <c r="O1149" s="110" t="s">
        <v>2426</v>
      </c>
      <c r="P1149" s="111">
        <v>41575</v>
      </c>
      <c r="Q1149" s="110" t="s">
        <v>2656</v>
      </c>
      <c r="R1149" s="132" t="str">
        <f>VLOOKUP($C1149,'Invited Hospitals'!$B:$K, 10, FALSE)</f>
        <v>Non teaching</v>
      </c>
      <c r="V1149" s="1"/>
      <c r="X1149" s="1"/>
      <c r="AF1149" s="17"/>
      <c r="AG1149" s="21"/>
      <c r="AH1149" s="17"/>
    </row>
    <row r="1150" spans="1:34">
      <c r="A1150" s="84">
        <v>0.36252576540713777</v>
      </c>
      <c r="B1150" s="83" t="s">
        <v>1246</v>
      </c>
      <c r="C1150" s="83" t="s">
        <v>1246</v>
      </c>
      <c r="D1150" s="84">
        <v>0.55461445603717285</v>
      </c>
      <c r="E1150" s="83" t="s">
        <v>1247</v>
      </c>
      <c r="F1150" s="84">
        <v>0.36927518772477186</v>
      </c>
      <c r="G1150" s="83" t="s">
        <v>1255</v>
      </c>
      <c r="H1150" t="str">
        <f t="shared" si="90"/>
        <v>Meola</v>
      </c>
      <c r="I1150" t="str">
        <f t="shared" si="91"/>
        <v>Samantha</v>
      </c>
      <c r="J1150" t="str">
        <f t="shared" si="87"/>
        <v>Meola, Samantha</v>
      </c>
      <c r="K1150">
        <f>VLOOKUP(C1150,'Invited Hospitals'!B:J, 7, FALSE)</f>
        <v>16</v>
      </c>
      <c r="M1150">
        <f>VLOOKUP($C1150,'Invited Hospitals'!$B:$J, 8, FALSE)</f>
        <v>2011</v>
      </c>
      <c r="N1150" s="132" t="str">
        <f>VLOOKUP($C1150,'Invited Hospitals'!$B:$K, 9, FALSE)</f>
        <v>Nongovt. (not-for-profit) - Other</v>
      </c>
      <c r="O1150" s="110" t="s">
        <v>2426</v>
      </c>
      <c r="P1150" s="111">
        <v>42591</v>
      </c>
      <c r="Q1150" s="110" t="s">
        <v>2428</v>
      </c>
      <c r="R1150" s="132" t="str">
        <f>VLOOKUP($C1150,'Invited Hospitals'!$B:$K, 10, FALSE)</f>
        <v>Non teaching</v>
      </c>
      <c r="V1150" s="1"/>
      <c r="X1150" s="1"/>
      <c r="AF1150" s="17"/>
      <c r="AG1150" s="19"/>
      <c r="AH1150" s="17"/>
    </row>
    <row r="1151" spans="1:34">
      <c r="A1151" s="84">
        <v>0.30063944343897597</v>
      </c>
      <c r="B1151" s="83" t="s">
        <v>1246</v>
      </c>
      <c r="C1151" s="83" t="s">
        <v>1246</v>
      </c>
      <c r="D1151" s="84">
        <v>0.55461445603717285</v>
      </c>
      <c r="E1151" s="83" t="s">
        <v>1247</v>
      </c>
      <c r="F1151" s="84">
        <v>0.36927518772477186</v>
      </c>
      <c r="G1151" s="83" t="s">
        <v>1265</v>
      </c>
      <c r="H1151" t="str">
        <f t="shared" si="90"/>
        <v>Fairchild</v>
      </c>
      <c r="I1151" t="str">
        <f t="shared" si="91"/>
        <v>Sarah</v>
      </c>
      <c r="J1151" t="str">
        <f t="shared" si="87"/>
        <v>Fairchild, Sarah</v>
      </c>
      <c r="K1151">
        <f>VLOOKUP(C1151,'Invited Hospitals'!B:J, 7, FALSE)</f>
        <v>16</v>
      </c>
      <c r="M1151">
        <f>VLOOKUP($C1151,'Invited Hospitals'!$B:$J, 8, FALSE)</f>
        <v>2011</v>
      </c>
      <c r="N1151" s="132" t="str">
        <f>VLOOKUP($C1151,'Invited Hospitals'!$B:$K, 9, FALSE)</f>
        <v>Nongovt. (not-for-profit) - Other</v>
      </c>
      <c r="O1151" s="110" t="s">
        <v>2426</v>
      </c>
      <c r="P1151" s="111">
        <v>40359</v>
      </c>
      <c r="Q1151" s="110" t="s">
        <v>2656</v>
      </c>
      <c r="R1151" s="132" t="str">
        <f>VLOOKUP($C1151,'Invited Hospitals'!$B:$K, 10, FALSE)</f>
        <v>Non teaching</v>
      </c>
      <c r="V1151" s="1"/>
      <c r="X1151" s="1"/>
      <c r="AF1151" s="17"/>
      <c r="AG1151" s="19"/>
      <c r="AH1151" s="17"/>
    </row>
    <row r="1152" spans="1:34">
      <c r="A1152" s="84">
        <v>0.96221603995177729</v>
      </c>
      <c r="B1152" s="83" t="s">
        <v>1246</v>
      </c>
      <c r="C1152" s="83" t="s">
        <v>1246</v>
      </c>
      <c r="D1152" s="84">
        <v>0.55461445603717285</v>
      </c>
      <c r="E1152" s="83" t="s">
        <v>1247</v>
      </c>
      <c r="F1152" s="84">
        <v>0.36927518772477186</v>
      </c>
      <c r="G1152" s="83" t="s">
        <v>1258</v>
      </c>
      <c r="H1152" t="str">
        <f t="shared" si="90"/>
        <v>Scobie</v>
      </c>
      <c r="I1152" t="str">
        <f t="shared" si="91"/>
        <v>Sarah</v>
      </c>
      <c r="J1152" t="str">
        <f t="shared" si="87"/>
        <v>Scobie, Sarah</v>
      </c>
      <c r="K1152">
        <f>VLOOKUP(C1152,'Invited Hospitals'!B:J, 7, FALSE)</f>
        <v>16</v>
      </c>
      <c r="M1152">
        <f>VLOOKUP($C1152,'Invited Hospitals'!$B:$J, 8, FALSE)</f>
        <v>2011</v>
      </c>
      <c r="N1152" s="132" t="str">
        <f>VLOOKUP($C1152,'Invited Hospitals'!$B:$K, 9, FALSE)</f>
        <v>Nongovt. (not-for-profit) - Other</v>
      </c>
      <c r="O1152" s="110" t="s">
        <v>2426</v>
      </c>
      <c r="P1152" s="111">
        <v>39874</v>
      </c>
      <c r="Q1152" s="110" t="s">
        <v>2656</v>
      </c>
      <c r="R1152" s="132" t="str">
        <f>VLOOKUP($C1152,'Invited Hospitals'!$B:$K, 10, FALSE)</f>
        <v>Non teaching</v>
      </c>
      <c r="V1152" s="1"/>
      <c r="X1152" s="1"/>
      <c r="AF1152" s="17"/>
      <c r="AG1152" s="19"/>
      <c r="AH1152" s="17"/>
    </row>
    <row r="1153" spans="1:34">
      <c r="A1153" s="84">
        <v>0.78812502881236146</v>
      </c>
      <c r="B1153" s="83" t="s">
        <v>1246</v>
      </c>
      <c r="C1153" s="83" t="s">
        <v>1246</v>
      </c>
      <c r="D1153" s="84">
        <v>0.55461445603717285</v>
      </c>
      <c r="E1153" s="83" t="s">
        <v>1247</v>
      </c>
      <c r="F1153" s="84">
        <v>0.36927518772477186</v>
      </c>
      <c r="G1153" s="83" t="s">
        <v>1264</v>
      </c>
      <c r="H1153" t="str">
        <f t="shared" si="90"/>
        <v>Clement</v>
      </c>
      <c r="I1153" t="str">
        <f t="shared" si="91"/>
        <v>Shawn</v>
      </c>
      <c r="J1153" t="str">
        <f t="shared" si="87"/>
        <v>Clement, Shawn</v>
      </c>
      <c r="K1153">
        <f>VLOOKUP(C1153,'Invited Hospitals'!B:J, 7, FALSE)</f>
        <v>16</v>
      </c>
      <c r="M1153">
        <f>VLOOKUP($C1153,'Invited Hospitals'!$B:$J, 8, FALSE)</f>
        <v>2011</v>
      </c>
      <c r="N1153" s="132" t="str">
        <f>VLOOKUP($C1153,'Invited Hospitals'!$B:$K, 9, FALSE)</f>
        <v>Nongovt. (not-for-profit) - Other</v>
      </c>
      <c r="O1153" s="110" t="s">
        <v>2426</v>
      </c>
      <c r="P1153" s="111">
        <v>42838</v>
      </c>
      <c r="Q1153" s="110" t="s">
        <v>2428</v>
      </c>
      <c r="R1153" s="132" t="str">
        <f>VLOOKUP($C1153,'Invited Hospitals'!$B:$K, 10, FALSE)</f>
        <v>Non teaching</v>
      </c>
      <c r="V1153" s="1"/>
      <c r="X1153" s="1"/>
      <c r="AF1153" s="17"/>
      <c r="AG1153" s="19"/>
      <c r="AH1153" s="17"/>
    </row>
    <row r="1154" spans="1:34">
      <c r="A1154" s="84">
        <v>0.279480684039077</v>
      </c>
      <c r="B1154" s="83" t="s">
        <v>1246</v>
      </c>
      <c r="C1154" s="83" t="s">
        <v>1246</v>
      </c>
      <c r="D1154" s="84">
        <v>0.55461445603717285</v>
      </c>
      <c r="E1154" s="83" t="s">
        <v>1247</v>
      </c>
      <c r="F1154" s="84">
        <v>0.36927518772477186</v>
      </c>
      <c r="G1154" s="83" t="s">
        <v>1262</v>
      </c>
      <c r="H1154" t="str">
        <f t="shared" si="90"/>
        <v>Weaver</v>
      </c>
      <c r="I1154" t="str">
        <f t="shared" si="91"/>
        <v>Tressa</v>
      </c>
      <c r="J1154" t="str">
        <f t="shared" ref="J1154" si="92">PROPER(CLEAN(H1154&amp;", "&amp;I1154))</f>
        <v>Weaver, Tressa</v>
      </c>
      <c r="K1154">
        <f>VLOOKUP(C1154,'Invited Hospitals'!B:J, 7, FALSE)</f>
        <v>16</v>
      </c>
      <c r="M1154">
        <f>VLOOKUP($C1154,'Invited Hospitals'!$B:$J, 8, FALSE)</f>
        <v>2011</v>
      </c>
      <c r="N1154" s="132" t="str">
        <f>VLOOKUP($C1154,'Invited Hospitals'!$B:$K, 9, FALSE)</f>
        <v>Nongovt. (not-for-profit) - Other</v>
      </c>
      <c r="O1154" s="110" t="s">
        <v>2426</v>
      </c>
      <c r="P1154" s="111">
        <v>42556</v>
      </c>
      <c r="Q1154" s="110" t="s">
        <v>2428</v>
      </c>
      <c r="R1154" s="132" t="str">
        <f>VLOOKUP($C1154,'Invited Hospitals'!$B:$K, 10, FALSE)</f>
        <v>Non teaching</v>
      </c>
      <c r="V1154" s="1"/>
      <c r="X1154" s="1"/>
      <c r="AF1154" s="17"/>
      <c r="AG1154" s="21"/>
      <c r="AH1154" s="17"/>
    </row>
    <row r="1155" spans="1:34">
      <c r="A1155" s="151">
        <v>0.69533376410377068</v>
      </c>
      <c r="B1155" s="83" t="s">
        <v>1772</v>
      </c>
      <c r="C1155" s="83" t="s">
        <v>1772</v>
      </c>
      <c r="D1155" s="84">
        <v>6.8237914781315995E-2</v>
      </c>
      <c r="E1155" s="83" t="s">
        <v>1773</v>
      </c>
      <c r="F1155" s="151">
        <v>0.80914576343562938</v>
      </c>
      <c r="G1155" s="89" t="s">
        <v>1777</v>
      </c>
      <c r="H1155" t="str">
        <f t="shared" ref="H1155:H1186" si="93">LEFT(G1155,(FIND(" ",G1155,1)-1))</f>
        <v>Authement</v>
      </c>
      <c r="I1155" t="str">
        <f t="shared" ref="I1155:I1186" si="94">TRIM(MID(G1155,FIND(" ",G1155)+1,256))</f>
        <v>Angela</v>
      </c>
      <c r="J1155" t="str">
        <f t="shared" ref="J1155:J1186" si="95">PROPER(CLEAN(H1155&amp;", "&amp;I1155))</f>
        <v>Authement, Angela</v>
      </c>
      <c r="K1155">
        <f>VLOOKUP(C1155,'Invited Hospitals'!B:J, 7, FALSE)</f>
        <v>47</v>
      </c>
      <c r="L1155" s="132">
        <v>7</v>
      </c>
      <c r="M1155">
        <f>VLOOKUP($C1155,'Invited Hospitals'!$B:$J, 8, FALSE)</f>
        <v>2012</v>
      </c>
      <c r="N1155" s="132" t="str">
        <f>VLOOKUP($C1155,'Invited Hospitals'!$B:$K, 9, FALSE)</f>
        <v xml:space="preserve">Nongovt. (not-for-profit) - Church Operated
</v>
      </c>
      <c r="O1155" s="125" t="s">
        <v>2426</v>
      </c>
      <c r="P1155" s="121">
        <v>42155</v>
      </c>
      <c r="Q1155" s="125" t="s">
        <v>2422</v>
      </c>
      <c r="R1155" s="132" t="str">
        <f>VLOOKUP($C1155,'Invited Hospitals'!$B:$K, 10, FALSE)</f>
        <v>Non teaching</v>
      </c>
      <c r="V1155" s="1"/>
      <c r="X1155" s="1"/>
      <c r="AF1155" s="17"/>
      <c r="AG1155" s="18"/>
      <c r="AH1155" s="17"/>
    </row>
    <row r="1156" spans="1:34">
      <c r="A1156" s="151">
        <v>6.0852142423573174E-2</v>
      </c>
      <c r="B1156" s="83" t="s">
        <v>1772</v>
      </c>
      <c r="C1156" s="83" t="s">
        <v>1772</v>
      </c>
      <c r="D1156" s="84">
        <v>6.8237914781315995E-2</v>
      </c>
      <c r="E1156" s="83" t="s">
        <v>1773</v>
      </c>
      <c r="F1156" s="151">
        <v>0.80914576343562938</v>
      </c>
      <c r="G1156" s="89" t="s">
        <v>1778</v>
      </c>
      <c r="H1156" t="str">
        <f t="shared" si="93"/>
        <v>Griffin</v>
      </c>
      <c r="I1156" t="str">
        <f t="shared" si="94"/>
        <v>Brandon</v>
      </c>
      <c r="J1156" t="str">
        <f t="shared" si="95"/>
        <v>Griffin, Brandon</v>
      </c>
      <c r="K1156">
        <f>VLOOKUP(C1156,'Invited Hospitals'!B:J, 7, FALSE)</f>
        <v>47</v>
      </c>
      <c r="L1156" s="132">
        <v>7</v>
      </c>
      <c r="M1156">
        <f>VLOOKUP($C1156,'Invited Hospitals'!$B:$J, 8, FALSE)</f>
        <v>2012</v>
      </c>
      <c r="N1156" s="132" t="str">
        <f>VLOOKUP($C1156,'Invited Hospitals'!$B:$K, 9, FALSE)</f>
        <v xml:space="preserve">Nongovt. (not-for-profit) - Church Operated
</v>
      </c>
      <c r="O1156" s="125" t="s">
        <v>2426</v>
      </c>
      <c r="P1156" s="121">
        <v>42387</v>
      </c>
      <c r="Q1156" s="125" t="s">
        <v>2998</v>
      </c>
      <c r="R1156" s="132" t="str">
        <f>VLOOKUP($C1156,'Invited Hospitals'!$B:$K, 10, FALSE)</f>
        <v>Non teaching</v>
      </c>
      <c r="V1156" s="1"/>
      <c r="X1156" s="1"/>
      <c r="AF1156" s="17"/>
      <c r="AG1156" s="18"/>
      <c r="AH1156" s="17"/>
    </row>
    <row r="1157" spans="1:34">
      <c r="A1157" s="151">
        <v>0.25630151758649067</v>
      </c>
      <c r="B1157" s="83" t="s">
        <v>1772</v>
      </c>
      <c r="C1157" s="83" t="s">
        <v>1772</v>
      </c>
      <c r="D1157" s="84">
        <v>6.8237914781315995E-2</v>
      </c>
      <c r="E1157" s="83" t="s">
        <v>1773</v>
      </c>
      <c r="F1157" s="151">
        <v>0.80914576343562938</v>
      </c>
      <c r="G1157" s="89" t="s">
        <v>1779</v>
      </c>
      <c r="H1157" t="str">
        <f t="shared" si="93"/>
        <v>Little</v>
      </c>
      <c r="I1157" t="str">
        <f t="shared" si="94"/>
        <v>Celeste</v>
      </c>
      <c r="J1157" t="str">
        <f t="shared" si="95"/>
        <v>Little, Celeste</v>
      </c>
      <c r="K1157">
        <f>VLOOKUP(C1157,'Invited Hospitals'!B:J, 7, FALSE)</f>
        <v>47</v>
      </c>
      <c r="L1157" s="132">
        <v>7</v>
      </c>
      <c r="M1157">
        <f>VLOOKUP($C1157,'Invited Hospitals'!$B:$J, 8, FALSE)</f>
        <v>2012</v>
      </c>
      <c r="N1157" s="132" t="str">
        <f>VLOOKUP($C1157,'Invited Hospitals'!$B:$K, 9, FALSE)</f>
        <v xml:space="preserve">Nongovt. (not-for-profit) - Church Operated
</v>
      </c>
      <c r="O1157" s="125" t="s">
        <v>3170</v>
      </c>
      <c r="P1157" s="121">
        <v>39279</v>
      </c>
      <c r="Q1157" s="125" t="s">
        <v>2422</v>
      </c>
      <c r="R1157" s="132" t="str">
        <f>VLOOKUP($C1157,'Invited Hospitals'!$B:$K, 10, FALSE)</f>
        <v>Non teaching</v>
      </c>
      <c r="V1157" s="1"/>
      <c r="X1157" s="1"/>
      <c r="AF1157" s="17"/>
      <c r="AG1157" s="18"/>
      <c r="AH1157" s="17"/>
    </row>
    <row r="1158" spans="1:34">
      <c r="A1158" s="84">
        <v>0.64085028094488439</v>
      </c>
      <c r="B1158" s="83" t="s">
        <v>1772</v>
      </c>
      <c r="C1158" s="83" t="s">
        <v>1772</v>
      </c>
      <c r="D1158" s="84">
        <v>6.8237914781315995E-2</v>
      </c>
      <c r="E1158" s="83" t="s">
        <v>1773</v>
      </c>
      <c r="F1158" s="84">
        <v>0.80914576343562938</v>
      </c>
      <c r="G1158" s="89" t="s">
        <v>1780</v>
      </c>
      <c r="H1158" t="str">
        <f t="shared" si="93"/>
        <v>Perry</v>
      </c>
      <c r="I1158" t="str">
        <f t="shared" si="94"/>
        <v>Crystal</v>
      </c>
      <c r="J1158" t="str">
        <f t="shared" si="95"/>
        <v>Perry, Crystal</v>
      </c>
      <c r="K1158">
        <f>VLOOKUP(C1158,'Invited Hospitals'!B:J, 7, FALSE)</f>
        <v>47</v>
      </c>
      <c r="L1158" s="132">
        <v>7</v>
      </c>
      <c r="M1158">
        <f>VLOOKUP($C1158,'Invited Hospitals'!$B:$J, 8, FALSE)</f>
        <v>2012</v>
      </c>
      <c r="N1158" s="132" t="str">
        <f>VLOOKUP($C1158,'Invited Hospitals'!$B:$K, 9, FALSE)</f>
        <v xml:space="preserve">Nongovt. (not-for-profit) - Church Operated
</v>
      </c>
      <c r="O1158" s="125" t="s">
        <v>2426</v>
      </c>
      <c r="P1158" s="113">
        <v>42989</v>
      </c>
      <c r="Q1158" s="125" t="s">
        <v>2422</v>
      </c>
      <c r="R1158" s="132" t="str">
        <f>VLOOKUP($C1158,'Invited Hospitals'!$B:$K, 10, FALSE)</f>
        <v>Non teaching</v>
      </c>
      <c r="V1158" s="1"/>
      <c r="X1158" s="1"/>
      <c r="AF1158" s="17"/>
      <c r="AG1158" s="18"/>
      <c r="AH1158" s="17"/>
    </row>
    <row r="1159" spans="1:34">
      <c r="A1159" s="84">
        <v>0.78760364288680385</v>
      </c>
      <c r="B1159" s="83" t="s">
        <v>1772</v>
      </c>
      <c r="C1159" s="83" t="s">
        <v>1772</v>
      </c>
      <c r="D1159" s="84">
        <v>6.8237914781316023E-2</v>
      </c>
      <c r="E1159" s="83" t="s">
        <v>1773</v>
      </c>
      <c r="F1159" s="84">
        <v>0.80914576343562938</v>
      </c>
      <c r="G1159" s="104" t="s">
        <v>1781</v>
      </c>
      <c r="H1159" t="str">
        <f t="shared" si="93"/>
        <v>Durgapersad</v>
      </c>
      <c r="I1159" t="str">
        <f t="shared" si="94"/>
        <v>Joanie</v>
      </c>
      <c r="J1159" t="str">
        <f t="shared" si="95"/>
        <v>Durgapersad, Joanie</v>
      </c>
      <c r="K1159">
        <f>VLOOKUP(C1159,'Invited Hospitals'!B:J, 7, FALSE)</f>
        <v>47</v>
      </c>
      <c r="L1159" s="132">
        <v>7</v>
      </c>
      <c r="M1159">
        <f>VLOOKUP($C1159,'Invited Hospitals'!$B:$J, 8, FALSE)</f>
        <v>2012</v>
      </c>
      <c r="N1159" s="132" t="str">
        <f>VLOOKUP($C1159,'Invited Hospitals'!$B:$K, 9, FALSE)</f>
        <v xml:space="preserve">Nongovt. (not-for-profit) - Church Operated
</v>
      </c>
      <c r="O1159" s="125" t="s">
        <v>2426</v>
      </c>
      <c r="P1159" s="121">
        <v>40623</v>
      </c>
      <c r="Q1159" s="125" t="s">
        <v>2422</v>
      </c>
      <c r="R1159" s="132" t="str">
        <f>VLOOKUP($C1159,'Invited Hospitals'!$B:$K, 10, FALSE)</f>
        <v>Non teaching</v>
      </c>
      <c r="V1159" s="1"/>
      <c r="X1159" s="1"/>
      <c r="AF1159" s="17"/>
      <c r="AG1159" s="18"/>
      <c r="AH1159" s="17"/>
    </row>
    <row r="1160" spans="1:34">
      <c r="A1160" s="151">
        <v>0.47106431006371241</v>
      </c>
      <c r="B1160" s="83" t="s">
        <v>1772</v>
      </c>
      <c r="C1160" s="83" t="s">
        <v>1772</v>
      </c>
      <c r="D1160" s="151">
        <v>6.8237914781316023E-2</v>
      </c>
      <c r="E1160" s="83" t="s">
        <v>1773</v>
      </c>
      <c r="F1160" s="151">
        <v>0.80914576343562938</v>
      </c>
      <c r="G1160" s="104" t="s">
        <v>1782</v>
      </c>
      <c r="H1160" t="str">
        <f t="shared" si="93"/>
        <v>Petite</v>
      </c>
      <c r="I1160" t="str">
        <f t="shared" si="94"/>
        <v>Kahn</v>
      </c>
      <c r="J1160" t="str">
        <f t="shared" si="95"/>
        <v>Petite, Kahn</v>
      </c>
      <c r="K1160">
        <f>VLOOKUP(C1160,'Invited Hospitals'!B:J, 7, FALSE)</f>
        <v>47</v>
      </c>
      <c r="L1160" s="132">
        <v>7</v>
      </c>
      <c r="M1160">
        <f>VLOOKUP($C1160,'Invited Hospitals'!$B:$J, 8, FALSE)</f>
        <v>2012</v>
      </c>
      <c r="N1160" s="132" t="str">
        <f>VLOOKUP($C1160,'Invited Hospitals'!$B:$K, 9, FALSE)</f>
        <v xml:space="preserve">Nongovt. (not-for-profit) - Church Operated
</v>
      </c>
      <c r="O1160" s="125" t="s">
        <v>2426</v>
      </c>
      <c r="P1160" s="121">
        <v>42023</v>
      </c>
      <c r="Q1160" s="125" t="s">
        <v>2422</v>
      </c>
      <c r="R1160" s="132" t="str">
        <f>VLOOKUP($C1160,'Invited Hospitals'!$B:$K, 10, FALSE)</f>
        <v>Non teaching</v>
      </c>
      <c r="V1160" s="1"/>
      <c r="X1160" s="1"/>
      <c r="AF1160" s="17"/>
      <c r="AG1160" s="18"/>
      <c r="AH1160" s="17"/>
    </row>
    <row r="1161" spans="1:34">
      <c r="A1161" s="151">
        <v>0.77977291377380631</v>
      </c>
      <c r="B1161" s="83" t="s">
        <v>1772</v>
      </c>
      <c r="C1161" s="83" t="s">
        <v>1772</v>
      </c>
      <c r="D1161" s="151">
        <v>6.8237914781315995E-2</v>
      </c>
      <c r="E1161" s="83" t="s">
        <v>1773</v>
      </c>
      <c r="F1161" s="151">
        <v>0.80914576343562938</v>
      </c>
      <c r="G1161" s="104" t="s">
        <v>1783</v>
      </c>
      <c r="H1161" t="str">
        <f t="shared" si="93"/>
        <v>Frederic</v>
      </c>
      <c r="I1161" t="str">
        <f t="shared" si="94"/>
        <v>Kate</v>
      </c>
      <c r="J1161" t="str">
        <f t="shared" si="95"/>
        <v>Frederic, Kate</v>
      </c>
      <c r="K1161">
        <f>VLOOKUP(C1161,'Invited Hospitals'!B:J, 7, FALSE)</f>
        <v>47</v>
      </c>
      <c r="L1161" s="132">
        <v>7</v>
      </c>
      <c r="M1161">
        <f>VLOOKUP($C1161,'Invited Hospitals'!$B:$J, 8, FALSE)</f>
        <v>2012</v>
      </c>
      <c r="N1161" s="132" t="str">
        <f>VLOOKUP($C1161,'Invited Hospitals'!$B:$K, 9, FALSE)</f>
        <v xml:space="preserve">Nongovt. (not-for-profit) - Church Operated
</v>
      </c>
      <c r="O1161" s="125" t="s">
        <v>2426</v>
      </c>
      <c r="P1161" s="121">
        <v>41869</v>
      </c>
      <c r="Q1161" s="125" t="s">
        <v>2998</v>
      </c>
      <c r="R1161" s="132" t="str">
        <f>VLOOKUP($C1161,'Invited Hospitals'!$B:$K, 10, FALSE)</f>
        <v>Non teaching</v>
      </c>
      <c r="V1161" s="1"/>
      <c r="X1161" s="1"/>
      <c r="AF1161" s="17"/>
      <c r="AG1161" s="18"/>
      <c r="AH1161" s="17"/>
    </row>
    <row r="1162" spans="1:34">
      <c r="A1162" s="151">
        <v>0.95542606672976671</v>
      </c>
      <c r="B1162" s="83" t="s">
        <v>1772</v>
      </c>
      <c r="C1162" s="83" t="s">
        <v>1772</v>
      </c>
      <c r="D1162" s="84">
        <v>6.8237914781315995E-2</v>
      </c>
      <c r="E1162" s="83" t="s">
        <v>1773</v>
      </c>
      <c r="F1162" s="151">
        <v>0.80914576343562938</v>
      </c>
      <c r="G1162" s="89" t="s">
        <v>1784</v>
      </c>
      <c r="H1162" t="str">
        <f t="shared" si="93"/>
        <v>Babin</v>
      </c>
      <c r="I1162" t="str">
        <f t="shared" si="94"/>
        <v>Morgin</v>
      </c>
      <c r="J1162" t="str">
        <f t="shared" si="95"/>
        <v>Babin, Morgin</v>
      </c>
      <c r="K1162">
        <f>VLOOKUP(C1162,'Invited Hospitals'!B:J, 7, FALSE)</f>
        <v>47</v>
      </c>
      <c r="L1162" s="132">
        <v>7</v>
      </c>
      <c r="M1162">
        <f>VLOOKUP($C1162,'Invited Hospitals'!$B:$J, 8, FALSE)</f>
        <v>2012</v>
      </c>
      <c r="N1162" s="132" t="str">
        <f>VLOOKUP($C1162,'Invited Hospitals'!$B:$K, 9, FALSE)</f>
        <v xml:space="preserve">Nongovt. (not-for-profit) - Church Operated
</v>
      </c>
      <c r="O1162" s="125" t="s">
        <v>2426</v>
      </c>
      <c r="P1162" s="121">
        <v>42387</v>
      </c>
      <c r="Q1162" s="125" t="s">
        <v>2434</v>
      </c>
      <c r="R1162" s="132" t="str">
        <f>VLOOKUP($C1162,'Invited Hospitals'!$B:$K, 10, FALSE)</f>
        <v>Non teaching</v>
      </c>
      <c r="V1162" s="1"/>
      <c r="X1162" s="1"/>
      <c r="AF1162" s="17"/>
      <c r="AG1162" s="18"/>
      <c r="AH1162" s="17"/>
    </row>
    <row r="1163" spans="1:34">
      <c r="A1163" s="151">
        <v>0.68136667665076522</v>
      </c>
      <c r="B1163" s="83" t="s">
        <v>1772</v>
      </c>
      <c r="C1163" s="83" t="s">
        <v>1772</v>
      </c>
      <c r="D1163" s="84">
        <v>6.8237914781315995E-2</v>
      </c>
      <c r="E1163" s="83" t="s">
        <v>1773</v>
      </c>
      <c r="F1163" s="151">
        <v>0.80914576343562938</v>
      </c>
      <c r="G1163" s="89" t="s">
        <v>1785</v>
      </c>
      <c r="H1163" t="str">
        <f t="shared" si="93"/>
        <v>Morin</v>
      </c>
      <c r="I1163" t="str">
        <f t="shared" si="94"/>
        <v>Shari</v>
      </c>
      <c r="J1163" t="str">
        <f t="shared" si="95"/>
        <v>Morin, Shari</v>
      </c>
      <c r="K1163">
        <f>VLOOKUP(C1163,'Invited Hospitals'!B:J, 7, FALSE)</f>
        <v>47</v>
      </c>
      <c r="L1163" s="132">
        <v>7</v>
      </c>
      <c r="M1163">
        <f>VLOOKUP($C1163,'Invited Hospitals'!$B:$J, 8, FALSE)</f>
        <v>2012</v>
      </c>
      <c r="N1163" s="132" t="str">
        <f>VLOOKUP($C1163,'Invited Hospitals'!$B:$K, 9, FALSE)</f>
        <v xml:space="preserve">Nongovt. (not-for-profit) - Church Operated
</v>
      </c>
      <c r="O1163" s="125" t="s">
        <v>3170</v>
      </c>
      <c r="P1163" s="121">
        <v>39475</v>
      </c>
      <c r="Q1163" s="125" t="s">
        <v>2998</v>
      </c>
      <c r="R1163" s="132" t="str">
        <f>VLOOKUP($C1163,'Invited Hospitals'!$B:$K, 10, FALSE)</f>
        <v>Non teaching</v>
      </c>
      <c r="V1163" s="1"/>
      <c r="X1163" s="1"/>
      <c r="AF1163" s="17"/>
      <c r="AG1163" s="18"/>
      <c r="AH1163" s="17"/>
    </row>
    <row r="1164" spans="1:34">
      <c r="A1164" s="151">
        <v>8.9075058573550359E-2</v>
      </c>
      <c r="B1164" s="83" t="s">
        <v>1772</v>
      </c>
      <c r="C1164" s="83" t="s">
        <v>1772</v>
      </c>
      <c r="D1164" s="84">
        <v>6.8237914781315995E-2</v>
      </c>
      <c r="E1164" s="83" t="s">
        <v>1773</v>
      </c>
      <c r="F1164" s="151">
        <v>0.80914576343562938</v>
      </c>
      <c r="G1164" s="89" t="s">
        <v>1786</v>
      </c>
      <c r="H1164" t="str">
        <f t="shared" si="93"/>
        <v>Robbins</v>
      </c>
      <c r="I1164" t="str">
        <f t="shared" si="94"/>
        <v>Tiffany</v>
      </c>
      <c r="J1164" t="str">
        <f t="shared" si="95"/>
        <v>Robbins, Tiffany</v>
      </c>
      <c r="K1164">
        <f>VLOOKUP(C1164,'Invited Hospitals'!B:J, 7, FALSE)</f>
        <v>47</v>
      </c>
      <c r="L1164" s="132">
        <v>7</v>
      </c>
      <c r="M1164">
        <f>VLOOKUP($C1164,'Invited Hospitals'!$B:$J, 8, FALSE)</f>
        <v>2012</v>
      </c>
      <c r="N1164" s="132" t="str">
        <f>VLOOKUP($C1164,'Invited Hospitals'!$B:$K, 9, FALSE)</f>
        <v xml:space="preserve">Nongovt. (not-for-profit) - Church Operated
</v>
      </c>
      <c r="O1164" s="125" t="s">
        <v>2426</v>
      </c>
      <c r="P1164" s="121">
        <v>41491</v>
      </c>
      <c r="Q1164" s="125" t="s">
        <v>2476</v>
      </c>
      <c r="R1164" s="132" t="str">
        <f>VLOOKUP($C1164,'Invited Hospitals'!$B:$K, 10, FALSE)</f>
        <v>Non teaching</v>
      </c>
      <c r="V1164" s="1"/>
      <c r="X1164" s="1"/>
      <c r="AF1164" s="17"/>
      <c r="AG1164" s="18"/>
      <c r="AH1164" s="17"/>
    </row>
    <row r="1165" spans="1:34">
      <c r="A1165" s="151">
        <v>0.26891973273175618</v>
      </c>
      <c r="B1165" s="83" t="s">
        <v>1772</v>
      </c>
      <c r="C1165" s="83" t="s">
        <v>1772</v>
      </c>
      <c r="D1165" s="84">
        <v>6.8237914781315995E-2</v>
      </c>
      <c r="E1165" s="83" t="s">
        <v>1773</v>
      </c>
      <c r="F1165" s="151">
        <v>0.80914576343562938</v>
      </c>
      <c r="G1165" s="89" t="s">
        <v>1787</v>
      </c>
      <c r="H1165" t="str">
        <f t="shared" si="93"/>
        <v>Williams</v>
      </c>
      <c r="I1165" t="str">
        <f t="shared" si="94"/>
        <v>Zona</v>
      </c>
      <c r="J1165" t="str">
        <f t="shared" si="95"/>
        <v>Williams, Zona</v>
      </c>
      <c r="K1165">
        <f>VLOOKUP(C1165,'Invited Hospitals'!B:J, 7, FALSE)</f>
        <v>47</v>
      </c>
      <c r="L1165" s="132">
        <v>7</v>
      </c>
      <c r="M1165">
        <f>VLOOKUP($C1165,'Invited Hospitals'!$B:$J, 8, FALSE)</f>
        <v>2012</v>
      </c>
      <c r="N1165" s="132" t="str">
        <f>VLOOKUP($C1165,'Invited Hospitals'!$B:$K, 9, FALSE)</f>
        <v xml:space="preserve">Nongovt. (not-for-profit) - Church Operated
</v>
      </c>
      <c r="O1165" s="125" t="s">
        <v>2426</v>
      </c>
      <c r="P1165" s="121">
        <v>41330</v>
      </c>
      <c r="Q1165" s="125" t="s">
        <v>2422</v>
      </c>
      <c r="R1165" s="132" t="str">
        <f>VLOOKUP($C1165,'Invited Hospitals'!$B:$K, 10, FALSE)</f>
        <v>Non teaching</v>
      </c>
      <c r="V1165" s="1"/>
      <c r="X1165" s="1"/>
      <c r="AF1165" s="17"/>
      <c r="AG1165" s="18"/>
      <c r="AH1165" s="17"/>
    </row>
    <row r="1166" spans="1:34">
      <c r="A1166" s="84">
        <v>0.43298678274750435</v>
      </c>
      <c r="B1166" s="83" t="s">
        <v>1772</v>
      </c>
      <c r="C1166" s="83" t="s">
        <v>1772</v>
      </c>
      <c r="D1166" s="84">
        <v>6.8237914781315995E-2</v>
      </c>
      <c r="E1166" s="83" t="s">
        <v>1774</v>
      </c>
      <c r="F1166" s="84">
        <v>0.10735205918816826</v>
      </c>
      <c r="G1166" s="83" t="s">
        <v>1788</v>
      </c>
      <c r="H1166" t="str">
        <f t="shared" si="93"/>
        <v>Lebouef</v>
      </c>
      <c r="I1166" t="str">
        <f t="shared" si="94"/>
        <v>Angela</v>
      </c>
      <c r="J1166" t="str">
        <f t="shared" si="95"/>
        <v>Lebouef, Angela</v>
      </c>
      <c r="K1166">
        <f>VLOOKUP(C1166,'Invited Hospitals'!B:J, 7, FALSE)</f>
        <v>47</v>
      </c>
      <c r="L1166" s="132">
        <v>16</v>
      </c>
      <c r="M1166">
        <f>VLOOKUP($C1166,'Invited Hospitals'!$B:$J, 8, FALSE)</f>
        <v>2012</v>
      </c>
      <c r="N1166" s="132" t="str">
        <f>VLOOKUP($C1166,'Invited Hospitals'!$B:$K, 9, FALSE)</f>
        <v xml:space="preserve">Nongovt. (not-for-profit) - Church Operated
</v>
      </c>
      <c r="O1166" s="125" t="s">
        <v>2664</v>
      </c>
      <c r="P1166" s="121">
        <v>36739</v>
      </c>
      <c r="Q1166" s="125" t="s">
        <v>2476</v>
      </c>
      <c r="R1166" s="132" t="str">
        <f>VLOOKUP($C1166,'Invited Hospitals'!$B:$K, 10, FALSE)</f>
        <v>Non teaching</v>
      </c>
      <c r="V1166" s="1"/>
      <c r="X1166" s="1"/>
      <c r="AF1166" s="17"/>
      <c r="AG1166" s="18"/>
      <c r="AH1166" s="17"/>
    </row>
    <row r="1167" spans="1:34">
      <c r="A1167" s="151">
        <v>0.12465468352324705</v>
      </c>
      <c r="B1167" s="83" t="s">
        <v>1772</v>
      </c>
      <c r="C1167" s="83" t="s">
        <v>1772</v>
      </c>
      <c r="D1167" s="151">
        <v>6.8237914781315995E-2</v>
      </c>
      <c r="E1167" s="83" t="s">
        <v>1774</v>
      </c>
      <c r="F1167" s="151">
        <v>0.10735205918816826</v>
      </c>
      <c r="G1167" s="83" t="s">
        <v>1789</v>
      </c>
      <c r="H1167" t="str">
        <f t="shared" si="93"/>
        <v>Cutno</v>
      </c>
      <c r="I1167" t="str">
        <f t="shared" si="94"/>
        <v>Barbara</v>
      </c>
      <c r="J1167" t="str">
        <f t="shared" si="95"/>
        <v>Cutno, Barbara</v>
      </c>
      <c r="K1167">
        <f>VLOOKUP(C1167,'Invited Hospitals'!B:J, 7, FALSE)</f>
        <v>47</v>
      </c>
      <c r="L1167" s="132">
        <v>16</v>
      </c>
      <c r="M1167">
        <f>VLOOKUP($C1167,'Invited Hospitals'!$B:$J, 8, FALSE)</f>
        <v>2012</v>
      </c>
      <c r="N1167" s="132" t="str">
        <f>VLOOKUP($C1167,'Invited Hospitals'!$B:$K, 9, FALSE)</f>
        <v xml:space="preserve">Nongovt. (not-for-profit) - Church Operated
</v>
      </c>
      <c r="O1167" s="125" t="s">
        <v>2664</v>
      </c>
      <c r="P1167" s="121">
        <v>39139</v>
      </c>
      <c r="Q1167" s="125" t="s">
        <v>2422</v>
      </c>
      <c r="R1167" s="132" t="str">
        <f>VLOOKUP($C1167,'Invited Hospitals'!$B:$K, 10, FALSE)</f>
        <v>Non teaching</v>
      </c>
      <c r="V1167" s="1"/>
      <c r="X1167" s="1"/>
      <c r="AF1167" s="17"/>
      <c r="AG1167" s="18"/>
      <c r="AH1167" s="17"/>
    </row>
    <row r="1168" spans="1:34">
      <c r="A1168" s="84">
        <v>0.25470604129845065</v>
      </c>
      <c r="B1168" s="83" t="s">
        <v>1772</v>
      </c>
      <c r="C1168" s="83" t="s">
        <v>1772</v>
      </c>
      <c r="D1168" s="84">
        <v>6.8237914781315995E-2</v>
      </c>
      <c r="E1168" s="83" t="s">
        <v>1774</v>
      </c>
      <c r="F1168" s="84">
        <v>0.10735205918816826</v>
      </c>
      <c r="G1168" s="132" t="s">
        <v>1790</v>
      </c>
      <c r="H1168" t="str">
        <f t="shared" si="93"/>
        <v>Smith</v>
      </c>
      <c r="I1168" t="str">
        <f t="shared" si="94"/>
        <v>Carly</v>
      </c>
      <c r="J1168" t="str">
        <f t="shared" si="95"/>
        <v>Smith, Carly</v>
      </c>
      <c r="K1168">
        <f>VLOOKUP(C1168,'Invited Hospitals'!B:J, 7, FALSE)</f>
        <v>47</v>
      </c>
      <c r="L1168" s="132">
        <v>16</v>
      </c>
      <c r="M1168">
        <f>VLOOKUP($C1168,'Invited Hospitals'!$B:$J, 8, FALSE)</f>
        <v>2012</v>
      </c>
      <c r="N1168" s="132" t="str">
        <f>VLOOKUP($C1168,'Invited Hospitals'!$B:$K, 9, FALSE)</f>
        <v xml:space="preserve">Nongovt. (not-for-profit) - Church Operated
</v>
      </c>
      <c r="O1168" s="125" t="s">
        <v>2426</v>
      </c>
      <c r="P1168" s="121">
        <v>42569</v>
      </c>
      <c r="Q1168" s="125" t="s">
        <v>2422</v>
      </c>
      <c r="R1168" s="132" t="str">
        <f>VLOOKUP($C1168,'Invited Hospitals'!$B:$K, 10, FALSE)</f>
        <v>Non teaching</v>
      </c>
      <c r="V1168" s="1"/>
      <c r="X1168" s="1"/>
      <c r="AF1168" s="17"/>
      <c r="AG1168" s="18"/>
      <c r="AH1168" s="17"/>
    </row>
    <row r="1169" spans="1:34">
      <c r="A1169" s="151">
        <v>0.35043190691137149</v>
      </c>
      <c r="B1169" s="83" t="s">
        <v>1772</v>
      </c>
      <c r="C1169" s="83" t="s">
        <v>1772</v>
      </c>
      <c r="D1169" s="151">
        <v>6.8237914781315995E-2</v>
      </c>
      <c r="E1169" s="83" t="s">
        <v>1774</v>
      </c>
      <c r="F1169" s="151">
        <v>0.10735205918816826</v>
      </c>
      <c r="G1169" s="83" t="s">
        <v>1791</v>
      </c>
      <c r="H1169" t="str">
        <f t="shared" si="93"/>
        <v>Olivas</v>
      </c>
      <c r="I1169" t="str">
        <f t="shared" si="94"/>
        <v>Deisy</v>
      </c>
      <c r="J1169" t="str">
        <f t="shared" si="95"/>
        <v>Olivas, Deisy</v>
      </c>
      <c r="K1169">
        <f>VLOOKUP(C1169,'Invited Hospitals'!B:J, 7, FALSE)</f>
        <v>47</v>
      </c>
      <c r="L1169" s="132">
        <v>16</v>
      </c>
      <c r="M1169">
        <f>VLOOKUP($C1169,'Invited Hospitals'!$B:$J, 8, FALSE)</f>
        <v>2012</v>
      </c>
      <c r="N1169" s="132" t="str">
        <f>VLOOKUP($C1169,'Invited Hospitals'!$B:$K, 9, FALSE)</f>
        <v xml:space="preserve">Nongovt. (not-for-profit) - Church Operated
</v>
      </c>
      <c r="O1169" s="125" t="s">
        <v>2426</v>
      </c>
      <c r="P1169" s="121">
        <v>42030</v>
      </c>
      <c r="Q1169" s="125" t="s">
        <v>2422</v>
      </c>
      <c r="R1169" s="132" t="str">
        <f>VLOOKUP($C1169,'Invited Hospitals'!$B:$K, 10, FALSE)</f>
        <v>Non teaching</v>
      </c>
      <c r="V1169" s="1"/>
      <c r="X1169" s="1"/>
      <c r="AF1169" s="17"/>
      <c r="AG1169" s="18"/>
      <c r="AH1169" s="17"/>
    </row>
    <row r="1170" spans="1:34">
      <c r="A1170" s="151">
        <v>0.5573134977008124</v>
      </c>
      <c r="B1170" s="83" t="s">
        <v>1772</v>
      </c>
      <c r="C1170" s="83" t="s">
        <v>1772</v>
      </c>
      <c r="D1170" s="151">
        <v>6.8237914781316023E-2</v>
      </c>
      <c r="E1170" s="83" t="s">
        <v>1774</v>
      </c>
      <c r="F1170" s="151">
        <v>0.10735205918816826</v>
      </c>
      <c r="G1170" s="83" t="s">
        <v>1792</v>
      </c>
      <c r="H1170" t="str">
        <f t="shared" si="93"/>
        <v>Perrin</v>
      </c>
      <c r="I1170" t="str">
        <f t="shared" si="94"/>
        <v>Dennis</v>
      </c>
      <c r="J1170" t="str">
        <f t="shared" si="95"/>
        <v>Perrin, Dennis</v>
      </c>
      <c r="K1170">
        <f>VLOOKUP(C1170,'Invited Hospitals'!B:J, 7, FALSE)</f>
        <v>47</v>
      </c>
      <c r="L1170" s="132">
        <v>16</v>
      </c>
      <c r="M1170">
        <f>VLOOKUP($C1170,'Invited Hospitals'!$B:$J, 8, FALSE)</f>
        <v>2012</v>
      </c>
      <c r="N1170" s="132" t="str">
        <f>VLOOKUP($C1170,'Invited Hospitals'!$B:$K, 9, FALSE)</f>
        <v xml:space="preserve">Nongovt. (not-for-profit) - Church Operated
</v>
      </c>
      <c r="O1170" s="125" t="s">
        <v>2426</v>
      </c>
      <c r="P1170" s="121">
        <v>35912</v>
      </c>
      <c r="Q1170" s="125" t="s">
        <v>2476</v>
      </c>
      <c r="R1170" s="132" t="str">
        <f>VLOOKUP($C1170,'Invited Hospitals'!$B:$K, 10, FALSE)</f>
        <v>Non teaching</v>
      </c>
      <c r="V1170" s="1"/>
      <c r="X1170" s="1"/>
      <c r="AF1170" s="17"/>
      <c r="AG1170" s="18"/>
      <c r="AH1170" s="17"/>
    </row>
    <row r="1171" spans="1:34">
      <c r="A1171" s="84">
        <v>0.82319096823227755</v>
      </c>
      <c r="B1171" s="83" t="s">
        <v>1772</v>
      </c>
      <c r="C1171" s="83" t="s">
        <v>1772</v>
      </c>
      <c r="D1171" s="84">
        <v>6.8237914781316023E-2</v>
      </c>
      <c r="E1171" s="83" t="s">
        <v>1774</v>
      </c>
      <c r="F1171" s="84">
        <v>0.10735205918816826</v>
      </c>
      <c r="G1171" s="83" t="s">
        <v>1793</v>
      </c>
      <c r="H1171" t="str">
        <f t="shared" si="93"/>
        <v>Brown</v>
      </c>
      <c r="I1171" t="str">
        <f t="shared" si="94"/>
        <v>Gloria</v>
      </c>
      <c r="J1171" t="str">
        <f t="shared" si="95"/>
        <v>Brown, Gloria</v>
      </c>
      <c r="K1171">
        <f>VLOOKUP(C1171,'Invited Hospitals'!B:J, 7, FALSE)</f>
        <v>47</v>
      </c>
      <c r="L1171" s="132">
        <v>16</v>
      </c>
      <c r="M1171">
        <f>VLOOKUP($C1171,'Invited Hospitals'!$B:$J, 8, FALSE)</f>
        <v>2012</v>
      </c>
      <c r="N1171" s="132" t="str">
        <f>VLOOKUP($C1171,'Invited Hospitals'!$B:$K, 9, FALSE)</f>
        <v xml:space="preserve">Nongovt. (not-for-profit) - Church Operated
</v>
      </c>
      <c r="O1171" s="125" t="s">
        <v>2664</v>
      </c>
      <c r="P1171" s="121">
        <v>39727</v>
      </c>
      <c r="Q1171" s="125" t="s">
        <v>2476</v>
      </c>
      <c r="R1171" s="132" t="str">
        <f>VLOOKUP($C1171,'Invited Hospitals'!$B:$K, 10, FALSE)</f>
        <v>Non teaching</v>
      </c>
      <c r="V1171" s="1"/>
      <c r="X1171" s="1"/>
      <c r="AF1171" s="17"/>
      <c r="AG1171" s="18"/>
      <c r="AH1171" s="17"/>
    </row>
    <row r="1172" spans="1:34">
      <c r="A1172" s="84">
        <v>0.98937357220832678</v>
      </c>
      <c r="B1172" s="83" t="s">
        <v>1772</v>
      </c>
      <c r="C1172" s="83" t="s">
        <v>1772</v>
      </c>
      <c r="D1172" s="84">
        <v>6.8237914781315995E-2</v>
      </c>
      <c r="E1172" s="83" t="s">
        <v>1774</v>
      </c>
      <c r="F1172" s="84">
        <v>0.10735205918816826</v>
      </c>
      <c r="G1172" s="132" t="s">
        <v>1794</v>
      </c>
      <c r="H1172" t="str">
        <f t="shared" si="93"/>
        <v>Allen</v>
      </c>
      <c r="I1172" t="str">
        <f t="shared" si="94"/>
        <v>Joni</v>
      </c>
      <c r="J1172" t="str">
        <f t="shared" si="95"/>
        <v>Allen, Joni</v>
      </c>
      <c r="K1172">
        <f>VLOOKUP(C1172,'Invited Hospitals'!B:J, 7, FALSE)</f>
        <v>47</v>
      </c>
      <c r="L1172" s="132">
        <v>16</v>
      </c>
      <c r="M1172">
        <f>VLOOKUP($C1172,'Invited Hospitals'!$B:$J, 8, FALSE)</f>
        <v>2012</v>
      </c>
      <c r="N1172" s="132" t="str">
        <f>VLOOKUP($C1172,'Invited Hospitals'!$B:$K, 9, FALSE)</f>
        <v xml:space="preserve">Nongovt. (not-for-profit) - Church Operated
</v>
      </c>
      <c r="O1172" s="125" t="s">
        <v>2426</v>
      </c>
      <c r="P1172" s="121">
        <v>42933</v>
      </c>
      <c r="Q1172" s="125" t="s">
        <v>2422</v>
      </c>
      <c r="R1172" s="132" t="str">
        <f>VLOOKUP($C1172,'Invited Hospitals'!$B:$K, 10, FALSE)</f>
        <v>Non teaching</v>
      </c>
      <c r="V1172" s="1"/>
      <c r="X1172" s="1"/>
      <c r="Y1172" s="6"/>
      <c r="AF1172" s="30"/>
      <c r="AG1172" s="26"/>
      <c r="AH1172" s="17"/>
    </row>
    <row r="1173" spans="1:34">
      <c r="A1173" s="151">
        <v>0.74356254276693878</v>
      </c>
      <c r="B1173" s="83" t="s">
        <v>1772</v>
      </c>
      <c r="C1173" s="83" t="s">
        <v>1772</v>
      </c>
      <c r="D1173" s="84">
        <v>6.8237914781315995E-2</v>
      </c>
      <c r="E1173" s="83" t="s">
        <v>1774</v>
      </c>
      <c r="F1173" s="151">
        <v>0.10735205918816826</v>
      </c>
      <c r="G1173" s="132" t="s">
        <v>1795</v>
      </c>
      <c r="H1173" t="str">
        <f t="shared" si="93"/>
        <v>Lemoine</v>
      </c>
      <c r="I1173" t="str">
        <f t="shared" si="94"/>
        <v>Joshline</v>
      </c>
      <c r="J1173" t="str">
        <f t="shared" si="95"/>
        <v>Lemoine, Joshline</v>
      </c>
      <c r="K1173">
        <f>VLOOKUP(C1173,'Invited Hospitals'!B:J, 7, FALSE)</f>
        <v>47</v>
      </c>
      <c r="L1173" s="132">
        <v>16</v>
      </c>
      <c r="M1173">
        <f>VLOOKUP($C1173,'Invited Hospitals'!$B:$J, 8, FALSE)</f>
        <v>2012</v>
      </c>
      <c r="N1173" s="132" t="str">
        <f>VLOOKUP($C1173,'Invited Hospitals'!$B:$K, 9, FALSE)</f>
        <v xml:space="preserve">Nongovt. (not-for-profit) - Church Operated
</v>
      </c>
      <c r="O1173" s="125" t="s">
        <v>2426</v>
      </c>
      <c r="P1173" s="121">
        <v>36836</v>
      </c>
      <c r="Q1173" s="125" t="s">
        <v>2476</v>
      </c>
      <c r="R1173" s="132" t="str">
        <f>VLOOKUP($C1173,'Invited Hospitals'!$B:$K, 10, FALSE)</f>
        <v>Non teaching</v>
      </c>
      <c r="V1173" s="1"/>
      <c r="X1173" s="1"/>
      <c r="Y1173" s="6"/>
      <c r="AF1173" s="30"/>
      <c r="AG1173" s="26"/>
      <c r="AH1173" s="17"/>
    </row>
    <row r="1174" spans="1:34">
      <c r="A1174" s="151">
        <v>0.33056776877466931</v>
      </c>
      <c r="B1174" s="83" t="s">
        <v>1772</v>
      </c>
      <c r="C1174" s="83" t="s">
        <v>1772</v>
      </c>
      <c r="D1174" s="84">
        <v>6.8237914781316023E-2</v>
      </c>
      <c r="E1174" s="83" t="s">
        <v>1774</v>
      </c>
      <c r="F1174" s="151">
        <v>0.10735205918816826</v>
      </c>
      <c r="G1174" s="132" t="s">
        <v>1796</v>
      </c>
      <c r="H1174" t="str">
        <f t="shared" si="93"/>
        <v>Ndosseu</v>
      </c>
      <c r="I1174" t="str">
        <f t="shared" si="94"/>
        <v>Margot</v>
      </c>
      <c r="J1174" t="str">
        <f t="shared" si="95"/>
        <v>Ndosseu, Margot</v>
      </c>
      <c r="K1174">
        <f>VLOOKUP(C1174,'Invited Hospitals'!B:J, 7, FALSE)</f>
        <v>47</v>
      </c>
      <c r="L1174" s="132">
        <v>16</v>
      </c>
      <c r="M1174">
        <f>VLOOKUP($C1174,'Invited Hospitals'!$B:$J, 8, FALSE)</f>
        <v>2012</v>
      </c>
      <c r="N1174" s="132" t="str">
        <f>VLOOKUP($C1174,'Invited Hospitals'!$B:$K, 9, FALSE)</f>
        <v xml:space="preserve">Nongovt. (not-for-profit) - Church Operated
</v>
      </c>
      <c r="O1174" s="125" t="s">
        <v>2426</v>
      </c>
      <c r="P1174" s="121">
        <v>42604</v>
      </c>
      <c r="Q1174" s="125" t="s">
        <v>2476</v>
      </c>
      <c r="R1174" s="132" t="str">
        <f>VLOOKUP($C1174,'Invited Hospitals'!$B:$K, 10, FALSE)</f>
        <v>Non teaching</v>
      </c>
      <c r="V1174" s="1"/>
      <c r="X1174" s="1"/>
      <c r="Y1174" s="6"/>
      <c r="AF1174" s="30"/>
      <c r="AG1174" s="26"/>
      <c r="AH1174" s="17"/>
    </row>
    <row r="1175" spans="1:34">
      <c r="A1175" s="84">
        <v>0.81156746561295423</v>
      </c>
      <c r="B1175" s="83" t="s">
        <v>1772</v>
      </c>
      <c r="C1175" s="83" t="s">
        <v>1772</v>
      </c>
      <c r="D1175" s="84">
        <v>6.8237914781315995E-2</v>
      </c>
      <c r="E1175" s="83" t="s">
        <v>1774</v>
      </c>
      <c r="F1175" s="84">
        <v>0.10735205918816826</v>
      </c>
      <c r="G1175" s="132" t="s">
        <v>1797</v>
      </c>
      <c r="H1175" t="str">
        <f t="shared" si="93"/>
        <v>Batiste</v>
      </c>
      <c r="I1175" t="str">
        <f t="shared" si="94"/>
        <v>Pamela</v>
      </c>
      <c r="J1175" t="str">
        <f t="shared" si="95"/>
        <v>Batiste, Pamela</v>
      </c>
      <c r="K1175">
        <f>VLOOKUP(C1175,'Invited Hospitals'!B:J, 7, FALSE)</f>
        <v>47</v>
      </c>
      <c r="L1175" s="132">
        <v>16</v>
      </c>
      <c r="M1175">
        <f>VLOOKUP($C1175,'Invited Hospitals'!$B:$J, 8, FALSE)</f>
        <v>2012</v>
      </c>
      <c r="N1175" s="132" t="str">
        <f>VLOOKUP($C1175,'Invited Hospitals'!$B:$K, 9, FALSE)</f>
        <v xml:space="preserve">Nongovt. (not-for-profit) - Church Operated
</v>
      </c>
      <c r="O1175" s="125" t="s">
        <v>2664</v>
      </c>
      <c r="P1175" s="121">
        <v>39713</v>
      </c>
      <c r="Q1175" s="125" t="s">
        <v>2422</v>
      </c>
      <c r="R1175" s="132" t="str">
        <f>VLOOKUP($C1175,'Invited Hospitals'!$B:$K, 10, FALSE)</f>
        <v>Non teaching</v>
      </c>
      <c r="V1175" s="1"/>
      <c r="X1175" s="1"/>
      <c r="Y1175" s="6"/>
      <c r="AF1175" s="30"/>
      <c r="AG1175" s="26"/>
      <c r="AH1175" s="17"/>
    </row>
    <row r="1176" spans="1:34">
      <c r="A1176" s="151">
        <v>0.75973153203019539</v>
      </c>
      <c r="B1176" s="83" t="s">
        <v>1772</v>
      </c>
      <c r="C1176" s="83" t="s">
        <v>1772</v>
      </c>
      <c r="D1176" s="151">
        <v>6.8237914781315995E-2</v>
      </c>
      <c r="E1176" s="83" t="s">
        <v>1774</v>
      </c>
      <c r="F1176" s="151">
        <v>0.10735205918816826</v>
      </c>
      <c r="G1176" s="83" t="s">
        <v>1798</v>
      </c>
      <c r="H1176" t="str">
        <f t="shared" si="93"/>
        <v>Largey</v>
      </c>
      <c r="I1176" t="str">
        <f t="shared" si="94"/>
        <v>Patrick</v>
      </c>
      <c r="J1176" t="str">
        <f t="shared" si="95"/>
        <v>Largey, Patrick</v>
      </c>
      <c r="K1176">
        <f>VLOOKUP(C1176,'Invited Hospitals'!B:J, 7, FALSE)</f>
        <v>47</v>
      </c>
      <c r="L1176" s="132">
        <v>16</v>
      </c>
      <c r="M1176">
        <f>VLOOKUP($C1176,'Invited Hospitals'!$B:$J, 8, FALSE)</f>
        <v>2012</v>
      </c>
      <c r="N1176" s="132" t="str">
        <f>VLOOKUP($C1176,'Invited Hospitals'!$B:$K, 9, FALSE)</f>
        <v xml:space="preserve">Nongovt. (not-for-profit) - Church Operated
</v>
      </c>
      <c r="O1176" s="125" t="s">
        <v>2426</v>
      </c>
      <c r="P1176" s="121">
        <v>38908</v>
      </c>
      <c r="Q1176" s="125" t="s">
        <v>2422</v>
      </c>
      <c r="R1176" s="132" t="str">
        <f>VLOOKUP($C1176,'Invited Hospitals'!$B:$K, 10, FALSE)</f>
        <v>Non teaching</v>
      </c>
      <c r="V1176" s="1"/>
      <c r="X1176" s="1"/>
      <c r="Y1176" s="6"/>
      <c r="AF1176" s="30"/>
      <c r="AG1176" s="26"/>
      <c r="AH1176" s="17"/>
    </row>
    <row r="1177" spans="1:34">
      <c r="A1177" s="84">
        <v>0.4921054104926128</v>
      </c>
      <c r="B1177" s="83" t="s">
        <v>1772</v>
      </c>
      <c r="C1177" s="83" t="s">
        <v>1772</v>
      </c>
      <c r="D1177" s="84">
        <v>6.8237914781315995E-2</v>
      </c>
      <c r="E1177" s="83" t="s">
        <v>1774</v>
      </c>
      <c r="F1177" s="84">
        <v>0.10735205918816826</v>
      </c>
      <c r="G1177" s="83" t="s">
        <v>1799</v>
      </c>
      <c r="H1177" t="str">
        <f t="shared" si="93"/>
        <v>Breckenrige</v>
      </c>
      <c r="I1177" t="str">
        <f t="shared" si="94"/>
        <v>Sarah</v>
      </c>
      <c r="J1177" t="str">
        <f t="shared" si="95"/>
        <v>Breckenrige, Sarah</v>
      </c>
      <c r="K1177">
        <f>VLOOKUP(C1177,'Invited Hospitals'!B:J, 7, FALSE)</f>
        <v>47</v>
      </c>
      <c r="L1177" s="132">
        <v>16</v>
      </c>
      <c r="M1177">
        <f>VLOOKUP($C1177,'Invited Hospitals'!$B:$J, 8, FALSE)</f>
        <v>2012</v>
      </c>
      <c r="N1177" s="132" t="str">
        <f>VLOOKUP($C1177,'Invited Hospitals'!$B:$K, 9, FALSE)</f>
        <v xml:space="preserve">Nongovt. (not-for-profit) - Church Operated
</v>
      </c>
      <c r="O1177" s="125" t="s">
        <v>2426</v>
      </c>
      <c r="P1177" s="121">
        <v>42933</v>
      </c>
      <c r="Q1177" s="125" t="s">
        <v>2656</v>
      </c>
      <c r="R1177" s="132" t="str">
        <f>VLOOKUP($C1177,'Invited Hospitals'!$B:$K, 10, FALSE)</f>
        <v>Non teaching</v>
      </c>
      <c r="V1177" s="1"/>
      <c r="X1177" s="1"/>
      <c r="Y1177" s="6"/>
      <c r="AF1177" s="30"/>
      <c r="AG1177" s="26"/>
      <c r="AH1177" s="17"/>
    </row>
    <row r="1178" spans="1:34">
      <c r="A1178" s="84">
        <v>0.81687783591316276</v>
      </c>
      <c r="B1178" s="83" t="s">
        <v>1772</v>
      </c>
      <c r="C1178" s="83" t="s">
        <v>1772</v>
      </c>
      <c r="D1178" s="84">
        <v>6.8237914781315995E-2</v>
      </c>
      <c r="E1178" s="83" t="s">
        <v>1774</v>
      </c>
      <c r="F1178" s="84">
        <v>0.10735205918816826</v>
      </c>
      <c r="G1178" s="83" t="s">
        <v>1800</v>
      </c>
      <c r="H1178" t="str">
        <f t="shared" si="93"/>
        <v>Clayton</v>
      </c>
      <c r="I1178" t="str">
        <f t="shared" si="94"/>
        <v>Tasia</v>
      </c>
      <c r="J1178" t="str">
        <f t="shared" si="95"/>
        <v>Clayton, Tasia</v>
      </c>
      <c r="K1178">
        <f>VLOOKUP(C1178,'Invited Hospitals'!B:J, 7, FALSE)</f>
        <v>47</v>
      </c>
      <c r="L1178" s="132">
        <v>16</v>
      </c>
      <c r="M1178">
        <f>VLOOKUP($C1178,'Invited Hospitals'!$B:$J, 8, FALSE)</f>
        <v>2012</v>
      </c>
      <c r="N1178" s="132" t="str">
        <f>VLOOKUP($C1178,'Invited Hospitals'!$B:$K, 9, FALSE)</f>
        <v xml:space="preserve">Nongovt. (not-for-profit) - Church Operated
</v>
      </c>
      <c r="O1178" s="125" t="s">
        <v>2426</v>
      </c>
      <c r="P1178" s="121">
        <v>42317</v>
      </c>
      <c r="Q1178" s="125" t="s">
        <v>2422</v>
      </c>
      <c r="R1178" s="132" t="str">
        <f>VLOOKUP($C1178,'Invited Hospitals'!$B:$K, 10, FALSE)</f>
        <v>Non teaching</v>
      </c>
      <c r="V1178" s="1"/>
      <c r="X1178" s="1"/>
      <c r="Y1178" s="6"/>
      <c r="AF1178" s="30"/>
      <c r="AG1178" s="26"/>
      <c r="AH1178" s="17"/>
    </row>
    <row r="1179" spans="1:34">
      <c r="A1179" s="151">
        <v>6.5332566321966823E-2</v>
      </c>
      <c r="B1179" s="83" t="s">
        <v>1772</v>
      </c>
      <c r="C1179" s="83" t="s">
        <v>1772</v>
      </c>
      <c r="D1179" s="84">
        <v>6.8237914781315995E-2</v>
      </c>
      <c r="E1179" s="83" t="s">
        <v>1774</v>
      </c>
      <c r="F1179" s="151">
        <v>0.10735205918816826</v>
      </c>
      <c r="G1179" s="132" t="s">
        <v>3739</v>
      </c>
      <c r="H1179" t="str">
        <f t="shared" si="93"/>
        <v>Taylor</v>
      </c>
      <c r="I1179" t="str">
        <f t="shared" si="94"/>
        <v>Thompson</v>
      </c>
      <c r="J1179" t="str">
        <f t="shared" si="95"/>
        <v>Taylor, Thompson</v>
      </c>
      <c r="K1179">
        <f>VLOOKUP(C1179,'Invited Hospitals'!B:J, 7, FALSE)</f>
        <v>47</v>
      </c>
      <c r="L1179" s="132">
        <v>16</v>
      </c>
      <c r="M1179">
        <f>VLOOKUP($C1179,'Invited Hospitals'!$B:$J, 8, FALSE)</f>
        <v>2012</v>
      </c>
      <c r="N1179" s="132" t="str">
        <f>VLOOKUP($C1179,'Invited Hospitals'!$B:$K, 9, FALSE)</f>
        <v xml:space="preserve">Nongovt. (not-for-profit) - Church Operated
</v>
      </c>
      <c r="O1179" s="125" t="s">
        <v>2664</v>
      </c>
      <c r="P1179" s="121">
        <v>42933</v>
      </c>
      <c r="Q1179" s="125" t="s">
        <v>2476</v>
      </c>
      <c r="R1179" s="132" t="str">
        <f>VLOOKUP($C1179,'Invited Hospitals'!$B:$K, 10, FALSE)</f>
        <v>Non teaching</v>
      </c>
      <c r="V1179" s="1"/>
      <c r="X1179" s="1"/>
      <c r="Y1179" s="6"/>
      <c r="AF1179" s="30"/>
      <c r="AG1179" s="26"/>
      <c r="AH1179" s="17"/>
    </row>
    <row r="1180" spans="1:34">
      <c r="A1180" s="151">
        <v>0.19622134250591394</v>
      </c>
      <c r="B1180" s="83" t="s">
        <v>1772</v>
      </c>
      <c r="C1180" s="83" t="s">
        <v>1772</v>
      </c>
      <c r="D1180" s="151">
        <v>6.8237914781315995E-2</v>
      </c>
      <c r="E1180" s="83" t="s">
        <v>1774</v>
      </c>
      <c r="F1180" s="151">
        <v>0.10735205918816826</v>
      </c>
      <c r="G1180" s="83" t="s">
        <v>1802</v>
      </c>
      <c r="H1180" t="str">
        <f t="shared" si="93"/>
        <v>Bracken</v>
      </c>
      <c r="I1180" t="str">
        <f t="shared" si="94"/>
        <v>Tia</v>
      </c>
      <c r="J1180" t="str">
        <f t="shared" si="95"/>
        <v>Bracken, Tia</v>
      </c>
      <c r="K1180">
        <f>VLOOKUP(C1180,'Invited Hospitals'!B:J, 7, FALSE)</f>
        <v>47</v>
      </c>
      <c r="L1180" s="132">
        <v>16</v>
      </c>
      <c r="M1180">
        <f>VLOOKUP($C1180,'Invited Hospitals'!$B:$J, 8, FALSE)</f>
        <v>2012</v>
      </c>
      <c r="N1180" s="132" t="str">
        <f>VLOOKUP($C1180,'Invited Hospitals'!$B:$K, 9, FALSE)</f>
        <v xml:space="preserve">Nongovt. (not-for-profit) - Church Operated
</v>
      </c>
      <c r="O1180" s="125" t="s">
        <v>2664</v>
      </c>
      <c r="P1180" s="121">
        <v>41743</v>
      </c>
      <c r="Q1180" s="125" t="s">
        <v>2422</v>
      </c>
      <c r="R1180" s="132" t="str">
        <f>VLOOKUP($C1180,'Invited Hospitals'!$B:$K, 10, FALSE)</f>
        <v>Non teaching</v>
      </c>
      <c r="V1180" s="1"/>
      <c r="X1180" s="1"/>
      <c r="Y1180" s="6"/>
      <c r="AF1180" s="30"/>
      <c r="AG1180" s="26"/>
      <c r="AH1180" s="17"/>
    </row>
    <row r="1181" spans="1:34">
      <c r="A1181" s="151">
        <v>0.99576141251321759</v>
      </c>
      <c r="B1181" s="83" t="s">
        <v>1772</v>
      </c>
      <c r="C1181" s="83" t="s">
        <v>1772</v>
      </c>
      <c r="D1181" s="151">
        <v>6.8237914781315995E-2</v>
      </c>
      <c r="E1181" s="83" t="s">
        <v>1774</v>
      </c>
      <c r="F1181" s="151">
        <v>0.10735205918816826</v>
      </c>
      <c r="G1181" s="83" t="s">
        <v>1803</v>
      </c>
      <c r="H1181" t="str">
        <f t="shared" si="93"/>
        <v>Claiborne</v>
      </c>
      <c r="I1181" t="str">
        <f t="shared" si="94"/>
        <v>Trish</v>
      </c>
      <c r="J1181" t="str">
        <f t="shared" si="95"/>
        <v>Claiborne, Trish</v>
      </c>
      <c r="K1181">
        <f>VLOOKUP(C1181,'Invited Hospitals'!B:J, 7, FALSE)</f>
        <v>47</v>
      </c>
      <c r="L1181" s="132">
        <v>16</v>
      </c>
      <c r="M1181">
        <f>VLOOKUP($C1181,'Invited Hospitals'!$B:$J, 8, FALSE)</f>
        <v>2012</v>
      </c>
      <c r="N1181" s="132" t="str">
        <f>VLOOKUP($C1181,'Invited Hospitals'!$B:$K, 9, FALSE)</f>
        <v xml:space="preserve">Nongovt. (not-for-profit) - Church Operated
</v>
      </c>
      <c r="O1181" s="125" t="s">
        <v>2426</v>
      </c>
      <c r="P1181" s="121">
        <v>36360</v>
      </c>
      <c r="Q1181" s="125" t="s">
        <v>2476</v>
      </c>
      <c r="R1181" s="132" t="str">
        <f>VLOOKUP($C1181,'Invited Hospitals'!$B:$K, 10, FALSE)</f>
        <v>Non teaching</v>
      </c>
      <c r="V1181" s="1"/>
      <c r="X1181" s="1"/>
      <c r="Y1181" s="6"/>
      <c r="AF1181" s="30"/>
      <c r="AG1181" s="26"/>
      <c r="AH1181" s="17"/>
    </row>
    <row r="1182" spans="1:34">
      <c r="A1182" s="151">
        <v>0.39628886344481773</v>
      </c>
      <c r="B1182" s="83" t="s">
        <v>1772</v>
      </c>
      <c r="C1182" s="83" t="s">
        <v>1772</v>
      </c>
      <c r="D1182" s="84">
        <v>6.8237914781315995E-2</v>
      </c>
      <c r="E1182" s="83" t="s">
        <v>1774</v>
      </c>
      <c r="F1182" s="151">
        <v>0.10735205918816826</v>
      </c>
      <c r="G1182" s="132" t="s">
        <v>1804</v>
      </c>
      <c r="H1182" t="str">
        <f t="shared" si="93"/>
        <v>Garcich</v>
      </c>
      <c r="I1182" t="str">
        <f t="shared" si="94"/>
        <v>Vicki</v>
      </c>
      <c r="J1182" t="str">
        <f t="shared" si="95"/>
        <v>Garcich, Vicki</v>
      </c>
      <c r="K1182">
        <f>VLOOKUP(C1182,'Invited Hospitals'!B:J, 7, FALSE)</f>
        <v>47</v>
      </c>
      <c r="L1182" s="132">
        <v>16</v>
      </c>
      <c r="M1182">
        <f>VLOOKUP($C1182,'Invited Hospitals'!$B:$J, 8, FALSE)</f>
        <v>2012</v>
      </c>
      <c r="N1182" s="132" t="str">
        <f>VLOOKUP($C1182,'Invited Hospitals'!$B:$K, 9, FALSE)</f>
        <v xml:space="preserve">Nongovt. (not-for-profit) - Church Operated
</v>
      </c>
      <c r="O1182" s="125" t="s">
        <v>3170</v>
      </c>
      <c r="P1182" s="121">
        <v>36739</v>
      </c>
      <c r="Q1182" s="125" t="s">
        <v>2476</v>
      </c>
      <c r="R1182" s="132" t="str">
        <f>VLOOKUP($C1182,'Invited Hospitals'!$B:$K, 10, FALSE)</f>
        <v>Non teaching</v>
      </c>
      <c r="V1182" s="1"/>
      <c r="X1182" s="1"/>
      <c r="Y1182" s="6"/>
      <c r="AF1182" s="30"/>
      <c r="AG1182" s="26"/>
      <c r="AH1182" s="17"/>
    </row>
    <row r="1183" spans="1:34">
      <c r="A1183" s="84">
        <v>0.59935250220351477</v>
      </c>
      <c r="B1183" s="83" t="s">
        <v>1772</v>
      </c>
      <c r="C1183" s="83" t="s">
        <v>1772</v>
      </c>
      <c r="D1183" s="84">
        <v>6.8237914781315995E-2</v>
      </c>
      <c r="E1183" s="83" t="s">
        <v>1774</v>
      </c>
      <c r="F1183" s="84">
        <v>0.10735205918816826</v>
      </c>
      <c r="G1183" s="83" t="s">
        <v>1805</v>
      </c>
      <c r="H1183" t="str">
        <f t="shared" si="93"/>
        <v>Peters</v>
      </c>
      <c r="I1183" t="str">
        <f t="shared" si="94"/>
        <v>Yolanda</v>
      </c>
      <c r="J1183" t="str">
        <f t="shared" si="95"/>
        <v>Peters, Yolanda</v>
      </c>
      <c r="K1183">
        <f>VLOOKUP(C1183,'Invited Hospitals'!B:J, 7, FALSE)</f>
        <v>47</v>
      </c>
      <c r="L1183" s="132">
        <v>16</v>
      </c>
      <c r="M1183">
        <f>VLOOKUP($C1183,'Invited Hospitals'!$B:$J, 8, FALSE)</f>
        <v>2012</v>
      </c>
      <c r="N1183" s="132" t="str">
        <f>VLOOKUP($C1183,'Invited Hospitals'!$B:$K, 9, FALSE)</f>
        <v xml:space="preserve">Nongovt. (not-for-profit) - Church Operated
</v>
      </c>
      <c r="O1183" s="125" t="s">
        <v>2664</v>
      </c>
      <c r="P1183" s="121">
        <v>37497</v>
      </c>
      <c r="Q1183" s="125" t="s">
        <v>2422</v>
      </c>
      <c r="R1183" s="132" t="str">
        <f>VLOOKUP($C1183,'Invited Hospitals'!$B:$K, 10, FALSE)</f>
        <v>Non teaching</v>
      </c>
      <c r="V1183" s="1"/>
      <c r="X1183" s="1"/>
      <c r="Y1183" s="6"/>
      <c r="AF1183" s="30"/>
      <c r="AG1183" s="26"/>
      <c r="AH1183" s="17"/>
    </row>
    <row r="1184" spans="1:34">
      <c r="A1184" s="91">
        <v>0.25419060160009344</v>
      </c>
      <c r="B1184" s="83" t="s">
        <v>1772</v>
      </c>
      <c r="C1184" s="83" t="s">
        <v>1772</v>
      </c>
      <c r="D1184" s="91">
        <v>6.8237914781315995E-2</v>
      </c>
      <c r="E1184" s="83" t="s">
        <v>1775</v>
      </c>
      <c r="F1184" s="91">
        <v>0.26135224736058948</v>
      </c>
      <c r="G1184" s="83" t="s">
        <v>1806</v>
      </c>
      <c r="H1184" t="str">
        <f t="shared" si="93"/>
        <v>Leban</v>
      </c>
      <c r="I1184" t="str">
        <f t="shared" si="94"/>
        <v>Anitra</v>
      </c>
      <c r="J1184" t="str">
        <f t="shared" si="95"/>
        <v>Leban, Anitra</v>
      </c>
      <c r="K1184">
        <f>VLOOKUP(C1184,'Invited Hospitals'!B:J, 7, FALSE)</f>
        <v>47</v>
      </c>
      <c r="L1184" s="132">
        <v>16</v>
      </c>
      <c r="M1184">
        <f>VLOOKUP($C1184,'Invited Hospitals'!$B:$J, 8, FALSE)</f>
        <v>2012</v>
      </c>
      <c r="N1184" s="132" t="str">
        <f>VLOOKUP($C1184,'Invited Hospitals'!$B:$K, 9, FALSE)</f>
        <v xml:space="preserve">Nongovt. (not-for-profit) - Church Operated
</v>
      </c>
      <c r="O1184" s="125" t="s">
        <v>2426</v>
      </c>
      <c r="P1184" s="121">
        <v>39125</v>
      </c>
      <c r="Q1184" s="125" t="s">
        <v>2476</v>
      </c>
      <c r="R1184" s="132" t="str">
        <f>VLOOKUP($C1184,'Invited Hospitals'!$B:$K, 10, FALSE)</f>
        <v>Non teaching</v>
      </c>
      <c r="V1184" s="1"/>
      <c r="X1184" s="1"/>
      <c r="Y1184" s="6"/>
      <c r="AF1184" s="30"/>
      <c r="AG1184" s="26"/>
      <c r="AH1184" s="17"/>
    </row>
    <row r="1185" spans="1:34">
      <c r="A1185" s="106">
        <v>0.66757225743354087</v>
      </c>
      <c r="B1185" s="83" t="s">
        <v>1772</v>
      </c>
      <c r="C1185" s="83" t="s">
        <v>1772</v>
      </c>
      <c r="D1185" s="106">
        <v>6.8237914781315995E-2</v>
      </c>
      <c r="E1185" s="83" t="s">
        <v>1775</v>
      </c>
      <c r="F1185" s="106">
        <v>0.26135224736058948</v>
      </c>
      <c r="G1185" s="132" t="s">
        <v>1807</v>
      </c>
      <c r="H1185" t="str">
        <f t="shared" si="93"/>
        <v>Bodi</v>
      </c>
      <c r="I1185" t="str">
        <f t="shared" si="94"/>
        <v>Anna</v>
      </c>
      <c r="J1185" t="str">
        <f t="shared" si="95"/>
        <v>Bodi, Anna</v>
      </c>
      <c r="K1185">
        <f>VLOOKUP(C1185,'Invited Hospitals'!B:J, 7, FALSE)</f>
        <v>47</v>
      </c>
      <c r="L1185" s="132">
        <v>16</v>
      </c>
      <c r="M1185">
        <f>VLOOKUP($C1185,'Invited Hospitals'!$B:$J, 8, FALSE)</f>
        <v>2012</v>
      </c>
      <c r="N1185" s="132" t="str">
        <f>VLOOKUP($C1185,'Invited Hospitals'!$B:$K, 9, FALSE)</f>
        <v xml:space="preserve">Nongovt. (not-for-profit) - Church Operated
</v>
      </c>
      <c r="O1185" s="125" t="s">
        <v>2426</v>
      </c>
      <c r="P1185" s="121">
        <v>42163</v>
      </c>
      <c r="Q1185" s="125" t="s">
        <v>2422</v>
      </c>
      <c r="R1185" s="132" t="str">
        <f>VLOOKUP($C1185,'Invited Hospitals'!$B:$K, 10, FALSE)</f>
        <v>Non teaching</v>
      </c>
      <c r="V1185" s="1"/>
      <c r="X1185" s="1"/>
      <c r="Y1185" s="6"/>
      <c r="AF1185" s="30"/>
      <c r="AG1185" s="26"/>
      <c r="AH1185" s="17"/>
    </row>
    <row r="1186" spans="1:34">
      <c r="A1186" s="106">
        <v>0.24183057792541574</v>
      </c>
      <c r="B1186" s="83" t="s">
        <v>1772</v>
      </c>
      <c r="C1186" s="83" t="s">
        <v>1772</v>
      </c>
      <c r="D1186" s="106">
        <v>6.8237914781315995E-2</v>
      </c>
      <c r="E1186" s="83" t="s">
        <v>1775</v>
      </c>
      <c r="F1186" s="106">
        <v>0.26135224736058948</v>
      </c>
      <c r="G1186" s="83" t="s">
        <v>1808</v>
      </c>
      <c r="H1186" t="str">
        <f t="shared" si="93"/>
        <v>Richardson</v>
      </c>
      <c r="I1186" t="str">
        <f t="shared" si="94"/>
        <v>Brad</v>
      </c>
      <c r="J1186" t="str">
        <f t="shared" si="95"/>
        <v>Richardson, Brad</v>
      </c>
      <c r="K1186">
        <f>VLOOKUP(C1186,'Invited Hospitals'!B:J, 7, FALSE)</f>
        <v>47</v>
      </c>
      <c r="L1186" s="132">
        <v>16</v>
      </c>
      <c r="M1186">
        <f>VLOOKUP($C1186,'Invited Hospitals'!$B:$J, 8, FALSE)</f>
        <v>2012</v>
      </c>
      <c r="N1186" s="132" t="str">
        <f>VLOOKUP($C1186,'Invited Hospitals'!$B:$K, 9, FALSE)</f>
        <v xml:space="preserve">Nongovt. (not-for-profit) - Church Operated
</v>
      </c>
      <c r="O1186" s="125" t="s">
        <v>2426</v>
      </c>
      <c r="P1186" s="121">
        <v>38880</v>
      </c>
      <c r="Q1186" s="125" t="s">
        <v>2476</v>
      </c>
      <c r="R1186" s="132" t="str">
        <f>VLOOKUP($C1186,'Invited Hospitals'!$B:$K, 10, FALSE)</f>
        <v>Non teaching</v>
      </c>
      <c r="V1186" s="1"/>
      <c r="X1186" s="1"/>
      <c r="Y1186" s="6"/>
      <c r="AF1186" s="30"/>
      <c r="AG1186" s="26"/>
      <c r="AH1186" s="17"/>
    </row>
    <row r="1187" spans="1:34">
      <c r="A1187" s="91">
        <v>0.64165465858264792</v>
      </c>
      <c r="B1187" s="83" t="s">
        <v>1772</v>
      </c>
      <c r="C1187" s="83" t="s">
        <v>1772</v>
      </c>
      <c r="D1187" s="106">
        <v>6.8237914781315995E-2</v>
      </c>
      <c r="E1187" s="83" t="s">
        <v>1775</v>
      </c>
      <c r="F1187" s="91">
        <v>0.26135224736058948</v>
      </c>
      <c r="G1187" s="132" t="s">
        <v>1809</v>
      </c>
      <c r="H1187" t="str">
        <f t="shared" ref="H1187:H1218" si="96">LEFT(G1187,(FIND(" ",G1187,1)-1))</f>
        <v>Pikes</v>
      </c>
      <c r="I1187" t="str">
        <f t="shared" ref="I1187:I1218" si="97">TRIM(MID(G1187,FIND(" ",G1187)+1,256))</f>
        <v>Bre-Shanae</v>
      </c>
      <c r="J1187" t="str">
        <f t="shared" ref="J1187:J1218" si="98">PROPER(CLEAN(H1187&amp;", "&amp;I1187))</f>
        <v>Pikes, Bre-Shanae</v>
      </c>
      <c r="K1187">
        <f>VLOOKUP(C1187,'Invited Hospitals'!B:J, 7, FALSE)</f>
        <v>47</v>
      </c>
      <c r="L1187" s="132">
        <v>16</v>
      </c>
      <c r="M1187">
        <f>VLOOKUP($C1187,'Invited Hospitals'!$B:$J, 8, FALSE)</f>
        <v>2012</v>
      </c>
      <c r="N1187" s="132" t="str">
        <f>VLOOKUP($C1187,'Invited Hospitals'!$B:$K, 9, FALSE)</f>
        <v xml:space="preserve">Nongovt. (not-for-profit) - Church Operated
</v>
      </c>
      <c r="O1187" s="125" t="s">
        <v>2664</v>
      </c>
      <c r="P1187" s="121">
        <v>42387</v>
      </c>
      <c r="Q1187" s="125" t="s">
        <v>2422</v>
      </c>
      <c r="R1187" s="132" t="str">
        <f>VLOOKUP($C1187,'Invited Hospitals'!$B:$K, 10, FALSE)</f>
        <v>Non teaching</v>
      </c>
      <c r="V1187" s="1"/>
      <c r="X1187" s="1"/>
      <c r="Y1187" s="6"/>
      <c r="AF1187" s="30"/>
      <c r="AG1187" s="26"/>
      <c r="AH1187" s="17"/>
    </row>
    <row r="1188" spans="1:34">
      <c r="A1188" s="106">
        <v>0.44360095338448691</v>
      </c>
      <c r="B1188" s="83" t="s">
        <v>1772</v>
      </c>
      <c r="C1188" s="83" t="s">
        <v>1772</v>
      </c>
      <c r="D1188" s="106">
        <v>6.8237914781315995E-2</v>
      </c>
      <c r="E1188" s="83" t="s">
        <v>1775</v>
      </c>
      <c r="F1188" s="106">
        <v>0.26135224736058948</v>
      </c>
      <c r="G1188" s="83" t="s">
        <v>1810</v>
      </c>
      <c r="H1188" t="str">
        <f t="shared" si="96"/>
        <v>Delaneuville</v>
      </c>
      <c r="I1188" t="str">
        <f t="shared" si="97"/>
        <v>Brittany</v>
      </c>
      <c r="J1188" t="str">
        <f t="shared" si="98"/>
        <v>Delaneuville, Brittany</v>
      </c>
      <c r="K1188">
        <f>VLOOKUP(C1188,'Invited Hospitals'!B:J, 7, FALSE)</f>
        <v>47</v>
      </c>
      <c r="L1188" s="132">
        <v>16</v>
      </c>
      <c r="M1188">
        <f>VLOOKUP($C1188,'Invited Hospitals'!$B:$J, 8, FALSE)</f>
        <v>2012</v>
      </c>
      <c r="N1188" s="132" t="str">
        <f>VLOOKUP($C1188,'Invited Hospitals'!$B:$K, 9, FALSE)</f>
        <v xml:space="preserve">Nongovt. (not-for-profit) - Church Operated
</v>
      </c>
      <c r="O1188" s="125" t="s">
        <v>2426</v>
      </c>
      <c r="P1188" s="121">
        <v>42905</v>
      </c>
      <c r="Q1188" s="125" t="s">
        <v>2476</v>
      </c>
      <c r="R1188" s="132" t="str">
        <f>VLOOKUP($C1188,'Invited Hospitals'!$B:$K, 10, FALSE)</f>
        <v>Non teaching</v>
      </c>
      <c r="V1188" s="1"/>
      <c r="X1188" s="1"/>
      <c r="Y1188" s="6"/>
      <c r="AF1188" s="30"/>
      <c r="AG1188" s="26"/>
      <c r="AH1188" s="17"/>
    </row>
    <row r="1189" spans="1:34">
      <c r="A1189" s="91">
        <v>0.36202690041377839</v>
      </c>
      <c r="B1189" s="83" t="s">
        <v>1772</v>
      </c>
      <c r="C1189" s="83" t="s">
        <v>1772</v>
      </c>
      <c r="D1189" s="106">
        <v>6.8237914781315995E-2</v>
      </c>
      <c r="E1189" s="83" t="s">
        <v>1775</v>
      </c>
      <c r="F1189" s="91">
        <v>0.26135224736058948</v>
      </c>
      <c r="G1189" s="132" t="s">
        <v>1811</v>
      </c>
      <c r="H1189" t="str">
        <f t="shared" si="96"/>
        <v>Moore</v>
      </c>
      <c r="I1189" t="str">
        <f t="shared" si="97"/>
        <v>Daniel</v>
      </c>
      <c r="J1189" t="str">
        <f t="shared" si="98"/>
        <v>Moore, Daniel</v>
      </c>
      <c r="K1189">
        <f>VLOOKUP(C1189,'Invited Hospitals'!B:J, 7, FALSE)</f>
        <v>47</v>
      </c>
      <c r="L1189" s="132">
        <v>16</v>
      </c>
      <c r="M1189">
        <f>VLOOKUP($C1189,'Invited Hospitals'!$B:$J, 8, FALSE)</f>
        <v>2012</v>
      </c>
      <c r="N1189" s="132" t="str">
        <f>VLOOKUP($C1189,'Invited Hospitals'!$B:$K, 9, FALSE)</f>
        <v xml:space="preserve">Nongovt. (not-for-profit) - Church Operated
</v>
      </c>
      <c r="O1189" s="125" t="s">
        <v>2426</v>
      </c>
      <c r="P1189" s="121">
        <v>38999</v>
      </c>
      <c r="Q1189" s="125" t="s">
        <v>2476</v>
      </c>
      <c r="R1189" s="132" t="str">
        <f>VLOOKUP($C1189,'Invited Hospitals'!$B:$K, 10, FALSE)</f>
        <v>Non teaching</v>
      </c>
      <c r="V1189" s="1"/>
      <c r="X1189" s="1"/>
      <c r="Y1189" s="6"/>
      <c r="AF1189" s="30"/>
      <c r="AG1189" s="26"/>
      <c r="AH1189" s="17"/>
    </row>
    <row r="1190" spans="1:34">
      <c r="A1190" s="106">
        <v>0.22900230146631761</v>
      </c>
      <c r="B1190" s="83" t="s">
        <v>1772</v>
      </c>
      <c r="C1190" s="83" t="s">
        <v>1772</v>
      </c>
      <c r="D1190" s="106">
        <v>6.8237914781315995E-2</v>
      </c>
      <c r="E1190" s="83" t="s">
        <v>1775</v>
      </c>
      <c r="F1190" s="106">
        <v>0.26135224736058948</v>
      </c>
      <c r="G1190" s="132" t="s">
        <v>1812</v>
      </c>
      <c r="H1190" t="str">
        <f t="shared" si="96"/>
        <v>Jarvis</v>
      </c>
      <c r="I1190" t="str">
        <f t="shared" si="97"/>
        <v>Eloise</v>
      </c>
      <c r="J1190" t="str">
        <f t="shared" si="98"/>
        <v>Jarvis, Eloise</v>
      </c>
      <c r="K1190">
        <f>VLOOKUP(C1190,'Invited Hospitals'!B:J, 7, FALSE)</f>
        <v>47</v>
      </c>
      <c r="L1190" s="132">
        <v>16</v>
      </c>
      <c r="M1190">
        <f>VLOOKUP($C1190,'Invited Hospitals'!$B:$J, 8, FALSE)</f>
        <v>2012</v>
      </c>
      <c r="N1190" s="132" t="str">
        <f>VLOOKUP($C1190,'Invited Hospitals'!$B:$K, 9, FALSE)</f>
        <v xml:space="preserve">Nongovt. (not-for-profit) - Church Operated
</v>
      </c>
      <c r="O1190" s="125" t="s">
        <v>2664</v>
      </c>
      <c r="P1190" s="121">
        <v>41617</v>
      </c>
      <c r="Q1190" s="125" t="s">
        <v>2422</v>
      </c>
      <c r="R1190" s="132" t="str">
        <f>VLOOKUP($C1190,'Invited Hospitals'!$B:$K, 10, FALSE)</f>
        <v>Non teaching</v>
      </c>
      <c r="V1190" s="1"/>
      <c r="X1190" s="1"/>
      <c r="Y1190" s="6"/>
      <c r="AF1190" s="30"/>
      <c r="AG1190" s="26"/>
      <c r="AH1190" s="17"/>
    </row>
    <row r="1191" spans="1:34">
      <c r="A1191" s="91">
        <v>0.44993707970248664</v>
      </c>
      <c r="B1191" s="83" t="s">
        <v>1772</v>
      </c>
      <c r="C1191" s="83" t="s">
        <v>1772</v>
      </c>
      <c r="D1191" s="106">
        <v>6.8237914781315995E-2</v>
      </c>
      <c r="E1191" s="83" t="s">
        <v>1775</v>
      </c>
      <c r="F1191" s="91">
        <v>0.26135224736058948</v>
      </c>
      <c r="G1191" s="132" t="s">
        <v>1813</v>
      </c>
      <c r="H1191" t="str">
        <f t="shared" si="96"/>
        <v>Geason</v>
      </c>
      <c r="I1191" t="str">
        <f t="shared" si="97"/>
        <v>Erika</v>
      </c>
      <c r="J1191" t="str">
        <f t="shared" si="98"/>
        <v>Geason, Erika</v>
      </c>
      <c r="K1191">
        <f>VLOOKUP(C1191,'Invited Hospitals'!B:J, 7, FALSE)</f>
        <v>47</v>
      </c>
      <c r="L1191" s="132">
        <v>16</v>
      </c>
      <c r="M1191">
        <f>VLOOKUP($C1191,'Invited Hospitals'!$B:$J, 8, FALSE)</f>
        <v>2012</v>
      </c>
      <c r="N1191" s="132" t="str">
        <f>VLOOKUP($C1191,'Invited Hospitals'!$B:$K, 9, FALSE)</f>
        <v xml:space="preserve">Nongovt. (not-for-profit) - Church Operated
</v>
      </c>
      <c r="O1191" s="125" t="s">
        <v>2664</v>
      </c>
      <c r="P1191" s="121">
        <v>42373</v>
      </c>
      <c r="Q1191" s="125" t="s">
        <v>2476</v>
      </c>
      <c r="R1191" s="132" t="str">
        <f>VLOOKUP($C1191,'Invited Hospitals'!$B:$K, 10, FALSE)</f>
        <v>Non teaching</v>
      </c>
      <c r="V1191" s="1"/>
      <c r="X1191" s="1"/>
      <c r="Y1191" s="6"/>
      <c r="AF1191" s="30"/>
      <c r="AG1191" s="26"/>
      <c r="AH1191" s="17"/>
    </row>
    <row r="1192" spans="1:34">
      <c r="A1192" s="106">
        <v>0.67530331020338585</v>
      </c>
      <c r="B1192" s="83" t="s">
        <v>1772</v>
      </c>
      <c r="C1192" s="83" t="s">
        <v>1772</v>
      </c>
      <c r="D1192" s="106">
        <v>6.8237914781315995E-2</v>
      </c>
      <c r="E1192" s="83" t="s">
        <v>1775</v>
      </c>
      <c r="F1192" s="106">
        <v>0.26135224736058948</v>
      </c>
      <c r="G1192" s="132" t="s">
        <v>1814</v>
      </c>
      <c r="H1192" t="str">
        <f t="shared" si="96"/>
        <v>Bui</v>
      </c>
      <c r="I1192" t="str">
        <f t="shared" si="97"/>
        <v>Hien</v>
      </c>
      <c r="J1192" t="str">
        <f t="shared" si="98"/>
        <v>Bui, Hien</v>
      </c>
      <c r="K1192">
        <f>VLOOKUP(C1192,'Invited Hospitals'!B:J, 7, FALSE)</f>
        <v>47</v>
      </c>
      <c r="L1192" s="132">
        <v>16</v>
      </c>
      <c r="M1192">
        <f>VLOOKUP($C1192,'Invited Hospitals'!$B:$J, 8, FALSE)</f>
        <v>2012</v>
      </c>
      <c r="N1192" s="132" t="str">
        <f>VLOOKUP($C1192,'Invited Hospitals'!$B:$K, 9, FALSE)</f>
        <v xml:space="preserve">Nongovt. (not-for-profit) - Church Operated
</v>
      </c>
      <c r="O1192" s="125" t="s">
        <v>2426</v>
      </c>
      <c r="P1192" s="121">
        <v>42191</v>
      </c>
      <c r="Q1192" s="125" t="s">
        <v>2476</v>
      </c>
      <c r="R1192" s="132" t="str">
        <f>VLOOKUP($C1192,'Invited Hospitals'!$B:$K, 10, FALSE)</f>
        <v>Non teaching</v>
      </c>
      <c r="V1192" s="1"/>
      <c r="X1192" s="1"/>
      <c r="Y1192" s="6"/>
      <c r="AF1192" s="30"/>
      <c r="AG1192" s="26"/>
      <c r="AH1192" s="17"/>
    </row>
    <row r="1193" spans="1:34">
      <c r="A1193" s="91">
        <v>0.60033438306331666</v>
      </c>
      <c r="B1193" s="83" t="s">
        <v>1772</v>
      </c>
      <c r="C1193" s="83" t="s">
        <v>1772</v>
      </c>
      <c r="D1193" s="91">
        <v>6.8237914781315995E-2</v>
      </c>
      <c r="E1193" s="83" t="s">
        <v>1775</v>
      </c>
      <c r="F1193" s="91">
        <v>0.26135224736058948</v>
      </c>
      <c r="G1193" s="83" t="s">
        <v>1815</v>
      </c>
      <c r="H1193" t="str">
        <f t="shared" si="96"/>
        <v>Cannon</v>
      </c>
      <c r="I1193" t="str">
        <f t="shared" si="97"/>
        <v>Kayla</v>
      </c>
      <c r="J1193" t="str">
        <f t="shared" si="98"/>
        <v>Cannon, Kayla</v>
      </c>
      <c r="K1193">
        <f>VLOOKUP(C1193,'Invited Hospitals'!B:J, 7, FALSE)</f>
        <v>47</v>
      </c>
      <c r="L1193" s="132">
        <v>16</v>
      </c>
      <c r="M1193">
        <f>VLOOKUP($C1193,'Invited Hospitals'!$B:$J, 8, FALSE)</f>
        <v>2012</v>
      </c>
      <c r="N1193" s="132" t="str">
        <f>VLOOKUP($C1193,'Invited Hospitals'!$B:$K, 9, FALSE)</f>
        <v xml:space="preserve">Nongovt. (not-for-profit) - Church Operated
</v>
      </c>
      <c r="O1193" s="125" t="s">
        <v>2426</v>
      </c>
      <c r="P1193" s="121">
        <v>42023</v>
      </c>
      <c r="Q1193" s="125" t="s">
        <v>2422</v>
      </c>
      <c r="R1193" s="132" t="str">
        <f>VLOOKUP($C1193,'Invited Hospitals'!$B:$K, 10, FALSE)</f>
        <v>Non teaching</v>
      </c>
      <c r="V1193" s="1"/>
      <c r="X1193" s="1"/>
      <c r="Y1193" s="6"/>
      <c r="AF1193" s="30"/>
      <c r="AG1193" s="26"/>
      <c r="AH1193" s="17"/>
    </row>
    <row r="1194" spans="1:34">
      <c r="A1194" s="91">
        <v>0.22636040786932465</v>
      </c>
      <c r="B1194" s="83" t="s">
        <v>1772</v>
      </c>
      <c r="C1194" s="83" t="s">
        <v>1772</v>
      </c>
      <c r="D1194" s="91">
        <v>6.8237914781315995E-2</v>
      </c>
      <c r="E1194" s="83" t="s">
        <v>1775</v>
      </c>
      <c r="F1194" s="91">
        <v>0.26135224736058948</v>
      </c>
      <c r="G1194" s="83" t="s">
        <v>1816</v>
      </c>
      <c r="H1194" t="str">
        <f t="shared" si="96"/>
        <v>Smith</v>
      </c>
      <c r="I1194" t="str">
        <f t="shared" si="97"/>
        <v>Kevin</v>
      </c>
      <c r="J1194" t="str">
        <f t="shared" si="98"/>
        <v>Smith, Kevin</v>
      </c>
      <c r="K1194">
        <f>VLOOKUP(C1194,'Invited Hospitals'!B:J, 7, FALSE)</f>
        <v>47</v>
      </c>
      <c r="L1194" s="132">
        <v>16</v>
      </c>
      <c r="M1194">
        <f>VLOOKUP($C1194,'Invited Hospitals'!$B:$J, 8, FALSE)</f>
        <v>2012</v>
      </c>
      <c r="N1194" s="132" t="str">
        <f>VLOOKUP($C1194,'Invited Hospitals'!$B:$K, 9, FALSE)</f>
        <v xml:space="preserve">Nongovt. (not-for-profit) - Church Operated
</v>
      </c>
      <c r="O1194" s="125" t="s">
        <v>2426</v>
      </c>
      <c r="P1194" s="121">
        <v>42541</v>
      </c>
      <c r="Q1194" s="125" t="s">
        <v>2422</v>
      </c>
      <c r="R1194" s="132" t="str">
        <f>VLOOKUP($C1194,'Invited Hospitals'!$B:$K, 10, FALSE)</f>
        <v>Non teaching</v>
      </c>
      <c r="V1194" s="1"/>
      <c r="X1194" s="1"/>
      <c r="Y1194" s="6"/>
      <c r="AF1194" s="30"/>
      <c r="AG1194" s="26"/>
      <c r="AH1194" s="17"/>
    </row>
    <row r="1195" spans="1:34">
      <c r="A1195" s="91">
        <v>0.41899259408416778</v>
      </c>
      <c r="B1195" s="83" t="s">
        <v>1772</v>
      </c>
      <c r="C1195" s="83" t="s">
        <v>1772</v>
      </c>
      <c r="D1195" s="91">
        <v>6.8237914781315995E-2</v>
      </c>
      <c r="E1195" s="83" t="s">
        <v>1775</v>
      </c>
      <c r="F1195" s="91">
        <v>0.26135224736058948</v>
      </c>
      <c r="G1195" s="83" t="s">
        <v>1817</v>
      </c>
      <c r="H1195" t="str">
        <f t="shared" si="96"/>
        <v>Ross</v>
      </c>
      <c r="I1195" t="str">
        <f t="shared" si="97"/>
        <v>Lynn</v>
      </c>
      <c r="J1195" t="str">
        <f t="shared" si="98"/>
        <v>Ross, Lynn</v>
      </c>
      <c r="K1195">
        <f>VLOOKUP(C1195,'Invited Hospitals'!B:J, 7, FALSE)</f>
        <v>47</v>
      </c>
      <c r="L1195" s="132">
        <v>16</v>
      </c>
      <c r="M1195">
        <f>VLOOKUP($C1195,'Invited Hospitals'!$B:$J, 8, FALSE)</f>
        <v>2012</v>
      </c>
      <c r="N1195" s="132" t="str">
        <f>VLOOKUP($C1195,'Invited Hospitals'!$B:$K, 9, FALSE)</f>
        <v xml:space="preserve">Nongovt. (not-for-profit) - Church Operated
</v>
      </c>
      <c r="O1195" s="125" t="s">
        <v>2426</v>
      </c>
      <c r="P1195" s="121">
        <v>39335</v>
      </c>
      <c r="Q1195" s="125" t="s">
        <v>2422</v>
      </c>
      <c r="R1195" s="132" t="str">
        <f>VLOOKUP($C1195,'Invited Hospitals'!$B:$K, 10, FALSE)</f>
        <v>Non teaching</v>
      </c>
      <c r="V1195" s="1"/>
      <c r="X1195" s="1"/>
      <c r="Y1195" s="6"/>
      <c r="AF1195" s="30"/>
      <c r="AG1195" s="26"/>
      <c r="AH1195" s="17"/>
    </row>
    <row r="1196" spans="1:34">
      <c r="A1196" s="91">
        <v>0.53689605174301125</v>
      </c>
      <c r="B1196" s="83" t="s">
        <v>1772</v>
      </c>
      <c r="C1196" s="83" t="s">
        <v>1772</v>
      </c>
      <c r="D1196" s="91">
        <v>6.8237914781316023E-2</v>
      </c>
      <c r="E1196" s="83" t="s">
        <v>1775</v>
      </c>
      <c r="F1196" s="91">
        <v>0.26135224736058948</v>
      </c>
      <c r="G1196" s="83" t="s">
        <v>1818</v>
      </c>
      <c r="H1196" t="str">
        <f t="shared" si="96"/>
        <v>Bergeron</v>
      </c>
      <c r="I1196" t="str">
        <f t="shared" si="97"/>
        <v>Makeia</v>
      </c>
      <c r="J1196" t="str">
        <f t="shared" si="98"/>
        <v>Bergeron, Makeia</v>
      </c>
      <c r="K1196">
        <f>VLOOKUP(C1196,'Invited Hospitals'!B:J, 7, FALSE)</f>
        <v>47</v>
      </c>
      <c r="L1196" s="132">
        <v>16</v>
      </c>
      <c r="M1196">
        <f>VLOOKUP($C1196,'Invited Hospitals'!$B:$J, 8, FALSE)</f>
        <v>2012</v>
      </c>
      <c r="N1196" s="132" t="str">
        <f>VLOOKUP($C1196,'Invited Hospitals'!$B:$K, 9, FALSE)</f>
        <v xml:space="preserve">Nongovt. (not-for-profit) - Church Operated
</v>
      </c>
      <c r="O1196" s="125" t="s">
        <v>2426</v>
      </c>
      <c r="P1196" s="121">
        <v>38159</v>
      </c>
      <c r="Q1196" s="125" t="s">
        <v>2422</v>
      </c>
      <c r="R1196" s="132" t="str">
        <f>VLOOKUP($C1196,'Invited Hospitals'!$B:$K, 10, FALSE)</f>
        <v>Non teaching</v>
      </c>
      <c r="V1196" s="1"/>
      <c r="X1196" s="1"/>
      <c r="Y1196" s="6"/>
      <c r="AF1196" s="30"/>
      <c r="AG1196" s="26"/>
      <c r="AH1196" s="17"/>
    </row>
    <row r="1197" spans="1:34">
      <c r="A1197" s="91">
        <v>0.37234620814946739</v>
      </c>
      <c r="B1197" s="83" t="s">
        <v>1772</v>
      </c>
      <c r="C1197" s="83" t="s">
        <v>1772</v>
      </c>
      <c r="D1197" s="91">
        <v>6.8237914781315995E-2</v>
      </c>
      <c r="E1197" s="83" t="s">
        <v>1775</v>
      </c>
      <c r="F1197" s="91">
        <v>0.26135224736058948</v>
      </c>
      <c r="G1197" s="83" t="s">
        <v>1819</v>
      </c>
      <c r="H1197" t="str">
        <f t="shared" si="96"/>
        <v>Osiagwu</v>
      </c>
      <c r="I1197" t="str">
        <f t="shared" si="97"/>
        <v>Margaret</v>
      </c>
      <c r="J1197" t="str">
        <f t="shared" si="98"/>
        <v>Osiagwu, Margaret</v>
      </c>
      <c r="K1197">
        <f>VLOOKUP(C1197,'Invited Hospitals'!B:J, 7, FALSE)</f>
        <v>47</v>
      </c>
      <c r="L1197" s="132">
        <v>16</v>
      </c>
      <c r="M1197">
        <f>VLOOKUP($C1197,'Invited Hospitals'!$B:$J, 8, FALSE)</f>
        <v>2012</v>
      </c>
      <c r="N1197" s="132" t="str">
        <f>VLOOKUP($C1197,'Invited Hospitals'!$B:$K, 9, FALSE)</f>
        <v xml:space="preserve">Nongovt. (not-for-profit) - Church Operated
</v>
      </c>
      <c r="O1197" s="125" t="s">
        <v>2426</v>
      </c>
      <c r="P1197" s="121">
        <v>41085</v>
      </c>
      <c r="Q1197" s="125" t="s">
        <v>2476</v>
      </c>
      <c r="R1197" s="132" t="str">
        <f>VLOOKUP($C1197,'Invited Hospitals'!$B:$K, 10, FALSE)</f>
        <v>Non teaching</v>
      </c>
      <c r="V1197" s="1"/>
      <c r="X1197" s="1"/>
      <c r="Y1197" s="6"/>
      <c r="AF1197" s="30"/>
      <c r="AG1197" s="26"/>
      <c r="AH1197" s="17"/>
    </row>
    <row r="1198" spans="1:34">
      <c r="A1198" s="106">
        <v>0.85071953142059376</v>
      </c>
      <c r="B1198" s="83" t="s">
        <v>1772</v>
      </c>
      <c r="C1198" s="83" t="s">
        <v>1772</v>
      </c>
      <c r="D1198" s="106">
        <v>6.8237914781315995E-2</v>
      </c>
      <c r="E1198" s="83" t="s">
        <v>1775</v>
      </c>
      <c r="F1198" s="106">
        <v>0.26135224736058948</v>
      </c>
      <c r="G1198" s="83" t="s">
        <v>1820</v>
      </c>
      <c r="H1198" t="str">
        <f t="shared" si="96"/>
        <v>Childers</v>
      </c>
      <c r="I1198" t="str">
        <f t="shared" si="97"/>
        <v>Monique</v>
      </c>
      <c r="J1198" t="str">
        <f t="shared" si="98"/>
        <v>Childers, Monique</v>
      </c>
      <c r="K1198">
        <f>VLOOKUP(C1198,'Invited Hospitals'!B:J, 7, FALSE)</f>
        <v>47</v>
      </c>
      <c r="L1198" s="132">
        <v>16</v>
      </c>
      <c r="M1198">
        <f>VLOOKUP($C1198,'Invited Hospitals'!$B:$J, 8, FALSE)</f>
        <v>2012</v>
      </c>
      <c r="N1198" s="132" t="str">
        <f>VLOOKUP($C1198,'Invited Hospitals'!$B:$K, 9, FALSE)</f>
        <v xml:space="preserve">Nongovt. (not-for-profit) - Church Operated
</v>
      </c>
      <c r="O1198" s="125" t="s">
        <v>2426</v>
      </c>
      <c r="P1198" s="121">
        <v>38427</v>
      </c>
      <c r="Q1198" s="125" t="s">
        <v>2476</v>
      </c>
      <c r="R1198" s="132" t="str">
        <f>VLOOKUP($C1198,'Invited Hospitals'!$B:$K, 10, FALSE)</f>
        <v>Non teaching</v>
      </c>
      <c r="V1198" s="1"/>
      <c r="X1198" s="1"/>
      <c r="Y1198" s="6"/>
      <c r="AF1198" s="30"/>
      <c r="AG1198" s="26"/>
      <c r="AH1198" s="17"/>
    </row>
    <row r="1199" spans="1:34">
      <c r="A1199" s="91">
        <v>0.73238915943268701</v>
      </c>
      <c r="B1199" s="83" t="s">
        <v>1772</v>
      </c>
      <c r="C1199" s="83" t="s">
        <v>1772</v>
      </c>
      <c r="D1199" s="106">
        <v>6.8237914781315995E-2</v>
      </c>
      <c r="E1199" s="83" t="s">
        <v>1775</v>
      </c>
      <c r="F1199" s="91">
        <v>0.26135224736058948</v>
      </c>
      <c r="G1199" s="132" t="s">
        <v>1821</v>
      </c>
      <c r="H1199" t="str">
        <f t="shared" si="96"/>
        <v>Joyeux</v>
      </c>
      <c r="I1199" t="str">
        <f t="shared" si="97"/>
        <v>Sandrina</v>
      </c>
      <c r="J1199" t="str">
        <f t="shared" si="98"/>
        <v>Joyeux, Sandrina</v>
      </c>
      <c r="K1199">
        <f>VLOOKUP(C1199,'Invited Hospitals'!B:J, 7, FALSE)</f>
        <v>47</v>
      </c>
      <c r="L1199" s="132">
        <v>16</v>
      </c>
      <c r="M1199">
        <f>VLOOKUP($C1199,'Invited Hospitals'!$B:$J, 8, FALSE)</f>
        <v>2012</v>
      </c>
      <c r="N1199" s="132" t="str">
        <f>VLOOKUP($C1199,'Invited Hospitals'!$B:$K, 9, FALSE)</f>
        <v xml:space="preserve">Nongovt. (not-for-profit) - Church Operated
</v>
      </c>
      <c r="O1199" s="125" t="s">
        <v>2426</v>
      </c>
      <c r="P1199" s="121">
        <v>36739</v>
      </c>
      <c r="Q1199" s="125" t="s">
        <v>2422</v>
      </c>
      <c r="R1199" s="132" t="str">
        <f>VLOOKUP($C1199,'Invited Hospitals'!$B:$K, 10, FALSE)</f>
        <v>Non teaching</v>
      </c>
      <c r="V1199" s="1"/>
      <c r="X1199" s="1"/>
      <c r="Y1199" s="6"/>
      <c r="AF1199" s="30"/>
      <c r="AG1199" s="26"/>
      <c r="AH1199" s="17"/>
    </row>
    <row r="1200" spans="1:34">
      <c r="A1200" s="91">
        <v>6.640637149319506E-2</v>
      </c>
      <c r="B1200" s="83" t="s">
        <v>1772</v>
      </c>
      <c r="C1200" s="83" t="s">
        <v>1772</v>
      </c>
      <c r="D1200" s="91">
        <v>6.8237914781315995E-2</v>
      </c>
      <c r="E1200" s="83" t="s">
        <v>1775</v>
      </c>
      <c r="F1200" s="91">
        <v>0.26135224736058948</v>
      </c>
      <c r="G1200" s="83" t="s">
        <v>1822</v>
      </c>
      <c r="H1200" t="str">
        <f t="shared" si="96"/>
        <v>Duplessis</v>
      </c>
      <c r="I1200" t="str">
        <f t="shared" si="97"/>
        <v>Shantell</v>
      </c>
      <c r="J1200" t="str">
        <f t="shared" si="98"/>
        <v>Duplessis, Shantell</v>
      </c>
      <c r="K1200">
        <f>VLOOKUP(C1200,'Invited Hospitals'!B:J, 7, FALSE)</f>
        <v>47</v>
      </c>
      <c r="L1200" s="132">
        <v>16</v>
      </c>
      <c r="M1200">
        <f>VLOOKUP($C1200,'Invited Hospitals'!$B:$J, 8, FALSE)</f>
        <v>2012</v>
      </c>
      <c r="N1200" s="132" t="str">
        <f>VLOOKUP($C1200,'Invited Hospitals'!$B:$K, 9, FALSE)</f>
        <v xml:space="preserve">Nongovt. (not-for-profit) - Church Operated
</v>
      </c>
      <c r="O1200" s="125" t="s">
        <v>2664</v>
      </c>
      <c r="P1200" s="121">
        <v>42961</v>
      </c>
      <c r="Q1200" s="125" t="s">
        <v>2476</v>
      </c>
      <c r="R1200" s="132" t="str">
        <f>VLOOKUP($C1200,'Invited Hospitals'!$B:$K, 10, FALSE)</f>
        <v>Non teaching</v>
      </c>
      <c r="V1200" s="1"/>
      <c r="X1200" s="1"/>
      <c r="Y1200" s="6"/>
      <c r="AF1200" s="30"/>
      <c r="AG1200" s="26"/>
      <c r="AH1200" s="17"/>
    </row>
    <row r="1201" spans="1:34">
      <c r="A1201" s="106">
        <v>0.23431996792490728</v>
      </c>
      <c r="B1201" s="83" t="s">
        <v>1772</v>
      </c>
      <c r="C1201" s="83" t="s">
        <v>1772</v>
      </c>
      <c r="D1201" s="106">
        <v>6.8237914781315995E-2</v>
      </c>
      <c r="E1201" s="83" t="s">
        <v>1775</v>
      </c>
      <c r="F1201" s="106">
        <v>0.26135224736058948</v>
      </c>
      <c r="G1201" s="132" t="s">
        <v>1823</v>
      </c>
      <c r="H1201" t="str">
        <f t="shared" si="96"/>
        <v>Verrett</v>
      </c>
      <c r="I1201" t="str">
        <f t="shared" si="97"/>
        <v>Shiwana</v>
      </c>
      <c r="J1201" t="str">
        <f t="shared" si="98"/>
        <v>Verrett, Shiwana</v>
      </c>
      <c r="K1201">
        <f>VLOOKUP(C1201,'Invited Hospitals'!B:J, 7, FALSE)</f>
        <v>47</v>
      </c>
      <c r="L1201" s="132">
        <v>16</v>
      </c>
      <c r="M1201">
        <f>VLOOKUP($C1201,'Invited Hospitals'!$B:$J, 8, FALSE)</f>
        <v>2012</v>
      </c>
      <c r="N1201" s="132" t="str">
        <f>VLOOKUP($C1201,'Invited Hospitals'!$B:$K, 9, FALSE)</f>
        <v xml:space="preserve">Nongovt. (not-for-profit) - Church Operated
</v>
      </c>
      <c r="O1201" s="125" t="s">
        <v>2664</v>
      </c>
      <c r="P1201" s="121">
        <v>42779</v>
      </c>
      <c r="Q1201" s="125" t="s">
        <v>2476</v>
      </c>
      <c r="R1201" s="132" t="str">
        <f>VLOOKUP($C1201,'Invited Hospitals'!$B:$K, 10, FALSE)</f>
        <v>Non teaching</v>
      </c>
      <c r="V1201" s="1"/>
      <c r="X1201" s="1"/>
      <c r="Y1201" s="6"/>
      <c r="AF1201" s="30"/>
      <c r="AG1201" s="26"/>
      <c r="AH1201" s="17"/>
    </row>
    <row r="1202" spans="1:34">
      <c r="A1202" s="106">
        <v>0.55516761957374405</v>
      </c>
      <c r="B1202" s="83" t="s">
        <v>1772</v>
      </c>
      <c r="C1202" s="83" t="s">
        <v>1772</v>
      </c>
      <c r="D1202" s="106">
        <v>6.8237914781316023E-2</v>
      </c>
      <c r="E1202" s="83" t="s">
        <v>1775</v>
      </c>
      <c r="F1202" s="106">
        <v>0.26135224736058948</v>
      </c>
      <c r="G1202" s="83" t="s">
        <v>1824</v>
      </c>
      <c r="H1202" t="str">
        <f t="shared" si="96"/>
        <v>Poirrier</v>
      </c>
      <c r="I1202" t="str">
        <f t="shared" si="97"/>
        <v>Sian</v>
      </c>
      <c r="J1202" t="str">
        <f t="shared" si="98"/>
        <v>Poirrier, Sian</v>
      </c>
      <c r="K1202">
        <f>VLOOKUP(C1202,'Invited Hospitals'!B:J, 7, FALSE)</f>
        <v>47</v>
      </c>
      <c r="L1202" s="132">
        <v>16</v>
      </c>
      <c r="M1202">
        <f>VLOOKUP($C1202,'Invited Hospitals'!$B:$J, 8, FALSE)</f>
        <v>2012</v>
      </c>
      <c r="N1202" s="132" t="str">
        <f>VLOOKUP($C1202,'Invited Hospitals'!$B:$K, 9, FALSE)</f>
        <v xml:space="preserve">Nongovt. (not-for-profit) - Church Operated
</v>
      </c>
      <c r="O1202" s="125" t="s">
        <v>2426</v>
      </c>
      <c r="P1202" s="121">
        <v>42394</v>
      </c>
      <c r="Q1202" s="125" t="s">
        <v>2422</v>
      </c>
      <c r="R1202" s="132" t="str">
        <f>VLOOKUP($C1202,'Invited Hospitals'!$B:$K, 10, FALSE)</f>
        <v>Non teaching</v>
      </c>
      <c r="V1202" s="1"/>
      <c r="X1202" s="1"/>
      <c r="Y1202" s="3"/>
      <c r="AF1202" s="17"/>
      <c r="AG1202" s="25"/>
      <c r="AH1202" s="17"/>
    </row>
    <row r="1203" spans="1:34">
      <c r="A1203" s="106">
        <v>0.20863117665478115</v>
      </c>
      <c r="B1203" s="83" t="s">
        <v>1772</v>
      </c>
      <c r="C1203" s="83" t="s">
        <v>1772</v>
      </c>
      <c r="D1203" s="106">
        <v>6.8237914781315995E-2</v>
      </c>
      <c r="E1203" s="83" t="s">
        <v>1775</v>
      </c>
      <c r="F1203" s="106">
        <v>0.26135224736058948</v>
      </c>
      <c r="G1203" s="83" t="s">
        <v>1825</v>
      </c>
      <c r="H1203" t="str">
        <f t="shared" si="96"/>
        <v>Williams</v>
      </c>
      <c r="I1203" t="str">
        <f t="shared" si="97"/>
        <v>Stacey</v>
      </c>
      <c r="J1203" t="str">
        <f t="shared" si="98"/>
        <v>Williams, Stacey</v>
      </c>
      <c r="K1203">
        <f>VLOOKUP(C1203,'Invited Hospitals'!B:J, 7, FALSE)</f>
        <v>47</v>
      </c>
      <c r="L1203" s="132">
        <v>16</v>
      </c>
      <c r="M1203">
        <f>VLOOKUP($C1203,'Invited Hospitals'!$B:$J, 8, FALSE)</f>
        <v>2012</v>
      </c>
      <c r="N1203" s="132" t="str">
        <f>VLOOKUP($C1203,'Invited Hospitals'!$B:$K, 9, FALSE)</f>
        <v xml:space="preserve">Nongovt. (not-for-profit) - Church Operated
</v>
      </c>
      <c r="O1203" s="125" t="s">
        <v>2664</v>
      </c>
      <c r="P1203" s="121">
        <v>41743</v>
      </c>
      <c r="Q1203" s="125" t="s">
        <v>2422</v>
      </c>
      <c r="R1203" s="132" t="str">
        <f>VLOOKUP($C1203,'Invited Hospitals'!$B:$K, 10, FALSE)</f>
        <v>Non teaching</v>
      </c>
      <c r="V1203" s="1"/>
      <c r="X1203" s="1"/>
      <c r="Y1203" s="3"/>
      <c r="AF1203" s="17"/>
      <c r="AG1203" s="20"/>
      <c r="AH1203" s="17"/>
    </row>
    <row r="1204" spans="1:34">
      <c r="A1204" s="91">
        <v>0.80064638778202279</v>
      </c>
      <c r="B1204" s="83" t="s">
        <v>1772</v>
      </c>
      <c r="C1204" s="83" t="s">
        <v>1772</v>
      </c>
      <c r="D1204" s="106">
        <v>6.8237914781316023E-2</v>
      </c>
      <c r="E1204" s="83" t="s">
        <v>1775</v>
      </c>
      <c r="F1204" s="91">
        <v>0.26135224736058948</v>
      </c>
      <c r="G1204" s="132" t="s">
        <v>1826</v>
      </c>
      <c r="H1204" t="str">
        <f t="shared" si="96"/>
        <v>Woods</v>
      </c>
      <c r="I1204" t="str">
        <f t="shared" si="97"/>
        <v>Wynette</v>
      </c>
      <c r="J1204" t="str">
        <f t="shared" si="98"/>
        <v>Woods, Wynette</v>
      </c>
      <c r="K1204">
        <f>VLOOKUP(C1204,'Invited Hospitals'!B:J, 7, FALSE)</f>
        <v>47</v>
      </c>
      <c r="L1204" s="132">
        <v>16</v>
      </c>
      <c r="M1204">
        <f>VLOOKUP($C1204,'Invited Hospitals'!$B:$J, 8, FALSE)</f>
        <v>2012</v>
      </c>
      <c r="N1204" s="132" t="str">
        <f>VLOOKUP($C1204,'Invited Hospitals'!$B:$K, 9, FALSE)</f>
        <v xml:space="preserve">Nongovt. (not-for-profit) - Church Operated
</v>
      </c>
      <c r="O1204" s="125" t="s">
        <v>2664</v>
      </c>
      <c r="P1204" s="121">
        <v>42135</v>
      </c>
      <c r="Q1204" s="125" t="s">
        <v>2422</v>
      </c>
      <c r="R1204" s="132" t="str">
        <f>VLOOKUP($C1204,'Invited Hospitals'!$B:$K, 10, FALSE)</f>
        <v>Non teaching</v>
      </c>
      <c r="V1204" s="1"/>
      <c r="X1204" s="1"/>
      <c r="Y1204" s="3"/>
      <c r="AF1204" s="17"/>
      <c r="AG1204" s="20"/>
      <c r="AH1204" s="17"/>
    </row>
    <row r="1205" spans="1:34">
      <c r="A1205" s="91">
        <v>0.9690250292216247</v>
      </c>
      <c r="B1205" s="83" t="s">
        <v>1772</v>
      </c>
      <c r="C1205" s="83" t="s">
        <v>1772</v>
      </c>
      <c r="D1205" s="84">
        <v>6.8237914781315995E-2</v>
      </c>
      <c r="E1205" s="83" t="s">
        <v>1776</v>
      </c>
      <c r="F1205" s="91">
        <v>0.37457274951226172</v>
      </c>
      <c r="G1205" s="89" t="s">
        <v>1827</v>
      </c>
      <c r="H1205" t="str">
        <f t="shared" si="96"/>
        <v>Delatte</v>
      </c>
      <c r="I1205" t="str">
        <f t="shared" si="97"/>
        <v>Alicia</v>
      </c>
      <c r="J1205" t="str">
        <f t="shared" si="98"/>
        <v>Delatte, Alicia</v>
      </c>
      <c r="K1205">
        <f>VLOOKUP(C1205,'Invited Hospitals'!B:J, 7, FALSE)</f>
        <v>47</v>
      </c>
      <c r="L1205" s="132">
        <v>17</v>
      </c>
      <c r="M1205">
        <f>VLOOKUP($C1205,'Invited Hospitals'!$B:$J, 8, FALSE)</f>
        <v>2012</v>
      </c>
      <c r="N1205" s="132" t="str">
        <f>VLOOKUP($C1205,'Invited Hospitals'!$B:$K, 9, FALSE)</f>
        <v xml:space="preserve">Nongovt. (not-for-profit) - Church Operated
</v>
      </c>
      <c r="O1205" s="125" t="s">
        <v>2426</v>
      </c>
      <c r="P1205" s="121">
        <v>41855</v>
      </c>
      <c r="Q1205" s="125" t="s">
        <v>2422</v>
      </c>
      <c r="R1205" s="132" t="str">
        <f>VLOOKUP($C1205,'Invited Hospitals'!$B:$K, 10, FALSE)</f>
        <v>Non teaching</v>
      </c>
      <c r="V1205" s="1"/>
      <c r="X1205" s="1"/>
      <c r="Y1205" s="3"/>
      <c r="AF1205" s="17"/>
      <c r="AG1205" s="20"/>
      <c r="AH1205" s="17"/>
    </row>
    <row r="1206" spans="1:34">
      <c r="A1206" s="91">
        <v>0.73203831930130725</v>
      </c>
      <c r="B1206" s="83" t="s">
        <v>1772</v>
      </c>
      <c r="C1206" s="83" t="s">
        <v>1772</v>
      </c>
      <c r="D1206" s="84">
        <v>6.8237914781316023E-2</v>
      </c>
      <c r="E1206" s="83" t="s">
        <v>1776</v>
      </c>
      <c r="F1206" s="91">
        <v>0.37457274951226172</v>
      </c>
      <c r="G1206" s="89" t="s">
        <v>1828</v>
      </c>
      <c r="H1206" t="str">
        <f t="shared" si="96"/>
        <v>Wallner</v>
      </c>
      <c r="I1206" t="str">
        <f t="shared" si="97"/>
        <v>Amanda</v>
      </c>
      <c r="J1206" t="str">
        <f t="shared" si="98"/>
        <v>Wallner, Amanda</v>
      </c>
      <c r="K1206">
        <f>VLOOKUP(C1206,'Invited Hospitals'!B:J, 7, FALSE)</f>
        <v>47</v>
      </c>
      <c r="L1206" s="132">
        <v>17</v>
      </c>
      <c r="M1206">
        <f>VLOOKUP($C1206,'Invited Hospitals'!$B:$J, 8, FALSE)</f>
        <v>2012</v>
      </c>
      <c r="N1206" s="132" t="str">
        <f>VLOOKUP($C1206,'Invited Hospitals'!$B:$K, 9, FALSE)</f>
        <v xml:space="preserve">Nongovt. (not-for-profit) - Church Operated
</v>
      </c>
      <c r="O1206" s="125" t="s">
        <v>2426</v>
      </c>
      <c r="P1206" s="121">
        <v>41596</v>
      </c>
      <c r="Q1206" s="125" t="s">
        <v>2422</v>
      </c>
      <c r="R1206" s="132" t="str">
        <f>VLOOKUP($C1206,'Invited Hospitals'!$B:$K, 10, FALSE)</f>
        <v>Non teaching</v>
      </c>
      <c r="V1206" s="1"/>
      <c r="X1206" s="1"/>
      <c r="Y1206" s="3"/>
      <c r="AF1206" s="17"/>
      <c r="AG1206" s="20"/>
      <c r="AH1206" s="17"/>
    </row>
    <row r="1207" spans="1:34">
      <c r="A1207" s="91">
        <v>0.31349300997633534</v>
      </c>
      <c r="B1207" s="83" t="s">
        <v>1772</v>
      </c>
      <c r="C1207" s="83" t="s">
        <v>1772</v>
      </c>
      <c r="D1207" s="84">
        <v>6.8237914781315995E-2</v>
      </c>
      <c r="E1207" s="83" t="s">
        <v>1776</v>
      </c>
      <c r="F1207" s="91">
        <v>0.37457274951226172</v>
      </c>
      <c r="G1207" s="89" t="s">
        <v>1829</v>
      </c>
      <c r="H1207" t="str">
        <f t="shared" si="96"/>
        <v>Jackson</v>
      </c>
      <c r="I1207" t="str">
        <f t="shared" si="97"/>
        <v>Ana</v>
      </c>
      <c r="J1207" t="str">
        <f t="shared" si="98"/>
        <v>Jackson, Ana</v>
      </c>
      <c r="K1207">
        <f>VLOOKUP(C1207,'Invited Hospitals'!B:J, 7, FALSE)</f>
        <v>47</v>
      </c>
      <c r="L1207" s="132">
        <v>17</v>
      </c>
      <c r="M1207">
        <f>VLOOKUP($C1207,'Invited Hospitals'!$B:$J, 8, FALSE)</f>
        <v>2012</v>
      </c>
      <c r="N1207" s="132" t="str">
        <f>VLOOKUP($C1207,'Invited Hospitals'!$B:$K, 9, FALSE)</f>
        <v xml:space="preserve">Nongovt. (not-for-profit) - Church Operated
</v>
      </c>
      <c r="O1207" s="125" t="s">
        <v>2664</v>
      </c>
      <c r="P1207" s="121">
        <v>42961</v>
      </c>
      <c r="Q1207" s="125" t="s">
        <v>2422</v>
      </c>
      <c r="R1207" s="132" t="str">
        <f>VLOOKUP($C1207,'Invited Hospitals'!$B:$K, 10, FALSE)</f>
        <v>Non teaching</v>
      </c>
      <c r="V1207" s="1"/>
      <c r="X1207" s="1"/>
      <c r="Y1207" s="3"/>
      <c r="AF1207" s="17"/>
      <c r="AG1207" s="20"/>
      <c r="AH1207" s="17"/>
    </row>
    <row r="1208" spans="1:34">
      <c r="A1208" s="91">
        <v>0.85431064888551911</v>
      </c>
      <c r="B1208" s="83" t="s">
        <v>1772</v>
      </c>
      <c r="C1208" s="83" t="s">
        <v>1772</v>
      </c>
      <c r="D1208" s="151">
        <v>6.8237914781315995E-2</v>
      </c>
      <c r="E1208" s="83" t="s">
        <v>1776</v>
      </c>
      <c r="F1208" s="91">
        <v>0.37457274951226172</v>
      </c>
      <c r="G1208" s="104" t="s">
        <v>1831</v>
      </c>
      <c r="H1208" t="str">
        <f t="shared" si="96"/>
        <v>Dupree</v>
      </c>
      <c r="I1208" t="str">
        <f t="shared" si="97"/>
        <v>Antonia</v>
      </c>
      <c r="J1208" t="str">
        <f t="shared" si="98"/>
        <v>Dupree, Antonia</v>
      </c>
      <c r="K1208">
        <f>VLOOKUP(C1208,'Invited Hospitals'!B:J, 7, FALSE)</f>
        <v>47</v>
      </c>
      <c r="L1208" s="132">
        <v>17</v>
      </c>
      <c r="M1208">
        <f>VLOOKUP($C1208,'Invited Hospitals'!$B:$J, 8, FALSE)</f>
        <v>2012</v>
      </c>
      <c r="N1208" s="132" t="str">
        <f>VLOOKUP($C1208,'Invited Hospitals'!$B:$K, 9, FALSE)</f>
        <v xml:space="preserve">Nongovt. (not-for-profit) - Church Operated
</v>
      </c>
      <c r="O1208" s="125" t="s">
        <v>2426</v>
      </c>
      <c r="P1208" s="121">
        <v>39601</v>
      </c>
      <c r="Q1208" s="125" t="s">
        <v>2476</v>
      </c>
      <c r="R1208" s="132" t="str">
        <f>VLOOKUP($C1208,'Invited Hospitals'!$B:$K, 10, FALSE)</f>
        <v>Non teaching</v>
      </c>
      <c r="V1208" s="1"/>
      <c r="X1208" s="1"/>
      <c r="Y1208" s="3"/>
      <c r="AF1208" s="17"/>
      <c r="AG1208" s="20"/>
      <c r="AH1208" s="17"/>
    </row>
    <row r="1209" spans="1:34">
      <c r="A1209" s="91">
        <v>0.59502847237866019</v>
      </c>
      <c r="B1209" s="83" t="s">
        <v>1772</v>
      </c>
      <c r="C1209" s="83" t="s">
        <v>1772</v>
      </c>
      <c r="D1209" s="84">
        <v>6.8237914781315995E-2</v>
      </c>
      <c r="E1209" s="83" t="s">
        <v>1776</v>
      </c>
      <c r="F1209" s="91">
        <v>0.37457274951226172</v>
      </c>
      <c r="G1209" s="89" t="s">
        <v>1830</v>
      </c>
      <c r="H1209" t="str">
        <f t="shared" si="96"/>
        <v>Evans</v>
      </c>
      <c r="I1209" t="str">
        <f t="shared" si="97"/>
        <v>Antonia</v>
      </c>
      <c r="J1209" t="str">
        <f t="shared" si="98"/>
        <v>Evans, Antonia</v>
      </c>
      <c r="K1209">
        <f>VLOOKUP(C1209,'Invited Hospitals'!B:J, 7, FALSE)</f>
        <v>47</v>
      </c>
      <c r="L1209" s="132">
        <v>17</v>
      </c>
      <c r="M1209">
        <f>VLOOKUP($C1209,'Invited Hospitals'!$B:$J, 8, FALSE)</f>
        <v>2012</v>
      </c>
      <c r="N1209" s="132" t="str">
        <f>VLOOKUP($C1209,'Invited Hospitals'!$B:$K, 9, FALSE)</f>
        <v xml:space="preserve">Nongovt. (not-for-profit) - Church Operated
</v>
      </c>
      <c r="O1209" s="125" t="s">
        <v>2664</v>
      </c>
      <c r="P1209" s="121">
        <v>41365</v>
      </c>
      <c r="Q1209" s="125" t="s">
        <v>2476</v>
      </c>
      <c r="R1209" s="132" t="str">
        <f>VLOOKUP($C1209,'Invited Hospitals'!$B:$K, 10, FALSE)</f>
        <v>Non teaching</v>
      </c>
      <c r="V1209" s="1"/>
      <c r="X1209" s="1"/>
      <c r="Y1209" s="3"/>
      <c r="AF1209" s="17"/>
      <c r="AG1209" s="26"/>
      <c r="AH1209" s="17"/>
    </row>
    <row r="1210" spans="1:34">
      <c r="A1210" s="106">
        <v>0.25446985830400892</v>
      </c>
      <c r="B1210" s="83" t="s">
        <v>1772</v>
      </c>
      <c r="C1210" s="83" t="s">
        <v>1772</v>
      </c>
      <c r="D1210" s="84">
        <v>6.8237914781315995E-2</v>
      </c>
      <c r="E1210" s="83" t="s">
        <v>1776</v>
      </c>
      <c r="F1210" s="106">
        <v>0.37457274951226172</v>
      </c>
      <c r="G1210" s="104" t="s">
        <v>1833</v>
      </c>
      <c r="H1210" t="str">
        <f t="shared" si="96"/>
        <v>Carpenter</v>
      </c>
      <c r="I1210" t="str">
        <f t="shared" si="97"/>
        <v>Ashley</v>
      </c>
      <c r="J1210" t="str">
        <f t="shared" si="98"/>
        <v>Carpenter, Ashley</v>
      </c>
      <c r="K1210">
        <f>VLOOKUP(C1210,'Invited Hospitals'!B:J, 7, FALSE)</f>
        <v>47</v>
      </c>
      <c r="L1210" s="132">
        <v>17</v>
      </c>
      <c r="M1210">
        <f>VLOOKUP($C1210,'Invited Hospitals'!$B:$J, 8, FALSE)</f>
        <v>2012</v>
      </c>
      <c r="N1210" s="132" t="str">
        <f>VLOOKUP($C1210,'Invited Hospitals'!$B:$K, 9, FALSE)</f>
        <v xml:space="preserve">Nongovt. (not-for-profit) - Church Operated
</v>
      </c>
      <c r="O1210" s="125" t="s">
        <v>2426</v>
      </c>
      <c r="P1210" s="121">
        <v>42527</v>
      </c>
      <c r="Q1210" s="125" t="s">
        <v>2422</v>
      </c>
      <c r="R1210" s="132" t="str">
        <f>VLOOKUP($C1210,'Invited Hospitals'!$B:$K, 10, FALSE)</f>
        <v>Non teaching</v>
      </c>
      <c r="V1210" s="1"/>
      <c r="X1210" s="1"/>
      <c r="Y1210" s="3"/>
      <c r="AF1210" s="17"/>
      <c r="AG1210" s="20"/>
      <c r="AH1210" s="17"/>
    </row>
    <row r="1211" spans="1:34">
      <c r="A1211" s="91">
        <v>0.52641595791599216</v>
      </c>
      <c r="B1211" s="83" t="s">
        <v>1772</v>
      </c>
      <c r="C1211" s="83" t="s">
        <v>1772</v>
      </c>
      <c r="D1211" s="151">
        <v>6.8237914781316023E-2</v>
      </c>
      <c r="E1211" s="83" t="s">
        <v>1776</v>
      </c>
      <c r="F1211" s="91">
        <v>0.37457274951226172</v>
      </c>
      <c r="G1211" s="104" t="s">
        <v>1832</v>
      </c>
      <c r="H1211" t="str">
        <f t="shared" si="96"/>
        <v>Des</v>
      </c>
      <c r="I1211" t="str">
        <f t="shared" si="97"/>
        <v>Bordes Ashley</v>
      </c>
      <c r="J1211" t="str">
        <f t="shared" si="98"/>
        <v>Des, Bordes Ashley</v>
      </c>
      <c r="K1211">
        <f>VLOOKUP(C1211,'Invited Hospitals'!B:J, 7, FALSE)</f>
        <v>47</v>
      </c>
      <c r="L1211" s="132">
        <v>17</v>
      </c>
      <c r="M1211">
        <f>VLOOKUP($C1211,'Invited Hospitals'!$B:$J, 8, FALSE)</f>
        <v>2012</v>
      </c>
      <c r="N1211" s="132" t="str">
        <f>VLOOKUP($C1211,'Invited Hospitals'!$B:$K, 9, FALSE)</f>
        <v xml:space="preserve">Nongovt. (not-for-profit) - Church Operated
</v>
      </c>
      <c r="O1211" s="125" t="s">
        <v>2426</v>
      </c>
      <c r="P1211" s="121">
        <v>42905</v>
      </c>
      <c r="Q1211" s="125" t="s">
        <v>2476</v>
      </c>
      <c r="R1211" s="132" t="str">
        <f>VLOOKUP($C1211,'Invited Hospitals'!$B:$K, 10, FALSE)</f>
        <v>Non teaching</v>
      </c>
      <c r="V1211" s="1"/>
      <c r="X1211" s="1"/>
      <c r="Y1211" s="3"/>
      <c r="AF1211" s="17"/>
      <c r="AG1211" s="20"/>
      <c r="AH1211" s="17"/>
    </row>
    <row r="1212" spans="1:34">
      <c r="A1212" s="106">
        <v>0.82388074437463243</v>
      </c>
      <c r="B1212" s="83" t="s">
        <v>1772</v>
      </c>
      <c r="C1212" s="83" t="s">
        <v>1772</v>
      </c>
      <c r="D1212" s="84">
        <v>6.8237914781315995E-2</v>
      </c>
      <c r="E1212" s="83" t="s">
        <v>1776</v>
      </c>
      <c r="F1212" s="106">
        <v>0.37457274951226172</v>
      </c>
      <c r="G1212" s="89" t="s">
        <v>1834</v>
      </c>
      <c r="H1212" t="str">
        <f t="shared" si="96"/>
        <v>Stewart-Myles</v>
      </c>
      <c r="I1212" t="str">
        <f t="shared" si="97"/>
        <v>Chasity</v>
      </c>
      <c r="J1212" t="str">
        <f t="shared" si="98"/>
        <v>Stewart-Myles, Chasity</v>
      </c>
      <c r="K1212">
        <f>VLOOKUP(C1212,'Invited Hospitals'!B:J, 7, FALSE)</f>
        <v>47</v>
      </c>
      <c r="L1212" s="132">
        <v>17</v>
      </c>
      <c r="M1212">
        <f>VLOOKUP($C1212,'Invited Hospitals'!$B:$J, 8, FALSE)</f>
        <v>2012</v>
      </c>
      <c r="N1212" s="132" t="str">
        <f>VLOOKUP($C1212,'Invited Hospitals'!$B:$K, 9, FALSE)</f>
        <v xml:space="preserve">Nongovt. (not-for-profit) - Church Operated
</v>
      </c>
      <c r="O1212" s="125" t="s">
        <v>2664</v>
      </c>
      <c r="P1212" s="121">
        <v>42863</v>
      </c>
      <c r="Q1212" s="125" t="s">
        <v>2422</v>
      </c>
      <c r="R1212" s="132" t="str">
        <f>VLOOKUP($C1212,'Invited Hospitals'!$B:$K, 10, FALSE)</f>
        <v>Non teaching</v>
      </c>
      <c r="V1212" s="1"/>
      <c r="X1212" s="1"/>
      <c r="Y1212" s="3"/>
      <c r="AF1212" s="17"/>
      <c r="AG1212" s="20"/>
      <c r="AH1212" s="17"/>
    </row>
    <row r="1213" spans="1:34">
      <c r="A1213" s="91">
        <v>0.32981233706309177</v>
      </c>
      <c r="B1213" s="83" t="s">
        <v>1772</v>
      </c>
      <c r="C1213" s="83" t="s">
        <v>1772</v>
      </c>
      <c r="D1213" s="151">
        <v>6.8237914781315995E-2</v>
      </c>
      <c r="E1213" s="83" t="s">
        <v>1776</v>
      </c>
      <c r="F1213" s="91">
        <v>0.37457274951226172</v>
      </c>
      <c r="G1213" s="104" t="s">
        <v>1835</v>
      </c>
      <c r="H1213" t="str">
        <f t="shared" si="96"/>
        <v>Mallory</v>
      </c>
      <c r="I1213" t="str">
        <f t="shared" si="97"/>
        <v>Clinton</v>
      </c>
      <c r="J1213" t="str">
        <f t="shared" si="98"/>
        <v>Mallory, Clinton</v>
      </c>
      <c r="K1213">
        <f>VLOOKUP(C1213,'Invited Hospitals'!B:J, 7, FALSE)</f>
        <v>47</v>
      </c>
      <c r="L1213" s="132">
        <v>17</v>
      </c>
      <c r="M1213">
        <f>VLOOKUP($C1213,'Invited Hospitals'!$B:$J, 8, FALSE)</f>
        <v>2012</v>
      </c>
      <c r="N1213" s="132" t="str">
        <f>VLOOKUP($C1213,'Invited Hospitals'!$B:$K, 9, FALSE)</f>
        <v xml:space="preserve">Nongovt. (not-for-profit) - Church Operated
</v>
      </c>
      <c r="O1213" s="125" t="s">
        <v>2426</v>
      </c>
      <c r="P1213" s="121">
        <v>42261</v>
      </c>
      <c r="Q1213" s="125" t="s">
        <v>2422</v>
      </c>
      <c r="R1213" s="132" t="str">
        <f>VLOOKUP($C1213,'Invited Hospitals'!$B:$K, 10, FALSE)</f>
        <v>Non teaching</v>
      </c>
      <c r="V1213" s="1"/>
      <c r="X1213" s="1"/>
      <c r="Y1213" s="3"/>
      <c r="AF1213" s="17"/>
      <c r="AG1213" s="20"/>
      <c r="AH1213" s="17"/>
    </row>
    <row r="1214" spans="1:34">
      <c r="A1214" s="91">
        <v>0.62741140840948761</v>
      </c>
      <c r="B1214" s="83" t="s">
        <v>1772</v>
      </c>
      <c r="C1214" s="83" t="s">
        <v>1772</v>
      </c>
      <c r="D1214" s="151">
        <v>6.8237914781315995E-2</v>
      </c>
      <c r="E1214" s="83" t="s">
        <v>1776</v>
      </c>
      <c r="F1214" s="91">
        <v>0.37457274951226172</v>
      </c>
      <c r="G1214" s="104" t="s">
        <v>1836</v>
      </c>
      <c r="H1214" t="str">
        <f t="shared" si="96"/>
        <v>Braud</v>
      </c>
      <c r="I1214" t="str">
        <f t="shared" si="97"/>
        <v>Elizabeth</v>
      </c>
      <c r="J1214" t="str">
        <f t="shared" si="98"/>
        <v>Braud, Elizabeth</v>
      </c>
      <c r="K1214">
        <f>VLOOKUP(C1214,'Invited Hospitals'!B:J, 7, FALSE)</f>
        <v>47</v>
      </c>
      <c r="L1214" s="132">
        <v>17</v>
      </c>
      <c r="M1214">
        <f>VLOOKUP($C1214,'Invited Hospitals'!$B:$J, 8, FALSE)</f>
        <v>2012</v>
      </c>
      <c r="N1214" s="132" t="str">
        <f>VLOOKUP($C1214,'Invited Hospitals'!$B:$K, 9, FALSE)</f>
        <v xml:space="preserve">Nongovt. (not-for-profit) - Church Operated
</v>
      </c>
      <c r="O1214" s="125" t="s">
        <v>2426</v>
      </c>
      <c r="P1214" s="121">
        <v>41645</v>
      </c>
      <c r="Q1214" s="125" t="s">
        <v>2422</v>
      </c>
      <c r="R1214" s="132" t="str">
        <f>VLOOKUP($C1214,'Invited Hospitals'!$B:$K, 10, FALSE)</f>
        <v>Non teaching</v>
      </c>
      <c r="V1214" s="1"/>
      <c r="X1214" s="1"/>
      <c r="Y1214" s="3"/>
      <c r="AF1214" s="17"/>
      <c r="AG1214" s="26"/>
      <c r="AH1214" s="17"/>
    </row>
    <row r="1215" spans="1:34">
      <c r="A1215" s="91">
        <v>0.41386187809960528</v>
      </c>
      <c r="B1215" s="83" t="s">
        <v>1772</v>
      </c>
      <c r="C1215" s="83" t="s">
        <v>1772</v>
      </c>
      <c r="D1215" s="151">
        <v>6.8237914781315995E-2</v>
      </c>
      <c r="E1215" s="83" t="s">
        <v>1776</v>
      </c>
      <c r="F1215" s="91">
        <v>0.37457274951226172</v>
      </c>
      <c r="G1215" s="104" t="s">
        <v>1837</v>
      </c>
      <c r="H1215" t="str">
        <f t="shared" si="96"/>
        <v>Breaux</v>
      </c>
      <c r="I1215" t="str">
        <f t="shared" si="97"/>
        <v>Erin</v>
      </c>
      <c r="J1215" t="str">
        <f t="shared" si="98"/>
        <v>Breaux, Erin</v>
      </c>
      <c r="K1215">
        <f>VLOOKUP(C1215,'Invited Hospitals'!B:J, 7, FALSE)</f>
        <v>47</v>
      </c>
      <c r="L1215" s="132">
        <v>17</v>
      </c>
      <c r="M1215">
        <f>VLOOKUP($C1215,'Invited Hospitals'!$B:$J, 8, FALSE)</f>
        <v>2012</v>
      </c>
      <c r="N1215" s="132" t="str">
        <f>VLOOKUP($C1215,'Invited Hospitals'!$B:$K, 9, FALSE)</f>
        <v xml:space="preserve">Nongovt. (not-for-profit) - Church Operated
</v>
      </c>
      <c r="O1215" s="125" t="s">
        <v>2426</v>
      </c>
      <c r="P1215" s="121">
        <v>42499</v>
      </c>
      <c r="Q1215" s="125" t="s">
        <v>2476</v>
      </c>
      <c r="R1215" s="132" t="str">
        <f>VLOOKUP($C1215,'Invited Hospitals'!$B:$K, 10, FALSE)</f>
        <v>Non teaching</v>
      </c>
      <c r="V1215" s="1"/>
      <c r="X1215" s="1"/>
      <c r="Y1215" s="3"/>
      <c r="AF1215" s="17"/>
      <c r="AG1215" s="26"/>
      <c r="AH1215" s="17"/>
    </row>
    <row r="1216" spans="1:34">
      <c r="A1216" s="106">
        <v>0.8270187839023091</v>
      </c>
      <c r="B1216" s="83" t="s">
        <v>1772</v>
      </c>
      <c r="C1216" s="83" t="s">
        <v>1772</v>
      </c>
      <c r="D1216" s="84">
        <v>6.8237914781315995E-2</v>
      </c>
      <c r="E1216" s="83" t="s">
        <v>1776</v>
      </c>
      <c r="F1216" s="106">
        <v>0.37457274951226172</v>
      </c>
      <c r="G1216" s="104" t="s">
        <v>1838</v>
      </c>
      <c r="H1216" t="str">
        <f t="shared" si="96"/>
        <v>Aube</v>
      </c>
      <c r="I1216" t="str">
        <f t="shared" si="97"/>
        <v>Josette</v>
      </c>
      <c r="J1216" t="str">
        <f t="shared" si="98"/>
        <v>Aube, Josette</v>
      </c>
      <c r="K1216">
        <f>VLOOKUP(C1216,'Invited Hospitals'!B:J, 7, FALSE)</f>
        <v>47</v>
      </c>
      <c r="L1216" s="132">
        <v>17</v>
      </c>
      <c r="M1216">
        <f>VLOOKUP($C1216,'Invited Hospitals'!$B:$J, 8, FALSE)</f>
        <v>2012</v>
      </c>
      <c r="N1216" s="132" t="str">
        <f>VLOOKUP($C1216,'Invited Hospitals'!$B:$K, 9, FALSE)</f>
        <v xml:space="preserve">Nongovt. (not-for-profit) - Church Operated
</v>
      </c>
      <c r="O1216" s="125" t="s">
        <v>2426</v>
      </c>
      <c r="P1216" s="121">
        <v>38663</v>
      </c>
      <c r="Q1216" s="125" t="s">
        <v>2476</v>
      </c>
      <c r="R1216" s="132" t="str">
        <f>VLOOKUP($C1216,'Invited Hospitals'!$B:$K, 10, FALSE)</f>
        <v>Non teaching</v>
      </c>
      <c r="V1216" s="1"/>
      <c r="X1216" s="1"/>
      <c r="Y1216" s="3"/>
      <c r="AF1216" s="17"/>
      <c r="AG1216" s="20"/>
      <c r="AH1216" s="17"/>
    </row>
    <row r="1217" spans="1:34">
      <c r="A1217" s="91">
        <v>0.4828375152019978</v>
      </c>
      <c r="B1217" s="83" t="s">
        <v>1772</v>
      </c>
      <c r="C1217" s="83" t="s">
        <v>1772</v>
      </c>
      <c r="D1217" s="84">
        <v>6.8237914781315995E-2</v>
      </c>
      <c r="E1217" s="83" t="s">
        <v>1776</v>
      </c>
      <c r="F1217" s="91">
        <v>0.37457274951226172</v>
      </c>
      <c r="G1217" s="89" t="s">
        <v>1839</v>
      </c>
      <c r="H1217" t="str">
        <f t="shared" si="96"/>
        <v>Christain</v>
      </c>
      <c r="I1217" t="str">
        <f t="shared" si="97"/>
        <v>Judy</v>
      </c>
      <c r="J1217" t="str">
        <f t="shared" si="98"/>
        <v>Christain, Judy</v>
      </c>
      <c r="K1217">
        <f>VLOOKUP(C1217,'Invited Hospitals'!B:J, 7, FALSE)</f>
        <v>47</v>
      </c>
      <c r="L1217" s="132">
        <v>17</v>
      </c>
      <c r="M1217">
        <f>VLOOKUP($C1217,'Invited Hospitals'!$B:$J, 8, FALSE)</f>
        <v>2012</v>
      </c>
      <c r="N1217" s="132" t="str">
        <f>VLOOKUP($C1217,'Invited Hospitals'!$B:$K, 9, FALSE)</f>
        <v xml:space="preserve">Nongovt. (not-for-profit) - Church Operated
</v>
      </c>
      <c r="O1217" s="125" t="s">
        <v>3170</v>
      </c>
      <c r="P1217" s="121">
        <v>40189</v>
      </c>
      <c r="Q1217" s="125" t="s">
        <v>2422</v>
      </c>
      <c r="R1217" s="132" t="str">
        <f>VLOOKUP($C1217,'Invited Hospitals'!$B:$K, 10, FALSE)</f>
        <v>Non teaching</v>
      </c>
      <c r="V1217" s="1"/>
      <c r="X1217" s="1"/>
      <c r="Y1217" s="3"/>
      <c r="AF1217" s="17"/>
      <c r="AG1217" s="20"/>
      <c r="AH1217" s="17"/>
    </row>
    <row r="1218" spans="1:34">
      <c r="A1218" s="106">
        <v>0.55310913422238606</v>
      </c>
      <c r="B1218" s="83" t="s">
        <v>1772</v>
      </c>
      <c r="C1218" s="83" t="s">
        <v>1772</v>
      </c>
      <c r="D1218" s="84">
        <v>6.8237914781315995E-2</v>
      </c>
      <c r="E1218" s="83" t="s">
        <v>1776</v>
      </c>
      <c r="F1218" s="106">
        <v>0.37457274951226172</v>
      </c>
      <c r="G1218" s="104" t="s">
        <v>1840</v>
      </c>
      <c r="H1218" t="str">
        <f t="shared" si="96"/>
        <v>Kelson</v>
      </c>
      <c r="I1218" t="str">
        <f t="shared" si="97"/>
        <v>Kandice</v>
      </c>
      <c r="J1218" t="str">
        <f t="shared" si="98"/>
        <v>Kelson, Kandice</v>
      </c>
      <c r="K1218">
        <f>VLOOKUP(C1218,'Invited Hospitals'!B:J, 7, FALSE)</f>
        <v>47</v>
      </c>
      <c r="L1218" s="132">
        <v>17</v>
      </c>
      <c r="M1218">
        <f>VLOOKUP($C1218,'Invited Hospitals'!$B:$J, 8, FALSE)</f>
        <v>2012</v>
      </c>
      <c r="N1218" s="132" t="str">
        <f>VLOOKUP($C1218,'Invited Hospitals'!$B:$K, 9, FALSE)</f>
        <v xml:space="preserve">Nongovt. (not-for-profit) - Church Operated
</v>
      </c>
      <c r="O1218" s="125" t="s">
        <v>3170</v>
      </c>
      <c r="P1218" s="121">
        <v>36948</v>
      </c>
      <c r="Q1218" s="125" t="s">
        <v>2476</v>
      </c>
      <c r="R1218" s="132" t="str">
        <f>VLOOKUP($C1218,'Invited Hospitals'!$B:$K, 10, FALSE)</f>
        <v>Non teaching</v>
      </c>
      <c r="V1218" s="1"/>
      <c r="X1218" s="1"/>
      <c r="Y1218" s="3"/>
      <c r="AF1218" s="17"/>
      <c r="AG1218" s="20"/>
      <c r="AH1218" s="17"/>
    </row>
    <row r="1219" spans="1:34">
      <c r="A1219" s="106">
        <v>0.44830027304668219</v>
      </c>
      <c r="B1219" s="83" t="s">
        <v>1772</v>
      </c>
      <c r="C1219" s="83" t="s">
        <v>1772</v>
      </c>
      <c r="D1219" s="84">
        <v>6.8237914781315995E-2</v>
      </c>
      <c r="E1219" s="83" t="s">
        <v>1776</v>
      </c>
      <c r="F1219" s="106">
        <v>0.37457274951226172</v>
      </c>
      <c r="G1219" s="104" t="s">
        <v>1841</v>
      </c>
      <c r="H1219" t="str">
        <f t="shared" ref="H1219:H1228" si="99">LEFT(G1219,(FIND(" ",G1219,1)-1))</f>
        <v>Villavaso</v>
      </c>
      <c r="I1219" t="str">
        <f t="shared" ref="I1219:I1228" si="100">TRIM(MID(G1219,FIND(" ",G1219)+1,256))</f>
        <v>Maxine</v>
      </c>
      <c r="J1219" t="str">
        <f t="shared" ref="J1219:J1228" si="101">PROPER(CLEAN(H1219&amp;", "&amp;I1219))</f>
        <v>Villavaso, Maxine</v>
      </c>
      <c r="K1219">
        <f>VLOOKUP(C1219,'Invited Hospitals'!B:J, 7, FALSE)</f>
        <v>47</v>
      </c>
      <c r="L1219" s="132">
        <v>17</v>
      </c>
      <c r="M1219">
        <f>VLOOKUP($C1219,'Invited Hospitals'!$B:$J, 8, FALSE)</f>
        <v>2012</v>
      </c>
      <c r="N1219" s="132" t="str">
        <f>VLOOKUP($C1219,'Invited Hospitals'!$B:$K, 9, FALSE)</f>
        <v xml:space="preserve">Nongovt. (not-for-profit) - Church Operated
</v>
      </c>
      <c r="O1219" s="125" t="s">
        <v>2664</v>
      </c>
      <c r="P1219" s="121">
        <v>38288</v>
      </c>
      <c r="Q1219" s="125" t="s">
        <v>2422</v>
      </c>
      <c r="R1219" s="132" t="str">
        <f>VLOOKUP($C1219,'Invited Hospitals'!$B:$K, 10, FALSE)</f>
        <v>Non teaching</v>
      </c>
      <c r="V1219" s="1"/>
      <c r="X1219" s="1"/>
      <c r="Y1219" s="3"/>
      <c r="AF1219" s="17"/>
      <c r="AG1219" s="20"/>
      <c r="AH1219" s="17"/>
    </row>
    <row r="1220" spans="1:34">
      <c r="A1220" s="91">
        <v>0.64873102590981679</v>
      </c>
      <c r="B1220" s="83" t="s">
        <v>1772</v>
      </c>
      <c r="C1220" s="83" t="s">
        <v>1772</v>
      </c>
      <c r="D1220" s="84">
        <v>6.8237914781315995E-2</v>
      </c>
      <c r="E1220" s="83" t="s">
        <v>1776</v>
      </c>
      <c r="F1220" s="91">
        <v>0.37457274951226172</v>
      </c>
      <c r="G1220" s="89" t="s">
        <v>1842</v>
      </c>
      <c r="H1220" t="str">
        <f t="shared" si="99"/>
        <v>Brooks</v>
      </c>
      <c r="I1220" t="str">
        <f t="shared" si="100"/>
        <v>Rachel</v>
      </c>
      <c r="J1220" t="str">
        <f t="shared" si="101"/>
        <v>Brooks, Rachel</v>
      </c>
      <c r="K1220">
        <f>VLOOKUP(C1220,'Invited Hospitals'!B:J, 7, FALSE)</f>
        <v>47</v>
      </c>
      <c r="L1220" s="132">
        <v>17</v>
      </c>
      <c r="M1220">
        <f>VLOOKUP($C1220,'Invited Hospitals'!$B:$J, 8, FALSE)</f>
        <v>2012</v>
      </c>
      <c r="N1220" s="132" t="str">
        <f>VLOOKUP($C1220,'Invited Hospitals'!$B:$K, 9, FALSE)</f>
        <v xml:space="preserve">Nongovt. (not-for-profit) - Church Operated
</v>
      </c>
      <c r="O1220" s="125" t="s">
        <v>2426</v>
      </c>
      <c r="P1220" s="121">
        <v>42282</v>
      </c>
      <c r="Q1220" s="125" t="s">
        <v>2476</v>
      </c>
      <c r="R1220" s="132" t="str">
        <f>VLOOKUP($C1220,'Invited Hospitals'!$B:$K, 10, FALSE)</f>
        <v>Non teaching</v>
      </c>
      <c r="V1220" s="1"/>
      <c r="X1220" s="1"/>
      <c r="Y1220" s="3"/>
      <c r="AF1220" s="17"/>
      <c r="AG1220" s="26"/>
      <c r="AH1220" s="17"/>
    </row>
    <row r="1221" spans="1:34">
      <c r="A1221" s="106">
        <v>0.76972546105389372</v>
      </c>
      <c r="B1221" s="83" t="s">
        <v>1772</v>
      </c>
      <c r="C1221" s="83" t="s">
        <v>1772</v>
      </c>
      <c r="D1221" s="84">
        <v>6.8237914781315995E-2</v>
      </c>
      <c r="E1221" s="83" t="s">
        <v>1776</v>
      </c>
      <c r="F1221" s="106">
        <v>0.37457274951226172</v>
      </c>
      <c r="G1221" s="89" t="s">
        <v>1844</v>
      </c>
      <c r="H1221" t="str">
        <f t="shared" si="99"/>
        <v>Delatte</v>
      </c>
      <c r="I1221" t="str">
        <f t="shared" si="100"/>
        <v>Samantha</v>
      </c>
      <c r="J1221" t="str">
        <f t="shared" si="101"/>
        <v>Delatte, Samantha</v>
      </c>
      <c r="K1221">
        <f>VLOOKUP(C1221,'Invited Hospitals'!B:J, 7, FALSE)</f>
        <v>47</v>
      </c>
      <c r="L1221" s="132">
        <v>17</v>
      </c>
      <c r="M1221">
        <f>VLOOKUP($C1221,'Invited Hospitals'!$B:$J, 8, FALSE)</f>
        <v>2012</v>
      </c>
      <c r="N1221" s="132" t="str">
        <f>VLOOKUP($C1221,'Invited Hospitals'!$B:$K, 9, FALSE)</f>
        <v xml:space="preserve">Nongovt. (not-for-profit) - Church Operated
</v>
      </c>
      <c r="O1221" s="125" t="s">
        <v>2426</v>
      </c>
      <c r="P1221" s="121">
        <v>42205</v>
      </c>
      <c r="Q1221" s="125" t="s">
        <v>2422</v>
      </c>
      <c r="R1221" s="132" t="str">
        <f>VLOOKUP($C1221,'Invited Hospitals'!$B:$K, 10, FALSE)</f>
        <v>Non teaching</v>
      </c>
      <c r="V1221" s="1"/>
      <c r="X1221" s="1"/>
      <c r="Y1221" s="3"/>
      <c r="AF1221" s="17"/>
      <c r="AG1221" s="20"/>
      <c r="AH1221" s="17"/>
    </row>
    <row r="1222" spans="1:34">
      <c r="A1222" s="91">
        <v>0.88302428634085239</v>
      </c>
      <c r="B1222" s="83" t="s">
        <v>1772</v>
      </c>
      <c r="C1222" s="83" t="s">
        <v>1772</v>
      </c>
      <c r="D1222" s="84">
        <v>6.8237914781315995E-2</v>
      </c>
      <c r="E1222" s="83" t="s">
        <v>1776</v>
      </c>
      <c r="F1222" s="91">
        <v>0.37457274951226172</v>
      </c>
      <c r="G1222" s="89" t="s">
        <v>1843</v>
      </c>
      <c r="H1222" t="str">
        <f t="shared" si="99"/>
        <v>Robinson</v>
      </c>
      <c r="I1222" t="str">
        <f t="shared" si="100"/>
        <v>Samantha</v>
      </c>
      <c r="J1222" t="str">
        <f t="shared" si="101"/>
        <v>Robinson, Samantha</v>
      </c>
      <c r="K1222">
        <f>VLOOKUP(C1222,'Invited Hospitals'!B:J, 7, FALSE)</f>
        <v>47</v>
      </c>
      <c r="L1222" s="132">
        <v>17</v>
      </c>
      <c r="M1222">
        <f>VLOOKUP($C1222,'Invited Hospitals'!$B:$J, 8, FALSE)</f>
        <v>2012</v>
      </c>
      <c r="N1222" s="132" t="str">
        <f>VLOOKUP($C1222,'Invited Hospitals'!$B:$K, 9, FALSE)</f>
        <v xml:space="preserve">Nongovt. (not-for-profit) - Church Operated
</v>
      </c>
      <c r="O1222" s="125" t="s">
        <v>2664</v>
      </c>
      <c r="P1222" s="121">
        <v>42499</v>
      </c>
      <c r="Q1222" s="125" t="s">
        <v>2476</v>
      </c>
      <c r="R1222" s="132" t="str">
        <f>VLOOKUP($C1222,'Invited Hospitals'!$B:$K, 10, FALSE)</f>
        <v>Non teaching</v>
      </c>
      <c r="V1222" s="1"/>
      <c r="X1222" s="1"/>
      <c r="Y1222" s="3"/>
      <c r="AF1222" s="17"/>
      <c r="AG1222" s="20"/>
      <c r="AH1222" s="17"/>
    </row>
    <row r="1223" spans="1:34">
      <c r="A1223" s="106">
        <v>0.68336714046332425</v>
      </c>
      <c r="B1223" s="83" t="s">
        <v>1772</v>
      </c>
      <c r="C1223" s="83" t="s">
        <v>1772</v>
      </c>
      <c r="D1223" s="84">
        <v>6.8237914781315995E-2</v>
      </c>
      <c r="E1223" s="83" t="s">
        <v>1776</v>
      </c>
      <c r="F1223" s="106">
        <v>0.37457274951226172</v>
      </c>
      <c r="G1223" s="104" t="s">
        <v>1845</v>
      </c>
      <c r="H1223" t="str">
        <f t="shared" si="99"/>
        <v>Jackson-Wells</v>
      </c>
      <c r="I1223" t="str">
        <f t="shared" si="100"/>
        <v>Samekio</v>
      </c>
      <c r="J1223" t="str">
        <f t="shared" si="101"/>
        <v>Jackson-Wells, Samekio</v>
      </c>
      <c r="K1223">
        <f>VLOOKUP(C1223,'Invited Hospitals'!B:J, 7, FALSE)</f>
        <v>47</v>
      </c>
      <c r="L1223" s="132">
        <v>17</v>
      </c>
      <c r="M1223">
        <f>VLOOKUP($C1223,'Invited Hospitals'!$B:$J, 8, FALSE)</f>
        <v>2012</v>
      </c>
      <c r="N1223" s="132" t="str">
        <f>VLOOKUP($C1223,'Invited Hospitals'!$B:$K, 9, FALSE)</f>
        <v xml:space="preserve">Nongovt. (not-for-profit) - Church Operated
</v>
      </c>
      <c r="O1223" s="125" t="s">
        <v>2664</v>
      </c>
      <c r="P1223" s="121">
        <v>42933</v>
      </c>
      <c r="Q1223" s="125" t="s">
        <v>2476</v>
      </c>
      <c r="R1223" s="132" t="str">
        <f>VLOOKUP($C1223,'Invited Hospitals'!$B:$K, 10, FALSE)</f>
        <v>Non teaching</v>
      </c>
      <c r="V1223" s="1"/>
      <c r="X1223" s="1"/>
      <c r="Y1223" s="3"/>
      <c r="AF1223" s="17"/>
      <c r="AG1223" s="20"/>
      <c r="AH1223" s="17"/>
    </row>
    <row r="1224" spans="1:34">
      <c r="A1224" s="91">
        <v>0.49547666803955137</v>
      </c>
      <c r="B1224" s="83" t="s">
        <v>1772</v>
      </c>
      <c r="C1224" s="83" t="s">
        <v>1772</v>
      </c>
      <c r="D1224" s="84">
        <v>6.8237914781315995E-2</v>
      </c>
      <c r="E1224" s="83" t="s">
        <v>1776</v>
      </c>
      <c r="F1224" s="91">
        <v>0.37457274951226172</v>
      </c>
      <c r="G1224" s="89" t="s">
        <v>1846</v>
      </c>
      <c r="H1224" t="str">
        <f t="shared" si="99"/>
        <v>Whittington</v>
      </c>
      <c r="I1224" t="str">
        <f t="shared" si="100"/>
        <v>Sandy</v>
      </c>
      <c r="J1224" t="str">
        <f t="shared" si="101"/>
        <v>Whittington, Sandy</v>
      </c>
      <c r="K1224">
        <f>VLOOKUP(C1224,'Invited Hospitals'!B:J, 7, FALSE)</f>
        <v>47</v>
      </c>
      <c r="L1224" s="132">
        <v>17</v>
      </c>
      <c r="M1224">
        <f>VLOOKUP($C1224,'Invited Hospitals'!$B:$J, 8, FALSE)</f>
        <v>2012</v>
      </c>
      <c r="N1224" s="132" t="str">
        <f>VLOOKUP($C1224,'Invited Hospitals'!$B:$K, 9, FALSE)</f>
        <v xml:space="preserve">Nongovt. (not-for-profit) - Church Operated
</v>
      </c>
      <c r="O1224" s="125" t="s">
        <v>2426</v>
      </c>
      <c r="P1224" s="121">
        <v>42569</v>
      </c>
      <c r="Q1224" s="125" t="s">
        <v>2476</v>
      </c>
      <c r="R1224" s="132" t="str">
        <f>VLOOKUP($C1224,'Invited Hospitals'!$B:$K, 10, FALSE)</f>
        <v>Non teaching</v>
      </c>
      <c r="V1224" s="1"/>
      <c r="X1224" s="1"/>
      <c r="Y1224" s="3"/>
      <c r="AF1224" s="17"/>
      <c r="AG1224" s="20"/>
      <c r="AH1224" s="17"/>
    </row>
    <row r="1225" spans="1:34">
      <c r="A1225" s="106">
        <v>0.84450414425461751</v>
      </c>
      <c r="B1225" s="83" t="s">
        <v>1772</v>
      </c>
      <c r="C1225" s="83" t="s">
        <v>1772</v>
      </c>
      <c r="D1225" s="84">
        <v>6.8237914781316023E-2</v>
      </c>
      <c r="E1225" s="83" t="s">
        <v>1776</v>
      </c>
      <c r="F1225" s="106">
        <v>0.37457274951226172</v>
      </c>
      <c r="G1225" s="104" t="s">
        <v>1847</v>
      </c>
      <c r="H1225" t="str">
        <f t="shared" si="99"/>
        <v>Nevers</v>
      </c>
      <c r="I1225" t="str">
        <f t="shared" si="100"/>
        <v>Teta</v>
      </c>
      <c r="J1225" t="str">
        <f t="shared" si="101"/>
        <v>Nevers, Teta</v>
      </c>
      <c r="K1225">
        <f>VLOOKUP(C1225,'Invited Hospitals'!B:J, 7, FALSE)</f>
        <v>47</v>
      </c>
      <c r="L1225" s="132">
        <v>17</v>
      </c>
      <c r="M1225">
        <f>VLOOKUP($C1225,'Invited Hospitals'!$B:$J, 8, FALSE)</f>
        <v>2012</v>
      </c>
      <c r="N1225" s="132" t="str">
        <f>VLOOKUP($C1225,'Invited Hospitals'!$B:$K, 9, FALSE)</f>
        <v xml:space="preserve">Nongovt. (not-for-profit) - Church Operated
</v>
      </c>
      <c r="O1225" s="125" t="s">
        <v>2664</v>
      </c>
      <c r="P1225" s="121">
        <v>41449</v>
      </c>
      <c r="Q1225" s="125" t="s">
        <v>2998</v>
      </c>
      <c r="R1225" s="132" t="str">
        <f>VLOOKUP($C1225,'Invited Hospitals'!$B:$K, 10, FALSE)</f>
        <v>Non teaching</v>
      </c>
      <c r="V1225" s="1"/>
      <c r="X1225" s="1"/>
      <c r="Y1225" s="3"/>
      <c r="AF1225" s="17"/>
      <c r="AG1225" s="20"/>
      <c r="AH1225" s="17"/>
    </row>
    <row r="1226" spans="1:34">
      <c r="A1226" s="91">
        <v>0.20299881213016635</v>
      </c>
      <c r="B1226" s="83" t="s">
        <v>1772</v>
      </c>
      <c r="C1226" s="83" t="s">
        <v>1772</v>
      </c>
      <c r="D1226" s="151">
        <v>6.8237914781315995E-2</v>
      </c>
      <c r="E1226" s="83" t="s">
        <v>1776</v>
      </c>
      <c r="F1226" s="91">
        <v>0.37457274951226172</v>
      </c>
      <c r="G1226" s="104" t="s">
        <v>1848</v>
      </c>
      <c r="H1226" t="str">
        <f t="shared" si="99"/>
        <v>Dandridge</v>
      </c>
      <c r="I1226" t="str">
        <f t="shared" si="100"/>
        <v>Tierstene</v>
      </c>
      <c r="J1226" t="str">
        <f t="shared" si="101"/>
        <v>Dandridge, Tierstene</v>
      </c>
      <c r="K1226">
        <f>VLOOKUP(C1226,'Invited Hospitals'!B:J, 7, FALSE)</f>
        <v>47</v>
      </c>
      <c r="L1226" s="132">
        <v>17</v>
      </c>
      <c r="M1226">
        <f>VLOOKUP($C1226,'Invited Hospitals'!$B:$J, 8, FALSE)</f>
        <v>2012</v>
      </c>
      <c r="N1226" s="132" t="str">
        <f>VLOOKUP($C1226,'Invited Hospitals'!$B:$K, 9, FALSE)</f>
        <v xml:space="preserve">Nongovt. (not-for-profit) - Church Operated
</v>
      </c>
      <c r="O1226" s="125" t="s">
        <v>2426</v>
      </c>
      <c r="P1226" s="121">
        <v>42751</v>
      </c>
      <c r="Q1226" s="125" t="s">
        <v>2476</v>
      </c>
      <c r="R1226" s="132" t="str">
        <f>VLOOKUP($C1226,'Invited Hospitals'!$B:$K, 10, FALSE)</f>
        <v>Non teaching</v>
      </c>
      <c r="V1226" s="1"/>
      <c r="X1226" s="1"/>
      <c r="Y1226" s="3"/>
      <c r="AF1226" s="17"/>
      <c r="AG1226" s="20"/>
      <c r="AH1226" s="17"/>
    </row>
    <row r="1227" spans="1:34">
      <c r="A1227" s="106">
        <v>0.68417104390419226</v>
      </c>
      <c r="B1227" s="83" t="s">
        <v>1772</v>
      </c>
      <c r="C1227" s="83" t="s">
        <v>1772</v>
      </c>
      <c r="D1227" s="84">
        <v>6.8237914781315995E-2</v>
      </c>
      <c r="E1227" s="83" t="s">
        <v>1776</v>
      </c>
      <c r="F1227" s="106">
        <v>0.37457274951226172</v>
      </c>
      <c r="G1227" s="104" t="s">
        <v>1849</v>
      </c>
      <c r="H1227" t="str">
        <f t="shared" si="99"/>
        <v>Holmes</v>
      </c>
      <c r="I1227" t="str">
        <f t="shared" si="100"/>
        <v>Treniece</v>
      </c>
      <c r="J1227" t="str">
        <f t="shared" si="101"/>
        <v>Holmes, Treniece</v>
      </c>
      <c r="K1227">
        <f>VLOOKUP(C1227,'Invited Hospitals'!B:J, 7, FALSE)</f>
        <v>47</v>
      </c>
      <c r="L1227" s="132">
        <v>17</v>
      </c>
      <c r="M1227">
        <f>VLOOKUP($C1227,'Invited Hospitals'!$B:$J, 8, FALSE)</f>
        <v>2012</v>
      </c>
      <c r="N1227" s="132" t="str">
        <f>VLOOKUP($C1227,'Invited Hospitals'!$B:$K, 9, FALSE)</f>
        <v xml:space="preserve">Nongovt. (not-for-profit) - Church Operated
</v>
      </c>
      <c r="O1227" s="125" t="s">
        <v>2664</v>
      </c>
      <c r="P1227" s="121">
        <v>42905</v>
      </c>
      <c r="Q1227" s="125" t="s">
        <v>2422</v>
      </c>
      <c r="R1227" s="132" t="str">
        <f>VLOOKUP($C1227,'Invited Hospitals'!$B:$K, 10, FALSE)</f>
        <v>Non teaching</v>
      </c>
      <c r="V1227" s="1"/>
      <c r="X1227" s="1"/>
      <c r="Y1227" s="3"/>
      <c r="AF1227" s="17"/>
      <c r="AG1227" s="20"/>
      <c r="AH1227" s="17"/>
    </row>
    <row r="1228" spans="1:34">
      <c r="A1228" s="106">
        <v>0.6793105981234272</v>
      </c>
      <c r="B1228" s="83" t="s">
        <v>1772</v>
      </c>
      <c r="C1228" s="83" t="s">
        <v>1772</v>
      </c>
      <c r="D1228" s="84">
        <v>6.8237914781315995E-2</v>
      </c>
      <c r="E1228" s="83" t="s">
        <v>1776</v>
      </c>
      <c r="F1228" s="106">
        <v>0.37457274951226172</v>
      </c>
      <c r="G1228" s="89" t="s">
        <v>1850</v>
      </c>
      <c r="H1228" t="str">
        <f t="shared" si="99"/>
        <v>Thomas</v>
      </c>
      <c r="I1228" t="str">
        <f t="shared" si="100"/>
        <v>Vanesha</v>
      </c>
      <c r="J1228" t="str">
        <f t="shared" si="101"/>
        <v>Thomas, Vanesha</v>
      </c>
      <c r="K1228">
        <f>VLOOKUP(C1228,'Invited Hospitals'!B:J, 7, FALSE)</f>
        <v>47</v>
      </c>
      <c r="L1228" s="132">
        <v>17</v>
      </c>
      <c r="M1228">
        <f>VLOOKUP($C1228,'Invited Hospitals'!$B:$J, 8, FALSE)</f>
        <v>2012</v>
      </c>
      <c r="N1228" s="132" t="str">
        <f>VLOOKUP($C1228,'Invited Hospitals'!$B:$K, 9, FALSE)</f>
        <v xml:space="preserve">Nongovt. (not-for-profit) - Church Operated
</v>
      </c>
      <c r="O1228" s="125" t="s">
        <v>3170</v>
      </c>
      <c r="P1228" s="121">
        <v>41309</v>
      </c>
      <c r="Q1228" s="125" t="s">
        <v>2422</v>
      </c>
      <c r="R1228" s="132" t="str">
        <f>VLOOKUP($C1228,'Invited Hospitals'!$B:$K, 10, FALSE)</f>
        <v>Non teaching</v>
      </c>
      <c r="V1228" s="1"/>
      <c r="X1228" s="1"/>
      <c r="Y1228" s="3"/>
      <c r="AF1228" s="17"/>
      <c r="AG1228" s="26"/>
      <c r="AH1228" s="17"/>
    </row>
    <row r="1229" spans="1:34">
      <c r="A1229" s="84">
        <v>0.86202214180613368</v>
      </c>
      <c r="B1229" s="83" t="s">
        <v>743</v>
      </c>
      <c r="C1229" s="83" t="s">
        <v>743</v>
      </c>
      <c r="D1229" s="84">
        <v>0.43342485109506379</v>
      </c>
      <c r="E1229" s="83" t="s">
        <v>744</v>
      </c>
      <c r="F1229" s="84">
        <v>0.9455541494267875</v>
      </c>
      <c r="G1229" s="83" t="s">
        <v>769</v>
      </c>
      <c r="H1229" t="str">
        <f t="shared" ref="H1229:H1249" si="102">LEFT(G1229,(FIND(" ",G1229,1)-1))</f>
        <v>Knott</v>
      </c>
      <c r="I1229" t="str">
        <f t="shared" ref="I1229:I1249" si="103">TRIM(MID(G1229,FIND(" ",G1229)+1,256))</f>
        <v>Amanda</v>
      </c>
      <c r="J1229" t="str">
        <f t="shared" ref="J1229:J1274" si="104">PROPER(CLEAN(H1229&amp;", "&amp;I1229))</f>
        <v>Knott, Amanda</v>
      </c>
      <c r="K1229">
        <f>VLOOKUP(C1229,'Invited Hospitals'!B:J, 7, FALSE)</f>
        <v>586</v>
      </c>
      <c r="L1229" s="132">
        <v>24</v>
      </c>
      <c r="M1229">
        <f>VLOOKUP($C1229,'Invited Hospitals'!$B:$J, 8, FALSE)</f>
        <v>2003</v>
      </c>
      <c r="N1229" s="132" t="str">
        <f>VLOOKUP($C1229,'Invited Hospitals'!$B:$K, 9, FALSE)</f>
        <v>Nongovt. (not-for-profit) - Church Operated</v>
      </c>
      <c r="O1229" s="110" t="s">
        <v>2429</v>
      </c>
      <c r="P1229" s="111">
        <v>42891</v>
      </c>
      <c r="Q1229" s="110" t="s">
        <v>2422</v>
      </c>
      <c r="R1229" s="132" t="str">
        <f>VLOOKUP($C1229,'Invited Hospitals'!$B:$K, 10, FALSE)</f>
        <v>Major</v>
      </c>
      <c r="V1229" s="1"/>
      <c r="X1229" s="1"/>
      <c r="Y1229" s="3"/>
      <c r="AF1229" s="17"/>
      <c r="AG1229" s="26"/>
      <c r="AH1229" s="17"/>
    </row>
    <row r="1230" spans="1:34">
      <c r="A1230" s="84">
        <v>3.0531167351281585E-2</v>
      </c>
      <c r="B1230" s="83" t="s">
        <v>743</v>
      </c>
      <c r="C1230" s="83" t="s">
        <v>743</v>
      </c>
      <c r="D1230" s="84">
        <v>0.43342485109506379</v>
      </c>
      <c r="E1230" s="83" t="s">
        <v>744</v>
      </c>
      <c r="F1230" s="84">
        <v>0.9455541494267875</v>
      </c>
      <c r="G1230" s="83" t="s">
        <v>774</v>
      </c>
      <c r="H1230" t="str">
        <f t="shared" si="102"/>
        <v>Norment</v>
      </c>
      <c r="I1230" t="str">
        <f t="shared" si="103"/>
        <v>Angela</v>
      </c>
      <c r="J1230" t="str">
        <f t="shared" si="104"/>
        <v>Norment, Angela</v>
      </c>
      <c r="K1230">
        <f>VLOOKUP(C1230,'Invited Hospitals'!B:J, 7, FALSE)</f>
        <v>586</v>
      </c>
      <c r="L1230" s="132">
        <v>24</v>
      </c>
      <c r="M1230">
        <f>VLOOKUP($C1230,'Invited Hospitals'!$B:$J, 8, FALSE)</f>
        <v>2003</v>
      </c>
      <c r="N1230" s="132" t="str">
        <f>VLOOKUP($C1230,'Invited Hospitals'!$B:$K, 9, FALSE)</f>
        <v>Nongovt. (not-for-profit) - Church Operated</v>
      </c>
      <c r="O1230" s="110" t="s">
        <v>2429</v>
      </c>
      <c r="P1230" s="111">
        <v>41981</v>
      </c>
      <c r="Q1230" s="110" t="s">
        <v>2428</v>
      </c>
      <c r="R1230" s="132" t="str">
        <f>VLOOKUP($C1230,'Invited Hospitals'!$B:$K, 10, FALSE)</f>
        <v>Major</v>
      </c>
      <c r="V1230" s="1"/>
      <c r="X1230" s="1"/>
      <c r="Y1230" s="3"/>
      <c r="AF1230" s="17"/>
      <c r="AG1230" s="20"/>
      <c r="AH1230" s="17"/>
    </row>
    <row r="1231" spans="1:34">
      <c r="A1231" s="84">
        <v>0.34161756863782888</v>
      </c>
      <c r="B1231" s="83" t="s">
        <v>743</v>
      </c>
      <c r="C1231" s="83" t="s">
        <v>743</v>
      </c>
      <c r="D1231" s="84">
        <v>0.43342485109506379</v>
      </c>
      <c r="E1231" s="83" t="s">
        <v>744</v>
      </c>
      <c r="F1231" s="84">
        <v>0.9455541494267875</v>
      </c>
      <c r="G1231" s="83" t="s">
        <v>770</v>
      </c>
      <c r="H1231" t="str">
        <f t="shared" si="102"/>
        <v>McCormick</v>
      </c>
      <c r="I1231" t="str">
        <f t="shared" si="103"/>
        <v>Anna</v>
      </c>
      <c r="J1231" t="str">
        <f t="shared" si="104"/>
        <v>Mccormick, Anna</v>
      </c>
      <c r="K1231">
        <f>VLOOKUP(C1231,'Invited Hospitals'!B:J, 7, FALSE)</f>
        <v>586</v>
      </c>
      <c r="L1231" s="132">
        <v>24</v>
      </c>
      <c r="M1231">
        <f>VLOOKUP($C1231,'Invited Hospitals'!$B:$J, 8, FALSE)</f>
        <v>2003</v>
      </c>
      <c r="N1231" s="132" t="str">
        <f>VLOOKUP($C1231,'Invited Hospitals'!$B:$K, 9, FALSE)</f>
        <v>Nongovt. (not-for-profit) - Church Operated</v>
      </c>
      <c r="O1231" s="110" t="s">
        <v>2425</v>
      </c>
      <c r="P1231" s="111">
        <v>36332</v>
      </c>
      <c r="Q1231" s="110" t="s">
        <v>2422</v>
      </c>
      <c r="R1231" s="132" t="str">
        <f>VLOOKUP($C1231,'Invited Hospitals'!$B:$K, 10, FALSE)</f>
        <v>Major</v>
      </c>
      <c r="V1231" s="1"/>
      <c r="X1231" s="1"/>
      <c r="Y1231" s="3"/>
      <c r="AF1231" s="17"/>
      <c r="AG1231" s="26"/>
      <c r="AH1231" s="17"/>
    </row>
    <row r="1232" spans="1:34">
      <c r="A1232" s="84">
        <v>0.31996084534895153</v>
      </c>
      <c r="B1232" s="83" t="s">
        <v>743</v>
      </c>
      <c r="C1232" s="83" t="s">
        <v>743</v>
      </c>
      <c r="D1232" s="84">
        <v>0.43342485109506379</v>
      </c>
      <c r="E1232" s="83" t="s">
        <v>744</v>
      </c>
      <c r="F1232" s="84">
        <v>0.9455541494267875</v>
      </c>
      <c r="G1232" s="83" t="s">
        <v>783</v>
      </c>
      <c r="H1232" t="str">
        <f t="shared" si="102"/>
        <v>Sergeeva</v>
      </c>
      <c r="I1232" t="str">
        <f t="shared" si="103"/>
        <v>Anna</v>
      </c>
      <c r="J1232" t="str">
        <f t="shared" si="104"/>
        <v>Sergeeva, Anna</v>
      </c>
      <c r="K1232">
        <f>VLOOKUP(C1232,'Invited Hospitals'!B:J, 7, FALSE)</f>
        <v>586</v>
      </c>
      <c r="L1232" s="132">
        <v>24</v>
      </c>
      <c r="M1232">
        <f>VLOOKUP($C1232,'Invited Hospitals'!$B:$J, 8, FALSE)</f>
        <v>2003</v>
      </c>
      <c r="N1232" s="132" t="str">
        <f>VLOOKUP($C1232,'Invited Hospitals'!$B:$K, 9, FALSE)</f>
        <v>Nongovt. (not-for-profit) - Church Operated</v>
      </c>
      <c r="O1232" s="110" t="s">
        <v>2426</v>
      </c>
      <c r="P1232" s="111">
        <v>42065</v>
      </c>
      <c r="Q1232" s="110" t="s">
        <v>2428</v>
      </c>
      <c r="R1232" s="132" t="str">
        <f>VLOOKUP($C1232,'Invited Hospitals'!$B:$K, 10, FALSE)</f>
        <v>Major</v>
      </c>
      <c r="V1232" s="1"/>
      <c r="X1232" s="1"/>
      <c r="Y1232" s="3"/>
      <c r="AF1232" s="17"/>
      <c r="AG1232" s="26"/>
      <c r="AH1232" s="17"/>
    </row>
    <row r="1233" spans="1:34">
      <c r="A1233" s="84">
        <v>0.92851889312379998</v>
      </c>
      <c r="B1233" s="83" t="s">
        <v>743</v>
      </c>
      <c r="C1233" s="83" t="s">
        <v>743</v>
      </c>
      <c r="D1233" s="84">
        <v>0.43342485109506379</v>
      </c>
      <c r="E1233" s="83" t="s">
        <v>744</v>
      </c>
      <c r="F1233" s="84">
        <v>0.9455541494267875</v>
      </c>
      <c r="G1233" s="83" t="s">
        <v>781</v>
      </c>
      <c r="H1233" t="str">
        <f t="shared" si="102"/>
        <v>Romano</v>
      </c>
      <c r="I1233" t="str">
        <f t="shared" si="103"/>
        <v>April</v>
      </c>
      <c r="J1233" t="str">
        <f t="shared" si="104"/>
        <v>Romano, April</v>
      </c>
      <c r="K1233">
        <f>VLOOKUP(C1233,'Invited Hospitals'!B:J, 7, FALSE)</f>
        <v>586</v>
      </c>
      <c r="L1233" s="132">
        <v>24</v>
      </c>
      <c r="M1233">
        <f>VLOOKUP($C1233,'Invited Hospitals'!$B:$J, 8, FALSE)</f>
        <v>2003</v>
      </c>
      <c r="N1233" s="132" t="str">
        <f>VLOOKUP($C1233,'Invited Hospitals'!$B:$K, 9, FALSE)</f>
        <v>Nongovt. (not-for-profit) - Church Operated</v>
      </c>
      <c r="O1233" s="110" t="s">
        <v>2426</v>
      </c>
      <c r="P1233" s="111">
        <v>39216</v>
      </c>
      <c r="Q1233" s="110" t="s">
        <v>2422</v>
      </c>
      <c r="R1233" s="132" t="str">
        <f>VLOOKUP($C1233,'Invited Hospitals'!$B:$K, 10, FALSE)</f>
        <v>Major</v>
      </c>
      <c r="V1233" s="1"/>
      <c r="X1233" s="1"/>
      <c r="Y1233" s="3"/>
      <c r="AF1233" s="17"/>
      <c r="AG1233" s="26"/>
      <c r="AH1233" s="17"/>
    </row>
    <row r="1234" spans="1:34">
      <c r="A1234" s="84">
        <v>0.20798682193704987</v>
      </c>
      <c r="B1234" s="83" t="s">
        <v>743</v>
      </c>
      <c r="C1234" s="83" t="s">
        <v>743</v>
      </c>
      <c r="D1234" s="84">
        <v>0.43342485109506379</v>
      </c>
      <c r="E1234" s="83" t="s">
        <v>744</v>
      </c>
      <c r="F1234" s="84">
        <v>0.9455541494267875</v>
      </c>
      <c r="G1234" s="83" t="s">
        <v>752</v>
      </c>
      <c r="H1234" t="str">
        <f t="shared" si="102"/>
        <v>Cagle</v>
      </c>
      <c r="I1234" t="str">
        <f t="shared" si="103"/>
        <v>Ariana</v>
      </c>
      <c r="J1234" t="str">
        <f t="shared" si="104"/>
        <v>Cagle, Ariana</v>
      </c>
      <c r="K1234">
        <f>VLOOKUP(C1234,'Invited Hospitals'!B:J, 7, FALSE)</f>
        <v>586</v>
      </c>
      <c r="L1234" s="132">
        <v>24</v>
      </c>
      <c r="M1234">
        <f>VLOOKUP($C1234,'Invited Hospitals'!$B:$J, 8, FALSE)</f>
        <v>2003</v>
      </c>
      <c r="N1234" s="132" t="str">
        <f>VLOOKUP($C1234,'Invited Hospitals'!$B:$K, 9, FALSE)</f>
        <v>Nongovt. (not-for-profit) - Church Operated</v>
      </c>
      <c r="O1234" s="110" t="s">
        <v>2426</v>
      </c>
      <c r="P1234" s="111">
        <v>42317</v>
      </c>
      <c r="Q1234" s="110" t="s">
        <v>2428</v>
      </c>
      <c r="R1234" s="132" t="str">
        <f>VLOOKUP($C1234,'Invited Hospitals'!$B:$K, 10, FALSE)</f>
        <v>Major</v>
      </c>
      <c r="V1234" s="1"/>
      <c r="X1234" s="1"/>
      <c r="Y1234" s="3"/>
      <c r="AF1234" s="17"/>
      <c r="AG1234" s="20"/>
      <c r="AH1234" s="17"/>
    </row>
    <row r="1235" spans="1:34">
      <c r="A1235" s="84">
        <v>0.89612839135468059</v>
      </c>
      <c r="B1235" s="83" t="s">
        <v>743</v>
      </c>
      <c r="C1235" s="83" t="s">
        <v>743</v>
      </c>
      <c r="D1235" s="84">
        <v>0.43342485109506379</v>
      </c>
      <c r="E1235" s="83" t="s">
        <v>744</v>
      </c>
      <c r="F1235" s="84">
        <v>0.9455541494267875</v>
      </c>
      <c r="G1235" s="83" t="s">
        <v>785</v>
      </c>
      <c r="H1235" t="str">
        <f t="shared" si="102"/>
        <v>Shami</v>
      </c>
      <c r="I1235" t="str">
        <f t="shared" si="103"/>
        <v>Arwa</v>
      </c>
      <c r="J1235" t="str">
        <f t="shared" si="104"/>
        <v>Shami, Arwa</v>
      </c>
      <c r="K1235">
        <f>VLOOKUP(C1235,'Invited Hospitals'!B:J, 7, FALSE)</f>
        <v>586</v>
      </c>
      <c r="L1235" s="132">
        <v>24</v>
      </c>
      <c r="M1235">
        <f>VLOOKUP($C1235,'Invited Hospitals'!$B:$J, 8, FALSE)</f>
        <v>2003</v>
      </c>
      <c r="N1235" s="132" t="str">
        <f>VLOOKUP($C1235,'Invited Hospitals'!$B:$K, 9, FALSE)</f>
        <v>Nongovt. (not-for-profit) - Church Operated</v>
      </c>
      <c r="O1235" s="110" t="s">
        <v>2426</v>
      </c>
      <c r="P1235" s="111">
        <v>42527</v>
      </c>
      <c r="Q1235" s="110" t="s">
        <v>2422</v>
      </c>
      <c r="R1235" s="132" t="str">
        <f>VLOOKUP($C1235,'Invited Hospitals'!$B:$K, 10, FALSE)</f>
        <v>Major</v>
      </c>
      <c r="V1235" s="1"/>
      <c r="X1235" s="1"/>
      <c r="Y1235" s="3"/>
      <c r="AF1235" s="17"/>
      <c r="AG1235" s="20"/>
      <c r="AH1235" s="17"/>
    </row>
    <row r="1236" spans="1:34">
      <c r="A1236" s="84">
        <v>0.61231723819746109</v>
      </c>
      <c r="B1236" s="83" t="s">
        <v>743</v>
      </c>
      <c r="C1236" s="83" t="s">
        <v>743</v>
      </c>
      <c r="D1236" s="84">
        <v>0.43342485109506379</v>
      </c>
      <c r="E1236" s="83" t="s">
        <v>744</v>
      </c>
      <c r="F1236" s="84">
        <v>0.9455541494267875</v>
      </c>
      <c r="G1236" s="83" t="s">
        <v>792</v>
      </c>
      <c r="H1236" t="str">
        <f t="shared" si="102"/>
        <v>Williams</v>
      </c>
      <c r="I1236" t="str">
        <f t="shared" si="103"/>
        <v>Bernina</v>
      </c>
      <c r="J1236" t="str">
        <f t="shared" si="104"/>
        <v>Williams, Bernina</v>
      </c>
      <c r="K1236">
        <f>VLOOKUP(C1236,'Invited Hospitals'!B:J, 7, FALSE)</f>
        <v>586</v>
      </c>
      <c r="L1236" s="132">
        <v>24</v>
      </c>
      <c r="M1236">
        <f>VLOOKUP($C1236,'Invited Hospitals'!$B:$J, 8, FALSE)</f>
        <v>2003</v>
      </c>
      <c r="N1236" s="132" t="str">
        <f>VLOOKUP($C1236,'Invited Hospitals'!$B:$K, 9, FALSE)</f>
        <v>Nongovt. (not-for-profit) - Church Operated</v>
      </c>
      <c r="O1236" s="110" t="s">
        <v>2429</v>
      </c>
      <c r="P1236" s="111">
        <v>42303</v>
      </c>
      <c r="Q1236" s="110" t="s">
        <v>2428</v>
      </c>
      <c r="R1236" s="132" t="str">
        <f>VLOOKUP($C1236,'Invited Hospitals'!$B:$K, 10, FALSE)</f>
        <v>Major</v>
      </c>
      <c r="V1236" s="1"/>
      <c r="X1236" s="1"/>
      <c r="Y1236" s="3"/>
      <c r="AF1236" s="17"/>
      <c r="AG1236" s="20"/>
      <c r="AH1236" s="17"/>
    </row>
    <row r="1237" spans="1:34">
      <c r="A1237" s="84">
        <v>0.26535170492501348</v>
      </c>
      <c r="B1237" s="83" t="s">
        <v>743</v>
      </c>
      <c r="C1237" s="83" t="s">
        <v>743</v>
      </c>
      <c r="D1237" s="84">
        <v>0.43342485109506379</v>
      </c>
      <c r="E1237" s="83" t="s">
        <v>744</v>
      </c>
      <c r="F1237" s="84">
        <v>0.9455541494267875</v>
      </c>
      <c r="G1237" s="83" t="s">
        <v>788</v>
      </c>
      <c r="H1237" t="str">
        <f t="shared" si="102"/>
        <v>Tatarelli</v>
      </c>
      <c r="I1237" t="str">
        <f t="shared" si="103"/>
        <v>Cara</v>
      </c>
      <c r="J1237" t="str">
        <f t="shared" si="104"/>
        <v>Tatarelli, Cara</v>
      </c>
      <c r="K1237">
        <f>VLOOKUP(C1237,'Invited Hospitals'!B:J, 7, FALSE)</f>
        <v>586</v>
      </c>
      <c r="L1237" s="132">
        <v>24</v>
      </c>
      <c r="M1237">
        <f>VLOOKUP($C1237,'Invited Hospitals'!$B:$J, 8, FALSE)</f>
        <v>2003</v>
      </c>
      <c r="N1237" s="132" t="str">
        <f>VLOOKUP($C1237,'Invited Hospitals'!$B:$K, 9, FALSE)</f>
        <v>Nongovt. (not-for-profit) - Church Operated</v>
      </c>
      <c r="O1237" s="110" t="s">
        <v>2430</v>
      </c>
      <c r="P1237" s="111">
        <v>42695</v>
      </c>
      <c r="Q1237" s="110" t="s">
        <v>2422</v>
      </c>
      <c r="R1237" s="132" t="str">
        <f>VLOOKUP($C1237,'Invited Hospitals'!$B:$K, 10, FALSE)</f>
        <v>Major</v>
      </c>
      <c r="V1237" s="1"/>
      <c r="X1237" s="1"/>
      <c r="Y1237" s="3"/>
      <c r="AF1237" s="17"/>
      <c r="AG1237" s="20"/>
      <c r="AH1237" s="17"/>
    </row>
    <row r="1238" spans="1:34">
      <c r="A1238" s="84">
        <v>0.54239248018104569</v>
      </c>
      <c r="B1238" s="83" t="s">
        <v>743</v>
      </c>
      <c r="C1238" s="83" t="s">
        <v>743</v>
      </c>
      <c r="D1238" s="84">
        <v>0.43342485109506379</v>
      </c>
      <c r="E1238" s="83" t="s">
        <v>744</v>
      </c>
      <c r="F1238" s="84">
        <v>0.9455541494267875</v>
      </c>
      <c r="G1238" s="83" t="s">
        <v>780</v>
      </c>
      <c r="H1238" t="str">
        <f t="shared" si="102"/>
        <v>Remitz</v>
      </c>
      <c r="I1238" t="str">
        <f t="shared" si="103"/>
        <v>Carleen</v>
      </c>
      <c r="J1238" t="str">
        <f t="shared" si="104"/>
        <v>Remitz, Carleen</v>
      </c>
      <c r="K1238">
        <f>VLOOKUP(C1238,'Invited Hospitals'!B:J, 7, FALSE)</f>
        <v>586</v>
      </c>
      <c r="L1238" s="132">
        <v>24</v>
      </c>
      <c r="M1238">
        <f>VLOOKUP($C1238,'Invited Hospitals'!$B:$J, 8, FALSE)</f>
        <v>2003</v>
      </c>
      <c r="N1238" s="132" t="str">
        <f>VLOOKUP($C1238,'Invited Hospitals'!$B:$K, 9, FALSE)</f>
        <v>Nongovt. (not-for-profit) - Church Operated</v>
      </c>
      <c r="O1238" s="110" t="s">
        <v>2429</v>
      </c>
      <c r="P1238" s="111">
        <v>42527</v>
      </c>
      <c r="Q1238" s="110" t="s">
        <v>2428</v>
      </c>
      <c r="R1238" s="132" t="str">
        <f>VLOOKUP($C1238,'Invited Hospitals'!$B:$K, 10, FALSE)</f>
        <v>Major</v>
      </c>
      <c r="V1238" s="1"/>
      <c r="X1238" s="1"/>
      <c r="Y1238" s="3"/>
      <c r="AF1238" s="17"/>
      <c r="AG1238" s="20"/>
      <c r="AH1238" s="17"/>
    </row>
    <row r="1239" spans="1:34">
      <c r="A1239" s="84">
        <v>0.67163961609449041</v>
      </c>
      <c r="B1239" s="83" t="s">
        <v>743</v>
      </c>
      <c r="C1239" s="83" t="s">
        <v>743</v>
      </c>
      <c r="D1239" s="84">
        <v>0.43342485109506379</v>
      </c>
      <c r="E1239" s="83" t="s">
        <v>744</v>
      </c>
      <c r="F1239" s="84">
        <v>0.9455541494267875</v>
      </c>
      <c r="G1239" s="83" t="s">
        <v>791</v>
      </c>
      <c r="H1239" t="str">
        <f t="shared" si="102"/>
        <v>Williams</v>
      </c>
      <c r="I1239" t="str">
        <f t="shared" si="103"/>
        <v>Chrystal</v>
      </c>
      <c r="J1239" t="str">
        <f t="shared" si="104"/>
        <v>Williams, Chrystal</v>
      </c>
      <c r="K1239">
        <f>VLOOKUP(C1239,'Invited Hospitals'!B:J, 7, FALSE)</f>
        <v>586</v>
      </c>
      <c r="L1239" s="132">
        <v>24</v>
      </c>
      <c r="M1239">
        <f>VLOOKUP($C1239,'Invited Hospitals'!$B:$J, 8, FALSE)</f>
        <v>2003</v>
      </c>
      <c r="N1239" s="132" t="str">
        <f>VLOOKUP($C1239,'Invited Hospitals'!$B:$K, 9, FALSE)</f>
        <v>Nongovt. (not-for-profit) - Church Operated</v>
      </c>
      <c r="O1239" s="110" t="s">
        <v>2429</v>
      </c>
      <c r="P1239" s="111">
        <v>42961</v>
      </c>
      <c r="Q1239" s="110" t="s">
        <v>2422</v>
      </c>
      <c r="R1239" s="132" t="str">
        <f>VLOOKUP($C1239,'Invited Hospitals'!$B:$K, 10, FALSE)</f>
        <v>Major</v>
      </c>
      <c r="V1239" s="1"/>
      <c r="X1239" s="1"/>
      <c r="Y1239" s="3"/>
      <c r="AF1239" s="17"/>
      <c r="AG1239" s="20"/>
      <c r="AH1239" s="17"/>
    </row>
    <row r="1240" spans="1:34">
      <c r="A1240" s="84">
        <v>0.37442702717911203</v>
      </c>
      <c r="B1240" s="83" t="s">
        <v>743</v>
      </c>
      <c r="C1240" s="83" t="s">
        <v>743</v>
      </c>
      <c r="D1240" s="84">
        <v>0.43342485109506379</v>
      </c>
      <c r="E1240" s="83" t="s">
        <v>744</v>
      </c>
      <c r="F1240" s="84">
        <v>0.9455541494267875</v>
      </c>
      <c r="G1240" s="83" t="s">
        <v>748</v>
      </c>
      <c r="H1240" t="str">
        <f t="shared" si="102"/>
        <v>Bekris</v>
      </c>
      <c r="I1240" t="str">
        <f t="shared" si="103"/>
        <v>Cristina</v>
      </c>
      <c r="J1240" t="str">
        <f t="shared" si="104"/>
        <v>Bekris, Cristina</v>
      </c>
      <c r="K1240">
        <f>VLOOKUP(C1240,'Invited Hospitals'!B:J, 7, FALSE)</f>
        <v>586</v>
      </c>
      <c r="L1240" s="132">
        <v>24</v>
      </c>
      <c r="M1240">
        <f>VLOOKUP($C1240,'Invited Hospitals'!$B:$J, 8, FALSE)</f>
        <v>2003</v>
      </c>
      <c r="N1240" s="132" t="str">
        <f>VLOOKUP($C1240,'Invited Hospitals'!$B:$K, 9, FALSE)</f>
        <v>Nongovt. (not-for-profit) - Church Operated</v>
      </c>
      <c r="O1240" s="110" t="s">
        <v>2426</v>
      </c>
      <c r="P1240" s="111">
        <v>42150</v>
      </c>
      <c r="Q1240" s="110" t="s">
        <v>2422</v>
      </c>
      <c r="R1240" s="132" t="str">
        <f>VLOOKUP($C1240,'Invited Hospitals'!$B:$K, 10, FALSE)</f>
        <v>Major</v>
      </c>
      <c r="V1240" s="1"/>
      <c r="X1240" s="1"/>
      <c r="Y1240" s="3"/>
      <c r="AF1240" s="17"/>
      <c r="AG1240" s="20"/>
      <c r="AH1240" s="17"/>
    </row>
    <row r="1241" spans="1:34">
      <c r="A1241" s="84">
        <v>0.23821721094640669</v>
      </c>
      <c r="B1241" s="83" t="s">
        <v>743</v>
      </c>
      <c r="C1241" s="83" t="s">
        <v>743</v>
      </c>
      <c r="D1241" s="84">
        <v>0.43342485109506379</v>
      </c>
      <c r="E1241" s="83" t="s">
        <v>744</v>
      </c>
      <c r="F1241" s="84">
        <v>0.9455541494267875</v>
      </c>
      <c r="G1241" s="83" t="s">
        <v>789</v>
      </c>
      <c r="H1241" t="str">
        <f t="shared" si="102"/>
        <v>Ulrich</v>
      </c>
      <c r="I1241" t="str">
        <f t="shared" si="103"/>
        <v>Cynthia</v>
      </c>
      <c r="J1241" t="str">
        <f t="shared" si="104"/>
        <v>Ulrich, Cynthia</v>
      </c>
      <c r="K1241">
        <f>VLOOKUP(C1241,'Invited Hospitals'!B:J, 7, FALSE)</f>
        <v>586</v>
      </c>
      <c r="L1241" s="132">
        <v>24</v>
      </c>
      <c r="M1241">
        <f>VLOOKUP($C1241,'Invited Hospitals'!$B:$J, 8, FALSE)</f>
        <v>2003</v>
      </c>
      <c r="N1241" s="132" t="str">
        <f>VLOOKUP($C1241,'Invited Hospitals'!$B:$K, 9, FALSE)</f>
        <v>Nongovt. (not-for-profit) - Church Operated</v>
      </c>
      <c r="O1241" s="110" t="s">
        <v>2426</v>
      </c>
      <c r="P1241" s="111">
        <v>42933</v>
      </c>
      <c r="Q1241" s="110" t="s">
        <v>2428</v>
      </c>
      <c r="R1241" s="132" t="str">
        <f>VLOOKUP($C1241,'Invited Hospitals'!$B:$K, 10, FALSE)</f>
        <v>Major</v>
      </c>
      <c r="V1241" s="1"/>
      <c r="X1241" s="1"/>
      <c r="Y1241" s="3"/>
      <c r="AF1241" s="17"/>
      <c r="AG1241" s="20"/>
      <c r="AH1241" s="17"/>
    </row>
    <row r="1242" spans="1:34">
      <c r="A1242" s="84">
        <v>0.31062984180562891</v>
      </c>
      <c r="B1242" s="83" t="s">
        <v>743</v>
      </c>
      <c r="C1242" s="83" t="s">
        <v>743</v>
      </c>
      <c r="D1242" s="84">
        <v>0.43342485109506379</v>
      </c>
      <c r="E1242" s="83" t="s">
        <v>744</v>
      </c>
      <c r="F1242" s="84">
        <v>0.9455541494267875</v>
      </c>
      <c r="G1242" s="83" t="s">
        <v>745</v>
      </c>
      <c r="H1242" t="str">
        <f t="shared" si="102"/>
        <v>Anderson</v>
      </c>
      <c r="I1242" t="str">
        <f t="shared" si="103"/>
        <v>Dawn</v>
      </c>
      <c r="J1242" t="str">
        <f t="shared" si="104"/>
        <v>Anderson, Dawn</v>
      </c>
      <c r="K1242">
        <f>VLOOKUP(C1242,'Invited Hospitals'!B:J, 7, FALSE)</f>
        <v>586</v>
      </c>
      <c r="L1242" s="132">
        <v>24</v>
      </c>
      <c r="M1242">
        <f>VLOOKUP($C1242,'Invited Hospitals'!$B:$J, 8, FALSE)</f>
        <v>2003</v>
      </c>
      <c r="N1242" s="132" t="str">
        <f>VLOOKUP($C1242,'Invited Hospitals'!$B:$K, 9, FALSE)</f>
        <v>Nongovt. (not-for-profit) - Church Operated</v>
      </c>
      <c r="O1242" s="110" t="s">
        <v>2426</v>
      </c>
      <c r="P1242" s="111">
        <v>32342</v>
      </c>
      <c r="Q1242" s="110" t="s">
        <v>2422</v>
      </c>
      <c r="R1242" s="132" t="str">
        <f>VLOOKUP($C1242,'Invited Hospitals'!$B:$K, 10, FALSE)</f>
        <v>Major</v>
      </c>
      <c r="V1242" s="1"/>
      <c r="X1242" s="1"/>
      <c r="Y1242" s="3"/>
      <c r="AF1242" s="17"/>
      <c r="AG1242" s="20"/>
      <c r="AH1242" s="17"/>
    </row>
    <row r="1243" spans="1:34">
      <c r="A1243" s="84">
        <v>0.20324610119839759</v>
      </c>
      <c r="B1243" s="83" t="s">
        <v>743</v>
      </c>
      <c r="C1243" s="83" t="s">
        <v>743</v>
      </c>
      <c r="D1243" s="84">
        <v>0.43342485109506379</v>
      </c>
      <c r="E1243" s="83" t="s">
        <v>744</v>
      </c>
      <c r="F1243" s="84">
        <v>0.9455541494267875</v>
      </c>
      <c r="G1243" s="83" t="s">
        <v>777</v>
      </c>
      <c r="H1243" t="str">
        <f t="shared" si="102"/>
        <v>Perron</v>
      </c>
      <c r="I1243" t="str">
        <f t="shared" si="103"/>
        <v>Dawn</v>
      </c>
      <c r="J1243" t="str">
        <f t="shared" si="104"/>
        <v>Perron, Dawn</v>
      </c>
      <c r="K1243">
        <f>VLOOKUP(C1243,'Invited Hospitals'!B:J, 7, FALSE)</f>
        <v>586</v>
      </c>
      <c r="L1243" s="132">
        <v>24</v>
      </c>
      <c r="M1243">
        <f>VLOOKUP($C1243,'Invited Hospitals'!$B:$J, 8, FALSE)</f>
        <v>2003</v>
      </c>
      <c r="N1243" s="132" t="str">
        <f>VLOOKUP($C1243,'Invited Hospitals'!$B:$K, 9, FALSE)</f>
        <v>Nongovt. (not-for-profit) - Church Operated</v>
      </c>
      <c r="O1243" s="110" t="s">
        <v>2426</v>
      </c>
      <c r="P1243" s="111">
        <v>39909</v>
      </c>
      <c r="Q1243" s="110" t="s">
        <v>2428</v>
      </c>
      <c r="R1243" s="132" t="str">
        <f>VLOOKUP($C1243,'Invited Hospitals'!$B:$K, 10, FALSE)</f>
        <v>Major</v>
      </c>
      <c r="V1243" s="1"/>
      <c r="X1243" s="1"/>
      <c r="Y1243" s="3"/>
      <c r="AF1243" s="17"/>
      <c r="AG1243" s="20"/>
      <c r="AH1243" s="17"/>
    </row>
    <row r="1244" spans="1:34">
      <c r="A1244" s="84">
        <v>0.85963393212618233</v>
      </c>
      <c r="B1244" s="83" t="s">
        <v>743</v>
      </c>
      <c r="C1244" s="83" t="s">
        <v>743</v>
      </c>
      <c r="D1244" s="84">
        <v>0.43342485109506379</v>
      </c>
      <c r="E1244" s="83" t="s">
        <v>744</v>
      </c>
      <c r="F1244" s="84">
        <v>0.9455541494267875</v>
      </c>
      <c r="G1244" s="83" t="s">
        <v>763</v>
      </c>
      <c r="H1244" t="str">
        <f t="shared" si="102"/>
        <v>Harris</v>
      </c>
      <c r="I1244" t="str">
        <f t="shared" si="103"/>
        <v>Deloris</v>
      </c>
      <c r="J1244" t="str">
        <f t="shared" si="104"/>
        <v>Harris, Deloris</v>
      </c>
      <c r="K1244">
        <f>VLOOKUP(C1244,'Invited Hospitals'!B:J, 7, FALSE)</f>
        <v>586</v>
      </c>
      <c r="L1244" s="132">
        <v>24</v>
      </c>
      <c r="M1244">
        <f>VLOOKUP($C1244,'Invited Hospitals'!$B:$J, 8, FALSE)</f>
        <v>2003</v>
      </c>
      <c r="N1244" s="132" t="str">
        <f>VLOOKUP($C1244,'Invited Hospitals'!$B:$K, 9, FALSE)</f>
        <v>Nongovt. (not-for-profit) - Church Operated</v>
      </c>
      <c r="O1244" s="110" t="s">
        <v>2426</v>
      </c>
      <c r="P1244" s="111">
        <v>32300</v>
      </c>
      <c r="Q1244" s="110" t="s">
        <v>2422</v>
      </c>
      <c r="R1244" s="132" t="str">
        <f>VLOOKUP($C1244,'Invited Hospitals'!$B:$K, 10, FALSE)</f>
        <v>Major</v>
      </c>
      <c r="V1244" s="1"/>
      <c r="X1244" s="1"/>
      <c r="Y1244" s="3"/>
      <c r="AF1244" s="17"/>
      <c r="AG1244" s="20"/>
      <c r="AH1244" s="17"/>
    </row>
    <row r="1245" spans="1:34">
      <c r="A1245" s="84">
        <v>0.88041113989881792</v>
      </c>
      <c r="B1245" s="83" t="s">
        <v>743</v>
      </c>
      <c r="C1245" s="83" t="s">
        <v>743</v>
      </c>
      <c r="D1245" s="84">
        <v>0.43342485109506379</v>
      </c>
      <c r="E1245" s="83" t="s">
        <v>744</v>
      </c>
      <c r="F1245" s="84">
        <v>0.9455541494267875</v>
      </c>
      <c r="G1245" s="83" t="s">
        <v>766</v>
      </c>
      <c r="H1245" t="str">
        <f t="shared" si="102"/>
        <v>Humbert</v>
      </c>
      <c r="I1245" t="str">
        <f t="shared" si="103"/>
        <v>Donna</v>
      </c>
      <c r="J1245" t="str">
        <f t="shared" si="104"/>
        <v>Humbert, Donna</v>
      </c>
      <c r="K1245">
        <f>VLOOKUP(C1245,'Invited Hospitals'!B:J, 7, FALSE)</f>
        <v>586</v>
      </c>
      <c r="L1245" s="132">
        <v>24</v>
      </c>
      <c r="M1245">
        <f>VLOOKUP($C1245,'Invited Hospitals'!$B:$J, 8, FALSE)</f>
        <v>2003</v>
      </c>
      <c r="N1245" s="132" t="str">
        <f>VLOOKUP($C1245,'Invited Hospitals'!$B:$K, 9, FALSE)</f>
        <v>Nongovt. (not-for-profit) - Church Operated</v>
      </c>
      <c r="O1245" s="110" t="s">
        <v>2426</v>
      </c>
      <c r="P1245" s="111">
        <v>36171</v>
      </c>
      <c r="Q1245" s="110" t="s">
        <v>2422</v>
      </c>
      <c r="R1245" s="132" t="str">
        <f>VLOOKUP($C1245,'Invited Hospitals'!$B:$K, 10, FALSE)</f>
        <v>Major</v>
      </c>
      <c r="V1245" s="1"/>
      <c r="X1245" s="1"/>
      <c r="Y1245" s="3"/>
      <c r="AF1245" s="17"/>
      <c r="AG1245" s="20"/>
      <c r="AH1245" s="17"/>
    </row>
    <row r="1246" spans="1:34">
      <c r="A1246" s="84">
        <v>0.52424945006602541</v>
      </c>
      <c r="B1246" s="83" t="s">
        <v>743</v>
      </c>
      <c r="C1246" s="83" t="s">
        <v>743</v>
      </c>
      <c r="D1246" s="84">
        <v>0.43342485109506379</v>
      </c>
      <c r="E1246" s="83" t="s">
        <v>744</v>
      </c>
      <c r="F1246" s="84">
        <v>0.9455541494267875</v>
      </c>
      <c r="G1246" s="83" t="s">
        <v>784</v>
      </c>
      <c r="H1246" t="str">
        <f t="shared" si="102"/>
        <v>Shaholli</v>
      </c>
      <c r="I1246" t="str">
        <f t="shared" si="103"/>
        <v>Ermira</v>
      </c>
      <c r="J1246" t="str">
        <f t="shared" si="104"/>
        <v>Shaholli, Ermira</v>
      </c>
      <c r="K1246">
        <f>VLOOKUP(C1246,'Invited Hospitals'!B:J, 7, FALSE)</f>
        <v>586</v>
      </c>
      <c r="L1246" s="132">
        <v>24</v>
      </c>
      <c r="M1246">
        <f>VLOOKUP($C1246,'Invited Hospitals'!$B:$J, 8, FALSE)</f>
        <v>2003</v>
      </c>
      <c r="N1246" s="132" t="str">
        <f>VLOOKUP($C1246,'Invited Hospitals'!$B:$K, 9, FALSE)</f>
        <v>Nongovt. (not-for-profit) - Church Operated</v>
      </c>
      <c r="O1246" s="110" t="s">
        <v>2429</v>
      </c>
      <c r="P1246" s="111">
        <v>39895</v>
      </c>
      <c r="Q1246" s="110" t="s">
        <v>2428</v>
      </c>
      <c r="R1246" s="132" t="str">
        <f>VLOOKUP($C1246,'Invited Hospitals'!$B:$K, 10, FALSE)</f>
        <v>Major</v>
      </c>
      <c r="V1246" s="1"/>
      <c r="X1246" s="1"/>
      <c r="Y1246" s="3"/>
      <c r="AF1246" s="17"/>
      <c r="AG1246" s="20"/>
      <c r="AH1246" s="17"/>
    </row>
    <row r="1247" spans="1:34">
      <c r="A1247" s="84">
        <v>0.65044865821539533</v>
      </c>
      <c r="B1247" s="83" t="s">
        <v>743</v>
      </c>
      <c r="C1247" s="83" t="s">
        <v>743</v>
      </c>
      <c r="D1247" s="84">
        <v>0.43342485109506379</v>
      </c>
      <c r="E1247" s="83" t="s">
        <v>744</v>
      </c>
      <c r="F1247" s="84">
        <v>0.9455541494267875</v>
      </c>
      <c r="G1247" s="83" t="s">
        <v>755</v>
      </c>
      <c r="H1247" t="str">
        <f t="shared" si="102"/>
        <v>Dereske</v>
      </c>
      <c r="I1247" t="str">
        <f t="shared" si="103"/>
        <v>Gretchen</v>
      </c>
      <c r="J1247" t="str">
        <f t="shared" si="104"/>
        <v>Dereske, Gretchen</v>
      </c>
      <c r="K1247">
        <f>VLOOKUP(C1247,'Invited Hospitals'!B:J, 7, FALSE)</f>
        <v>586</v>
      </c>
      <c r="L1247" s="132">
        <v>24</v>
      </c>
      <c r="M1247">
        <f>VLOOKUP($C1247,'Invited Hospitals'!$B:$J, 8, FALSE)</f>
        <v>2003</v>
      </c>
      <c r="N1247" s="132" t="str">
        <f>VLOOKUP($C1247,'Invited Hospitals'!$B:$K, 9, FALSE)</f>
        <v>Nongovt. (not-for-profit) - Church Operated</v>
      </c>
      <c r="O1247" s="110" t="s">
        <v>2426</v>
      </c>
      <c r="P1247" s="111">
        <v>42807</v>
      </c>
      <c r="Q1247" s="110" t="s">
        <v>2422</v>
      </c>
      <c r="R1247" s="132" t="str">
        <f>VLOOKUP($C1247,'Invited Hospitals'!$B:$K, 10, FALSE)</f>
        <v>Major</v>
      </c>
      <c r="V1247" s="1"/>
      <c r="X1247" s="1"/>
      <c r="Y1247" s="3"/>
      <c r="AF1247" s="17"/>
      <c r="AG1247" s="20"/>
      <c r="AH1247" s="17"/>
    </row>
    <row r="1248" spans="1:34">
      <c r="A1248" s="84">
        <v>0.28447251179309496</v>
      </c>
      <c r="B1248" s="83" t="s">
        <v>743</v>
      </c>
      <c r="C1248" s="83" t="s">
        <v>743</v>
      </c>
      <c r="D1248" s="84">
        <v>0.43342485109506379</v>
      </c>
      <c r="E1248" s="83" t="s">
        <v>744</v>
      </c>
      <c r="F1248" s="84">
        <v>0.9455541494267875</v>
      </c>
      <c r="G1248" s="83" t="s">
        <v>760</v>
      </c>
      <c r="H1248" t="str">
        <f t="shared" si="102"/>
        <v>Giacona</v>
      </c>
      <c r="I1248" t="str">
        <f t="shared" si="103"/>
        <v>Heather</v>
      </c>
      <c r="J1248" t="str">
        <f t="shared" si="104"/>
        <v>Giacona, Heather</v>
      </c>
      <c r="K1248">
        <f>VLOOKUP(C1248,'Invited Hospitals'!B:J, 7, FALSE)</f>
        <v>586</v>
      </c>
      <c r="L1248" s="132">
        <v>24</v>
      </c>
      <c r="M1248">
        <f>VLOOKUP($C1248,'Invited Hospitals'!$B:$J, 8, FALSE)</f>
        <v>2003</v>
      </c>
      <c r="N1248" s="132" t="str">
        <f>VLOOKUP($C1248,'Invited Hospitals'!$B:$K, 9, FALSE)</f>
        <v>Nongovt. (not-for-profit) - Church Operated</v>
      </c>
      <c r="O1248" s="110" t="s">
        <v>2426</v>
      </c>
      <c r="P1248" s="111">
        <v>38720</v>
      </c>
      <c r="Q1248" s="110" t="s">
        <v>2422</v>
      </c>
      <c r="R1248" s="132" t="str">
        <f>VLOOKUP($C1248,'Invited Hospitals'!$B:$K, 10, FALSE)</f>
        <v>Major</v>
      </c>
      <c r="V1248" s="1"/>
      <c r="X1248" s="1"/>
      <c r="Y1248" s="3"/>
      <c r="AF1248" s="17"/>
      <c r="AG1248" s="20"/>
      <c r="AH1248" s="17"/>
    </row>
    <row r="1249" spans="1:34">
      <c r="A1249" s="84">
        <v>0.5907859460362731</v>
      </c>
      <c r="B1249" s="83" t="s">
        <v>743</v>
      </c>
      <c r="C1249" s="83" t="s">
        <v>743</v>
      </c>
      <c r="D1249" s="84">
        <v>0.43342485109506379</v>
      </c>
      <c r="E1249" s="83" t="s">
        <v>744</v>
      </c>
      <c r="F1249" s="84">
        <v>0.9455541494267875</v>
      </c>
      <c r="G1249" s="83" t="s">
        <v>794</v>
      </c>
      <c r="H1249" t="str">
        <f t="shared" si="102"/>
        <v>Zarski</v>
      </c>
      <c r="I1249" t="str">
        <f t="shared" si="103"/>
        <v>Jared</v>
      </c>
      <c r="J1249" t="str">
        <f t="shared" si="104"/>
        <v>Zarski, Jared</v>
      </c>
      <c r="K1249">
        <f>VLOOKUP(C1249,'Invited Hospitals'!B:J, 7, FALSE)</f>
        <v>586</v>
      </c>
      <c r="L1249" s="132">
        <v>24</v>
      </c>
      <c r="M1249">
        <f>VLOOKUP($C1249,'Invited Hospitals'!$B:$J, 8, FALSE)</f>
        <v>2003</v>
      </c>
      <c r="N1249" s="132" t="str">
        <f>VLOOKUP($C1249,'Invited Hospitals'!$B:$K, 9, FALSE)</f>
        <v>Nongovt. (not-for-profit) - Church Operated</v>
      </c>
      <c r="O1249" s="110" t="s">
        <v>2430</v>
      </c>
      <c r="P1249" s="111">
        <v>41589</v>
      </c>
      <c r="Q1249" s="110" t="s">
        <v>2422</v>
      </c>
      <c r="R1249" s="132" t="str">
        <f>VLOOKUP($C1249,'Invited Hospitals'!$B:$K, 10, FALSE)</f>
        <v>Major</v>
      </c>
      <c r="V1249" s="1"/>
      <c r="X1249" s="1"/>
      <c r="Y1249" s="3"/>
      <c r="AF1249" s="17"/>
      <c r="AG1249" s="20"/>
      <c r="AH1249" s="17"/>
    </row>
    <row r="1250" spans="1:34">
      <c r="A1250" s="84">
        <v>0.92786989747210047</v>
      </c>
      <c r="B1250" s="83" t="s">
        <v>743</v>
      </c>
      <c r="C1250" s="83" t="s">
        <v>743</v>
      </c>
      <c r="D1250" s="84">
        <v>0.43342485109506379</v>
      </c>
      <c r="E1250" s="83" t="s">
        <v>744</v>
      </c>
      <c r="F1250" s="84">
        <v>0.9455541494267875</v>
      </c>
      <c r="G1250" s="83" t="s">
        <v>764</v>
      </c>
      <c r="H1250" t="str">
        <f t="shared" ref="H1250:H1313" si="105">LEFT(G1250,(FIND(" ",G1250,1)-1))</f>
        <v>Hayosh</v>
      </c>
      <c r="I1250" t="str">
        <f t="shared" ref="I1250:I1313" si="106">TRIM(MID(G1250,FIND(" ",G1250)+1,256))</f>
        <v>Jeanette</v>
      </c>
      <c r="J1250" t="str">
        <f t="shared" si="104"/>
        <v>Hayosh, Jeanette</v>
      </c>
      <c r="K1250">
        <f>VLOOKUP(C1250,'Invited Hospitals'!B:J, 7, FALSE)</f>
        <v>586</v>
      </c>
      <c r="L1250" s="132">
        <v>24</v>
      </c>
      <c r="M1250">
        <f>VLOOKUP($C1250,'Invited Hospitals'!$B:$J, 8, FALSE)</f>
        <v>2003</v>
      </c>
      <c r="N1250" s="132" t="str">
        <f>VLOOKUP($C1250,'Invited Hospitals'!$B:$K, 9, FALSE)</f>
        <v>Nongovt. (not-for-profit) - Church Operated</v>
      </c>
      <c r="O1250" s="110" t="s">
        <v>2427</v>
      </c>
      <c r="P1250" s="111">
        <v>33505</v>
      </c>
      <c r="Q1250" s="110" t="s">
        <v>2422</v>
      </c>
      <c r="R1250" s="132" t="str">
        <f>VLOOKUP($C1250,'Invited Hospitals'!$B:$K, 10, FALSE)</f>
        <v>Major</v>
      </c>
      <c r="V1250" s="1"/>
      <c r="X1250" s="1"/>
      <c r="Y1250" s="3"/>
      <c r="AF1250" s="17"/>
      <c r="AG1250" s="20"/>
      <c r="AH1250" s="17"/>
    </row>
    <row r="1251" spans="1:34">
      <c r="A1251" s="84">
        <v>0.98643879543055091</v>
      </c>
      <c r="B1251" s="83" t="s">
        <v>743</v>
      </c>
      <c r="C1251" s="83" t="s">
        <v>743</v>
      </c>
      <c r="D1251" s="84">
        <v>0.43342485109506379</v>
      </c>
      <c r="E1251" s="83" t="s">
        <v>744</v>
      </c>
      <c r="F1251" s="84">
        <v>0.9455541494267875</v>
      </c>
      <c r="G1251" s="83" t="s">
        <v>778</v>
      </c>
      <c r="H1251" t="str">
        <f t="shared" si="105"/>
        <v>Poteracki</v>
      </c>
      <c r="I1251" t="str">
        <f t="shared" si="106"/>
        <v>Julie</v>
      </c>
      <c r="J1251" t="str">
        <f t="shared" si="104"/>
        <v>Poteracki, Julie</v>
      </c>
      <c r="K1251">
        <f>VLOOKUP(C1251,'Invited Hospitals'!B:J, 7, FALSE)</f>
        <v>586</v>
      </c>
      <c r="L1251" s="132">
        <v>24</v>
      </c>
      <c r="M1251">
        <f>VLOOKUP($C1251,'Invited Hospitals'!$B:$J, 8, FALSE)</f>
        <v>2003</v>
      </c>
      <c r="N1251" s="132" t="str">
        <f>VLOOKUP($C1251,'Invited Hospitals'!$B:$K, 9, FALSE)</f>
        <v>Nongovt. (not-for-profit) - Church Operated</v>
      </c>
      <c r="O1251" s="110" t="s">
        <v>2429</v>
      </c>
      <c r="P1251" s="111">
        <v>39475</v>
      </c>
      <c r="Q1251" s="110" t="s">
        <v>2422</v>
      </c>
      <c r="R1251" s="132" t="str">
        <f>VLOOKUP($C1251,'Invited Hospitals'!$B:$K, 10, FALSE)</f>
        <v>Major</v>
      </c>
      <c r="V1251" s="1"/>
      <c r="X1251" s="1"/>
      <c r="Y1251" s="3"/>
      <c r="AF1251" s="17"/>
      <c r="AG1251" s="26"/>
      <c r="AH1251" s="17"/>
    </row>
    <row r="1252" spans="1:34">
      <c r="A1252" s="84">
        <v>0.11064302608649501</v>
      </c>
      <c r="B1252" s="83" t="s">
        <v>743</v>
      </c>
      <c r="C1252" s="83" t="s">
        <v>743</v>
      </c>
      <c r="D1252" s="84">
        <v>0.43342485109506379</v>
      </c>
      <c r="E1252" s="83" t="s">
        <v>744</v>
      </c>
      <c r="F1252" s="84">
        <v>0.9455541494267875</v>
      </c>
      <c r="G1252" s="83" t="s">
        <v>793</v>
      </c>
      <c r="H1252" t="str">
        <f t="shared" si="105"/>
        <v>Zablocki</v>
      </c>
      <c r="I1252" t="str">
        <f t="shared" si="106"/>
        <v>Julie</v>
      </c>
      <c r="J1252" t="str">
        <f t="shared" si="104"/>
        <v>Zablocki, Julie</v>
      </c>
      <c r="K1252">
        <f>VLOOKUP(C1252,'Invited Hospitals'!B:J, 7, FALSE)</f>
        <v>586</v>
      </c>
      <c r="L1252" s="132">
        <v>24</v>
      </c>
      <c r="M1252">
        <f>VLOOKUP($C1252,'Invited Hospitals'!$B:$J, 8, FALSE)</f>
        <v>2003</v>
      </c>
      <c r="N1252" s="132" t="str">
        <f>VLOOKUP($C1252,'Invited Hospitals'!$B:$K, 9, FALSE)</f>
        <v>Nongovt. (not-for-profit) - Church Operated</v>
      </c>
      <c r="O1252" s="110" t="s">
        <v>2421</v>
      </c>
      <c r="P1252" s="110"/>
      <c r="Q1252" s="110" t="s">
        <v>2422</v>
      </c>
      <c r="R1252" s="132" t="str">
        <f>VLOOKUP($C1252,'Invited Hospitals'!$B:$K, 10, FALSE)</f>
        <v>Major</v>
      </c>
      <c r="V1252" s="1"/>
      <c r="X1252" s="1"/>
      <c r="Y1252" s="6"/>
      <c r="AF1252" s="17"/>
      <c r="AG1252" s="26"/>
      <c r="AH1252" s="17"/>
    </row>
    <row r="1253" spans="1:34">
      <c r="A1253" s="84">
        <v>0.18871233838509438</v>
      </c>
      <c r="B1253" s="83" t="s">
        <v>743</v>
      </c>
      <c r="C1253" s="83" t="s">
        <v>743</v>
      </c>
      <c r="D1253" s="84">
        <v>0.43342485109506379</v>
      </c>
      <c r="E1253" s="83" t="s">
        <v>744</v>
      </c>
      <c r="F1253" s="84">
        <v>0.9455541494267875</v>
      </c>
      <c r="G1253" s="83" t="s">
        <v>746</v>
      </c>
      <c r="H1253" t="str">
        <f t="shared" si="105"/>
        <v>Anderson</v>
      </c>
      <c r="I1253" t="str">
        <f t="shared" si="106"/>
        <v>Kelley</v>
      </c>
      <c r="J1253" t="str">
        <f t="shared" si="104"/>
        <v>Anderson, Kelley</v>
      </c>
      <c r="K1253">
        <f>VLOOKUP(C1253,'Invited Hospitals'!B:J, 7, FALSE)</f>
        <v>586</v>
      </c>
      <c r="L1253" s="132">
        <v>24</v>
      </c>
      <c r="M1253">
        <f>VLOOKUP($C1253,'Invited Hospitals'!$B:$J, 8, FALSE)</f>
        <v>2003</v>
      </c>
      <c r="N1253" s="132" t="str">
        <f>VLOOKUP($C1253,'Invited Hospitals'!$B:$K, 9, FALSE)</f>
        <v>Nongovt. (not-for-profit) - Church Operated</v>
      </c>
      <c r="O1253" s="110" t="s">
        <v>2426</v>
      </c>
      <c r="P1253" s="111">
        <v>42786</v>
      </c>
      <c r="Q1253" s="110" t="s">
        <v>2428</v>
      </c>
      <c r="R1253" s="132" t="str">
        <f>VLOOKUP($C1253,'Invited Hospitals'!$B:$K, 10, FALSE)</f>
        <v>Major</v>
      </c>
      <c r="V1253" s="1"/>
      <c r="X1253" s="1"/>
      <c r="Y1253" s="6"/>
      <c r="AF1253" s="17"/>
      <c r="AG1253" s="26"/>
      <c r="AH1253" s="17"/>
    </row>
    <row r="1254" spans="1:34">
      <c r="A1254" s="84">
        <v>0.67351174368194222</v>
      </c>
      <c r="B1254" s="83" t="s">
        <v>743</v>
      </c>
      <c r="C1254" s="83" t="s">
        <v>743</v>
      </c>
      <c r="D1254" s="84">
        <v>0.43342485109506379</v>
      </c>
      <c r="E1254" s="83" t="s">
        <v>744</v>
      </c>
      <c r="F1254" s="84">
        <v>0.9455541494267875</v>
      </c>
      <c r="G1254" s="83" t="s">
        <v>757</v>
      </c>
      <c r="H1254" t="str">
        <f t="shared" si="105"/>
        <v>Dozier</v>
      </c>
      <c r="I1254" t="str">
        <f t="shared" si="106"/>
        <v>Keyata</v>
      </c>
      <c r="J1254" t="str">
        <f t="shared" si="104"/>
        <v>Dozier, Keyata</v>
      </c>
      <c r="K1254">
        <f>VLOOKUP(C1254,'Invited Hospitals'!B:J, 7, FALSE)</f>
        <v>586</v>
      </c>
      <c r="L1254" s="132">
        <v>24</v>
      </c>
      <c r="M1254">
        <f>VLOOKUP($C1254,'Invited Hospitals'!$B:$J, 8, FALSE)</f>
        <v>2003</v>
      </c>
      <c r="N1254" s="132" t="str">
        <f>VLOOKUP($C1254,'Invited Hospitals'!$B:$K, 9, FALSE)</f>
        <v>Nongovt. (not-for-profit) - Church Operated</v>
      </c>
      <c r="O1254" s="110" t="s">
        <v>2429</v>
      </c>
      <c r="P1254" s="111">
        <v>41799</v>
      </c>
      <c r="Q1254" s="110" t="s">
        <v>2422</v>
      </c>
      <c r="R1254" s="132" t="str">
        <f>VLOOKUP($C1254,'Invited Hospitals'!$B:$K, 10, FALSE)</f>
        <v>Major</v>
      </c>
      <c r="V1254" s="1"/>
      <c r="X1254" s="1"/>
      <c r="Y1254" s="6"/>
      <c r="AF1254" s="17"/>
      <c r="AG1254" s="26"/>
      <c r="AH1254" s="17"/>
    </row>
    <row r="1255" spans="1:34">
      <c r="A1255" s="84">
        <v>0.1034444131593123</v>
      </c>
      <c r="B1255" s="83" t="s">
        <v>743</v>
      </c>
      <c r="C1255" s="83" t="s">
        <v>743</v>
      </c>
      <c r="D1255" s="84">
        <v>0.43342485109506379</v>
      </c>
      <c r="E1255" s="83" t="s">
        <v>744</v>
      </c>
      <c r="F1255" s="84">
        <v>0.9455541494267875</v>
      </c>
      <c r="G1255" s="83" t="s">
        <v>759</v>
      </c>
      <c r="H1255" t="str">
        <f t="shared" si="105"/>
        <v>Esselink</v>
      </c>
      <c r="I1255" t="str">
        <f t="shared" si="106"/>
        <v>Kristin</v>
      </c>
      <c r="J1255" t="str">
        <f t="shared" si="104"/>
        <v>Esselink, Kristin</v>
      </c>
      <c r="K1255">
        <f>VLOOKUP(C1255,'Invited Hospitals'!B:J, 7, FALSE)</f>
        <v>586</v>
      </c>
      <c r="L1255" s="132">
        <v>24</v>
      </c>
      <c r="M1255">
        <f>VLOOKUP($C1255,'Invited Hospitals'!$B:$J, 8, FALSE)</f>
        <v>2003</v>
      </c>
      <c r="N1255" s="132" t="str">
        <f>VLOOKUP($C1255,'Invited Hospitals'!$B:$K, 9, FALSE)</f>
        <v>Nongovt. (not-for-profit) - Church Operated</v>
      </c>
      <c r="O1255" s="110" t="s">
        <v>2426</v>
      </c>
      <c r="P1255" s="111">
        <v>42835</v>
      </c>
      <c r="Q1255" s="110" t="s">
        <v>2428</v>
      </c>
      <c r="R1255" s="132" t="str">
        <f>VLOOKUP($C1255,'Invited Hospitals'!$B:$K, 10, FALSE)</f>
        <v>Major</v>
      </c>
      <c r="V1255" s="1"/>
      <c r="X1255" s="1"/>
      <c r="Y1255" s="6"/>
      <c r="AF1255" s="17"/>
      <c r="AG1255" s="26"/>
      <c r="AH1255" s="17"/>
    </row>
    <row r="1256" spans="1:34">
      <c r="A1256" s="84">
        <v>0.37327980550249384</v>
      </c>
      <c r="B1256" s="83" t="s">
        <v>743</v>
      </c>
      <c r="C1256" s="83" t="s">
        <v>743</v>
      </c>
      <c r="D1256" s="84">
        <v>0.43342485109506379</v>
      </c>
      <c r="E1256" s="83" t="s">
        <v>744</v>
      </c>
      <c r="F1256" s="84">
        <v>0.9455541494267875</v>
      </c>
      <c r="G1256" s="83" t="s">
        <v>754</v>
      </c>
      <c r="H1256" t="str">
        <f t="shared" si="105"/>
        <v>Davidson</v>
      </c>
      <c r="I1256" t="str">
        <f t="shared" si="106"/>
        <v>Kristy</v>
      </c>
      <c r="J1256" t="str">
        <f t="shared" si="104"/>
        <v>Davidson, Kristy</v>
      </c>
      <c r="K1256">
        <f>VLOOKUP(C1256,'Invited Hospitals'!B:J, 7, FALSE)</f>
        <v>586</v>
      </c>
      <c r="L1256" s="132">
        <v>24</v>
      </c>
      <c r="M1256">
        <f>VLOOKUP($C1256,'Invited Hospitals'!$B:$J, 8, FALSE)</f>
        <v>2003</v>
      </c>
      <c r="N1256" s="132" t="str">
        <f>VLOOKUP($C1256,'Invited Hospitals'!$B:$K, 9, FALSE)</f>
        <v>Nongovt. (not-for-profit) - Church Operated</v>
      </c>
      <c r="O1256" s="110" t="s">
        <v>2423</v>
      </c>
      <c r="P1256" s="110"/>
      <c r="Q1256" s="110" t="s">
        <v>2422</v>
      </c>
      <c r="R1256" s="132" t="str">
        <f>VLOOKUP($C1256,'Invited Hospitals'!$B:$K, 10, FALSE)</f>
        <v>Major</v>
      </c>
      <c r="V1256" s="1"/>
      <c r="X1256" s="1"/>
      <c r="Y1256" s="6"/>
      <c r="AF1256" s="17"/>
      <c r="AG1256" s="26"/>
      <c r="AH1256" s="17"/>
    </row>
    <row r="1257" spans="1:34">
      <c r="A1257" s="84">
        <v>0.50032216011807629</v>
      </c>
      <c r="B1257" s="83" t="s">
        <v>743</v>
      </c>
      <c r="C1257" s="83" t="s">
        <v>743</v>
      </c>
      <c r="D1257" s="84">
        <v>0.43342485109506379</v>
      </c>
      <c r="E1257" s="83" t="s">
        <v>744</v>
      </c>
      <c r="F1257" s="84">
        <v>0.9455541494267875</v>
      </c>
      <c r="G1257" s="83" t="s">
        <v>787</v>
      </c>
      <c r="H1257" t="str">
        <f t="shared" si="105"/>
        <v>Stewart</v>
      </c>
      <c r="I1257" t="str">
        <f t="shared" si="106"/>
        <v>Latrese</v>
      </c>
      <c r="J1257" t="str">
        <f t="shared" si="104"/>
        <v>Stewart, Latrese</v>
      </c>
      <c r="K1257">
        <f>VLOOKUP(C1257,'Invited Hospitals'!B:J, 7, FALSE)</f>
        <v>586</v>
      </c>
      <c r="L1257" s="132">
        <v>24</v>
      </c>
      <c r="M1257">
        <f>VLOOKUP($C1257,'Invited Hospitals'!$B:$J, 8, FALSE)</f>
        <v>2003</v>
      </c>
      <c r="N1257" s="132" t="str">
        <f>VLOOKUP($C1257,'Invited Hospitals'!$B:$K, 9, FALSE)</f>
        <v>Nongovt. (not-for-profit) - Church Operated</v>
      </c>
      <c r="O1257" s="110" t="s">
        <v>2429</v>
      </c>
      <c r="P1257" s="111">
        <v>41827</v>
      </c>
      <c r="Q1257" s="110" t="s">
        <v>2422</v>
      </c>
      <c r="R1257" s="132" t="str">
        <f>VLOOKUP($C1257,'Invited Hospitals'!$B:$K, 10, FALSE)</f>
        <v>Major</v>
      </c>
      <c r="V1257" s="1"/>
      <c r="X1257" s="1"/>
      <c r="Y1257" s="6"/>
      <c r="AF1257" s="17"/>
      <c r="AG1257" s="26"/>
      <c r="AH1257" s="17"/>
    </row>
    <row r="1258" spans="1:34">
      <c r="A1258" s="84">
        <v>0.35153204989021192</v>
      </c>
      <c r="B1258" s="83" t="s">
        <v>743</v>
      </c>
      <c r="C1258" s="83" t="s">
        <v>743</v>
      </c>
      <c r="D1258" s="151">
        <v>0.43342485109506379</v>
      </c>
      <c r="E1258" s="83" t="s">
        <v>744</v>
      </c>
      <c r="F1258" s="84">
        <v>0.9455541494267875</v>
      </c>
      <c r="G1258" s="83" t="s">
        <v>753</v>
      </c>
      <c r="H1258" t="str">
        <f t="shared" si="105"/>
        <v>Chan</v>
      </c>
      <c r="I1258" t="str">
        <f t="shared" si="106"/>
        <v>Lisa</v>
      </c>
      <c r="J1258" t="str">
        <f t="shared" si="104"/>
        <v>Chan, Lisa</v>
      </c>
      <c r="K1258">
        <f>VLOOKUP(C1258,'Invited Hospitals'!B:J, 7, FALSE)</f>
        <v>586</v>
      </c>
      <c r="L1258" s="132">
        <v>24</v>
      </c>
      <c r="M1258">
        <f>VLOOKUP($C1258,'Invited Hospitals'!$B:$J, 8, FALSE)</f>
        <v>2003</v>
      </c>
      <c r="N1258" s="132" t="str">
        <f>VLOOKUP($C1258,'Invited Hospitals'!$B:$K, 9, FALSE)</f>
        <v>Nongovt. (not-for-profit) - Church Operated</v>
      </c>
      <c r="O1258" s="110" t="s">
        <v>2426</v>
      </c>
      <c r="P1258" s="111">
        <v>42415</v>
      </c>
      <c r="Q1258" s="110" t="s">
        <v>2428</v>
      </c>
      <c r="R1258" s="132" t="str">
        <f>VLOOKUP($C1258,'Invited Hospitals'!$B:$K, 10, FALSE)</f>
        <v>Major</v>
      </c>
      <c r="V1258" s="1"/>
      <c r="X1258" s="1"/>
      <c r="Y1258" s="6"/>
      <c r="AF1258" s="17"/>
      <c r="AG1258" s="26"/>
      <c r="AH1258" s="17"/>
    </row>
    <row r="1259" spans="1:34">
      <c r="A1259" s="84">
        <v>0.7983890569112031</v>
      </c>
      <c r="B1259" s="83" t="s">
        <v>743</v>
      </c>
      <c r="C1259" s="83" t="s">
        <v>743</v>
      </c>
      <c r="D1259" s="84">
        <v>0.43342485109506379</v>
      </c>
      <c r="E1259" s="83" t="s">
        <v>744</v>
      </c>
      <c r="F1259" s="84">
        <v>0.9455541494267875</v>
      </c>
      <c r="G1259" s="83" t="s">
        <v>762</v>
      </c>
      <c r="H1259" t="str">
        <f t="shared" si="105"/>
        <v>Ham</v>
      </c>
      <c r="I1259" t="str">
        <f t="shared" si="106"/>
        <v>Lisa</v>
      </c>
      <c r="J1259" t="str">
        <f t="shared" si="104"/>
        <v>Ham, Lisa</v>
      </c>
      <c r="K1259">
        <f>VLOOKUP(C1259,'Invited Hospitals'!B:J, 7, FALSE)</f>
        <v>586</v>
      </c>
      <c r="L1259" s="132">
        <v>24</v>
      </c>
      <c r="M1259">
        <f>VLOOKUP($C1259,'Invited Hospitals'!$B:$J, 8, FALSE)</f>
        <v>2003</v>
      </c>
      <c r="N1259" s="132" t="str">
        <f>VLOOKUP($C1259,'Invited Hospitals'!$B:$K, 9, FALSE)</f>
        <v>Nongovt. (not-for-profit) - Church Operated</v>
      </c>
      <c r="O1259" s="110" t="s">
        <v>2426</v>
      </c>
      <c r="P1259" s="111">
        <v>34288</v>
      </c>
      <c r="Q1259" s="110" t="s">
        <v>2422</v>
      </c>
      <c r="R1259" s="132" t="str">
        <f>VLOOKUP($C1259,'Invited Hospitals'!$B:$K, 10, FALSE)</f>
        <v>Major</v>
      </c>
      <c r="V1259" s="1"/>
      <c r="X1259" s="1"/>
      <c r="Y1259" s="6"/>
      <c r="AF1259" s="17"/>
      <c r="AG1259" s="26"/>
      <c r="AH1259" s="17"/>
    </row>
    <row r="1260" spans="1:34">
      <c r="A1260" s="84">
        <v>7.4499826958336901E-2</v>
      </c>
      <c r="B1260" s="83" t="s">
        <v>743</v>
      </c>
      <c r="C1260" s="83" t="s">
        <v>743</v>
      </c>
      <c r="D1260" s="84">
        <v>0.43342485109506379</v>
      </c>
      <c r="E1260" s="83" t="s">
        <v>744</v>
      </c>
      <c r="F1260" s="84">
        <v>0.9455541494267875</v>
      </c>
      <c r="G1260" s="83" t="s">
        <v>772</v>
      </c>
      <c r="H1260" t="str">
        <f t="shared" si="105"/>
        <v>Minjoe</v>
      </c>
      <c r="I1260" t="str">
        <f t="shared" si="106"/>
        <v>Lisa</v>
      </c>
      <c r="J1260" t="str">
        <f t="shared" si="104"/>
        <v>Minjoe, Lisa</v>
      </c>
      <c r="K1260">
        <f>VLOOKUP(C1260,'Invited Hospitals'!B:J, 7, FALSE)</f>
        <v>586</v>
      </c>
      <c r="L1260" s="132">
        <v>24</v>
      </c>
      <c r="M1260">
        <f>VLOOKUP($C1260,'Invited Hospitals'!$B:$J, 8, FALSE)</f>
        <v>2003</v>
      </c>
      <c r="N1260" s="132" t="str">
        <f>VLOOKUP($C1260,'Invited Hospitals'!$B:$K, 9, FALSE)</f>
        <v>Nongovt. (not-for-profit) - Church Operated</v>
      </c>
      <c r="O1260" s="110" t="s">
        <v>2425</v>
      </c>
      <c r="P1260" s="111">
        <v>36297</v>
      </c>
      <c r="Q1260" s="110" t="s">
        <v>2422</v>
      </c>
      <c r="R1260" s="132" t="str">
        <f>VLOOKUP($C1260,'Invited Hospitals'!$B:$K, 10, FALSE)</f>
        <v>Major</v>
      </c>
      <c r="V1260" s="1"/>
      <c r="X1260" s="1"/>
      <c r="Y1260" s="6"/>
      <c r="AF1260" s="17"/>
      <c r="AG1260" s="26"/>
      <c r="AH1260" s="17"/>
    </row>
    <row r="1261" spans="1:34">
      <c r="A1261" s="84">
        <v>0.69104048710357768</v>
      </c>
      <c r="B1261" s="83" t="s">
        <v>743</v>
      </c>
      <c r="C1261" s="83" t="s">
        <v>743</v>
      </c>
      <c r="D1261" s="84">
        <v>0.43342485109506379</v>
      </c>
      <c r="E1261" s="83" t="s">
        <v>744</v>
      </c>
      <c r="F1261" s="84">
        <v>0.9455541494267875</v>
      </c>
      <c r="G1261" s="83" t="s">
        <v>767</v>
      </c>
      <c r="H1261" t="str">
        <f t="shared" si="105"/>
        <v>Ingram</v>
      </c>
      <c r="I1261" t="str">
        <f t="shared" si="106"/>
        <v>Lori</v>
      </c>
      <c r="J1261" t="str">
        <f t="shared" si="104"/>
        <v>Ingram, Lori</v>
      </c>
      <c r="K1261">
        <f>VLOOKUP(C1261,'Invited Hospitals'!B:J, 7, FALSE)</f>
        <v>586</v>
      </c>
      <c r="L1261" s="132">
        <v>24</v>
      </c>
      <c r="M1261">
        <f>VLOOKUP($C1261,'Invited Hospitals'!$B:$J, 8, FALSE)</f>
        <v>2003</v>
      </c>
      <c r="N1261" s="132" t="str">
        <f>VLOOKUP($C1261,'Invited Hospitals'!$B:$K, 9, FALSE)</f>
        <v>Nongovt. (not-for-profit) - Church Operated</v>
      </c>
      <c r="O1261" s="110" t="s">
        <v>2429</v>
      </c>
      <c r="P1261" s="111">
        <v>36913</v>
      </c>
      <c r="Q1261" s="110" t="s">
        <v>2422</v>
      </c>
      <c r="R1261" s="132" t="str">
        <f>VLOOKUP($C1261,'Invited Hospitals'!$B:$K, 10, FALSE)</f>
        <v>Major</v>
      </c>
      <c r="V1261" s="1"/>
      <c r="X1261" s="1"/>
      <c r="Y1261" s="6"/>
      <c r="AF1261" s="17"/>
      <c r="AG1261" s="26"/>
      <c r="AH1261" s="17"/>
    </row>
    <row r="1262" spans="1:34">
      <c r="A1262" s="84">
        <v>5.7157172638606424E-2</v>
      </c>
      <c r="B1262" s="83" t="s">
        <v>743</v>
      </c>
      <c r="C1262" s="83" t="s">
        <v>743</v>
      </c>
      <c r="D1262" s="84">
        <v>0.43342485109506379</v>
      </c>
      <c r="E1262" s="83" t="s">
        <v>744</v>
      </c>
      <c r="F1262" s="84">
        <v>0.9455541494267875</v>
      </c>
      <c r="G1262" s="83" t="s">
        <v>775</v>
      </c>
      <c r="H1262" t="str">
        <f t="shared" si="105"/>
        <v>Overbee</v>
      </c>
      <c r="I1262" t="str">
        <f t="shared" si="106"/>
        <v>Malak</v>
      </c>
      <c r="J1262" t="str">
        <f t="shared" si="104"/>
        <v>Overbee, Malak</v>
      </c>
      <c r="K1262">
        <f>VLOOKUP(C1262,'Invited Hospitals'!B:J, 7, FALSE)</f>
        <v>586</v>
      </c>
      <c r="L1262" s="132">
        <v>24</v>
      </c>
      <c r="M1262">
        <f>VLOOKUP($C1262,'Invited Hospitals'!$B:$J, 8, FALSE)</f>
        <v>2003</v>
      </c>
      <c r="N1262" s="132" t="str">
        <f>VLOOKUP($C1262,'Invited Hospitals'!$B:$K, 9, FALSE)</f>
        <v>Nongovt. (not-for-profit) - Church Operated</v>
      </c>
      <c r="O1262" s="110" t="s">
        <v>2429</v>
      </c>
      <c r="P1262" s="111">
        <v>42660</v>
      </c>
      <c r="Q1262" s="110" t="s">
        <v>2422</v>
      </c>
      <c r="R1262" s="132" t="str">
        <f>VLOOKUP($C1262,'Invited Hospitals'!$B:$K, 10, FALSE)</f>
        <v>Major</v>
      </c>
      <c r="V1262" s="1"/>
      <c r="X1262" s="1"/>
      <c r="Y1262" s="6"/>
      <c r="AF1262" s="17"/>
      <c r="AG1262" s="26"/>
      <c r="AH1262" s="17"/>
    </row>
    <row r="1263" spans="1:34">
      <c r="A1263" s="84">
        <v>0.29344505689333533</v>
      </c>
      <c r="B1263" s="83" t="s">
        <v>743</v>
      </c>
      <c r="C1263" s="83" t="s">
        <v>743</v>
      </c>
      <c r="D1263" s="84">
        <v>0.43342485109506379</v>
      </c>
      <c r="E1263" s="83" t="s">
        <v>744</v>
      </c>
      <c r="F1263" s="84">
        <v>0.9455541494267875</v>
      </c>
      <c r="G1263" s="83" t="s">
        <v>768</v>
      </c>
      <c r="H1263" t="str">
        <f t="shared" si="105"/>
        <v>Kerkmaz</v>
      </c>
      <c r="I1263" t="str">
        <f t="shared" si="106"/>
        <v>Marcy</v>
      </c>
      <c r="J1263" t="str">
        <f t="shared" si="104"/>
        <v>Kerkmaz, Marcy</v>
      </c>
      <c r="K1263">
        <f>VLOOKUP(C1263,'Invited Hospitals'!B:J, 7, FALSE)</f>
        <v>586</v>
      </c>
      <c r="L1263" s="132">
        <v>24</v>
      </c>
      <c r="M1263">
        <f>VLOOKUP($C1263,'Invited Hospitals'!$B:$J, 8, FALSE)</f>
        <v>2003</v>
      </c>
      <c r="N1263" s="132" t="str">
        <f>VLOOKUP($C1263,'Invited Hospitals'!$B:$K, 9, FALSE)</f>
        <v>Nongovt. (not-for-profit) - Church Operated</v>
      </c>
      <c r="O1263" s="110" t="s">
        <v>2429</v>
      </c>
      <c r="P1263" s="111">
        <v>39292</v>
      </c>
      <c r="Q1263" s="110" t="s">
        <v>2428</v>
      </c>
      <c r="R1263" s="132" t="str">
        <f>VLOOKUP($C1263,'Invited Hospitals'!$B:$K, 10, FALSE)</f>
        <v>Major</v>
      </c>
      <c r="V1263" s="1"/>
      <c r="X1263" s="1"/>
      <c r="Y1263" s="6"/>
      <c r="AF1263" s="17"/>
      <c r="AG1263" s="26"/>
      <c r="AH1263" s="17"/>
    </row>
    <row r="1264" spans="1:34">
      <c r="A1264" s="84">
        <v>0.6697087919317658</v>
      </c>
      <c r="B1264" s="83" t="s">
        <v>743</v>
      </c>
      <c r="C1264" s="83" t="s">
        <v>743</v>
      </c>
      <c r="D1264" s="84">
        <v>0.43342485109506379</v>
      </c>
      <c r="E1264" s="83" t="s">
        <v>744</v>
      </c>
      <c r="F1264" s="84">
        <v>0.9455541494267875</v>
      </c>
      <c r="G1264" s="83" t="s">
        <v>782</v>
      </c>
      <c r="H1264" t="str">
        <f t="shared" si="105"/>
        <v>Romanoski</v>
      </c>
      <c r="I1264" t="str">
        <f t="shared" si="106"/>
        <v>Margaret</v>
      </c>
      <c r="J1264" t="str">
        <f t="shared" si="104"/>
        <v>Romanoski, Margaret</v>
      </c>
      <c r="K1264">
        <f>VLOOKUP(C1264,'Invited Hospitals'!B:J, 7, FALSE)</f>
        <v>586</v>
      </c>
      <c r="L1264" s="132">
        <v>24</v>
      </c>
      <c r="M1264">
        <f>VLOOKUP($C1264,'Invited Hospitals'!$B:$J, 8, FALSE)</f>
        <v>2003</v>
      </c>
      <c r="N1264" s="132" t="str">
        <f>VLOOKUP($C1264,'Invited Hospitals'!$B:$K, 9, FALSE)</f>
        <v>Nongovt. (not-for-profit) - Church Operated</v>
      </c>
      <c r="O1264" s="110" t="s">
        <v>2424</v>
      </c>
      <c r="P1264" s="111">
        <v>42422</v>
      </c>
      <c r="Q1264" s="110" t="s">
        <v>2422</v>
      </c>
      <c r="R1264" s="132" t="str">
        <f>VLOOKUP($C1264,'Invited Hospitals'!$B:$K, 10, FALSE)</f>
        <v>Major</v>
      </c>
      <c r="V1264" s="1"/>
      <c r="X1264" s="1"/>
      <c r="Y1264" s="6"/>
      <c r="AF1264" s="17"/>
      <c r="AG1264" s="26"/>
      <c r="AH1264" s="17"/>
    </row>
    <row r="1265" spans="1:34">
      <c r="A1265" s="84">
        <v>0.75537861573660126</v>
      </c>
      <c r="B1265" s="83" t="s">
        <v>743</v>
      </c>
      <c r="C1265" s="83" t="s">
        <v>743</v>
      </c>
      <c r="D1265" s="84">
        <v>0.43342485109506379</v>
      </c>
      <c r="E1265" s="83" t="s">
        <v>744</v>
      </c>
      <c r="F1265" s="84">
        <v>0.9455541494267875</v>
      </c>
      <c r="G1265" s="83" t="s">
        <v>751</v>
      </c>
      <c r="H1265" t="str">
        <f t="shared" si="105"/>
        <v>Bradford</v>
      </c>
      <c r="I1265" t="str">
        <f t="shared" si="106"/>
        <v>Mattie</v>
      </c>
      <c r="J1265" t="str">
        <f t="shared" si="104"/>
        <v>Bradford, Mattie</v>
      </c>
      <c r="K1265">
        <f>VLOOKUP(C1265,'Invited Hospitals'!B:J, 7, FALSE)</f>
        <v>586</v>
      </c>
      <c r="L1265" s="132">
        <v>24</v>
      </c>
      <c r="M1265">
        <f>VLOOKUP($C1265,'Invited Hospitals'!$B:$J, 8, FALSE)</f>
        <v>2003</v>
      </c>
      <c r="N1265" s="132" t="str">
        <f>VLOOKUP($C1265,'Invited Hospitals'!$B:$K, 9, FALSE)</f>
        <v>Nongovt. (not-for-profit) - Church Operated</v>
      </c>
      <c r="O1265" s="110" t="s">
        <v>2429</v>
      </c>
      <c r="P1265" s="111">
        <v>37354</v>
      </c>
      <c r="Q1265" s="110" t="s">
        <v>2422</v>
      </c>
      <c r="R1265" s="132" t="str">
        <f>VLOOKUP($C1265,'Invited Hospitals'!$B:$K, 10, FALSE)</f>
        <v>Major</v>
      </c>
      <c r="V1265" s="1"/>
      <c r="X1265" s="1"/>
      <c r="Y1265" s="6"/>
      <c r="AF1265" s="17"/>
      <c r="AG1265" s="26"/>
      <c r="AH1265" s="17"/>
    </row>
    <row r="1266" spans="1:34">
      <c r="A1266" s="84">
        <v>0.18590159258494632</v>
      </c>
      <c r="B1266" s="83" t="s">
        <v>743</v>
      </c>
      <c r="C1266" s="83" t="s">
        <v>743</v>
      </c>
      <c r="D1266" s="84">
        <v>0.43342485109506379</v>
      </c>
      <c r="E1266" s="83" t="s">
        <v>744</v>
      </c>
      <c r="F1266" s="84">
        <v>0.9455541494267875</v>
      </c>
      <c r="G1266" s="83" t="s">
        <v>779</v>
      </c>
      <c r="H1266" t="str">
        <f t="shared" si="105"/>
        <v>Reifsnider</v>
      </c>
      <c r="I1266" t="str">
        <f t="shared" si="106"/>
        <v>Mercedes</v>
      </c>
      <c r="J1266" t="str">
        <f t="shared" si="104"/>
        <v>Reifsnider, Mercedes</v>
      </c>
      <c r="K1266">
        <f>VLOOKUP(C1266,'Invited Hospitals'!B:J, 7, FALSE)</f>
        <v>586</v>
      </c>
      <c r="L1266" s="132">
        <v>24</v>
      </c>
      <c r="M1266">
        <f>VLOOKUP($C1266,'Invited Hospitals'!$B:$J, 8, FALSE)</f>
        <v>2003</v>
      </c>
      <c r="N1266" s="132" t="str">
        <f>VLOOKUP($C1266,'Invited Hospitals'!$B:$K, 9, FALSE)</f>
        <v>Nongovt. (not-for-profit) - Church Operated</v>
      </c>
      <c r="O1266" s="110" t="s">
        <v>2429</v>
      </c>
      <c r="P1266" s="111">
        <v>42891</v>
      </c>
      <c r="Q1266" s="110" t="s">
        <v>2422</v>
      </c>
      <c r="R1266" s="132" t="str">
        <f>VLOOKUP($C1266,'Invited Hospitals'!$B:$K, 10, FALSE)</f>
        <v>Major</v>
      </c>
      <c r="V1266" s="1"/>
      <c r="X1266" s="1"/>
      <c r="Y1266" s="6"/>
      <c r="AF1266" s="17"/>
      <c r="AG1266" s="26"/>
      <c r="AH1266" s="17"/>
    </row>
    <row r="1267" spans="1:34">
      <c r="A1267" s="84">
        <v>0.43448332056459438</v>
      </c>
      <c r="B1267" s="83" t="s">
        <v>743</v>
      </c>
      <c r="C1267" s="83" t="s">
        <v>743</v>
      </c>
      <c r="D1267" s="84">
        <v>0.43342485109506379</v>
      </c>
      <c r="E1267" s="83" t="s">
        <v>744</v>
      </c>
      <c r="F1267" s="84">
        <v>0.9455541494267875</v>
      </c>
      <c r="G1267" s="83" t="s">
        <v>765</v>
      </c>
      <c r="H1267" t="str">
        <f t="shared" si="105"/>
        <v>Hogan</v>
      </c>
      <c r="I1267" t="str">
        <f t="shared" si="106"/>
        <v>Michele</v>
      </c>
      <c r="J1267" t="str">
        <f t="shared" si="104"/>
        <v>Hogan, Michele</v>
      </c>
      <c r="K1267">
        <f>VLOOKUP(C1267,'Invited Hospitals'!B:J, 7, FALSE)</f>
        <v>586</v>
      </c>
      <c r="L1267" s="132">
        <v>24</v>
      </c>
      <c r="M1267">
        <f>VLOOKUP($C1267,'Invited Hospitals'!$B:$J, 8, FALSE)</f>
        <v>2003</v>
      </c>
      <c r="N1267" s="132" t="str">
        <f>VLOOKUP($C1267,'Invited Hospitals'!$B:$K, 9, FALSE)</f>
        <v>Nongovt. (not-for-profit) - Church Operated</v>
      </c>
      <c r="O1267" s="110" t="s">
        <v>2429</v>
      </c>
      <c r="P1267" s="111">
        <v>34435</v>
      </c>
      <c r="Q1267" s="110" t="s">
        <v>2428</v>
      </c>
      <c r="R1267" s="132" t="str">
        <f>VLOOKUP($C1267,'Invited Hospitals'!$B:$K, 10, FALSE)</f>
        <v>Major</v>
      </c>
      <c r="V1267" s="1"/>
      <c r="X1267" s="1"/>
      <c r="Y1267" s="6"/>
      <c r="AF1267" s="17"/>
      <c r="AG1267" s="26"/>
      <c r="AH1267" s="17"/>
    </row>
    <row r="1268" spans="1:34">
      <c r="A1268" s="84">
        <v>0.91284832694631957</v>
      </c>
      <c r="B1268" s="83" t="s">
        <v>743</v>
      </c>
      <c r="C1268" s="83" t="s">
        <v>743</v>
      </c>
      <c r="D1268" s="84">
        <v>0.43342485109506379</v>
      </c>
      <c r="E1268" s="83" t="s">
        <v>744</v>
      </c>
      <c r="F1268" s="84">
        <v>0.9455541494267875</v>
      </c>
      <c r="G1268" s="83" t="s">
        <v>776</v>
      </c>
      <c r="H1268" t="str">
        <f t="shared" si="105"/>
        <v>Ozomoor</v>
      </c>
      <c r="I1268" t="str">
        <f t="shared" si="106"/>
        <v>Nenita</v>
      </c>
      <c r="J1268" t="str">
        <f t="shared" si="104"/>
        <v>Ozomoor, Nenita</v>
      </c>
      <c r="K1268">
        <f>VLOOKUP(C1268,'Invited Hospitals'!B:J, 7, FALSE)</f>
        <v>586</v>
      </c>
      <c r="L1268" s="132">
        <v>24</v>
      </c>
      <c r="M1268">
        <f>VLOOKUP($C1268,'Invited Hospitals'!$B:$J, 8, FALSE)</f>
        <v>2003</v>
      </c>
      <c r="N1268" s="132" t="str">
        <f>VLOOKUP($C1268,'Invited Hospitals'!$B:$K, 9, FALSE)</f>
        <v>Nongovt. (not-for-profit) - Church Operated</v>
      </c>
      <c r="O1268" s="110" t="s">
        <v>2426</v>
      </c>
      <c r="P1268" s="111">
        <v>42758</v>
      </c>
      <c r="Q1268" s="110" t="s">
        <v>2428</v>
      </c>
      <c r="R1268" s="132" t="str">
        <f>VLOOKUP($C1268,'Invited Hospitals'!$B:$K, 10, FALSE)</f>
        <v>Major</v>
      </c>
      <c r="V1268" s="1"/>
      <c r="X1268" s="1"/>
      <c r="Y1268" s="6"/>
      <c r="AF1268" s="17"/>
      <c r="AG1268" s="26"/>
      <c r="AH1268" s="17"/>
    </row>
    <row r="1269" spans="1:34">
      <c r="A1269" s="84">
        <v>4.4371132546071168E-2</v>
      </c>
      <c r="B1269" s="83" t="s">
        <v>743</v>
      </c>
      <c r="C1269" s="83" t="s">
        <v>743</v>
      </c>
      <c r="D1269" s="84">
        <v>0.43342485109506379</v>
      </c>
      <c r="E1269" s="83" t="s">
        <v>744</v>
      </c>
      <c r="F1269" s="84">
        <v>0.9455541494267875</v>
      </c>
      <c r="G1269" s="83" t="s">
        <v>786</v>
      </c>
      <c r="H1269" t="str">
        <f t="shared" si="105"/>
        <v>Singleton</v>
      </c>
      <c r="I1269" t="str">
        <f t="shared" si="106"/>
        <v>Patricia</v>
      </c>
      <c r="J1269" t="str">
        <f t="shared" si="104"/>
        <v>Singleton, Patricia</v>
      </c>
      <c r="K1269">
        <f>VLOOKUP(C1269,'Invited Hospitals'!B:J, 7, FALSE)</f>
        <v>586</v>
      </c>
      <c r="L1269" s="132">
        <v>24</v>
      </c>
      <c r="M1269">
        <f>VLOOKUP($C1269,'Invited Hospitals'!$B:$J, 8, FALSE)</f>
        <v>2003</v>
      </c>
      <c r="N1269" s="132" t="str">
        <f>VLOOKUP($C1269,'Invited Hospitals'!$B:$K, 9, FALSE)</f>
        <v>Nongovt. (not-for-profit) - Church Operated</v>
      </c>
      <c r="O1269" s="110" t="s">
        <v>2431</v>
      </c>
      <c r="P1269" s="111">
        <v>37130</v>
      </c>
      <c r="Q1269" s="110" t="s">
        <v>2422</v>
      </c>
      <c r="R1269" s="132" t="str">
        <f>VLOOKUP($C1269,'Invited Hospitals'!$B:$K, 10, FALSE)</f>
        <v>Major</v>
      </c>
      <c r="V1269" s="1"/>
      <c r="X1269" s="1"/>
      <c r="Y1269" s="6"/>
      <c r="AF1269" s="17"/>
      <c r="AG1269" s="26"/>
      <c r="AH1269" s="17"/>
    </row>
    <row r="1270" spans="1:34">
      <c r="A1270" s="84">
        <v>0.71586357144633173</v>
      </c>
      <c r="B1270" s="83" t="s">
        <v>743</v>
      </c>
      <c r="C1270" s="83" t="s">
        <v>743</v>
      </c>
      <c r="D1270" s="84">
        <v>0.43342485109506379</v>
      </c>
      <c r="E1270" s="83" t="s">
        <v>744</v>
      </c>
      <c r="F1270" s="84">
        <v>0.9455541494267875</v>
      </c>
      <c r="G1270" s="83" t="s">
        <v>756</v>
      </c>
      <c r="H1270" t="str">
        <f t="shared" si="105"/>
        <v>Dionne</v>
      </c>
      <c r="I1270" t="str">
        <f t="shared" si="106"/>
        <v>Renee</v>
      </c>
      <c r="J1270" t="str">
        <f t="shared" si="104"/>
        <v>Dionne, Renee</v>
      </c>
      <c r="K1270">
        <f>VLOOKUP(C1270,'Invited Hospitals'!B:J, 7, FALSE)</f>
        <v>586</v>
      </c>
      <c r="L1270" s="132">
        <v>24</v>
      </c>
      <c r="M1270">
        <f>VLOOKUP($C1270,'Invited Hospitals'!$B:$J, 8, FALSE)</f>
        <v>2003</v>
      </c>
      <c r="N1270" s="132" t="str">
        <f>VLOOKUP($C1270,'Invited Hospitals'!$B:$K, 9, FALSE)</f>
        <v>Nongovt. (not-for-profit) - Church Operated</v>
      </c>
      <c r="O1270" s="110" t="s">
        <v>2429</v>
      </c>
      <c r="P1270" s="111">
        <v>42877</v>
      </c>
      <c r="Q1270" s="110" t="s">
        <v>2422</v>
      </c>
      <c r="R1270" s="132" t="str">
        <f>VLOOKUP($C1270,'Invited Hospitals'!$B:$K, 10, FALSE)</f>
        <v>Major</v>
      </c>
      <c r="V1270" s="1"/>
      <c r="X1270" s="1"/>
      <c r="Y1270" s="6"/>
      <c r="AF1270" s="17"/>
      <c r="AG1270" s="26"/>
      <c r="AH1270" s="17"/>
    </row>
    <row r="1271" spans="1:34">
      <c r="A1271" s="84">
        <v>0.74271657436861038</v>
      </c>
      <c r="B1271" s="83" t="s">
        <v>743</v>
      </c>
      <c r="C1271" s="83" t="s">
        <v>743</v>
      </c>
      <c r="D1271" s="84">
        <v>0.43342485109506379</v>
      </c>
      <c r="E1271" s="83" t="s">
        <v>744</v>
      </c>
      <c r="F1271" s="84">
        <v>0.9455541494267875</v>
      </c>
      <c r="G1271" s="83" t="s">
        <v>758</v>
      </c>
      <c r="H1271" t="str">
        <f t="shared" si="105"/>
        <v>Escutia</v>
      </c>
      <c r="I1271" t="str">
        <f t="shared" si="106"/>
        <v>Rocio</v>
      </c>
      <c r="J1271" t="str">
        <f t="shared" si="104"/>
        <v>Escutia, Rocio</v>
      </c>
      <c r="K1271">
        <f>VLOOKUP(C1271,'Invited Hospitals'!B:J, 7, FALSE)</f>
        <v>586</v>
      </c>
      <c r="L1271" s="132">
        <v>24</v>
      </c>
      <c r="M1271">
        <f>VLOOKUP($C1271,'Invited Hospitals'!$B:$J, 8, FALSE)</f>
        <v>2003</v>
      </c>
      <c r="N1271" s="132" t="str">
        <f>VLOOKUP($C1271,'Invited Hospitals'!$B:$K, 9, FALSE)</f>
        <v>Nongovt. (not-for-profit) - Church Operated</v>
      </c>
      <c r="O1271" s="110" t="s">
        <v>2426</v>
      </c>
      <c r="P1271" s="111">
        <v>42163</v>
      </c>
      <c r="Q1271" s="110" t="s">
        <v>2422</v>
      </c>
      <c r="R1271" s="132" t="str">
        <f>VLOOKUP($C1271,'Invited Hospitals'!$B:$K, 10, FALSE)</f>
        <v>Major</v>
      </c>
      <c r="V1271" s="1"/>
      <c r="X1271" s="1"/>
      <c r="Y1271" s="6"/>
      <c r="AF1271" s="17"/>
      <c r="AG1271" s="26"/>
      <c r="AH1271" s="17"/>
    </row>
    <row r="1272" spans="1:34">
      <c r="A1272" s="84">
        <v>0.62264985419115104</v>
      </c>
      <c r="B1272" s="83" t="s">
        <v>743</v>
      </c>
      <c r="C1272" s="83" t="s">
        <v>743</v>
      </c>
      <c r="D1272" s="84">
        <v>0.43342485109506379</v>
      </c>
      <c r="E1272" s="83" t="s">
        <v>744</v>
      </c>
      <c r="F1272" s="84">
        <v>0.9455541494267875</v>
      </c>
      <c r="G1272" s="83" t="s">
        <v>761</v>
      </c>
      <c r="H1272" t="str">
        <f t="shared" si="105"/>
        <v>Glen</v>
      </c>
      <c r="I1272" t="str">
        <f t="shared" si="106"/>
        <v>Ruby</v>
      </c>
      <c r="J1272" t="str">
        <f t="shared" si="104"/>
        <v>Glen, Ruby</v>
      </c>
      <c r="K1272">
        <f>VLOOKUP(C1272,'Invited Hospitals'!B:J, 7, FALSE)</f>
        <v>586</v>
      </c>
      <c r="L1272" s="132">
        <v>24</v>
      </c>
      <c r="M1272">
        <f>VLOOKUP($C1272,'Invited Hospitals'!$B:$J, 8, FALSE)</f>
        <v>2003</v>
      </c>
      <c r="N1272" s="132" t="str">
        <f>VLOOKUP($C1272,'Invited Hospitals'!$B:$K, 9, FALSE)</f>
        <v>Nongovt. (not-for-profit) - Church Operated</v>
      </c>
      <c r="O1272" s="110" t="s">
        <v>2429</v>
      </c>
      <c r="P1272" s="111">
        <v>36955</v>
      </c>
      <c r="Q1272" s="110" t="s">
        <v>2422</v>
      </c>
      <c r="R1272" s="132" t="str">
        <f>VLOOKUP($C1272,'Invited Hospitals'!$B:$K, 10, FALSE)</f>
        <v>Major</v>
      </c>
      <c r="V1272" s="1"/>
      <c r="X1272" s="1"/>
      <c r="Y1272" s="6"/>
      <c r="AF1272" s="17"/>
      <c r="AG1272" s="26"/>
      <c r="AH1272" s="17"/>
    </row>
    <row r="1273" spans="1:34">
      <c r="A1273" s="84">
        <v>0.2154490300443922</v>
      </c>
      <c r="B1273" s="83" t="s">
        <v>743</v>
      </c>
      <c r="C1273" s="83" t="s">
        <v>743</v>
      </c>
      <c r="D1273" s="84">
        <v>0.43342485109506379</v>
      </c>
      <c r="E1273" s="83" t="s">
        <v>744</v>
      </c>
      <c r="F1273" s="84">
        <v>0.9455541494267875</v>
      </c>
      <c r="G1273" s="83" t="s">
        <v>750</v>
      </c>
      <c r="H1273" t="str">
        <f t="shared" si="105"/>
        <v>Black</v>
      </c>
      <c r="I1273" t="str">
        <f t="shared" si="106"/>
        <v>Sally</v>
      </c>
      <c r="J1273" t="str">
        <f t="shared" si="104"/>
        <v>Black, Sally</v>
      </c>
      <c r="K1273">
        <f>VLOOKUP(C1273,'Invited Hospitals'!B:J, 7, FALSE)</f>
        <v>586</v>
      </c>
      <c r="L1273" s="132">
        <v>24</v>
      </c>
      <c r="M1273">
        <f>VLOOKUP($C1273,'Invited Hospitals'!$B:$J, 8, FALSE)</f>
        <v>2003</v>
      </c>
      <c r="N1273" s="132" t="str">
        <f>VLOOKUP($C1273,'Invited Hospitals'!$B:$K, 9, FALSE)</f>
        <v>Nongovt. (not-for-profit) - Church Operated</v>
      </c>
      <c r="O1273" s="110" t="s">
        <v>2431</v>
      </c>
      <c r="P1273" s="111">
        <v>38726</v>
      </c>
      <c r="Q1273" s="110" t="s">
        <v>2422</v>
      </c>
      <c r="R1273" s="132" t="str">
        <f>VLOOKUP($C1273,'Invited Hospitals'!$B:$K, 10, FALSE)</f>
        <v>Major</v>
      </c>
      <c r="V1273" s="1"/>
      <c r="X1273" s="1"/>
      <c r="Y1273" s="6"/>
      <c r="AF1273" s="17"/>
      <c r="AG1273" s="26"/>
      <c r="AH1273" s="17"/>
    </row>
    <row r="1274" spans="1:34">
      <c r="A1274" s="84">
        <v>2.8882630965097689E-2</v>
      </c>
      <c r="B1274" s="83" t="s">
        <v>743</v>
      </c>
      <c r="C1274" s="83" t="s">
        <v>743</v>
      </c>
      <c r="D1274" s="84">
        <v>0.43342485109506379</v>
      </c>
      <c r="E1274" s="83" t="s">
        <v>744</v>
      </c>
      <c r="F1274" s="84">
        <v>0.9455541494267875</v>
      </c>
      <c r="G1274" s="83" t="s">
        <v>749</v>
      </c>
      <c r="H1274" t="str">
        <f t="shared" si="105"/>
        <v>Bennett</v>
      </c>
      <c r="I1274" t="str">
        <f t="shared" si="106"/>
        <v>Samanta</v>
      </c>
      <c r="J1274" t="str">
        <f t="shared" si="104"/>
        <v>Bennett, Samanta</v>
      </c>
      <c r="K1274">
        <f>VLOOKUP(C1274,'Invited Hospitals'!B:J, 7, FALSE)</f>
        <v>586</v>
      </c>
      <c r="L1274" s="132">
        <v>24</v>
      </c>
      <c r="M1274">
        <f>VLOOKUP($C1274,'Invited Hospitals'!$B:$J, 8, FALSE)</f>
        <v>2003</v>
      </c>
      <c r="N1274" s="132" t="str">
        <f>VLOOKUP($C1274,'Invited Hospitals'!$B:$K, 9, FALSE)</f>
        <v>Nongovt. (not-for-profit) - Church Operated</v>
      </c>
      <c r="O1274" s="110" t="s">
        <v>2429</v>
      </c>
      <c r="P1274" s="111">
        <v>42443</v>
      </c>
      <c r="Q1274" s="110" t="s">
        <v>2428</v>
      </c>
      <c r="R1274" s="132" t="str">
        <f>VLOOKUP($C1274,'Invited Hospitals'!$B:$K, 10, FALSE)</f>
        <v>Major</v>
      </c>
      <c r="V1274" s="1"/>
      <c r="X1274" s="1"/>
      <c r="Y1274" s="6"/>
      <c r="AF1274" s="17"/>
      <c r="AG1274" s="26"/>
      <c r="AH1274" s="17"/>
    </row>
    <row r="1275" spans="1:34">
      <c r="A1275" s="84">
        <v>0.84671690874726435</v>
      </c>
      <c r="B1275" s="83" t="s">
        <v>743</v>
      </c>
      <c r="C1275" s="83" t="s">
        <v>743</v>
      </c>
      <c r="D1275" s="84">
        <v>0.43342485109506379</v>
      </c>
      <c r="E1275" s="83" t="s">
        <v>744</v>
      </c>
      <c r="F1275" s="84">
        <v>0.9455541494267875</v>
      </c>
      <c r="G1275" s="83" t="s">
        <v>771</v>
      </c>
      <c r="H1275" t="str">
        <f t="shared" si="105"/>
        <v>Meyers</v>
      </c>
      <c r="I1275" t="str">
        <f t="shared" si="106"/>
        <v>Samantha</v>
      </c>
      <c r="J1275" t="str">
        <f t="shared" ref="J1275:J1338" si="107">PROPER(CLEAN(H1275&amp;", "&amp;I1275))</f>
        <v>Meyers, Samantha</v>
      </c>
      <c r="K1275">
        <f>VLOOKUP(C1275,'Invited Hospitals'!B:J, 7, FALSE)</f>
        <v>586</v>
      </c>
      <c r="L1275" s="132">
        <v>24</v>
      </c>
      <c r="M1275">
        <f>VLOOKUP($C1275,'Invited Hospitals'!$B:$J, 8, FALSE)</f>
        <v>2003</v>
      </c>
      <c r="N1275" s="132" t="str">
        <f>VLOOKUP($C1275,'Invited Hospitals'!$B:$K, 9, FALSE)</f>
        <v>Nongovt. (not-for-profit) - Church Operated</v>
      </c>
      <c r="O1275" s="110" t="s">
        <v>2426</v>
      </c>
      <c r="P1275" s="111">
        <v>42163</v>
      </c>
      <c r="Q1275" s="110" t="s">
        <v>2422</v>
      </c>
      <c r="R1275" s="132" t="str">
        <f>VLOOKUP($C1275,'Invited Hospitals'!$B:$K, 10, FALSE)</f>
        <v>Major</v>
      </c>
      <c r="V1275" s="1"/>
      <c r="X1275" s="1"/>
      <c r="Y1275" s="6"/>
      <c r="AF1275" s="17"/>
      <c r="AG1275" s="26"/>
      <c r="AH1275" s="17"/>
    </row>
    <row r="1276" spans="1:34">
      <c r="A1276" s="84">
        <v>0.41757602292695639</v>
      </c>
      <c r="B1276" s="83" t="s">
        <v>743</v>
      </c>
      <c r="C1276" s="83" t="s">
        <v>743</v>
      </c>
      <c r="D1276" s="84">
        <v>0.43342485109506379</v>
      </c>
      <c r="E1276" s="83" t="s">
        <v>744</v>
      </c>
      <c r="F1276" s="84">
        <v>0.9455541494267875</v>
      </c>
      <c r="G1276" s="83" t="s">
        <v>773</v>
      </c>
      <c r="H1276" t="str">
        <f t="shared" si="105"/>
        <v>Mustedanagic</v>
      </c>
      <c r="I1276" t="str">
        <f t="shared" si="106"/>
        <v>Sanja</v>
      </c>
      <c r="J1276" t="str">
        <f t="shared" si="107"/>
        <v>Mustedanagic, Sanja</v>
      </c>
      <c r="K1276">
        <f>VLOOKUP(C1276,'Invited Hospitals'!B:J, 7, FALSE)</f>
        <v>586</v>
      </c>
      <c r="L1276" s="132">
        <v>24</v>
      </c>
      <c r="M1276">
        <f>VLOOKUP($C1276,'Invited Hospitals'!$B:$J, 8, FALSE)</f>
        <v>2003</v>
      </c>
      <c r="N1276" s="132" t="str">
        <f>VLOOKUP($C1276,'Invited Hospitals'!$B:$K, 9, FALSE)</f>
        <v>Nongovt. (not-for-profit) - Church Operated</v>
      </c>
      <c r="O1276" s="110" t="s">
        <v>2426</v>
      </c>
      <c r="P1276" s="111">
        <v>42485</v>
      </c>
      <c r="Q1276" s="110" t="s">
        <v>2428</v>
      </c>
      <c r="R1276" s="132" t="str">
        <f>VLOOKUP($C1276,'Invited Hospitals'!$B:$K, 10, FALSE)</f>
        <v>Major</v>
      </c>
      <c r="V1276" s="1"/>
      <c r="X1276" s="1"/>
      <c r="Y1276" s="6"/>
      <c r="AF1276" s="17"/>
      <c r="AG1276" s="26"/>
      <c r="AH1276" s="17"/>
    </row>
    <row r="1277" spans="1:34">
      <c r="A1277" s="84">
        <v>0.68852978945784349</v>
      </c>
      <c r="B1277" s="83" t="s">
        <v>743</v>
      </c>
      <c r="C1277" s="83" t="s">
        <v>743</v>
      </c>
      <c r="D1277" s="84">
        <v>0.43342485109506379</v>
      </c>
      <c r="E1277" s="83" t="s">
        <v>744</v>
      </c>
      <c r="F1277" s="84">
        <v>0.9455541494267875</v>
      </c>
      <c r="G1277" s="83" t="s">
        <v>790</v>
      </c>
      <c r="H1277" t="str">
        <f t="shared" si="105"/>
        <v>Walker</v>
      </c>
      <c r="I1277" t="str">
        <f t="shared" si="106"/>
        <v>Shirley</v>
      </c>
      <c r="J1277" t="str">
        <f t="shared" si="107"/>
        <v>Walker, Shirley</v>
      </c>
      <c r="K1277">
        <f>VLOOKUP(C1277,'Invited Hospitals'!B:J, 7, FALSE)</f>
        <v>586</v>
      </c>
      <c r="L1277" s="132">
        <v>24</v>
      </c>
      <c r="M1277">
        <f>VLOOKUP($C1277,'Invited Hospitals'!$B:$J, 8, FALSE)</f>
        <v>2003</v>
      </c>
      <c r="N1277" s="132" t="str">
        <f>VLOOKUP($C1277,'Invited Hospitals'!$B:$K, 9, FALSE)</f>
        <v>Nongovt. (not-for-profit) - Church Operated</v>
      </c>
      <c r="O1277" s="110" t="s">
        <v>2429</v>
      </c>
      <c r="P1277" s="111">
        <v>42244</v>
      </c>
      <c r="Q1277" s="110" t="s">
        <v>2428</v>
      </c>
      <c r="R1277" s="132" t="str">
        <f>VLOOKUP($C1277,'Invited Hospitals'!$B:$K, 10, FALSE)</f>
        <v>Major</v>
      </c>
      <c r="V1277" s="1"/>
      <c r="X1277" s="1"/>
      <c r="Y1277" s="6"/>
      <c r="AF1277" s="17"/>
      <c r="AG1277" s="26"/>
      <c r="AH1277" s="17"/>
    </row>
    <row r="1278" spans="1:34">
      <c r="A1278" s="84">
        <v>0.17890364472559683</v>
      </c>
      <c r="B1278" s="83" t="s">
        <v>743</v>
      </c>
      <c r="C1278" s="83" t="s">
        <v>743</v>
      </c>
      <c r="D1278" s="84">
        <v>0.43342485109506379</v>
      </c>
      <c r="E1278" s="83" t="s">
        <v>744</v>
      </c>
      <c r="F1278" s="84">
        <v>0.9455541494267875</v>
      </c>
      <c r="G1278" s="83" t="s">
        <v>747</v>
      </c>
      <c r="H1278" t="str">
        <f t="shared" si="105"/>
        <v>Bannerman</v>
      </c>
      <c r="I1278" t="str">
        <f t="shared" si="106"/>
        <v>Tonique</v>
      </c>
      <c r="J1278" t="str">
        <f t="shared" si="107"/>
        <v>Bannerman, Tonique</v>
      </c>
      <c r="K1278">
        <f>VLOOKUP(C1278,'Invited Hospitals'!B:J, 7, FALSE)</f>
        <v>586</v>
      </c>
      <c r="L1278" s="132">
        <v>24</v>
      </c>
      <c r="M1278">
        <f>VLOOKUP($C1278,'Invited Hospitals'!$B:$J, 8, FALSE)</f>
        <v>2003</v>
      </c>
      <c r="N1278" s="132" t="str">
        <f>VLOOKUP($C1278,'Invited Hospitals'!$B:$K, 9, FALSE)</f>
        <v>Nongovt. (not-for-profit) - Church Operated</v>
      </c>
      <c r="O1278" s="110" t="s">
        <v>2429</v>
      </c>
      <c r="P1278" s="111">
        <v>41813</v>
      </c>
      <c r="Q1278" s="110" t="s">
        <v>2422</v>
      </c>
      <c r="R1278" s="132" t="str">
        <f>VLOOKUP($C1278,'Invited Hospitals'!$B:$K, 10, FALSE)</f>
        <v>Major</v>
      </c>
      <c r="V1278" s="1"/>
      <c r="X1278" s="1"/>
      <c r="Y1278" s="6"/>
      <c r="AF1278" s="17"/>
      <c r="AG1278" s="26"/>
      <c r="AH1278" s="17"/>
    </row>
    <row r="1279" spans="1:34">
      <c r="A1279" s="84">
        <v>0.43553584832217451</v>
      </c>
      <c r="B1279" s="83" t="s">
        <v>1851</v>
      </c>
      <c r="C1279" s="83" t="s">
        <v>1851</v>
      </c>
      <c r="D1279" s="84">
        <v>0.10179897754127254</v>
      </c>
      <c r="E1279" s="83" t="s">
        <v>1852</v>
      </c>
      <c r="F1279" s="84">
        <v>0.30940463213849057</v>
      </c>
      <c r="G1279" s="83" t="s">
        <v>1859</v>
      </c>
      <c r="H1279" t="str">
        <f t="shared" si="105"/>
        <v>Chiu</v>
      </c>
      <c r="I1279" t="str">
        <f t="shared" si="106"/>
        <v>Amanda</v>
      </c>
      <c r="J1279" t="str">
        <f t="shared" si="107"/>
        <v>Chiu, Amanda</v>
      </c>
      <c r="K1279">
        <f>VLOOKUP(C1279,'Invited Hospitals'!B:J, 7, FALSE)</f>
        <v>422</v>
      </c>
      <c r="L1279" s="132">
        <v>36</v>
      </c>
      <c r="M1279">
        <f>VLOOKUP($C1279,'Invited Hospitals'!$B:$J, 8, FALSE)</f>
        <v>2011</v>
      </c>
      <c r="N1279" s="132" t="str">
        <f>VLOOKUP($C1279,'Invited Hospitals'!$B:$K, 9, FALSE)</f>
        <v>Nongovt. (not-for-profit) - Church Operated</v>
      </c>
      <c r="O1279" s="17" t="s">
        <v>2838</v>
      </c>
      <c r="P1279" s="26">
        <v>42541</v>
      </c>
      <c r="Q1279" s="17" t="s">
        <v>2678</v>
      </c>
      <c r="R1279" s="132" t="str">
        <f>VLOOKUP($C1279,'Invited Hospitals'!$B:$K, 10, FALSE)</f>
        <v>Minor</v>
      </c>
      <c r="V1279" s="1"/>
      <c r="X1279" s="1"/>
      <c r="Y1279" s="6"/>
      <c r="AF1279" s="17"/>
      <c r="AG1279" s="26"/>
      <c r="AH1279" s="17"/>
    </row>
    <row r="1280" spans="1:34">
      <c r="A1280" s="84">
        <v>0.47277509038828647</v>
      </c>
      <c r="B1280" s="83" t="s">
        <v>1851</v>
      </c>
      <c r="C1280" s="83" t="s">
        <v>1851</v>
      </c>
      <c r="D1280" s="84">
        <v>0.10179897754127254</v>
      </c>
      <c r="E1280" s="83" t="s">
        <v>1852</v>
      </c>
      <c r="F1280" s="84">
        <v>0.30940463213849057</v>
      </c>
      <c r="G1280" s="83" t="s">
        <v>1859</v>
      </c>
      <c r="H1280" t="str">
        <f t="shared" si="105"/>
        <v>Chiu</v>
      </c>
      <c r="I1280" t="str">
        <f t="shared" si="106"/>
        <v>Amanda</v>
      </c>
      <c r="J1280" t="str">
        <f t="shared" si="107"/>
        <v>Chiu, Amanda</v>
      </c>
      <c r="K1280">
        <f>VLOOKUP(C1280,'Invited Hospitals'!B:J, 7, FALSE)</f>
        <v>422</v>
      </c>
      <c r="L1280" s="132">
        <v>36</v>
      </c>
      <c r="M1280">
        <f>VLOOKUP($C1280,'Invited Hospitals'!$B:$J, 8, FALSE)</f>
        <v>2011</v>
      </c>
      <c r="N1280" s="132" t="str">
        <f>VLOOKUP($C1280,'Invited Hospitals'!$B:$K, 9, FALSE)</f>
        <v>Nongovt. (not-for-profit) - Church Operated</v>
      </c>
      <c r="O1280" s="17" t="s">
        <v>2838</v>
      </c>
      <c r="P1280" s="26">
        <v>42388</v>
      </c>
      <c r="Q1280" s="17" t="s">
        <v>2681</v>
      </c>
      <c r="R1280" s="132" t="str">
        <f>VLOOKUP($C1280,'Invited Hospitals'!$B:$K, 10, FALSE)</f>
        <v>Minor</v>
      </c>
      <c r="V1280" s="1"/>
      <c r="X1280" s="1"/>
      <c r="Y1280" s="6"/>
      <c r="AF1280" s="17"/>
      <c r="AG1280" s="26"/>
      <c r="AH1280" s="17"/>
    </row>
    <row r="1281" spans="1:34">
      <c r="A1281" s="84">
        <v>0.96191302227922626</v>
      </c>
      <c r="B1281" s="83" t="s">
        <v>1851</v>
      </c>
      <c r="C1281" s="83" t="s">
        <v>1851</v>
      </c>
      <c r="D1281" s="84">
        <v>0.10179897754127254</v>
      </c>
      <c r="E1281" s="83" t="s">
        <v>1852</v>
      </c>
      <c r="F1281" s="84">
        <v>0.30940463213849057</v>
      </c>
      <c r="G1281" s="83" t="s">
        <v>1913</v>
      </c>
      <c r="H1281" t="str">
        <f t="shared" si="105"/>
        <v>Waterman</v>
      </c>
      <c r="I1281" t="str">
        <f t="shared" si="106"/>
        <v>Amanda</v>
      </c>
      <c r="J1281" t="str">
        <f t="shared" si="107"/>
        <v>Waterman, Amanda</v>
      </c>
      <c r="K1281">
        <f>VLOOKUP(C1281,'Invited Hospitals'!B:J, 7, FALSE)</f>
        <v>422</v>
      </c>
      <c r="L1281" s="132">
        <v>36</v>
      </c>
      <c r="M1281">
        <f>VLOOKUP($C1281,'Invited Hospitals'!$B:$J, 8, FALSE)</f>
        <v>2011</v>
      </c>
      <c r="N1281" s="132" t="str">
        <f>VLOOKUP($C1281,'Invited Hospitals'!$B:$K, 9, FALSE)</f>
        <v>Nongovt. (not-for-profit) - Church Operated</v>
      </c>
      <c r="O1281" s="17" t="s">
        <v>2850</v>
      </c>
      <c r="P1281" s="26">
        <v>40882</v>
      </c>
      <c r="Q1281" s="17" t="s">
        <v>2678</v>
      </c>
      <c r="R1281" s="132" t="str">
        <f>VLOOKUP($C1281,'Invited Hospitals'!$B:$K, 10, FALSE)</f>
        <v>Minor</v>
      </c>
      <c r="V1281" s="1"/>
      <c r="X1281" s="1"/>
      <c r="Y1281" s="6"/>
      <c r="AF1281" s="17"/>
      <c r="AG1281" s="26"/>
      <c r="AH1281" s="17"/>
    </row>
    <row r="1282" spans="1:34">
      <c r="A1282" s="84">
        <v>0.95181058834847543</v>
      </c>
      <c r="B1282" s="83" t="s">
        <v>1851</v>
      </c>
      <c r="C1282" s="83" t="s">
        <v>1851</v>
      </c>
      <c r="D1282" s="84">
        <v>0.10179897754127254</v>
      </c>
      <c r="E1282" s="83" t="s">
        <v>1852</v>
      </c>
      <c r="F1282" s="84">
        <v>0.30940463213849057</v>
      </c>
      <c r="G1282" s="83" t="s">
        <v>1915</v>
      </c>
      <c r="H1282" t="str">
        <f t="shared" si="105"/>
        <v>Williams</v>
      </c>
      <c r="I1282" t="str">
        <f t="shared" si="106"/>
        <v>Amanda</v>
      </c>
      <c r="J1282" t="str">
        <f t="shared" si="107"/>
        <v>Williams, Amanda</v>
      </c>
      <c r="K1282">
        <f>VLOOKUP(C1282,'Invited Hospitals'!B:J, 7, FALSE)</f>
        <v>422</v>
      </c>
      <c r="L1282" s="132">
        <v>36</v>
      </c>
      <c r="M1282">
        <f>VLOOKUP($C1282,'Invited Hospitals'!$B:$J, 8, FALSE)</f>
        <v>2011</v>
      </c>
      <c r="N1282" s="132" t="str">
        <f>VLOOKUP($C1282,'Invited Hospitals'!$B:$K, 9, FALSE)</f>
        <v>Nongovt. (not-for-profit) - Church Operated</v>
      </c>
      <c r="O1282" s="17" t="s">
        <v>2690</v>
      </c>
      <c r="P1282" s="26">
        <v>42541</v>
      </c>
      <c r="Q1282" s="17" t="s">
        <v>2681</v>
      </c>
      <c r="R1282" s="132" t="str">
        <f>VLOOKUP($C1282,'Invited Hospitals'!$B:$K, 10, FALSE)</f>
        <v>Minor</v>
      </c>
      <c r="V1282" s="1"/>
      <c r="X1282" s="1"/>
      <c r="Y1282" s="6"/>
      <c r="AF1282" s="17"/>
      <c r="AG1282" s="26"/>
      <c r="AH1282" s="17"/>
    </row>
    <row r="1283" spans="1:34">
      <c r="A1283" s="84">
        <v>0.44007714851639967</v>
      </c>
      <c r="B1283" s="83" t="s">
        <v>1851</v>
      </c>
      <c r="C1283" s="83" t="s">
        <v>1851</v>
      </c>
      <c r="D1283" s="84">
        <v>0.10179897754127254</v>
      </c>
      <c r="E1283" s="83" t="s">
        <v>1852</v>
      </c>
      <c r="F1283" s="84">
        <v>0.30940463213849057</v>
      </c>
      <c r="G1283" s="83" t="s">
        <v>1858</v>
      </c>
      <c r="H1283" t="str">
        <f t="shared" si="105"/>
        <v>Bruce</v>
      </c>
      <c r="I1283" t="str">
        <f t="shared" si="106"/>
        <v>Amber L.</v>
      </c>
      <c r="J1283" t="str">
        <f t="shared" si="107"/>
        <v>Bruce, Amber L.</v>
      </c>
      <c r="K1283">
        <f>VLOOKUP(C1283,'Invited Hospitals'!B:J, 7, FALSE)</f>
        <v>422</v>
      </c>
      <c r="L1283" s="132">
        <v>36</v>
      </c>
      <c r="M1283">
        <f>VLOOKUP($C1283,'Invited Hospitals'!$B:$J, 8, FALSE)</f>
        <v>2011</v>
      </c>
      <c r="N1283" s="132" t="str">
        <f>VLOOKUP($C1283,'Invited Hospitals'!$B:$K, 9, FALSE)</f>
        <v>Nongovt. (not-for-profit) - Church Operated</v>
      </c>
      <c r="O1283" s="17" t="s">
        <v>2690</v>
      </c>
      <c r="P1283" s="26">
        <v>40091</v>
      </c>
      <c r="Q1283" s="17" t="s">
        <v>2678</v>
      </c>
      <c r="R1283" s="132" t="str">
        <f>VLOOKUP($C1283,'Invited Hospitals'!$B:$K, 10, FALSE)</f>
        <v>Minor</v>
      </c>
      <c r="V1283" s="1"/>
      <c r="X1283" s="1"/>
      <c r="Y1283" s="6"/>
      <c r="AF1283" s="17"/>
      <c r="AG1283" s="26"/>
      <c r="AH1283" s="17"/>
    </row>
    <row r="1284" spans="1:34">
      <c r="A1284" s="84">
        <v>0.4390705860798324</v>
      </c>
      <c r="B1284" s="83" t="s">
        <v>1851</v>
      </c>
      <c r="C1284" s="83" t="s">
        <v>1851</v>
      </c>
      <c r="D1284" s="84">
        <v>0.10179897754127254</v>
      </c>
      <c r="E1284" s="83" t="s">
        <v>1852</v>
      </c>
      <c r="F1284" s="84">
        <v>0.30940463213849057</v>
      </c>
      <c r="G1284" s="83" t="s">
        <v>1889</v>
      </c>
      <c r="H1284" t="str">
        <f t="shared" si="105"/>
        <v>Marshall</v>
      </c>
      <c r="I1284" t="str">
        <f t="shared" si="106"/>
        <v>Angela M.</v>
      </c>
      <c r="J1284" t="str">
        <f t="shared" si="107"/>
        <v>Marshall, Angela M.</v>
      </c>
      <c r="K1284">
        <f>VLOOKUP(C1284,'Invited Hospitals'!B:J, 7, FALSE)</f>
        <v>422</v>
      </c>
      <c r="L1284" s="132">
        <v>36</v>
      </c>
      <c r="M1284">
        <f>VLOOKUP($C1284,'Invited Hospitals'!$B:$J, 8, FALSE)</f>
        <v>2011</v>
      </c>
      <c r="N1284" s="132" t="str">
        <f>VLOOKUP($C1284,'Invited Hospitals'!$B:$K, 9, FALSE)</f>
        <v>Nongovt. (not-for-profit) - Church Operated</v>
      </c>
      <c r="O1284" s="17" t="s">
        <v>2690</v>
      </c>
      <c r="P1284" s="26">
        <v>42128</v>
      </c>
      <c r="Q1284" s="17" t="s">
        <v>2678</v>
      </c>
      <c r="R1284" s="132" t="str">
        <f>VLOOKUP($C1284,'Invited Hospitals'!$B:$K, 10, FALSE)</f>
        <v>Minor</v>
      </c>
      <c r="V1284" s="1"/>
      <c r="X1284" s="1"/>
      <c r="Y1284" s="6"/>
      <c r="AF1284" s="17"/>
      <c r="AG1284" s="26"/>
      <c r="AH1284" s="17"/>
    </row>
    <row r="1285" spans="1:34">
      <c r="A1285" s="84">
        <v>0.20848467060469089</v>
      </c>
      <c r="B1285" s="83" t="s">
        <v>1851</v>
      </c>
      <c r="C1285" s="83" t="s">
        <v>1851</v>
      </c>
      <c r="D1285" s="84">
        <v>0.10179897754127254</v>
      </c>
      <c r="E1285" s="83" t="s">
        <v>1852</v>
      </c>
      <c r="F1285" s="84">
        <v>0.30940463213849057</v>
      </c>
      <c r="G1285" s="83" t="s">
        <v>1905</v>
      </c>
      <c r="H1285" t="str">
        <f t="shared" si="105"/>
        <v>Spencer</v>
      </c>
      <c r="I1285" t="str">
        <f t="shared" si="106"/>
        <v>Arica D.</v>
      </c>
      <c r="J1285" t="str">
        <f t="shared" si="107"/>
        <v>Spencer, Arica D.</v>
      </c>
      <c r="K1285">
        <f>VLOOKUP(C1285,'Invited Hospitals'!B:J, 7, FALSE)</f>
        <v>422</v>
      </c>
      <c r="L1285" s="132">
        <v>36</v>
      </c>
      <c r="M1285">
        <f>VLOOKUP($C1285,'Invited Hospitals'!$B:$J, 8, FALSE)</f>
        <v>2011</v>
      </c>
      <c r="N1285" s="132" t="str">
        <f>VLOOKUP($C1285,'Invited Hospitals'!$B:$K, 9, FALSE)</f>
        <v>Nongovt. (not-for-profit) - Church Operated</v>
      </c>
      <c r="O1285" s="17" t="s">
        <v>2690</v>
      </c>
      <c r="P1285" s="26">
        <v>38838</v>
      </c>
      <c r="Q1285" s="17" t="s">
        <v>2839</v>
      </c>
      <c r="R1285" s="132" t="str">
        <f>VLOOKUP($C1285,'Invited Hospitals'!$B:$K, 10, FALSE)</f>
        <v>Minor</v>
      </c>
      <c r="V1285" s="1"/>
      <c r="X1285" s="1"/>
      <c r="Y1285" s="6"/>
      <c r="AF1285" s="17"/>
      <c r="AG1285" s="17"/>
      <c r="AH1285" s="17"/>
    </row>
    <row r="1286" spans="1:34">
      <c r="A1286" s="84">
        <v>0.6086841222450774</v>
      </c>
      <c r="B1286" s="83" t="s">
        <v>1851</v>
      </c>
      <c r="C1286" s="83" t="s">
        <v>1851</v>
      </c>
      <c r="D1286" s="84">
        <v>0.10179897754127254</v>
      </c>
      <c r="E1286" s="83" t="s">
        <v>1852</v>
      </c>
      <c r="F1286" s="84">
        <v>0.30940463213849057</v>
      </c>
      <c r="G1286" s="83" t="s">
        <v>1876</v>
      </c>
      <c r="H1286" t="str">
        <f t="shared" si="105"/>
        <v>Holloman</v>
      </c>
      <c r="I1286" t="str">
        <f t="shared" si="106"/>
        <v>Brenda</v>
      </c>
      <c r="J1286" t="str">
        <f t="shared" si="107"/>
        <v>Holloman, Brenda</v>
      </c>
      <c r="K1286">
        <f>VLOOKUP(C1286,'Invited Hospitals'!B:J, 7, FALSE)</f>
        <v>422</v>
      </c>
      <c r="L1286" s="132">
        <v>36</v>
      </c>
      <c r="M1286">
        <f>VLOOKUP($C1286,'Invited Hospitals'!$B:$J, 8, FALSE)</f>
        <v>2011</v>
      </c>
      <c r="N1286" s="132" t="str">
        <f>VLOOKUP($C1286,'Invited Hospitals'!$B:$K, 9, FALSE)</f>
        <v>Nongovt. (not-for-profit) - Church Operated</v>
      </c>
      <c r="O1286" s="17" t="s">
        <v>2690</v>
      </c>
      <c r="P1286" s="17"/>
      <c r="Q1286" s="17" t="s">
        <v>2839</v>
      </c>
      <c r="R1286" s="132" t="str">
        <f>VLOOKUP($C1286,'Invited Hospitals'!$B:$K, 10, FALSE)</f>
        <v>Minor</v>
      </c>
      <c r="V1286" s="1"/>
      <c r="X1286" s="1"/>
      <c r="Y1286" s="6"/>
      <c r="AF1286" s="17"/>
      <c r="AG1286" s="26"/>
      <c r="AH1286" s="17"/>
    </row>
    <row r="1287" spans="1:34">
      <c r="A1287" s="84">
        <v>0.60852046760409495</v>
      </c>
      <c r="B1287" s="83" t="s">
        <v>1851</v>
      </c>
      <c r="C1287" s="83" t="s">
        <v>1851</v>
      </c>
      <c r="D1287" s="84">
        <v>0.10179897754127254</v>
      </c>
      <c r="E1287" s="83" t="s">
        <v>1852</v>
      </c>
      <c r="F1287" s="84">
        <v>0.30940463213849057</v>
      </c>
      <c r="G1287" s="83" t="s">
        <v>1873</v>
      </c>
      <c r="H1287" t="str">
        <f t="shared" si="105"/>
        <v>Hepburn</v>
      </c>
      <c r="I1287" t="str">
        <f t="shared" si="106"/>
        <v>Brittany</v>
      </c>
      <c r="J1287" t="str">
        <f t="shared" si="107"/>
        <v>Hepburn, Brittany</v>
      </c>
      <c r="K1287">
        <f>VLOOKUP(C1287,'Invited Hospitals'!B:J, 7, FALSE)</f>
        <v>422</v>
      </c>
      <c r="L1287" s="132">
        <v>36</v>
      </c>
      <c r="M1287">
        <f>VLOOKUP($C1287,'Invited Hospitals'!$B:$J, 8, FALSE)</f>
        <v>2011</v>
      </c>
      <c r="N1287" s="132" t="str">
        <f>VLOOKUP($C1287,'Invited Hospitals'!$B:$K, 9, FALSE)</f>
        <v>Nongovt. (not-for-profit) - Church Operated</v>
      </c>
      <c r="O1287" s="17" t="s">
        <v>2690</v>
      </c>
      <c r="P1287" s="26">
        <v>42261</v>
      </c>
      <c r="Q1287" s="17" t="s">
        <v>2678</v>
      </c>
      <c r="R1287" s="132" t="str">
        <f>VLOOKUP($C1287,'Invited Hospitals'!$B:$K, 10, FALSE)</f>
        <v>Minor</v>
      </c>
      <c r="V1287" s="1"/>
      <c r="X1287" s="1"/>
      <c r="Y1287" s="6"/>
      <c r="AF1287" s="17"/>
      <c r="AG1287" s="26"/>
      <c r="AH1287" s="17"/>
    </row>
    <row r="1288" spans="1:34">
      <c r="A1288" s="84">
        <v>0.24193858708310589</v>
      </c>
      <c r="B1288" s="83" t="s">
        <v>1851</v>
      </c>
      <c r="C1288" s="83" t="s">
        <v>1851</v>
      </c>
      <c r="D1288" s="84">
        <v>0.10179897754127254</v>
      </c>
      <c r="E1288" s="83" t="s">
        <v>1852</v>
      </c>
      <c r="F1288" s="84">
        <v>0.30940463213849057</v>
      </c>
      <c r="G1288" s="83" t="s">
        <v>1862</v>
      </c>
      <c r="H1288" t="str">
        <f t="shared" si="105"/>
        <v>Dietrich</v>
      </c>
      <c r="I1288" t="str">
        <f t="shared" si="106"/>
        <v>Brittany M.</v>
      </c>
      <c r="J1288" t="str">
        <f t="shared" si="107"/>
        <v>Dietrich, Brittany M.</v>
      </c>
      <c r="K1288">
        <f>VLOOKUP(C1288,'Invited Hospitals'!B:J, 7, FALSE)</f>
        <v>422</v>
      </c>
      <c r="L1288" s="132">
        <v>36</v>
      </c>
      <c r="M1288">
        <f>VLOOKUP($C1288,'Invited Hospitals'!$B:$J, 8, FALSE)</f>
        <v>2011</v>
      </c>
      <c r="N1288" s="132" t="str">
        <f>VLOOKUP($C1288,'Invited Hospitals'!$B:$K, 9, FALSE)</f>
        <v>Nongovt. (not-for-profit) - Church Operated</v>
      </c>
      <c r="O1288" s="17" t="s">
        <v>2690</v>
      </c>
      <c r="P1288" s="26">
        <v>42506</v>
      </c>
      <c r="Q1288" s="17" t="s">
        <v>2681</v>
      </c>
      <c r="R1288" s="132" t="str">
        <f>VLOOKUP($C1288,'Invited Hospitals'!$B:$K, 10, FALSE)</f>
        <v>Minor</v>
      </c>
      <c r="V1288" s="1"/>
      <c r="X1288" s="1"/>
      <c r="Y1288" s="6"/>
      <c r="AF1288" s="17"/>
      <c r="AG1288" s="26"/>
      <c r="AH1288" s="17"/>
    </row>
    <row r="1289" spans="1:34">
      <c r="A1289" s="84">
        <v>0.73765758013332416</v>
      </c>
      <c r="B1289" s="83" t="s">
        <v>1851</v>
      </c>
      <c r="C1289" s="83" t="s">
        <v>1851</v>
      </c>
      <c r="D1289" s="84">
        <v>0.10179897754127254</v>
      </c>
      <c r="E1289" s="83" t="s">
        <v>1852</v>
      </c>
      <c r="F1289" s="84">
        <v>0.30940463213849057</v>
      </c>
      <c r="G1289" s="83" t="s">
        <v>1880</v>
      </c>
      <c r="H1289" t="str">
        <f t="shared" si="105"/>
        <v>Johnson</v>
      </c>
      <c r="I1289" t="str">
        <f t="shared" si="106"/>
        <v>Brooke A.</v>
      </c>
      <c r="J1289" t="str">
        <f t="shared" si="107"/>
        <v>Johnson, Brooke A.</v>
      </c>
      <c r="K1289">
        <f>VLOOKUP(C1289,'Invited Hospitals'!B:J, 7, FALSE)</f>
        <v>422</v>
      </c>
      <c r="L1289" s="132">
        <v>36</v>
      </c>
      <c r="M1289">
        <f>VLOOKUP($C1289,'Invited Hospitals'!$B:$J, 8, FALSE)</f>
        <v>2011</v>
      </c>
      <c r="N1289" s="132" t="str">
        <f>VLOOKUP($C1289,'Invited Hospitals'!$B:$K, 9, FALSE)</f>
        <v>Nongovt. (not-for-profit) - Church Operated</v>
      </c>
      <c r="O1289" s="17" t="s">
        <v>2850</v>
      </c>
      <c r="P1289" s="26">
        <v>42345</v>
      </c>
      <c r="Q1289" s="17" t="s">
        <v>2678</v>
      </c>
      <c r="R1289" s="132" t="str">
        <f>VLOOKUP($C1289,'Invited Hospitals'!$B:$K, 10, FALSE)</f>
        <v>Minor</v>
      </c>
      <c r="V1289" s="1"/>
      <c r="X1289" s="1"/>
      <c r="Y1289" s="6"/>
      <c r="AF1289" s="17"/>
      <c r="AG1289" s="26"/>
      <c r="AH1289" s="17"/>
    </row>
    <row r="1290" spans="1:34">
      <c r="A1290" s="84">
        <v>5.8231242494344304E-4</v>
      </c>
      <c r="B1290" s="83" t="s">
        <v>1851</v>
      </c>
      <c r="C1290" s="83" t="s">
        <v>1851</v>
      </c>
      <c r="D1290" s="84">
        <v>0.10179897754127254</v>
      </c>
      <c r="E1290" s="83" t="s">
        <v>1852</v>
      </c>
      <c r="F1290" s="84">
        <v>0.30940463213849057</v>
      </c>
      <c r="G1290" s="83" t="s">
        <v>1904</v>
      </c>
      <c r="H1290" t="str">
        <f t="shared" si="105"/>
        <v>Sotelo</v>
      </c>
      <c r="I1290" t="str">
        <f t="shared" si="106"/>
        <v>Cassandra</v>
      </c>
      <c r="J1290" t="str">
        <f t="shared" si="107"/>
        <v>Sotelo, Cassandra</v>
      </c>
      <c r="K1290">
        <f>VLOOKUP(C1290,'Invited Hospitals'!B:J, 7, FALSE)</f>
        <v>422</v>
      </c>
      <c r="L1290" s="132">
        <v>36</v>
      </c>
      <c r="M1290">
        <f>VLOOKUP($C1290,'Invited Hospitals'!$B:$J, 8, FALSE)</f>
        <v>2011</v>
      </c>
      <c r="N1290" s="132" t="str">
        <f>VLOOKUP($C1290,'Invited Hospitals'!$B:$K, 9, FALSE)</f>
        <v>Nongovt. (not-for-profit) - Church Operated</v>
      </c>
      <c r="O1290" s="17" t="s">
        <v>2690</v>
      </c>
      <c r="P1290" s="26">
        <v>42541</v>
      </c>
      <c r="Q1290" s="17" t="s">
        <v>2839</v>
      </c>
      <c r="R1290" s="132" t="str">
        <f>VLOOKUP($C1290,'Invited Hospitals'!$B:$K, 10, FALSE)</f>
        <v>Minor</v>
      </c>
      <c r="V1290" s="1"/>
      <c r="X1290" s="1"/>
      <c r="Y1290" s="6"/>
      <c r="AF1290" s="17"/>
      <c r="AG1290" s="26"/>
      <c r="AH1290" s="17"/>
    </row>
    <row r="1291" spans="1:34">
      <c r="A1291" s="84">
        <v>0.96608033533915694</v>
      </c>
      <c r="B1291" s="83" t="s">
        <v>1851</v>
      </c>
      <c r="C1291" s="83" t="s">
        <v>1851</v>
      </c>
      <c r="D1291" s="84">
        <v>0.10179897754127254</v>
      </c>
      <c r="E1291" s="83" t="s">
        <v>1852</v>
      </c>
      <c r="F1291" s="84">
        <v>0.30940463213849057</v>
      </c>
      <c r="G1291" s="83" t="s">
        <v>1902</v>
      </c>
      <c r="H1291" t="str">
        <f t="shared" si="105"/>
        <v>Saab</v>
      </c>
      <c r="I1291" t="str">
        <f t="shared" si="106"/>
        <v>Catherine L.</v>
      </c>
      <c r="J1291" t="str">
        <f t="shared" si="107"/>
        <v>Saab, Catherine L.</v>
      </c>
      <c r="K1291">
        <f>VLOOKUP(C1291,'Invited Hospitals'!B:J, 7, FALSE)</f>
        <v>422</v>
      </c>
      <c r="L1291" s="132">
        <v>36</v>
      </c>
      <c r="M1291">
        <f>VLOOKUP($C1291,'Invited Hospitals'!$B:$J, 8, FALSE)</f>
        <v>2011</v>
      </c>
      <c r="N1291" s="132" t="str">
        <f>VLOOKUP($C1291,'Invited Hospitals'!$B:$K, 9, FALSE)</f>
        <v>Nongovt. (not-for-profit) - Church Operated</v>
      </c>
      <c r="O1291" s="17" t="s">
        <v>2690</v>
      </c>
      <c r="P1291" s="26">
        <v>42327</v>
      </c>
      <c r="Q1291" s="17" t="s">
        <v>2839</v>
      </c>
      <c r="R1291" s="132" t="str">
        <f>VLOOKUP($C1291,'Invited Hospitals'!$B:$K, 10, FALSE)</f>
        <v>Minor</v>
      </c>
      <c r="V1291" s="1"/>
      <c r="X1291" s="1"/>
      <c r="Y1291" s="6"/>
      <c r="AF1291" s="17"/>
      <c r="AG1291" s="26"/>
      <c r="AH1291" s="17"/>
    </row>
    <row r="1292" spans="1:34">
      <c r="A1292" s="84">
        <v>0.13604061705571835</v>
      </c>
      <c r="B1292" s="83" t="s">
        <v>1851</v>
      </c>
      <c r="C1292" s="83" t="s">
        <v>1851</v>
      </c>
      <c r="D1292" s="84">
        <v>0.10179897754127254</v>
      </c>
      <c r="E1292" s="83" t="s">
        <v>1852</v>
      </c>
      <c r="F1292" s="84">
        <v>0.30940463213849057</v>
      </c>
      <c r="G1292" s="83" t="s">
        <v>1856</v>
      </c>
      <c r="H1292" t="str">
        <f t="shared" si="105"/>
        <v>Berger</v>
      </c>
      <c r="I1292" t="str">
        <f t="shared" si="106"/>
        <v>Chandra N.</v>
      </c>
      <c r="J1292" t="str">
        <f t="shared" si="107"/>
        <v>Berger, Chandra N.</v>
      </c>
      <c r="K1292">
        <f>VLOOKUP(C1292,'Invited Hospitals'!B:J, 7, FALSE)</f>
        <v>422</v>
      </c>
      <c r="L1292" s="132">
        <v>36</v>
      </c>
      <c r="M1292">
        <f>VLOOKUP($C1292,'Invited Hospitals'!$B:$J, 8, FALSE)</f>
        <v>2011</v>
      </c>
      <c r="N1292" s="132" t="str">
        <f>VLOOKUP($C1292,'Invited Hospitals'!$B:$K, 9, FALSE)</f>
        <v>Nongovt. (not-for-profit) - Church Operated</v>
      </c>
      <c r="O1292" s="17" t="s">
        <v>2690</v>
      </c>
      <c r="P1292" s="26">
        <v>42597</v>
      </c>
      <c r="Q1292" s="17" t="s">
        <v>2839</v>
      </c>
      <c r="R1292" s="132" t="str">
        <f>VLOOKUP($C1292,'Invited Hospitals'!$B:$K, 10, FALSE)</f>
        <v>Minor</v>
      </c>
      <c r="V1292" s="10"/>
      <c r="X1292" s="10"/>
      <c r="Y1292" s="14"/>
      <c r="AF1292" s="17"/>
      <c r="AG1292" s="27"/>
      <c r="AH1292" s="17"/>
    </row>
    <row r="1293" spans="1:34">
      <c r="A1293" s="84">
        <v>0.4131290974669638</v>
      </c>
      <c r="B1293" s="83" t="s">
        <v>1851</v>
      </c>
      <c r="C1293" s="83" t="s">
        <v>1851</v>
      </c>
      <c r="D1293" s="84">
        <v>0.10179897754127254</v>
      </c>
      <c r="E1293" s="83" t="s">
        <v>1852</v>
      </c>
      <c r="F1293" s="84">
        <v>0.30940463213849057</v>
      </c>
      <c r="G1293" s="83" t="s">
        <v>1888</v>
      </c>
      <c r="H1293" t="str">
        <f t="shared" si="105"/>
        <v>Machesky</v>
      </c>
      <c r="I1293" t="str">
        <f t="shared" si="106"/>
        <v>Christine</v>
      </c>
      <c r="J1293" t="str">
        <f t="shared" si="107"/>
        <v>Machesky, Christine</v>
      </c>
      <c r="K1293">
        <f>VLOOKUP(C1293,'Invited Hospitals'!B:J, 7, FALSE)</f>
        <v>422</v>
      </c>
      <c r="L1293" s="132">
        <v>36</v>
      </c>
      <c r="M1293">
        <f>VLOOKUP($C1293,'Invited Hospitals'!$B:$J, 8, FALSE)</f>
        <v>2011</v>
      </c>
      <c r="N1293" s="132" t="str">
        <f>VLOOKUP($C1293,'Invited Hospitals'!$B:$K, 9, FALSE)</f>
        <v>Nongovt. (not-for-profit) - Church Operated</v>
      </c>
      <c r="O1293" s="17" t="s">
        <v>2426</v>
      </c>
      <c r="P1293" s="27">
        <v>38540</v>
      </c>
      <c r="Q1293" s="17" t="s">
        <v>2678</v>
      </c>
      <c r="R1293" s="132" t="str">
        <f>VLOOKUP($C1293,'Invited Hospitals'!$B:$K, 10, FALSE)</f>
        <v>Minor</v>
      </c>
      <c r="V1293" s="10"/>
      <c r="X1293" s="10"/>
      <c r="Y1293" s="14"/>
      <c r="AF1293" s="17"/>
      <c r="AG1293" s="27"/>
      <c r="AH1293" s="17"/>
    </row>
    <row r="1294" spans="1:34">
      <c r="A1294" s="84">
        <v>0.89004572332401299</v>
      </c>
      <c r="B1294" s="83" t="s">
        <v>1851</v>
      </c>
      <c r="C1294" s="83" t="s">
        <v>1851</v>
      </c>
      <c r="D1294" s="84">
        <v>0.10179897754127254</v>
      </c>
      <c r="E1294" s="83" t="s">
        <v>1852</v>
      </c>
      <c r="F1294" s="84">
        <v>0.30940463213849057</v>
      </c>
      <c r="G1294" s="83" t="s">
        <v>1861</v>
      </c>
      <c r="H1294" t="str">
        <f t="shared" si="105"/>
        <v>Cody</v>
      </c>
      <c r="I1294" t="str">
        <f t="shared" si="106"/>
        <v>De'Johney L.</v>
      </c>
      <c r="J1294" t="str">
        <f t="shared" si="107"/>
        <v>Cody, De'Johney L.</v>
      </c>
      <c r="K1294">
        <f>VLOOKUP(C1294,'Invited Hospitals'!B:J, 7, FALSE)</f>
        <v>422</v>
      </c>
      <c r="L1294" s="132">
        <v>36</v>
      </c>
      <c r="M1294">
        <f>VLOOKUP($C1294,'Invited Hospitals'!$B:$J, 8, FALSE)</f>
        <v>2011</v>
      </c>
      <c r="N1294" s="132" t="str">
        <f>VLOOKUP($C1294,'Invited Hospitals'!$B:$K, 9, FALSE)</f>
        <v>Nongovt. (not-for-profit) - Church Operated</v>
      </c>
      <c r="O1294" s="17" t="s">
        <v>2426</v>
      </c>
      <c r="P1294" s="27">
        <v>39601</v>
      </c>
      <c r="Q1294" s="17" t="s">
        <v>2678</v>
      </c>
      <c r="R1294" s="132" t="str">
        <f>VLOOKUP($C1294,'Invited Hospitals'!$B:$K, 10, FALSE)</f>
        <v>Minor</v>
      </c>
      <c r="V1294" s="10"/>
      <c r="X1294" s="10"/>
      <c r="Y1294" s="14"/>
      <c r="AF1294" s="17"/>
      <c r="AG1294" s="27"/>
      <c r="AH1294" s="17"/>
    </row>
    <row r="1295" spans="1:34">
      <c r="A1295" s="84">
        <v>0.7226741995285213</v>
      </c>
      <c r="B1295" s="83" t="s">
        <v>1851</v>
      </c>
      <c r="C1295" s="83" t="s">
        <v>1851</v>
      </c>
      <c r="D1295" s="84">
        <v>0.10179897754127254</v>
      </c>
      <c r="E1295" s="83" t="s">
        <v>1852</v>
      </c>
      <c r="F1295" s="84">
        <v>0.30940463213849057</v>
      </c>
      <c r="G1295" s="83" t="s">
        <v>1882</v>
      </c>
      <c r="H1295" t="str">
        <f t="shared" si="105"/>
        <v>Kenney</v>
      </c>
      <c r="I1295" t="str">
        <f t="shared" si="106"/>
        <v>Dena</v>
      </c>
      <c r="J1295" t="str">
        <f t="shared" si="107"/>
        <v>Kenney, Dena</v>
      </c>
      <c r="K1295">
        <f>VLOOKUP(C1295,'Invited Hospitals'!B:J, 7, FALSE)</f>
        <v>422</v>
      </c>
      <c r="L1295" s="132">
        <v>36</v>
      </c>
      <c r="M1295">
        <f>VLOOKUP($C1295,'Invited Hospitals'!$B:$J, 8, FALSE)</f>
        <v>2011</v>
      </c>
      <c r="N1295" s="132" t="str">
        <f>VLOOKUP($C1295,'Invited Hospitals'!$B:$K, 9, FALSE)</f>
        <v>Nongovt. (not-for-profit) - Church Operated</v>
      </c>
      <c r="O1295" s="17" t="s">
        <v>2426</v>
      </c>
      <c r="P1295" s="27">
        <v>41939</v>
      </c>
      <c r="Q1295" s="17" t="s">
        <v>2681</v>
      </c>
      <c r="R1295" s="132" t="str">
        <f>VLOOKUP($C1295,'Invited Hospitals'!$B:$K, 10, FALSE)</f>
        <v>Minor</v>
      </c>
      <c r="V1295" s="10"/>
      <c r="X1295" s="10"/>
      <c r="Y1295" s="14"/>
      <c r="AF1295" s="17"/>
      <c r="AG1295" s="27"/>
      <c r="AH1295" s="17"/>
    </row>
    <row r="1296" spans="1:34">
      <c r="A1296" s="84">
        <v>0.8314214470375284</v>
      </c>
      <c r="B1296" s="83" t="s">
        <v>1851</v>
      </c>
      <c r="C1296" s="83" t="s">
        <v>1851</v>
      </c>
      <c r="D1296" s="84">
        <v>0.10179897754127254</v>
      </c>
      <c r="E1296" s="83" t="s">
        <v>1852</v>
      </c>
      <c r="F1296" s="84">
        <v>0.30940463213849057</v>
      </c>
      <c r="G1296" s="83" t="s">
        <v>1878</v>
      </c>
      <c r="H1296" t="str">
        <f t="shared" si="105"/>
        <v>Hurtado</v>
      </c>
      <c r="I1296" t="str">
        <f t="shared" si="106"/>
        <v>Denice</v>
      </c>
      <c r="J1296" t="str">
        <f t="shared" si="107"/>
        <v>Hurtado, Denice</v>
      </c>
      <c r="K1296">
        <f>VLOOKUP(C1296,'Invited Hospitals'!B:J, 7, FALSE)</f>
        <v>422</v>
      </c>
      <c r="L1296" s="132">
        <v>36</v>
      </c>
      <c r="M1296">
        <f>VLOOKUP($C1296,'Invited Hospitals'!$B:$J, 8, FALSE)</f>
        <v>2011</v>
      </c>
      <c r="N1296" s="132" t="str">
        <f>VLOOKUP($C1296,'Invited Hospitals'!$B:$K, 9, FALSE)</f>
        <v>Nongovt. (not-for-profit) - Church Operated</v>
      </c>
      <c r="O1296" s="17" t="s">
        <v>2426</v>
      </c>
      <c r="P1296" s="27">
        <v>39062</v>
      </c>
      <c r="Q1296" s="17" t="s">
        <v>2678</v>
      </c>
      <c r="R1296" s="132" t="str">
        <f>VLOOKUP($C1296,'Invited Hospitals'!$B:$K, 10, FALSE)</f>
        <v>Minor</v>
      </c>
      <c r="V1296" s="10"/>
      <c r="X1296" s="10"/>
      <c r="Y1296" s="14"/>
      <c r="AF1296" s="17"/>
      <c r="AG1296" s="27"/>
      <c r="AH1296" s="17"/>
    </row>
    <row r="1297" spans="1:34">
      <c r="A1297" s="84">
        <v>0.65181625911512509</v>
      </c>
      <c r="B1297" s="83" t="s">
        <v>1851</v>
      </c>
      <c r="C1297" s="83" t="s">
        <v>1851</v>
      </c>
      <c r="D1297" s="84">
        <v>0.101798977541273</v>
      </c>
      <c r="E1297" s="83" t="s">
        <v>1852</v>
      </c>
      <c r="F1297" s="84">
        <v>0.30940463213849057</v>
      </c>
      <c r="G1297" s="83" t="s">
        <v>1890</v>
      </c>
      <c r="H1297" t="str">
        <f t="shared" si="105"/>
        <v>Mecca</v>
      </c>
      <c r="I1297" t="str">
        <f t="shared" si="106"/>
        <v>Donna L.</v>
      </c>
      <c r="J1297" t="str">
        <f t="shared" si="107"/>
        <v>Mecca, Donna L.</v>
      </c>
      <c r="K1297">
        <f>VLOOKUP(C1297,'Invited Hospitals'!B:J, 7, FALSE)</f>
        <v>422</v>
      </c>
      <c r="L1297" s="132">
        <v>36</v>
      </c>
      <c r="M1297">
        <f>VLOOKUP($C1297,'Invited Hospitals'!$B:$J, 8, FALSE)</f>
        <v>2011</v>
      </c>
      <c r="N1297" s="132" t="str">
        <f>VLOOKUP($C1297,'Invited Hospitals'!$B:$K, 9, FALSE)</f>
        <v>Nongovt. (not-for-profit) - Church Operated</v>
      </c>
      <c r="O1297" s="17" t="s">
        <v>2426</v>
      </c>
      <c r="P1297" s="27">
        <v>42009</v>
      </c>
      <c r="Q1297" s="17" t="s">
        <v>2678</v>
      </c>
      <c r="R1297" s="132" t="str">
        <f>VLOOKUP($C1297,'Invited Hospitals'!$B:$K, 10, FALSE)</f>
        <v>Minor</v>
      </c>
      <c r="V1297" s="10"/>
      <c r="X1297" s="10"/>
      <c r="Y1297" s="14"/>
      <c r="AF1297" s="17"/>
      <c r="AG1297" s="27"/>
      <c r="AH1297" s="17"/>
    </row>
    <row r="1298" spans="1:34">
      <c r="A1298" s="84">
        <v>2.3875315922282314E-2</v>
      </c>
      <c r="B1298" s="83" t="s">
        <v>1851</v>
      </c>
      <c r="C1298" s="83" t="s">
        <v>1851</v>
      </c>
      <c r="D1298" s="84">
        <v>0.10179897754127254</v>
      </c>
      <c r="E1298" s="83" t="s">
        <v>1852</v>
      </c>
      <c r="F1298" s="84">
        <v>0.30940463213849057</v>
      </c>
      <c r="G1298" s="83" t="s">
        <v>1884</v>
      </c>
      <c r="H1298" t="str">
        <f t="shared" si="105"/>
        <v>Lafuente</v>
      </c>
      <c r="I1298" t="str">
        <f t="shared" si="106"/>
        <v>Erlinda</v>
      </c>
      <c r="J1298" t="str">
        <f t="shared" si="107"/>
        <v>Lafuente, Erlinda</v>
      </c>
      <c r="K1298">
        <f>VLOOKUP(C1298,'Invited Hospitals'!B:J, 7, FALSE)</f>
        <v>422</v>
      </c>
      <c r="L1298" s="132">
        <v>36</v>
      </c>
      <c r="M1298">
        <f>VLOOKUP($C1298,'Invited Hospitals'!$B:$J, 8, FALSE)</f>
        <v>2011</v>
      </c>
      <c r="N1298" s="132" t="str">
        <f>VLOOKUP($C1298,'Invited Hospitals'!$B:$K, 9, FALSE)</f>
        <v>Nongovt. (not-for-profit) - Church Operated</v>
      </c>
      <c r="O1298" s="17" t="s">
        <v>2509</v>
      </c>
      <c r="P1298" s="27">
        <v>34665</v>
      </c>
      <c r="Q1298" s="17" t="s">
        <v>2678</v>
      </c>
      <c r="R1298" s="132" t="str">
        <f>VLOOKUP($C1298,'Invited Hospitals'!$B:$K, 10, FALSE)</f>
        <v>Minor</v>
      </c>
      <c r="V1298" s="10"/>
      <c r="X1298" s="10"/>
      <c r="Y1298" s="14"/>
      <c r="AF1298" s="17"/>
      <c r="AG1298" s="27"/>
      <c r="AH1298" s="17"/>
    </row>
    <row r="1299" spans="1:34">
      <c r="A1299" s="84">
        <v>0.47389358018659533</v>
      </c>
      <c r="B1299" s="83" t="s">
        <v>1851</v>
      </c>
      <c r="C1299" s="83" t="s">
        <v>1851</v>
      </c>
      <c r="D1299" s="84">
        <v>0.10179897754127254</v>
      </c>
      <c r="E1299" s="83" t="s">
        <v>1852</v>
      </c>
      <c r="F1299" s="84">
        <v>0.30940463213849057</v>
      </c>
      <c r="G1299" s="83" t="s">
        <v>1879</v>
      </c>
      <c r="H1299" t="str">
        <f t="shared" si="105"/>
        <v>Jensen</v>
      </c>
      <c r="I1299" t="str">
        <f t="shared" si="106"/>
        <v>George</v>
      </c>
      <c r="J1299" t="str">
        <f t="shared" si="107"/>
        <v>Jensen, George</v>
      </c>
      <c r="K1299">
        <f>VLOOKUP(C1299,'Invited Hospitals'!B:J, 7, FALSE)</f>
        <v>422</v>
      </c>
      <c r="L1299" s="132">
        <v>36</v>
      </c>
      <c r="M1299">
        <f>VLOOKUP($C1299,'Invited Hospitals'!$B:$J, 8, FALSE)</f>
        <v>2011</v>
      </c>
      <c r="N1299" s="132" t="str">
        <f>VLOOKUP($C1299,'Invited Hospitals'!$B:$K, 9, FALSE)</f>
        <v>Nongovt. (not-for-profit) - Church Operated</v>
      </c>
      <c r="O1299" s="17" t="s">
        <v>2426</v>
      </c>
      <c r="P1299" s="27">
        <v>38409</v>
      </c>
      <c r="Q1299" s="17" t="s">
        <v>2681</v>
      </c>
      <c r="R1299" s="132" t="str">
        <f>VLOOKUP($C1299,'Invited Hospitals'!$B:$K, 10, FALSE)</f>
        <v>Minor</v>
      </c>
      <c r="V1299" s="10"/>
      <c r="X1299" s="10"/>
      <c r="Y1299" s="14"/>
      <c r="AF1299" s="17"/>
      <c r="AG1299" s="27"/>
      <c r="AH1299" s="17"/>
    </row>
    <row r="1300" spans="1:34">
      <c r="A1300" s="84">
        <v>0.75330316981169376</v>
      </c>
      <c r="B1300" s="83" t="s">
        <v>1851</v>
      </c>
      <c r="C1300" s="83" t="s">
        <v>1851</v>
      </c>
      <c r="D1300" s="84">
        <v>0.10179897754127254</v>
      </c>
      <c r="E1300" s="83" t="s">
        <v>1852</v>
      </c>
      <c r="F1300" s="84">
        <v>0.30940463213849057</v>
      </c>
      <c r="G1300" s="83" t="s">
        <v>1912</v>
      </c>
      <c r="H1300" t="str">
        <f t="shared" si="105"/>
        <v>Waltz</v>
      </c>
      <c r="I1300" t="str">
        <f t="shared" si="106"/>
        <v>Greg</v>
      </c>
      <c r="J1300" t="str">
        <f t="shared" si="107"/>
        <v>Waltz, Greg</v>
      </c>
      <c r="K1300">
        <f>VLOOKUP(C1300,'Invited Hospitals'!B:J, 7, FALSE)</f>
        <v>422</v>
      </c>
      <c r="L1300" s="132">
        <v>36</v>
      </c>
      <c r="M1300">
        <f>VLOOKUP($C1300,'Invited Hospitals'!$B:$J, 8, FALSE)</f>
        <v>2011</v>
      </c>
      <c r="N1300" s="132" t="str">
        <f>VLOOKUP($C1300,'Invited Hospitals'!$B:$K, 9, FALSE)</f>
        <v>Nongovt. (not-for-profit) - Church Operated</v>
      </c>
      <c r="O1300" s="17" t="s">
        <v>2426</v>
      </c>
      <c r="P1300" s="27">
        <v>32762</v>
      </c>
      <c r="Q1300" s="17" t="s">
        <v>2678</v>
      </c>
      <c r="R1300" s="132" t="str">
        <f>VLOOKUP($C1300,'Invited Hospitals'!$B:$K, 10, FALSE)</f>
        <v>Minor</v>
      </c>
      <c r="V1300" s="10"/>
      <c r="X1300" s="10"/>
      <c r="Y1300" s="14"/>
      <c r="AF1300" s="17"/>
      <c r="AG1300" s="27"/>
      <c r="AH1300" s="17"/>
    </row>
    <row r="1301" spans="1:34">
      <c r="A1301" s="84">
        <v>0.22987079426864432</v>
      </c>
      <c r="B1301" s="83" t="s">
        <v>1851</v>
      </c>
      <c r="C1301" s="83" t="s">
        <v>1851</v>
      </c>
      <c r="D1301" s="84">
        <v>0.10179897754127254</v>
      </c>
      <c r="E1301" s="83" t="s">
        <v>1852</v>
      </c>
      <c r="F1301" s="84">
        <v>0.30940463213849057</v>
      </c>
      <c r="G1301" s="83" t="s">
        <v>1906</v>
      </c>
      <c r="H1301" t="str">
        <f t="shared" si="105"/>
        <v>Stanley</v>
      </c>
      <c r="I1301" t="str">
        <f t="shared" si="106"/>
        <v>James</v>
      </c>
      <c r="J1301" t="str">
        <f t="shared" si="107"/>
        <v>Stanley, James</v>
      </c>
      <c r="K1301">
        <f>VLOOKUP(C1301,'Invited Hospitals'!B:J, 7, FALSE)</f>
        <v>422</v>
      </c>
      <c r="L1301" s="132">
        <v>36</v>
      </c>
      <c r="M1301">
        <f>VLOOKUP($C1301,'Invited Hospitals'!$B:$J, 8, FALSE)</f>
        <v>2011</v>
      </c>
      <c r="N1301" s="132" t="str">
        <f>VLOOKUP($C1301,'Invited Hospitals'!$B:$K, 9, FALSE)</f>
        <v>Nongovt. (not-for-profit) - Church Operated</v>
      </c>
      <c r="O1301" s="17" t="s">
        <v>2426</v>
      </c>
      <c r="P1301" s="27">
        <v>35968</v>
      </c>
      <c r="Q1301" s="17" t="s">
        <v>2678</v>
      </c>
      <c r="R1301" s="132" t="str">
        <f>VLOOKUP($C1301,'Invited Hospitals'!$B:$K, 10, FALSE)</f>
        <v>Minor</v>
      </c>
      <c r="V1301" s="10"/>
      <c r="X1301" s="10"/>
      <c r="Y1301" s="14"/>
      <c r="AF1301" s="17"/>
      <c r="AG1301" s="27"/>
      <c r="AH1301" s="17"/>
    </row>
    <row r="1302" spans="1:34">
      <c r="A1302" s="84">
        <v>0.24624059896065043</v>
      </c>
      <c r="B1302" s="83" t="s">
        <v>1851</v>
      </c>
      <c r="C1302" s="83" t="s">
        <v>1851</v>
      </c>
      <c r="D1302" s="84">
        <v>0.10179897754127254</v>
      </c>
      <c r="E1302" s="83" t="s">
        <v>1852</v>
      </c>
      <c r="F1302" s="84">
        <v>0.30940463213849057</v>
      </c>
      <c r="G1302" s="83" t="s">
        <v>1854</v>
      </c>
      <c r="H1302" t="str">
        <f t="shared" si="105"/>
        <v>Baker</v>
      </c>
      <c r="I1302" t="str">
        <f t="shared" si="106"/>
        <v>Jane P.</v>
      </c>
      <c r="J1302" t="str">
        <f t="shared" si="107"/>
        <v>Baker, Jane P.</v>
      </c>
      <c r="K1302">
        <f>VLOOKUP(C1302,'Invited Hospitals'!B:J, 7, FALSE)</f>
        <v>422</v>
      </c>
      <c r="L1302" s="132">
        <v>36</v>
      </c>
      <c r="M1302">
        <f>VLOOKUP($C1302,'Invited Hospitals'!$B:$J, 8, FALSE)</f>
        <v>2011</v>
      </c>
      <c r="N1302" s="132" t="str">
        <f>VLOOKUP($C1302,'Invited Hospitals'!$B:$K, 9, FALSE)</f>
        <v>Nongovt. (not-for-profit) - Church Operated</v>
      </c>
      <c r="O1302" s="17" t="s">
        <v>2426</v>
      </c>
      <c r="P1302" s="27">
        <v>32707</v>
      </c>
      <c r="Q1302" s="17" t="s">
        <v>2678</v>
      </c>
      <c r="R1302" s="132" t="str">
        <f>VLOOKUP($C1302,'Invited Hospitals'!$B:$K, 10, FALSE)</f>
        <v>Minor</v>
      </c>
      <c r="V1302" s="10"/>
      <c r="X1302" s="10"/>
      <c r="Y1302" s="14"/>
      <c r="AF1302" s="17"/>
      <c r="AG1302" s="27"/>
      <c r="AH1302" s="17"/>
    </row>
    <row r="1303" spans="1:34">
      <c r="A1303" s="84">
        <v>0.44976656544534133</v>
      </c>
      <c r="B1303" s="83" t="s">
        <v>1851</v>
      </c>
      <c r="C1303" s="83" t="s">
        <v>1851</v>
      </c>
      <c r="D1303" s="84">
        <v>0.10179897754127254</v>
      </c>
      <c r="E1303" s="83" t="s">
        <v>1852</v>
      </c>
      <c r="F1303" s="84">
        <v>0.30940463213849057</v>
      </c>
      <c r="G1303" s="83" t="s">
        <v>1887</v>
      </c>
      <c r="H1303" t="str">
        <f t="shared" si="105"/>
        <v>Mabe</v>
      </c>
      <c r="I1303" t="str">
        <f t="shared" si="106"/>
        <v>Jasmine M.</v>
      </c>
      <c r="J1303" t="str">
        <f t="shared" si="107"/>
        <v>Mabe, Jasmine M.</v>
      </c>
      <c r="K1303">
        <f>VLOOKUP(C1303,'Invited Hospitals'!B:J, 7, FALSE)</f>
        <v>422</v>
      </c>
      <c r="L1303" s="132">
        <v>36</v>
      </c>
      <c r="M1303">
        <f>VLOOKUP($C1303,'Invited Hospitals'!$B:$J, 8, FALSE)</f>
        <v>2011</v>
      </c>
      <c r="N1303" s="132" t="str">
        <f>VLOOKUP($C1303,'Invited Hospitals'!$B:$K, 9, FALSE)</f>
        <v>Nongovt. (not-for-profit) - Church Operated</v>
      </c>
      <c r="O1303" s="17" t="s">
        <v>2426</v>
      </c>
      <c r="P1303" s="27">
        <v>33455</v>
      </c>
      <c r="Q1303" s="17" t="s">
        <v>2681</v>
      </c>
      <c r="R1303" s="132" t="str">
        <f>VLOOKUP($C1303,'Invited Hospitals'!$B:$K, 10, FALSE)</f>
        <v>Minor</v>
      </c>
      <c r="V1303" s="10"/>
      <c r="X1303" s="10"/>
      <c r="Y1303" s="14"/>
      <c r="AF1303" s="17"/>
      <c r="AG1303" s="27"/>
      <c r="AH1303" s="17"/>
    </row>
    <row r="1304" spans="1:34">
      <c r="A1304" s="84">
        <v>0.48107582392651194</v>
      </c>
      <c r="B1304" s="83" t="s">
        <v>1851</v>
      </c>
      <c r="C1304" s="83" t="s">
        <v>1851</v>
      </c>
      <c r="D1304" s="84">
        <v>0.10179897754127254</v>
      </c>
      <c r="E1304" s="83" t="s">
        <v>1852</v>
      </c>
      <c r="F1304" s="84">
        <v>0.30940463213849057</v>
      </c>
      <c r="G1304" s="83" t="s">
        <v>1855</v>
      </c>
      <c r="H1304" t="str">
        <f t="shared" si="105"/>
        <v>Baker</v>
      </c>
      <c r="I1304" t="str">
        <f t="shared" si="106"/>
        <v>Julia A.</v>
      </c>
      <c r="J1304" t="str">
        <f t="shared" si="107"/>
        <v>Baker, Julia A.</v>
      </c>
      <c r="K1304">
        <f>VLOOKUP(C1304,'Invited Hospitals'!B:J, 7, FALSE)</f>
        <v>422</v>
      </c>
      <c r="L1304" s="132">
        <v>36</v>
      </c>
      <c r="M1304">
        <f>VLOOKUP($C1304,'Invited Hospitals'!$B:$J, 8, FALSE)</f>
        <v>2011</v>
      </c>
      <c r="N1304" s="132" t="str">
        <f>VLOOKUP($C1304,'Invited Hospitals'!$B:$K, 9, FALSE)</f>
        <v>Nongovt. (not-for-profit) - Church Operated</v>
      </c>
      <c r="O1304" s="17" t="s">
        <v>2426</v>
      </c>
      <c r="P1304" s="27">
        <v>39055</v>
      </c>
      <c r="Q1304" s="17" t="s">
        <v>2681</v>
      </c>
      <c r="R1304" s="132" t="str">
        <f>VLOOKUP($C1304,'Invited Hospitals'!$B:$K, 10, FALSE)</f>
        <v>Minor</v>
      </c>
      <c r="V1304" s="10"/>
      <c r="X1304" s="10"/>
      <c r="Y1304" s="14"/>
      <c r="AF1304" s="17"/>
      <c r="AG1304" s="27"/>
      <c r="AH1304" s="17"/>
    </row>
    <row r="1305" spans="1:34">
      <c r="A1305" s="84">
        <v>0.43865585665275564</v>
      </c>
      <c r="B1305" s="83" t="s">
        <v>1851</v>
      </c>
      <c r="C1305" s="83" t="s">
        <v>1851</v>
      </c>
      <c r="D1305" s="84">
        <v>0.10179897754127254</v>
      </c>
      <c r="E1305" s="83" t="s">
        <v>1852</v>
      </c>
      <c r="F1305" s="84">
        <v>0.30940463213849057</v>
      </c>
      <c r="G1305" s="83" t="s">
        <v>1900</v>
      </c>
      <c r="H1305" t="str">
        <f t="shared" si="105"/>
        <v>Ruddy</v>
      </c>
      <c r="I1305" t="str">
        <f t="shared" si="106"/>
        <v>Justin L.</v>
      </c>
      <c r="J1305" t="str">
        <f t="shared" si="107"/>
        <v>Ruddy, Justin L.</v>
      </c>
      <c r="K1305">
        <f>VLOOKUP(C1305,'Invited Hospitals'!B:J, 7, FALSE)</f>
        <v>422</v>
      </c>
      <c r="L1305" s="132">
        <v>36</v>
      </c>
      <c r="M1305">
        <f>VLOOKUP($C1305,'Invited Hospitals'!$B:$J, 8, FALSE)</f>
        <v>2011</v>
      </c>
      <c r="N1305" s="132" t="str">
        <f>VLOOKUP($C1305,'Invited Hospitals'!$B:$K, 9, FALSE)</f>
        <v>Nongovt. (not-for-profit) - Church Operated</v>
      </c>
      <c r="O1305" s="17" t="s">
        <v>2509</v>
      </c>
      <c r="P1305" s="27">
        <v>37872</v>
      </c>
      <c r="Q1305" s="17" t="s">
        <v>2678</v>
      </c>
      <c r="R1305" s="132" t="str">
        <f>VLOOKUP($C1305,'Invited Hospitals'!$B:$K, 10, FALSE)</f>
        <v>Minor</v>
      </c>
      <c r="V1305" s="10"/>
      <c r="X1305" s="10"/>
      <c r="Y1305" s="14"/>
      <c r="AF1305" s="17"/>
      <c r="AG1305" s="27"/>
      <c r="AH1305" s="17"/>
    </row>
    <row r="1306" spans="1:34">
      <c r="A1306" s="84">
        <v>2.4318957497759808E-2</v>
      </c>
      <c r="B1306" s="83" t="s">
        <v>1851</v>
      </c>
      <c r="C1306" s="83" t="s">
        <v>1851</v>
      </c>
      <c r="D1306" s="84">
        <v>0.10179897754127254</v>
      </c>
      <c r="E1306" s="83" t="s">
        <v>1852</v>
      </c>
      <c r="F1306" s="84">
        <v>0.30940463213849057</v>
      </c>
      <c r="G1306" s="83" t="s">
        <v>1894</v>
      </c>
      <c r="H1306" t="str">
        <f t="shared" si="105"/>
        <v>Ortner</v>
      </c>
      <c r="I1306" t="str">
        <f t="shared" si="106"/>
        <v>Kathleen M.</v>
      </c>
      <c r="J1306" t="str">
        <f t="shared" si="107"/>
        <v>Ortner, Kathleen M.</v>
      </c>
      <c r="K1306">
        <f>VLOOKUP(C1306,'Invited Hospitals'!B:J, 7, FALSE)</f>
        <v>422</v>
      </c>
      <c r="L1306" s="132">
        <v>36</v>
      </c>
      <c r="M1306">
        <f>VLOOKUP($C1306,'Invited Hospitals'!$B:$J, 8, FALSE)</f>
        <v>2011</v>
      </c>
      <c r="N1306" s="132" t="str">
        <f>VLOOKUP($C1306,'Invited Hospitals'!$B:$K, 9, FALSE)</f>
        <v>Nongovt. (not-for-profit) - Church Operated</v>
      </c>
      <c r="O1306" s="17" t="s">
        <v>2426</v>
      </c>
      <c r="P1306" s="27">
        <v>40518</v>
      </c>
      <c r="Q1306" s="17" t="s">
        <v>2681</v>
      </c>
      <c r="R1306" s="132" t="str">
        <f>VLOOKUP($C1306,'Invited Hospitals'!$B:$K, 10, FALSE)</f>
        <v>Minor</v>
      </c>
      <c r="V1306" s="10"/>
      <c r="X1306" s="10"/>
      <c r="Y1306" s="14"/>
      <c r="AF1306" s="17"/>
      <c r="AG1306" s="27"/>
      <c r="AH1306" s="17"/>
    </row>
    <row r="1307" spans="1:34">
      <c r="A1307" s="84">
        <v>0.40942296096482489</v>
      </c>
      <c r="B1307" s="83" t="s">
        <v>1851</v>
      </c>
      <c r="C1307" s="83" t="s">
        <v>1851</v>
      </c>
      <c r="D1307" s="84">
        <v>0.10179897754127254</v>
      </c>
      <c r="E1307" s="83" t="s">
        <v>1852</v>
      </c>
      <c r="F1307" s="84">
        <v>0.30940463213849057</v>
      </c>
      <c r="G1307" s="83" t="s">
        <v>1868</v>
      </c>
      <c r="H1307" t="str">
        <f t="shared" si="105"/>
        <v>Fisher-Nilson</v>
      </c>
      <c r="I1307" t="str">
        <f t="shared" si="106"/>
        <v>Katie-Lynn</v>
      </c>
      <c r="J1307" t="str">
        <f t="shared" si="107"/>
        <v>Fisher-Nilson, Katie-Lynn</v>
      </c>
      <c r="K1307">
        <f>VLOOKUP(C1307,'Invited Hospitals'!B:J, 7, FALSE)</f>
        <v>422</v>
      </c>
      <c r="L1307" s="132">
        <v>36</v>
      </c>
      <c r="M1307">
        <f>VLOOKUP($C1307,'Invited Hospitals'!$B:$J, 8, FALSE)</f>
        <v>2011</v>
      </c>
      <c r="N1307" s="132" t="str">
        <f>VLOOKUP($C1307,'Invited Hospitals'!$B:$K, 9, FALSE)</f>
        <v>Nongovt. (not-for-profit) - Church Operated</v>
      </c>
      <c r="O1307" s="17" t="s">
        <v>2426</v>
      </c>
      <c r="P1307" s="27">
        <v>41827</v>
      </c>
      <c r="Q1307" s="17" t="s">
        <v>2678</v>
      </c>
      <c r="R1307" s="132" t="str">
        <f>VLOOKUP($C1307,'Invited Hospitals'!$B:$K, 10, FALSE)</f>
        <v>Minor</v>
      </c>
      <c r="V1307" s="10"/>
      <c r="X1307" s="10"/>
      <c r="Y1307" s="14"/>
      <c r="AF1307" s="17"/>
      <c r="AG1307" s="27"/>
      <c r="AH1307" s="17"/>
    </row>
    <row r="1308" spans="1:34">
      <c r="A1308" s="84">
        <v>0.19010137296473817</v>
      </c>
      <c r="B1308" s="83" t="s">
        <v>1851</v>
      </c>
      <c r="C1308" s="83" t="s">
        <v>1851</v>
      </c>
      <c r="D1308" s="84">
        <v>0.10179897754127254</v>
      </c>
      <c r="E1308" s="83" t="s">
        <v>1852</v>
      </c>
      <c r="F1308" s="84">
        <v>0.30940463213849057</v>
      </c>
      <c r="G1308" s="83" t="s">
        <v>1903</v>
      </c>
      <c r="H1308" t="str">
        <f t="shared" si="105"/>
        <v>Sanford</v>
      </c>
      <c r="I1308" t="str">
        <f t="shared" si="106"/>
        <v>Kaylyn L.</v>
      </c>
      <c r="J1308" t="str">
        <f t="shared" si="107"/>
        <v>Sanford, Kaylyn L.</v>
      </c>
      <c r="K1308">
        <f>VLOOKUP(C1308,'Invited Hospitals'!B:J, 7, FALSE)</f>
        <v>422</v>
      </c>
      <c r="L1308" s="132">
        <v>36</v>
      </c>
      <c r="M1308">
        <f>VLOOKUP($C1308,'Invited Hospitals'!$B:$J, 8, FALSE)</f>
        <v>2011</v>
      </c>
      <c r="N1308" s="132" t="str">
        <f>VLOOKUP($C1308,'Invited Hospitals'!$B:$K, 9, FALSE)</f>
        <v>Nongovt. (not-for-profit) - Church Operated</v>
      </c>
      <c r="O1308" s="17" t="s">
        <v>2426</v>
      </c>
      <c r="P1308" s="27">
        <v>42646</v>
      </c>
      <c r="Q1308" s="17" t="s">
        <v>2681</v>
      </c>
      <c r="R1308" s="132" t="str">
        <f>VLOOKUP($C1308,'Invited Hospitals'!$B:$K, 10, FALSE)</f>
        <v>Minor</v>
      </c>
      <c r="V1308" s="10"/>
      <c r="X1308" s="10"/>
      <c r="Y1308" s="14"/>
      <c r="AF1308" s="17"/>
      <c r="AG1308" s="27"/>
      <c r="AH1308" s="17"/>
    </row>
    <row r="1309" spans="1:34">
      <c r="A1309" s="84">
        <v>0.1635399551005946</v>
      </c>
      <c r="B1309" s="83" t="s">
        <v>1851</v>
      </c>
      <c r="C1309" s="83" t="s">
        <v>1851</v>
      </c>
      <c r="D1309" s="84">
        <v>0.10179897754127254</v>
      </c>
      <c r="E1309" s="83" t="s">
        <v>1852</v>
      </c>
      <c r="F1309" s="84">
        <v>0.30940463213849057</v>
      </c>
      <c r="G1309" s="83" t="s">
        <v>1872</v>
      </c>
      <c r="H1309" t="str">
        <f t="shared" si="105"/>
        <v>Harthun</v>
      </c>
      <c r="I1309" t="str">
        <f t="shared" si="106"/>
        <v>Kody G.</v>
      </c>
      <c r="J1309" t="str">
        <f t="shared" si="107"/>
        <v>Harthun, Kody G.</v>
      </c>
      <c r="K1309">
        <f>VLOOKUP(C1309,'Invited Hospitals'!B:J, 7, FALSE)</f>
        <v>422</v>
      </c>
      <c r="L1309" s="132">
        <v>36</v>
      </c>
      <c r="M1309">
        <f>VLOOKUP($C1309,'Invited Hospitals'!$B:$J, 8, FALSE)</f>
        <v>2011</v>
      </c>
      <c r="N1309" s="132" t="str">
        <f>VLOOKUP($C1309,'Invited Hospitals'!$B:$K, 9, FALSE)</f>
        <v>Nongovt. (not-for-profit) - Church Operated</v>
      </c>
      <c r="O1309" s="17" t="s">
        <v>2426</v>
      </c>
      <c r="P1309" s="27">
        <v>41792</v>
      </c>
      <c r="Q1309" s="17" t="s">
        <v>2678</v>
      </c>
      <c r="R1309" s="132" t="str">
        <f>VLOOKUP($C1309,'Invited Hospitals'!$B:$K, 10, FALSE)</f>
        <v>Minor</v>
      </c>
      <c r="V1309" s="10"/>
      <c r="X1309" s="10"/>
      <c r="Y1309" s="14"/>
      <c r="AF1309" s="17"/>
      <c r="AG1309" s="27"/>
      <c r="AH1309" s="17"/>
    </row>
    <row r="1310" spans="1:34">
      <c r="A1310" s="84">
        <v>0.55784372597023513</v>
      </c>
      <c r="B1310" s="83" t="s">
        <v>1851</v>
      </c>
      <c r="C1310" s="83" t="s">
        <v>1851</v>
      </c>
      <c r="D1310" s="84">
        <v>0.10179897754127254</v>
      </c>
      <c r="E1310" s="83" t="s">
        <v>1852</v>
      </c>
      <c r="F1310" s="84">
        <v>0.30940463213849057</v>
      </c>
      <c r="G1310" s="83" t="s">
        <v>1886</v>
      </c>
      <c r="H1310" t="str">
        <f t="shared" si="105"/>
        <v>Long</v>
      </c>
      <c r="I1310" t="str">
        <f t="shared" si="106"/>
        <v>Kristina</v>
      </c>
      <c r="J1310" t="str">
        <f t="shared" si="107"/>
        <v>Long, Kristina</v>
      </c>
      <c r="K1310">
        <f>VLOOKUP(C1310,'Invited Hospitals'!B:J, 7, FALSE)</f>
        <v>422</v>
      </c>
      <c r="L1310" s="132">
        <v>36</v>
      </c>
      <c r="M1310">
        <f>VLOOKUP($C1310,'Invited Hospitals'!$B:$J, 8, FALSE)</f>
        <v>2011</v>
      </c>
      <c r="N1310" s="132" t="str">
        <f>VLOOKUP($C1310,'Invited Hospitals'!$B:$K, 9, FALSE)</f>
        <v>Nongovt. (not-for-profit) - Church Operated</v>
      </c>
      <c r="O1310" s="17" t="s">
        <v>2426</v>
      </c>
      <c r="P1310" s="27">
        <v>39272</v>
      </c>
      <c r="Q1310" s="17" t="s">
        <v>2681</v>
      </c>
      <c r="R1310" s="132" t="str">
        <f>VLOOKUP($C1310,'Invited Hospitals'!$B:$K, 10, FALSE)</f>
        <v>Minor</v>
      </c>
      <c r="V1310" s="10"/>
      <c r="X1310" s="10"/>
      <c r="Y1310" s="14"/>
      <c r="AF1310" s="17"/>
      <c r="AG1310" s="27"/>
      <c r="AH1310" s="17"/>
    </row>
    <row r="1311" spans="1:34">
      <c r="A1311" s="84">
        <v>0.47580014301771001</v>
      </c>
      <c r="B1311" s="83" t="s">
        <v>1851</v>
      </c>
      <c r="C1311" s="83" t="s">
        <v>1851</v>
      </c>
      <c r="D1311" s="84">
        <v>0.10179897754127254</v>
      </c>
      <c r="E1311" s="83" t="s">
        <v>1852</v>
      </c>
      <c r="F1311" s="84">
        <v>0.30940463213849057</v>
      </c>
      <c r="G1311" s="83" t="s">
        <v>1867</v>
      </c>
      <c r="H1311" t="str">
        <f t="shared" si="105"/>
        <v>Fisher</v>
      </c>
      <c r="I1311" t="str">
        <f t="shared" si="106"/>
        <v>Laura A.</v>
      </c>
      <c r="J1311" t="str">
        <f t="shared" si="107"/>
        <v>Fisher, Laura A.</v>
      </c>
      <c r="K1311">
        <f>VLOOKUP(C1311,'Invited Hospitals'!B:J, 7, FALSE)</f>
        <v>422</v>
      </c>
      <c r="L1311" s="132">
        <v>36</v>
      </c>
      <c r="M1311">
        <f>VLOOKUP($C1311,'Invited Hospitals'!$B:$J, 8, FALSE)</f>
        <v>2011</v>
      </c>
      <c r="N1311" s="132" t="str">
        <f>VLOOKUP($C1311,'Invited Hospitals'!$B:$K, 9, FALSE)</f>
        <v>Nongovt. (not-for-profit) - Church Operated</v>
      </c>
      <c r="O1311" s="17" t="s">
        <v>2509</v>
      </c>
      <c r="P1311" s="27">
        <v>38272</v>
      </c>
      <c r="Q1311" s="17" t="s">
        <v>2678</v>
      </c>
      <c r="R1311" s="132" t="str">
        <f>VLOOKUP($C1311,'Invited Hospitals'!$B:$K, 10, FALSE)</f>
        <v>Minor</v>
      </c>
      <c r="V1311" s="10"/>
      <c r="X1311" s="10"/>
      <c r="Y1311" s="14"/>
      <c r="AF1311" s="17"/>
      <c r="AG1311" s="27"/>
      <c r="AH1311" s="17"/>
    </row>
    <row r="1312" spans="1:34">
      <c r="A1312" s="84">
        <v>0.946391480462344</v>
      </c>
      <c r="B1312" s="83" t="s">
        <v>1851</v>
      </c>
      <c r="C1312" s="83" t="s">
        <v>1851</v>
      </c>
      <c r="D1312" s="84">
        <v>0.10179897754127254</v>
      </c>
      <c r="E1312" s="83" t="s">
        <v>1852</v>
      </c>
      <c r="F1312" s="84">
        <v>0.30940463213849057</v>
      </c>
      <c r="G1312" s="83" t="s">
        <v>1881</v>
      </c>
      <c r="H1312" t="str">
        <f t="shared" si="105"/>
        <v>Johnson</v>
      </c>
      <c r="I1312" t="str">
        <f t="shared" si="106"/>
        <v>Lauren L.</v>
      </c>
      <c r="J1312" t="str">
        <f t="shared" si="107"/>
        <v>Johnson, Lauren L.</v>
      </c>
      <c r="K1312">
        <f>VLOOKUP(C1312,'Invited Hospitals'!B:J, 7, FALSE)</f>
        <v>422</v>
      </c>
      <c r="L1312" s="132">
        <v>36</v>
      </c>
      <c r="M1312">
        <f>VLOOKUP($C1312,'Invited Hospitals'!$B:$J, 8, FALSE)</f>
        <v>2011</v>
      </c>
      <c r="N1312" s="132" t="str">
        <f>VLOOKUP($C1312,'Invited Hospitals'!$B:$K, 9, FALSE)</f>
        <v>Nongovt. (not-for-profit) - Church Operated</v>
      </c>
      <c r="O1312" s="17" t="s">
        <v>2426</v>
      </c>
      <c r="P1312" s="27">
        <v>42303</v>
      </c>
      <c r="Q1312" s="17" t="s">
        <v>2678</v>
      </c>
      <c r="R1312" s="132" t="str">
        <f>VLOOKUP($C1312,'Invited Hospitals'!$B:$K, 10, FALSE)</f>
        <v>Minor</v>
      </c>
      <c r="V1312" s="10"/>
      <c r="X1312" s="10"/>
      <c r="Y1312" s="14"/>
      <c r="AF1312" s="17"/>
      <c r="AG1312" s="27"/>
      <c r="AH1312" s="17"/>
    </row>
    <row r="1313" spans="1:34">
      <c r="A1313" s="84">
        <v>0.75524873377438251</v>
      </c>
      <c r="B1313" s="83" t="s">
        <v>1851</v>
      </c>
      <c r="C1313" s="83" t="s">
        <v>1851</v>
      </c>
      <c r="D1313" s="84">
        <v>0.10179897754127254</v>
      </c>
      <c r="E1313" s="83" t="s">
        <v>1852</v>
      </c>
      <c r="F1313" s="84">
        <v>0.30940463213849057</v>
      </c>
      <c r="G1313" s="83" t="s">
        <v>1898</v>
      </c>
      <c r="H1313" t="str">
        <f t="shared" si="105"/>
        <v>Pitlanish</v>
      </c>
      <c r="I1313" t="str">
        <f t="shared" si="106"/>
        <v>Leslie</v>
      </c>
      <c r="J1313" t="str">
        <f t="shared" si="107"/>
        <v>Pitlanish, Leslie</v>
      </c>
      <c r="K1313">
        <f>VLOOKUP(C1313,'Invited Hospitals'!B:J, 7, FALSE)</f>
        <v>422</v>
      </c>
      <c r="L1313" s="132">
        <v>36</v>
      </c>
      <c r="M1313">
        <f>VLOOKUP($C1313,'Invited Hospitals'!$B:$J, 8, FALSE)</f>
        <v>2011</v>
      </c>
      <c r="N1313" s="132" t="str">
        <f>VLOOKUP($C1313,'Invited Hospitals'!$B:$K, 9, FALSE)</f>
        <v>Nongovt. (not-for-profit) - Church Operated</v>
      </c>
      <c r="O1313" s="17" t="s">
        <v>2426</v>
      </c>
      <c r="P1313" s="27">
        <v>38971</v>
      </c>
      <c r="Q1313" s="17" t="s">
        <v>2678</v>
      </c>
      <c r="R1313" s="132" t="str">
        <f>VLOOKUP($C1313,'Invited Hospitals'!$B:$K, 10, FALSE)</f>
        <v>Minor</v>
      </c>
      <c r="V1313" s="10"/>
      <c r="X1313" s="10"/>
      <c r="Y1313" s="14"/>
      <c r="AF1313" s="17"/>
      <c r="AG1313" s="27"/>
      <c r="AH1313" s="17"/>
    </row>
    <row r="1314" spans="1:34">
      <c r="A1314" s="84">
        <v>0.24040321905506856</v>
      </c>
      <c r="B1314" s="83" t="s">
        <v>1851</v>
      </c>
      <c r="C1314" s="83" t="s">
        <v>1851</v>
      </c>
      <c r="D1314" s="84">
        <v>0.10179897754127254</v>
      </c>
      <c r="E1314" s="83" t="s">
        <v>1852</v>
      </c>
      <c r="F1314" s="84">
        <v>0.30940463213849057</v>
      </c>
      <c r="G1314" s="83" t="s">
        <v>1871</v>
      </c>
      <c r="H1314" t="str">
        <f t="shared" ref="H1314:H1377" si="108">LEFT(G1314,(FIND(" ",G1314,1)-1))</f>
        <v>Hart</v>
      </c>
      <c r="I1314" t="str">
        <f t="shared" ref="I1314:I1377" si="109">TRIM(MID(G1314,FIND(" ",G1314)+1,256))</f>
        <v>Lisa</v>
      </c>
      <c r="J1314" t="str">
        <f t="shared" si="107"/>
        <v>Hart, Lisa</v>
      </c>
      <c r="K1314">
        <f>VLOOKUP(C1314,'Invited Hospitals'!B:J, 7, FALSE)</f>
        <v>422</v>
      </c>
      <c r="L1314" s="132">
        <v>36</v>
      </c>
      <c r="M1314">
        <f>VLOOKUP($C1314,'Invited Hospitals'!$B:$J, 8, FALSE)</f>
        <v>2011</v>
      </c>
      <c r="N1314" s="132" t="str">
        <f>VLOOKUP($C1314,'Invited Hospitals'!$B:$K, 9, FALSE)</f>
        <v>Nongovt. (not-for-profit) - Church Operated</v>
      </c>
      <c r="O1314" s="17" t="s">
        <v>2426</v>
      </c>
      <c r="P1314" s="27">
        <v>42674</v>
      </c>
      <c r="Q1314" s="17" t="s">
        <v>2681</v>
      </c>
      <c r="R1314" s="132" t="str">
        <f>VLOOKUP($C1314,'Invited Hospitals'!$B:$K, 10, FALSE)</f>
        <v>Minor</v>
      </c>
      <c r="V1314" s="10"/>
      <c r="X1314" s="10"/>
      <c r="Y1314" s="14"/>
      <c r="AF1314" s="17"/>
      <c r="AG1314" s="27"/>
      <c r="AH1314" s="17"/>
    </row>
    <row r="1315" spans="1:34">
      <c r="A1315" s="84">
        <v>5.5085669569010509E-2</v>
      </c>
      <c r="B1315" s="83" t="s">
        <v>1851</v>
      </c>
      <c r="C1315" s="83" t="s">
        <v>1851</v>
      </c>
      <c r="D1315" s="84">
        <v>0.10179897754127254</v>
      </c>
      <c r="E1315" s="83" t="s">
        <v>1852</v>
      </c>
      <c r="F1315" s="84">
        <v>0.30940463213849057</v>
      </c>
      <c r="G1315" s="83" t="s">
        <v>1908</v>
      </c>
      <c r="H1315" t="str">
        <f t="shared" si="108"/>
        <v>Stroster</v>
      </c>
      <c r="I1315" t="str">
        <f t="shared" si="109"/>
        <v>Marisa C.</v>
      </c>
      <c r="J1315" t="str">
        <f t="shared" si="107"/>
        <v>Stroster, Marisa C.</v>
      </c>
      <c r="K1315">
        <f>VLOOKUP(C1315,'Invited Hospitals'!B:J, 7, FALSE)</f>
        <v>422</v>
      </c>
      <c r="L1315" s="132">
        <v>36</v>
      </c>
      <c r="M1315">
        <f>VLOOKUP($C1315,'Invited Hospitals'!$B:$J, 8, FALSE)</f>
        <v>2011</v>
      </c>
      <c r="N1315" s="132" t="str">
        <f>VLOOKUP($C1315,'Invited Hospitals'!$B:$K, 9, FALSE)</f>
        <v>Nongovt. (not-for-profit) - Church Operated</v>
      </c>
      <c r="O1315" s="17" t="s">
        <v>2426</v>
      </c>
      <c r="P1315" s="27">
        <v>42898</v>
      </c>
      <c r="Q1315" s="17" t="s">
        <v>2678</v>
      </c>
      <c r="R1315" s="132" t="str">
        <f>VLOOKUP($C1315,'Invited Hospitals'!$B:$K, 10, FALSE)</f>
        <v>Minor</v>
      </c>
      <c r="V1315" s="10"/>
      <c r="X1315" s="10"/>
      <c r="Y1315" s="14"/>
      <c r="AF1315" s="17"/>
      <c r="AG1315" s="27"/>
      <c r="AH1315" s="17"/>
    </row>
    <row r="1316" spans="1:34">
      <c r="A1316" s="84">
        <v>0.33100843227364274</v>
      </c>
      <c r="B1316" s="83" t="s">
        <v>1851</v>
      </c>
      <c r="C1316" s="83" t="s">
        <v>1851</v>
      </c>
      <c r="D1316" s="84">
        <v>0.10179897754127254</v>
      </c>
      <c r="E1316" s="83" t="s">
        <v>1852</v>
      </c>
      <c r="F1316" s="84">
        <v>0.30940463213849057</v>
      </c>
      <c r="G1316" s="83" t="s">
        <v>1883</v>
      </c>
      <c r="H1316" t="str">
        <f t="shared" si="108"/>
        <v>Krstevski</v>
      </c>
      <c r="I1316" t="str">
        <f t="shared" si="109"/>
        <v>Mary</v>
      </c>
      <c r="J1316" t="str">
        <f t="shared" si="107"/>
        <v>Krstevski, Mary</v>
      </c>
      <c r="K1316">
        <f>VLOOKUP(C1316,'Invited Hospitals'!B:J, 7, FALSE)</f>
        <v>422</v>
      </c>
      <c r="L1316" s="132">
        <v>36</v>
      </c>
      <c r="M1316">
        <f>VLOOKUP($C1316,'Invited Hospitals'!$B:$J, 8, FALSE)</f>
        <v>2011</v>
      </c>
      <c r="N1316" s="132" t="str">
        <f>VLOOKUP($C1316,'Invited Hospitals'!$B:$K, 9, FALSE)</f>
        <v>Nongovt. (not-for-profit) - Church Operated</v>
      </c>
      <c r="O1316" s="17" t="s">
        <v>2426</v>
      </c>
      <c r="P1316" s="27">
        <v>41736</v>
      </c>
      <c r="Q1316" s="17" t="s">
        <v>2678</v>
      </c>
      <c r="R1316" s="132" t="str">
        <f>VLOOKUP($C1316,'Invited Hospitals'!$B:$K, 10, FALSE)</f>
        <v>Minor</v>
      </c>
      <c r="V1316" s="10"/>
      <c r="X1316" s="10"/>
      <c r="Y1316" s="14"/>
      <c r="AF1316" s="17"/>
      <c r="AG1316" s="27"/>
      <c r="AH1316" s="17"/>
    </row>
    <row r="1317" spans="1:34">
      <c r="A1317" s="84">
        <v>0.88879838824866553</v>
      </c>
      <c r="B1317" s="83" t="s">
        <v>1851</v>
      </c>
      <c r="C1317" s="83" t="s">
        <v>1851</v>
      </c>
      <c r="D1317" s="84">
        <v>0.10179897754127254</v>
      </c>
      <c r="E1317" s="83" t="s">
        <v>1852</v>
      </c>
      <c r="F1317" s="84">
        <v>0.30940463213849057</v>
      </c>
      <c r="G1317" s="83" t="s">
        <v>1866</v>
      </c>
      <c r="H1317" t="str">
        <f t="shared" si="108"/>
        <v>Fairbrother</v>
      </c>
      <c r="I1317" t="str">
        <f t="shared" si="109"/>
        <v>Mary Ellen</v>
      </c>
      <c r="J1317" t="str">
        <f t="shared" si="107"/>
        <v>Fairbrother, Mary Ellen</v>
      </c>
      <c r="K1317">
        <f>VLOOKUP(C1317,'Invited Hospitals'!B:J, 7, FALSE)</f>
        <v>422</v>
      </c>
      <c r="L1317" s="132">
        <v>36</v>
      </c>
      <c r="M1317">
        <f>VLOOKUP($C1317,'Invited Hospitals'!$B:$J, 8, FALSE)</f>
        <v>2011</v>
      </c>
      <c r="N1317" s="132" t="str">
        <f>VLOOKUP($C1317,'Invited Hospitals'!$B:$K, 9, FALSE)</f>
        <v>Nongovt. (not-for-profit) - Church Operated</v>
      </c>
      <c r="O1317" s="17" t="s">
        <v>2426</v>
      </c>
      <c r="P1317" s="27">
        <v>42646</v>
      </c>
      <c r="Q1317" s="17" t="s">
        <v>2678</v>
      </c>
      <c r="R1317" s="132" t="str">
        <f>VLOOKUP($C1317,'Invited Hospitals'!$B:$K, 10, FALSE)</f>
        <v>Minor</v>
      </c>
      <c r="V1317" s="10"/>
      <c r="X1317" s="10"/>
      <c r="Y1317" s="14"/>
      <c r="AF1317" s="17"/>
      <c r="AG1317" s="27"/>
      <c r="AH1317" s="17"/>
    </row>
    <row r="1318" spans="1:34">
      <c r="A1318" s="84">
        <v>1.6481877161113601E-2</v>
      </c>
      <c r="B1318" s="83" t="s">
        <v>1851</v>
      </c>
      <c r="C1318" s="83" t="s">
        <v>1851</v>
      </c>
      <c r="D1318" s="84">
        <v>0.10179897754127254</v>
      </c>
      <c r="E1318" s="83" t="s">
        <v>1852</v>
      </c>
      <c r="F1318" s="84">
        <v>0.30940463213849057</v>
      </c>
      <c r="G1318" s="83" t="s">
        <v>1860</v>
      </c>
      <c r="H1318" t="str">
        <f t="shared" si="108"/>
        <v>Clemence</v>
      </c>
      <c r="I1318" t="str">
        <f t="shared" si="109"/>
        <v>Megan</v>
      </c>
      <c r="J1318" t="str">
        <f t="shared" si="107"/>
        <v>Clemence, Megan</v>
      </c>
      <c r="K1318">
        <f>VLOOKUP(C1318,'Invited Hospitals'!B:J, 7, FALSE)</f>
        <v>422</v>
      </c>
      <c r="L1318" s="132">
        <v>36</v>
      </c>
      <c r="M1318">
        <f>VLOOKUP($C1318,'Invited Hospitals'!$B:$J, 8, FALSE)</f>
        <v>2011</v>
      </c>
      <c r="N1318" s="132" t="str">
        <f>VLOOKUP($C1318,'Invited Hospitals'!$B:$K, 9, FALSE)</f>
        <v>Nongovt. (not-for-profit) - Church Operated</v>
      </c>
      <c r="O1318" s="17" t="s">
        <v>2426</v>
      </c>
      <c r="P1318" s="27">
        <v>42898</v>
      </c>
      <c r="Q1318" s="17" t="s">
        <v>2681</v>
      </c>
      <c r="R1318" s="132" t="str">
        <f>VLOOKUP($C1318,'Invited Hospitals'!$B:$K, 10, FALSE)</f>
        <v>Minor</v>
      </c>
      <c r="V1318" s="10"/>
      <c r="X1318" s="10"/>
      <c r="Y1318" s="14"/>
      <c r="AF1318" s="17"/>
      <c r="AG1318" s="27"/>
      <c r="AH1318" s="17"/>
    </row>
    <row r="1319" spans="1:34">
      <c r="A1319" s="84">
        <v>0.9892834461128992</v>
      </c>
      <c r="B1319" s="83" t="s">
        <v>1851</v>
      </c>
      <c r="C1319" s="83" t="s">
        <v>1851</v>
      </c>
      <c r="D1319" s="84">
        <v>0.10179897754127254</v>
      </c>
      <c r="E1319" s="83" t="s">
        <v>1852</v>
      </c>
      <c r="F1319" s="84">
        <v>0.30940463213849057</v>
      </c>
      <c r="G1319" s="83" t="s">
        <v>1864</v>
      </c>
      <c r="H1319" t="str">
        <f t="shared" si="108"/>
        <v>Downes</v>
      </c>
      <c r="I1319" t="str">
        <f t="shared" si="109"/>
        <v>Megan A.</v>
      </c>
      <c r="J1319" t="str">
        <f t="shared" si="107"/>
        <v>Downes, Megan A.</v>
      </c>
      <c r="K1319">
        <f>VLOOKUP(C1319,'Invited Hospitals'!B:J, 7, FALSE)</f>
        <v>422</v>
      </c>
      <c r="L1319" s="132">
        <v>36</v>
      </c>
      <c r="M1319">
        <f>VLOOKUP($C1319,'Invited Hospitals'!$B:$J, 8, FALSE)</f>
        <v>2011</v>
      </c>
      <c r="N1319" s="132" t="str">
        <f>VLOOKUP($C1319,'Invited Hospitals'!$B:$K, 9, FALSE)</f>
        <v>Nongovt. (not-for-profit) - Church Operated</v>
      </c>
      <c r="O1319" s="17" t="s">
        <v>2426</v>
      </c>
      <c r="P1319" s="27">
        <v>42156</v>
      </c>
      <c r="Q1319" s="17" t="s">
        <v>2681</v>
      </c>
      <c r="R1319" s="132" t="str">
        <f>VLOOKUP($C1319,'Invited Hospitals'!$B:$K, 10, FALSE)</f>
        <v>Minor</v>
      </c>
      <c r="V1319" s="10"/>
      <c r="X1319" s="10"/>
      <c r="Y1319" s="14"/>
      <c r="AF1319" s="17"/>
      <c r="AG1319" s="27"/>
      <c r="AH1319" s="17"/>
    </row>
    <row r="1320" spans="1:34">
      <c r="A1320" s="84">
        <v>0.76814211904749818</v>
      </c>
      <c r="B1320" s="83" t="s">
        <v>1851</v>
      </c>
      <c r="C1320" s="83" t="s">
        <v>1851</v>
      </c>
      <c r="D1320" s="84">
        <v>0.10179897754127254</v>
      </c>
      <c r="E1320" s="83" t="s">
        <v>1852</v>
      </c>
      <c r="F1320" s="84">
        <v>0.30940463213849057</v>
      </c>
      <c r="G1320" s="83" t="s">
        <v>1909</v>
      </c>
      <c r="H1320" t="str">
        <f t="shared" si="108"/>
        <v>Sulpizio</v>
      </c>
      <c r="I1320" t="str">
        <f t="shared" si="109"/>
        <v>Megan D.</v>
      </c>
      <c r="J1320" t="str">
        <f t="shared" si="107"/>
        <v>Sulpizio, Megan D.</v>
      </c>
      <c r="K1320">
        <f>VLOOKUP(C1320,'Invited Hospitals'!B:J, 7, FALSE)</f>
        <v>422</v>
      </c>
      <c r="L1320" s="132">
        <v>36</v>
      </c>
      <c r="M1320">
        <f>VLOOKUP($C1320,'Invited Hospitals'!$B:$J, 8, FALSE)</f>
        <v>2011</v>
      </c>
      <c r="N1320" s="132" t="str">
        <f>VLOOKUP($C1320,'Invited Hospitals'!$B:$K, 9, FALSE)</f>
        <v>Nongovt. (not-for-profit) - Church Operated</v>
      </c>
      <c r="O1320" s="17" t="s">
        <v>2426</v>
      </c>
      <c r="P1320" s="27">
        <v>39601</v>
      </c>
      <c r="Q1320" s="17" t="s">
        <v>2678</v>
      </c>
      <c r="R1320" s="132" t="str">
        <f>VLOOKUP($C1320,'Invited Hospitals'!$B:$K, 10, FALSE)</f>
        <v>Minor</v>
      </c>
      <c r="V1320" s="10"/>
      <c r="X1320" s="10"/>
      <c r="Y1320" s="14"/>
      <c r="AF1320" s="17"/>
      <c r="AG1320" s="27"/>
      <c r="AH1320" s="17"/>
    </row>
    <row r="1321" spans="1:34">
      <c r="A1321" s="84">
        <v>0.16516830779527647</v>
      </c>
      <c r="B1321" s="83" t="s">
        <v>1851</v>
      </c>
      <c r="C1321" s="83" t="s">
        <v>1851</v>
      </c>
      <c r="D1321" s="84">
        <v>0.10179897754127254</v>
      </c>
      <c r="E1321" s="83" t="s">
        <v>1852</v>
      </c>
      <c r="F1321" s="84">
        <v>0.30940463213849057</v>
      </c>
      <c r="G1321" s="83" t="s">
        <v>1911</v>
      </c>
      <c r="H1321" t="str">
        <f t="shared" si="108"/>
        <v>Tarket</v>
      </c>
      <c r="I1321" t="str">
        <f t="shared" si="109"/>
        <v>Megan L.</v>
      </c>
      <c r="J1321" t="str">
        <f t="shared" si="107"/>
        <v>Tarket, Megan L.</v>
      </c>
      <c r="K1321">
        <f>VLOOKUP(C1321,'Invited Hospitals'!B:J, 7, FALSE)</f>
        <v>422</v>
      </c>
      <c r="L1321" s="132">
        <v>36</v>
      </c>
      <c r="M1321">
        <f>VLOOKUP($C1321,'Invited Hospitals'!$B:$J, 8, FALSE)</f>
        <v>2011</v>
      </c>
      <c r="N1321" s="132" t="str">
        <f>VLOOKUP($C1321,'Invited Hospitals'!$B:$K, 9, FALSE)</f>
        <v>Nongovt. (not-for-profit) - Church Operated</v>
      </c>
      <c r="O1321" s="17" t="s">
        <v>2426</v>
      </c>
      <c r="P1321" s="27">
        <v>41939</v>
      </c>
      <c r="Q1321" s="17" t="s">
        <v>2681</v>
      </c>
      <c r="R1321" s="132" t="str">
        <f>VLOOKUP($C1321,'Invited Hospitals'!$B:$K, 10, FALSE)</f>
        <v>Minor</v>
      </c>
      <c r="V1321" s="10"/>
      <c r="X1321" s="10"/>
      <c r="Y1321" s="14"/>
      <c r="AF1321" s="17"/>
      <c r="AG1321" s="27"/>
      <c r="AH1321" s="17"/>
    </row>
    <row r="1322" spans="1:34">
      <c r="A1322" s="84">
        <v>0.92353960778746669</v>
      </c>
      <c r="B1322" s="83" t="s">
        <v>1851</v>
      </c>
      <c r="C1322" s="83" t="s">
        <v>1851</v>
      </c>
      <c r="D1322" s="84">
        <v>0.10179897754127254</v>
      </c>
      <c r="E1322" s="83" t="s">
        <v>1852</v>
      </c>
      <c r="F1322" s="84">
        <v>0.30940463213849057</v>
      </c>
      <c r="G1322" s="83" t="s">
        <v>1877</v>
      </c>
      <c r="H1322" t="str">
        <f t="shared" si="108"/>
        <v>Holman</v>
      </c>
      <c r="I1322" t="str">
        <f t="shared" si="109"/>
        <v>Melissa D.</v>
      </c>
      <c r="J1322" t="str">
        <f t="shared" si="107"/>
        <v>Holman, Melissa D.</v>
      </c>
      <c r="K1322">
        <f>VLOOKUP(C1322,'Invited Hospitals'!B:J, 7, FALSE)</f>
        <v>422</v>
      </c>
      <c r="L1322" s="132">
        <v>36</v>
      </c>
      <c r="M1322">
        <f>VLOOKUP($C1322,'Invited Hospitals'!$B:$J, 8, FALSE)</f>
        <v>2011</v>
      </c>
      <c r="N1322" s="132" t="str">
        <f>VLOOKUP($C1322,'Invited Hospitals'!$B:$K, 9, FALSE)</f>
        <v>Nongovt. (not-for-profit) - Church Operated</v>
      </c>
      <c r="O1322" s="17" t="s">
        <v>2688</v>
      </c>
      <c r="P1322" s="27">
        <v>30375</v>
      </c>
      <c r="Q1322" s="17" t="s">
        <v>2678</v>
      </c>
      <c r="R1322" s="132" t="str">
        <f>VLOOKUP($C1322,'Invited Hospitals'!$B:$K, 10, FALSE)</f>
        <v>Minor</v>
      </c>
      <c r="V1322" s="10"/>
      <c r="X1322" s="10"/>
      <c r="Y1322" s="14"/>
      <c r="AF1322" s="17"/>
      <c r="AG1322" s="27"/>
      <c r="AH1322" s="17"/>
    </row>
    <row r="1323" spans="1:34">
      <c r="A1323" s="84">
        <v>0.51083754179523289</v>
      </c>
      <c r="B1323" s="83" t="s">
        <v>1851</v>
      </c>
      <c r="C1323" s="83" t="s">
        <v>1851</v>
      </c>
      <c r="D1323" s="84">
        <v>0.10179897754127254</v>
      </c>
      <c r="E1323" s="83" t="s">
        <v>1852</v>
      </c>
      <c r="F1323" s="84">
        <v>0.30940463213849057</v>
      </c>
      <c r="G1323" s="83" t="s">
        <v>1865</v>
      </c>
      <c r="H1323" t="str">
        <f t="shared" si="108"/>
        <v>Doyle</v>
      </c>
      <c r="I1323" t="str">
        <f t="shared" si="109"/>
        <v>Melissa H.</v>
      </c>
      <c r="J1323" t="str">
        <f t="shared" si="107"/>
        <v>Doyle, Melissa H.</v>
      </c>
      <c r="K1323">
        <f>VLOOKUP(C1323,'Invited Hospitals'!B:J, 7, FALSE)</f>
        <v>422</v>
      </c>
      <c r="L1323" s="132">
        <v>36</v>
      </c>
      <c r="M1323">
        <f>VLOOKUP($C1323,'Invited Hospitals'!$B:$J, 8, FALSE)</f>
        <v>2011</v>
      </c>
      <c r="N1323" s="132" t="str">
        <f>VLOOKUP($C1323,'Invited Hospitals'!$B:$K, 9, FALSE)</f>
        <v>Nongovt. (not-for-profit) - Church Operated</v>
      </c>
      <c r="O1323" s="17" t="s">
        <v>2426</v>
      </c>
      <c r="P1323" s="27">
        <v>42303</v>
      </c>
      <c r="Q1323" s="17" t="s">
        <v>2678</v>
      </c>
      <c r="R1323" s="132" t="str">
        <f>VLOOKUP($C1323,'Invited Hospitals'!$B:$K, 10, FALSE)</f>
        <v>Minor</v>
      </c>
      <c r="V1323" s="10"/>
      <c r="X1323" s="10"/>
      <c r="Y1323" s="14"/>
      <c r="AF1323" s="17"/>
      <c r="AG1323" s="27"/>
      <c r="AH1323" s="17"/>
    </row>
    <row r="1324" spans="1:34">
      <c r="A1324" s="84">
        <v>0.11476520063941009</v>
      </c>
      <c r="B1324" s="83" t="s">
        <v>1851</v>
      </c>
      <c r="C1324" s="83" t="s">
        <v>1851</v>
      </c>
      <c r="D1324" s="84">
        <v>0.10179897754127254</v>
      </c>
      <c r="E1324" s="83" t="s">
        <v>1852</v>
      </c>
      <c r="F1324" s="84">
        <v>0.30940463213849057</v>
      </c>
      <c r="G1324" s="83" t="s">
        <v>1863</v>
      </c>
      <c r="H1324" t="str">
        <f t="shared" si="108"/>
        <v>DiNardo</v>
      </c>
      <c r="I1324" t="str">
        <f t="shared" si="109"/>
        <v>Michael</v>
      </c>
      <c r="J1324" t="str">
        <f t="shared" si="107"/>
        <v>Dinardo, Michael</v>
      </c>
      <c r="K1324">
        <f>VLOOKUP(C1324,'Invited Hospitals'!B:J, 7, FALSE)</f>
        <v>422</v>
      </c>
      <c r="L1324" s="132">
        <v>36</v>
      </c>
      <c r="M1324">
        <f>VLOOKUP($C1324,'Invited Hospitals'!$B:$J, 8, FALSE)</f>
        <v>2011</v>
      </c>
      <c r="N1324" s="132" t="str">
        <f>VLOOKUP($C1324,'Invited Hospitals'!$B:$K, 9, FALSE)</f>
        <v>Nongovt. (not-for-profit) - Church Operated</v>
      </c>
      <c r="O1324" s="17" t="s">
        <v>2426</v>
      </c>
      <c r="P1324" s="27">
        <v>42908</v>
      </c>
      <c r="Q1324" s="17" t="s">
        <v>2678</v>
      </c>
      <c r="R1324" s="132" t="str">
        <f>VLOOKUP($C1324,'Invited Hospitals'!$B:$K, 10, FALSE)</f>
        <v>Minor</v>
      </c>
      <c r="V1324" s="10"/>
      <c r="X1324" s="10"/>
      <c r="Y1324" s="14"/>
      <c r="AF1324" s="17"/>
      <c r="AG1324" s="27"/>
      <c r="AH1324" s="17"/>
    </row>
    <row r="1325" spans="1:34">
      <c r="A1325" s="84">
        <v>0.27100709327738559</v>
      </c>
      <c r="B1325" s="83" t="s">
        <v>1851</v>
      </c>
      <c r="C1325" s="83" t="s">
        <v>1851</v>
      </c>
      <c r="D1325" s="84">
        <v>0.10179897754127254</v>
      </c>
      <c r="E1325" s="83" t="s">
        <v>1852</v>
      </c>
      <c r="F1325" s="84">
        <v>0.30940463213849057</v>
      </c>
      <c r="G1325" s="83" t="s">
        <v>1895</v>
      </c>
      <c r="H1325" t="str">
        <f t="shared" si="108"/>
        <v>Owen</v>
      </c>
      <c r="I1325" t="str">
        <f t="shared" si="109"/>
        <v>Michelle R.</v>
      </c>
      <c r="J1325" t="str">
        <f t="shared" si="107"/>
        <v>Owen, Michelle R.</v>
      </c>
      <c r="K1325">
        <f>VLOOKUP(C1325,'Invited Hospitals'!B:J, 7, FALSE)</f>
        <v>422</v>
      </c>
      <c r="L1325" s="132">
        <v>36</v>
      </c>
      <c r="M1325">
        <f>VLOOKUP($C1325,'Invited Hospitals'!$B:$J, 8, FALSE)</f>
        <v>2011</v>
      </c>
      <c r="N1325" s="132" t="str">
        <f>VLOOKUP($C1325,'Invited Hospitals'!$B:$K, 9, FALSE)</f>
        <v>Nongovt. (not-for-profit) - Church Operated</v>
      </c>
      <c r="O1325" s="17" t="s">
        <v>2426</v>
      </c>
      <c r="P1325" s="27">
        <v>40518</v>
      </c>
      <c r="Q1325" s="17" t="s">
        <v>2681</v>
      </c>
      <c r="R1325" s="132" t="str">
        <f>VLOOKUP($C1325,'Invited Hospitals'!$B:$K, 10, FALSE)</f>
        <v>Minor</v>
      </c>
      <c r="V1325" s="10"/>
      <c r="X1325" s="10"/>
      <c r="Y1325" s="14"/>
      <c r="AF1325" s="17"/>
      <c r="AG1325" s="27"/>
      <c r="AH1325" s="17"/>
    </row>
    <row r="1326" spans="1:34">
      <c r="A1326" s="84">
        <v>0.55169564764531687</v>
      </c>
      <c r="B1326" s="83" t="s">
        <v>1851</v>
      </c>
      <c r="C1326" s="83" t="s">
        <v>1851</v>
      </c>
      <c r="D1326" s="84">
        <v>0.10179897754127254</v>
      </c>
      <c r="E1326" s="83" t="s">
        <v>1852</v>
      </c>
      <c r="F1326" s="84">
        <v>0.30940463213849057</v>
      </c>
      <c r="G1326" s="83" t="s">
        <v>1907</v>
      </c>
      <c r="H1326" t="str">
        <f t="shared" si="108"/>
        <v>Streeter</v>
      </c>
      <c r="I1326" t="str">
        <f t="shared" si="109"/>
        <v>Molly E.</v>
      </c>
      <c r="J1326" t="str">
        <f t="shared" si="107"/>
        <v>Streeter, Molly E.</v>
      </c>
      <c r="K1326">
        <f>VLOOKUP(C1326,'Invited Hospitals'!B:J, 7, FALSE)</f>
        <v>422</v>
      </c>
      <c r="L1326" s="132">
        <v>36</v>
      </c>
      <c r="M1326">
        <f>VLOOKUP($C1326,'Invited Hospitals'!$B:$J, 8, FALSE)</f>
        <v>2011</v>
      </c>
      <c r="N1326" s="132" t="str">
        <f>VLOOKUP($C1326,'Invited Hospitals'!$B:$K, 9, FALSE)</f>
        <v>Nongovt. (not-for-profit) - Church Operated</v>
      </c>
      <c r="O1326" s="17" t="s">
        <v>2426</v>
      </c>
      <c r="P1326" s="27">
        <v>41099</v>
      </c>
      <c r="Q1326" s="17" t="s">
        <v>2678</v>
      </c>
      <c r="R1326" s="132" t="str">
        <f>VLOOKUP($C1326,'Invited Hospitals'!$B:$K, 10, FALSE)</f>
        <v>Minor</v>
      </c>
      <c r="V1326" s="10"/>
      <c r="X1326" s="10"/>
      <c r="Y1326" s="14"/>
      <c r="AF1326" s="17"/>
      <c r="AG1326" s="27"/>
      <c r="AH1326" s="17"/>
    </row>
    <row r="1327" spans="1:34">
      <c r="A1327" s="84">
        <v>0.976298290506046</v>
      </c>
      <c r="B1327" s="83" t="s">
        <v>1851</v>
      </c>
      <c r="C1327" s="83" t="s">
        <v>1851</v>
      </c>
      <c r="D1327" s="84">
        <v>0.10179897754127254</v>
      </c>
      <c r="E1327" s="83" t="s">
        <v>1852</v>
      </c>
      <c r="F1327" s="84">
        <v>0.30940463213849057</v>
      </c>
      <c r="G1327" s="83" t="s">
        <v>1893</v>
      </c>
      <c r="H1327" t="str">
        <f t="shared" si="108"/>
        <v>Njie</v>
      </c>
      <c r="I1327" t="str">
        <f t="shared" si="109"/>
        <v>Momodou</v>
      </c>
      <c r="J1327" t="str">
        <f t="shared" si="107"/>
        <v>Njie, Momodou</v>
      </c>
      <c r="K1327">
        <f>VLOOKUP(C1327,'Invited Hospitals'!B:J, 7, FALSE)</f>
        <v>422</v>
      </c>
      <c r="L1327" s="132">
        <v>36</v>
      </c>
      <c r="M1327">
        <f>VLOOKUP($C1327,'Invited Hospitals'!$B:$J, 8, FALSE)</f>
        <v>2011</v>
      </c>
      <c r="N1327" s="132" t="str">
        <f>VLOOKUP($C1327,'Invited Hospitals'!$B:$K, 9, FALSE)</f>
        <v>Nongovt. (not-for-profit) - Church Operated</v>
      </c>
      <c r="O1327" s="17" t="s">
        <v>2426</v>
      </c>
      <c r="P1327" s="27">
        <v>41590</v>
      </c>
      <c r="Q1327" s="17" t="s">
        <v>2681</v>
      </c>
      <c r="R1327" s="132" t="str">
        <f>VLOOKUP($C1327,'Invited Hospitals'!$B:$K, 10, FALSE)</f>
        <v>Minor</v>
      </c>
      <c r="V1327" s="10"/>
      <c r="X1327" s="10"/>
      <c r="Y1327" s="14"/>
      <c r="AF1327" s="17"/>
      <c r="AG1327" s="27"/>
      <c r="AH1327" s="17"/>
    </row>
    <row r="1328" spans="1:34">
      <c r="A1328" s="84">
        <v>0.73123760214767164</v>
      </c>
      <c r="B1328" s="83" t="s">
        <v>1851</v>
      </c>
      <c r="C1328" s="83" t="s">
        <v>1851</v>
      </c>
      <c r="D1328" s="84">
        <v>0.10179897754127254</v>
      </c>
      <c r="E1328" s="83" t="s">
        <v>1852</v>
      </c>
      <c r="F1328" s="84">
        <v>0.30940463213849057</v>
      </c>
      <c r="G1328" s="83" t="s">
        <v>1897</v>
      </c>
      <c r="H1328" t="str">
        <f t="shared" si="108"/>
        <v>Pelton</v>
      </c>
      <c r="I1328" t="str">
        <f t="shared" si="109"/>
        <v>Nicole E.</v>
      </c>
      <c r="J1328" t="str">
        <f t="shared" si="107"/>
        <v>Pelton, Nicole E.</v>
      </c>
      <c r="K1328">
        <f>VLOOKUP(C1328,'Invited Hospitals'!B:J, 7, FALSE)</f>
        <v>422</v>
      </c>
      <c r="L1328" s="132">
        <v>36</v>
      </c>
      <c r="M1328">
        <f>VLOOKUP($C1328,'Invited Hospitals'!$B:$J, 8, FALSE)</f>
        <v>2011</v>
      </c>
      <c r="N1328" s="132" t="str">
        <f>VLOOKUP($C1328,'Invited Hospitals'!$B:$K, 9, FALSE)</f>
        <v>Nongovt. (not-for-profit) - Church Operated</v>
      </c>
      <c r="O1328" s="17" t="s">
        <v>2426</v>
      </c>
      <c r="P1328" s="27">
        <v>42905</v>
      </c>
      <c r="Q1328" s="17" t="s">
        <v>2681</v>
      </c>
      <c r="R1328" s="132" t="str">
        <f>VLOOKUP($C1328,'Invited Hospitals'!$B:$K, 10, FALSE)</f>
        <v>Minor</v>
      </c>
      <c r="V1328" s="10"/>
      <c r="X1328" s="10"/>
      <c r="Y1328" s="14"/>
      <c r="AF1328" s="17"/>
      <c r="AG1328" s="27"/>
      <c r="AH1328" s="17"/>
    </row>
    <row r="1329" spans="1:34">
      <c r="A1329" s="84">
        <v>0.67938326411476946</v>
      </c>
      <c r="B1329" s="83" t="s">
        <v>1851</v>
      </c>
      <c r="C1329" s="83" t="s">
        <v>1851</v>
      </c>
      <c r="D1329" s="84">
        <v>0.10179897754127254</v>
      </c>
      <c r="E1329" s="83" t="s">
        <v>1852</v>
      </c>
      <c r="F1329" s="84">
        <v>0.30940463213849057</v>
      </c>
      <c r="G1329" s="83" t="s">
        <v>1857</v>
      </c>
      <c r="H1329" t="str">
        <f t="shared" si="108"/>
        <v>Bingham</v>
      </c>
      <c r="I1329" t="str">
        <f t="shared" si="109"/>
        <v>Paul</v>
      </c>
      <c r="J1329" t="str">
        <f t="shared" si="107"/>
        <v>Bingham, Paul</v>
      </c>
      <c r="K1329">
        <f>VLOOKUP(C1329,'Invited Hospitals'!B:J, 7, FALSE)</f>
        <v>422</v>
      </c>
      <c r="L1329" s="132">
        <v>36</v>
      </c>
      <c r="M1329">
        <f>VLOOKUP($C1329,'Invited Hospitals'!$B:$J, 8, FALSE)</f>
        <v>2011</v>
      </c>
      <c r="N1329" s="132" t="str">
        <f>VLOOKUP($C1329,'Invited Hospitals'!$B:$K, 9, FALSE)</f>
        <v>Nongovt. (not-for-profit) - Church Operated</v>
      </c>
      <c r="O1329" s="17" t="s">
        <v>2426</v>
      </c>
      <c r="P1329" s="27">
        <v>42898</v>
      </c>
      <c r="Q1329" s="17" t="s">
        <v>2678</v>
      </c>
      <c r="R1329" s="132" t="str">
        <f>VLOOKUP($C1329,'Invited Hospitals'!$B:$K, 10, FALSE)</f>
        <v>Minor</v>
      </c>
      <c r="V1329" s="10"/>
      <c r="X1329" s="10"/>
      <c r="Y1329" s="14"/>
      <c r="AF1329" s="17"/>
      <c r="AG1329" s="27"/>
      <c r="AH1329" s="17"/>
    </row>
    <row r="1330" spans="1:34">
      <c r="A1330" s="84">
        <v>0.10291606429674083</v>
      </c>
      <c r="B1330" s="83" t="s">
        <v>1851</v>
      </c>
      <c r="C1330" s="83" t="s">
        <v>1851</v>
      </c>
      <c r="D1330" s="84">
        <v>0.10179897754127254</v>
      </c>
      <c r="E1330" s="83" t="s">
        <v>1852</v>
      </c>
      <c r="F1330" s="84">
        <v>0.30940463213849057</v>
      </c>
      <c r="G1330" s="83" t="s">
        <v>1901</v>
      </c>
      <c r="H1330" t="str">
        <f t="shared" si="108"/>
        <v>Rybarczyk</v>
      </c>
      <c r="I1330" t="str">
        <f t="shared" si="109"/>
        <v>Penny</v>
      </c>
      <c r="J1330" t="str">
        <f t="shared" si="107"/>
        <v>Rybarczyk, Penny</v>
      </c>
      <c r="K1330">
        <f>VLOOKUP(C1330,'Invited Hospitals'!B:J, 7, FALSE)</f>
        <v>422</v>
      </c>
      <c r="L1330" s="132">
        <v>36</v>
      </c>
      <c r="M1330">
        <f>VLOOKUP($C1330,'Invited Hospitals'!$B:$J, 8, FALSE)</f>
        <v>2011</v>
      </c>
      <c r="N1330" s="132" t="str">
        <f>VLOOKUP($C1330,'Invited Hospitals'!$B:$K, 9, FALSE)</f>
        <v>Nongovt. (not-for-profit) - Church Operated</v>
      </c>
      <c r="O1330" s="17" t="s">
        <v>2426</v>
      </c>
      <c r="P1330" s="27">
        <v>38285</v>
      </c>
      <c r="Q1330" s="17" t="s">
        <v>2681</v>
      </c>
      <c r="R1330" s="132" t="str">
        <f>VLOOKUP($C1330,'Invited Hospitals'!$B:$K, 10, FALSE)</f>
        <v>Minor</v>
      </c>
      <c r="V1330" s="10"/>
      <c r="X1330" s="10"/>
      <c r="Y1330" s="14"/>
      <c r="AF1330" s="17"/>
      <c r="AG1330" s="27"/>
      <c r="AH1330" s="17"/>
    </row>
    <row r="1331" spans="1:34">
      <c r="A1331" s="84">
        <v>0.43390828119113167</v>
      </c>
      <c r="B1331" s="83" t="s">
        <v>1851</v>
      </c>
      <c r="C1331" s="83" t="s">
        <v>1851</v>
      </c>
      <c r="D1331" s="84">
        <v>0.10179897754127254</v>
      </c>
      <c r="E1331" s="83" t="s">
        <v>1852</v>
      </c>
      <c r="F1331" s="84">
        <v>0.30940463213849057</v>
      </c>
      <c r="G1331" s="83" t="s">
        <v>1875</v>
      </c>
      <c r="H1331" t="str">
        <f t="shared" si="108"/>
        <v>Hockey</v>
      </c>
      <c r="I1331" t="str">
        <f t="shared" si="109"/>
        <v>Rachel S.</v>
      </c>
      <c r="J1331" t="str">
        <f t="shared" si="107"/>
        <v>Hockey, Rachel S.</v>
      </c>
      <c r="K1331">
        <f>VLOOKUP(C1331,'Invited Hospitals'!B:J, 7, FALSE)</f>
        <v>422</v>
      </c>
      <c r="L1331" s="132">
        <v>36</v>
      </c>
      <c r="M1331">
        <f>VLOOKUP($C1331,'Invited Hospitals'!$B:$J, 8, FALSE)</f>
        <v>2011</v>
      </c>
      <c r="N1331" s="132" t="str">
        <f>VLOOKUP($C1331,'Invited Hospitals'!$B:$K, 9, FALSE)</f>
        <v>Nongovt. (not-for-profit) - Church Operated</v>
      </c>
      <c r="O1331" s="17" t="s">
        <v>2426</v>
      </c>
      <c r="P1331" s="27">
        <v>42156</v>
      </c>
      <c r="Q1331" s="17" t="s">
        <v>2681</v>
      </c>
      <c r="R1331" s="132" t="str">
        <f>VLOOKUP($C1331,'Invited Hospitals'!$B:$K, 10, FALSE)</f>
        <v>Minor</v>
      </c>
      <c r="V1331" s="10"/>
      <c r="X1331" s="10"/>
      <c r="Y1331" s="14"/>
      <c r="AF1331" s="17"/>
      <c r="AG1331" s="27"/>
      <c r="AH1331" s="17"/>
    </row>
    <row r="1332" spans="1:34">
      <c r="A1332" s="84">
        <v>0.31749172945717363</v>
      </c>
      <c r="B1332" s="83" t="s">
        <v>1851</v>
      </c>
      <c r="C1332" s="83" t="s">
        <v>1851</v>
      </c>
      <c r="D1332" s="84">
        <v>0.10179897754127254</v>
      </c>
      <c r="E1332" s="83" t="s">
        <v>1852</v>
      </c>
      <c r="F1332" s="84">
        <v>0.30940463213849057</v>
      </c>
      <c r="G1332" s="83" t="s">
        <v>1910</v>
      </c>
      <c r="H1332" t="str">
        <f t="shared" si="108"/>
        <v>Tan-Capaldi</v>
      </c>
      <c r="I1332" t="str">
        <f t="shared" si="109"/>
        <v>Roxanne</v>
      </c>
      <c r="J1332" t="str">
        <f t="shared" si="107"/>
        <v>Tan-Capaldi, Roxanne</v>
      </c>
      <c r="K1332">
        <f>VLOOKUP(C1332,'Invited Hospitals'!B:J, 7, FALSE)</f>
        <v>422</v>
      </c>
      <c r="L1332" s="132">
        <v>36</v>
      </c>
      <c r="M1332">
        <f>VLOOKUP($C1332,'Invited Hospitals'!$B:$J, 8, FALSE)</f>
        <v>2011</v>
      </c>
      <c r="N1332" s="132" t="str">
        <f>VLOOKUP($C1332,'Invited Hospitals'!$B:$K, 9, FALSE)</f>
        <v>Nongovt. (not-for-profit) - Church Operated</v>
      </c>
      <c r="O1332" s="17" t="s">
        <v>2426</v>
      </c>
      <c r="P1332" s="27">
        <v>42156</v>
      </c>
      <c r="Q1332" s="17" t="s">
        <v>2681</v>
      </c>
      <c r="R1332" s="132" t="str">
        <f>VLOOKUP($C1332,'Invited Hospitals'!$B:$K, 10, FALSE)</f>
        <v>Minor</v>
      </c>
      <c r="V1332" s="10"/>
      <c r="X1332" s="10"/>
      <c r="Y1332" s="14"/>
      <c r="AF1332" s="17"/>
      <c r="AG1332" s="27"/>
      <c r="AH1332" s="17"/>
    </row>
    <row r="1333" spans="1:34">
      <c r="A1333" s="84">
        <v>0.25328865620643271</v>
      </c>
      <c r="B1333" s="83" t="s">
        <v>1851</v>
      </c>
      <c r="C1333" s="83" t="s">
        <v>1851</v>
      </c>
      <c r="D1333" s="84">
        <v>0.10179897754127254</v>
      </c>
      <c r="E1333" s="83" t="s">
        <v>1852</v>
      </c>
      <c r="F1333" s="84">
        <v>0.30940463213849057</v>
      </c>
      <c r="G1333" s="83" t="s">
        <v>1896</v>
      </c>
      <c r="H1333" t="str">
        <f t="shared" si="108"/>
        <v>Patterson</v>
      </c>
      <c r="I1333" t="str">
        <f t="shared" si="109"/>
        <v>Sarah</v>
      </c>
      <c r="J1333" t="str">
        <f t="shared" si="107"/>
        <v>Patterson, Sarah</v>
      </c>
      <c r="K1333">
        <f>VLOOKUP(C1333,'Invited Hospitals'!B:J, 7, FALSE)</f>
        <v>422</v>
      </c>
      <c r="L1333" s="132">
        <v>36</v>
      </c>
      <c r="M1333">
        <f>VLOOKUP($C1333,'Invited Hospitals'!$B:$J, 8, FALSE)</f>
        <v>2011</v>
      </c>
      <c r="N1333" s="132" t="str">
        <f>VLOOKUP($C1333,'Invited Hospitals'!$B:$K, 9, FALSE)</f>
        <v>Nongovt. (not-for-profit) - Church Operated</v>
      </c>
      <c r="O1333" s="17" t="s">
        <v>2426</v>
      </c>
      <c r="P1333" s="27">
        <v>37263</v>
      </c>
      <c r="Q1333" s="17" t="s">
        <v>2678</v>
      </c>
      <c r="R1333" s="132" t="str">
        <f>VLOOKUP($C1333,'Invited Hospitals'!$B:$K, 10, FALSE)</f>
        <v>Minor</v>
      </c>
      <c r="V1333" s="10"/>
      <c r="X1333" s="10"/>
      <c r="Y1333" s="14"/>
      <c r="AF1333" s="17"/>
      <c r="AG1333" s="27"/>
      <c r="AH1333" s="17"/>
    </row>
    <row r="1334" spans="1:34">
      <c r="A1334" s="84">
        <v>0.62665403424581512</v>
      </c>
      <c r="B1334" s="83" t="s">
        <v>1851</v>
      </c>
      <c r="C1334" s="83" t="s">
        <v>1851</v>
      </c>
      <c r="D1334" s="84">
        <v>0.10179897754127254</v>
      </c>
      <c r="E1334" s="83" t="s">
        <v>1852</v>
      </c>
      <c r="F1334" s="84">
        <v>0.30940463213849057</v>
      </c>
      <c r="G1334" s="83" t="s">
        <v>1874</v>
      </c>
      <c r="H1334" t="str">
        <f t="shared" si="108"/>
        <v>Hill</v>
      </c>
      <c r="I1334" t="str">
        <f t="shared" si="109"/>
        <v>Sha-Kiya C.</v>
      </c>
      <c r="J1334" t="str">
        <f t="shared" si="107"/>
        <v>Hill, Sha-Kiya C.</v>
      </c>
      <c r="K1334">
        <f>VLOOKUP(C1334,'Invited Hospitals'!B:J, 7, FALSE)</f>
        <v>422</v>
      </c>
      <c r="L1334" s="132">
        <v>36</v>
      </c>
      <c r="M1334">
        <f>VLOOKUP($C1334,'Invited Hospitals'!$B:$J, 8, FALSE)</f>
        <v>2011</v>
      </c>
      <c r="N1334" s="132" t="str">
        <f>VLOOKUP($C1334,'Invited Hospitals'!$B:$K, 9, FALSE)</f>
        <v>Nongovt. (not-for-profit) - Church Operated</v>
      </c>
      <c r="O1334" s="17" t="s">
        <v>2426</v>
      </c>
      <c r="P1334" s="27">
        <v>33652</v>
      </c>
      <c r="Q1334" s="17" t="s">
        <v>2681</v>
      </c>
      <c r="R1334" s="132" t="str">
        <f>VLOOKUP($C1334,'Invited Hospitals'!$B:$K, 10, FALSE)</f>
        <v>Minor</v>
      </c>
      <c r="V1334" s="10"/>
      <c r="X1334" s="10"/>
      <c r="Y1334" s="14"/>
      <c r="AF1334" s="17"/>
      <c r="AG1334" s="27"/>
      <c r="AH1334" s="17"/>
    </row>
    <row r="1335" spans="1:34">
      <c r="A1335" s="84">
        <v>0.26686687344471183</v>
      </c>
      <c r="B1335" s="83" t="s">
        <v>1851</v>
      </c>
      <c r="C1335" s="83" t="s">
        <v>1851</v>
      </c>
      <c r="D1335" s="84">
        <v>0.10179897754127254</v>
      </c>
      <c r="E1335" s="83" t="s">
        <v>1852</v>
      </c>
      <c r="F1335" s="84">
        <v>0.30940463213849057</v>
      </c>
      <c r="G1335" s="83" t="s">
        <v>1853</v>
      </c>
      <c r="H1335" t="str">
        <f t="shared" si="108"/>
        <v>Amega </v>
      </c>
      <c r="I1335" t="str">
        <f t="shared" si="109"/>
        <v>Stacey L.</v>
      </c>
      <c r="J1335" t="str">
        <f t="shared" si="107"/>
        <v>Amega , Stacey L.</v>
      </c>
      <c r="K1335">
        <f>VLOOKUP(C1335,'Invited Hospitals'!B:J, 7, FALSE)</f>
        <v>422</v>
      </c>
      <c r="L1335" s="132">
        <v>36</v>
      </c>
      <c r="M1335">
        <f>VLOOKUP($C1335,'Invited Hospitals'!$B:$J, 8, FALSE)</f>
        <v>2011</v>
      </c>
      <c r="N1335" s="132" t="str">
        <f>VLOOKUP($C1335,'Invited Hospitals'!$B:$K, 9, FALSE)</f>
        <v>Nongovt. (not-for-profit) - Church Operated</v>
      </c>
      <c r="O1335" s="17" t="s">
        <v>2426</v>
      </c>
      <c r="P1335" s="27">
        <v>34190</v>
      </c>
      <c r="Q1335" s="17" t="s">
        <v>2678</v>
      </c>
      <c r="R1335" s="132" t="str">
        <f>VLOOKUP($C1335,'Invited Hospitals'!$B:$K, 10, FALSE)</f>
        <v>Minor</v>
      </c>
      <c r="V1335" s="10"/>
      <c r="X1335" s="10"/>
      <c r="Y1335" s="14"/>
      <c r="AF1335" s="17"/>
      <c r="AG1335" s="27"/>
      <c r="AH1335" s="17"/>
    </row>
    <row r="1336" spans="1:34">
      <c r="A1336" s="84">
        <v>0.82641276004910946</v>
      </c>
      <c r="B1336" s="83" t="s">
        <v>1851</v>
      </c>
      <c r="C1336" s="83" t="s">
        <v>1851</v>
      </c>
      <c r="D1336" s="84">
        <v>0.10179897754127254</v>
      </c>
      <c r="E1336" s="83" t="s">
        <v>1852</v>
      </c>
      <c r="F1336" s="84">
        <v>0.30940463213849057</v>
      </c>
      <c r="G1336" s="83" t="s">
        <v>1914</v>
      </c>
      <c r="H1336" t="str">
        <f t="shared" si="108"/>
        <v>Webb</v>
      </c>
      <c r="I1336" t="str">
        <f t="shared" si="109"/>
        <v>Stacey L.</v>
      </c>
      <c r="J1336" t="str">
        <f t="shared" si="107"/>
        <v>Webb, Stacey L.</v>
      </c>
      <c r="K1336">
        <f>VLOOKUP(C1336,'Invited Hospitals'!B:J, 7, FALSE)</f>
        <v>422</v>
      </c>
      <c r="L1336" s="132">
        <v>36</v>
      </c>
      <c r="M1336">
        <f>VLOOKUP($C1336,'Invited Hospitals'!$B:$J, 8, FALSE)</f>
        <v>2011</v>
      </c>
      <c r="N1336" s="132" t="str">
        <f>VLOOKUP($C1336,'Invited Hospitals'!$B:$K, 9, FALSE)</f>
        <v>Nongovt. (not-for-profit) - Church Operated</v>
      </c>
      <c r="O1336" s="17" t="s">
        <v>2509</v>
      </c>
      <c r="P1336" s="27">
        <v>37914</v>
      </c>
      <c r="Q1336" s="17" t="s">
        <v>2678</v>
      </c>
      <c r="R1336" s="132" t="str">
        <f>VLOOKUP($C1336,'Invited Hospitals'!$B:$K, 10, FALSE)</f>
        <v>Minor</v>
      </c>
      <c r="V1336" s="10"/>
      <c r="X1336" s="10"/>
      <c r="Y1336" s="14"/>
      <c r="AF1336" s="17"/>
      <c r="AG1336" s="27"/>
      <c r="AH1336" s="17"/>
    </row>
    <row r="1337" spans="1:34">
      <c r="A1337" s="84">
        <v>0.37395797448323098</v>
      </c>
      <c r="B1337" s="83" t="s">
        <v>1851</v>
      </c>
      <c r="C1337" s="83" t="s">
        <v>1851</v>
      </c>
      <c r="D1337" s="84">
        <v>0.10179897754127254</v>
      </c>
      <c r="E1337" s="83" t="s">
        <v>1852</v>
      </c>
      <c r="F1337" s="84">
        <v>0.30940463213849057</v>
      </c>
      <c r="G1337" s="83" t="s">
        <v>1885</v>
      </c>
      <c r="H1337" t="str">
        <f t="shared" si="108"/>
        <v>Lewis</v>
      </c>
      <c r="I1337" t="str">
        <f t="shared" si="109"/>
        <v>Thomas</v>
      </c>
      <c r="J1337" t="str">
        <f t="shared" si="107"/>
        <v>Lewis, Thomas</v>
      </c>
      <c r="K1337">
        <f>VLOOKUP(C1337,'Invited Hospitals'!B:J, 7, FALSE)</f>
        <v>422</v>
      </c>
      <c r="L1337" s="132">
        <v>36</v>
      </c>
      <c r="M1337">
        <f>VLOOKUP($C1337,'Invited Hospitals'!$B:$J, 8, FALSE)</f>
        <v>2011</v>
      </c>
      <c r="N1337" s="132" t="str">
        <f>VLOOKUP($C1337,'Invited Hospitals'!$B:$K, 9, FALSE)</f>
        <v>Nongovt. (not-for-profit) - Church Operated</v>
      </c>
      <c r="O1337" s="17" t="s">
        <v>2426</v>
      </c>
      <c r="P1337" s="27">
        <v>41736</v>
      </c>
      <c r="Q1337" s="17" t="s">
        <v>2678</v>
      </c>
      <c r="R1337" s="132" t="str">
        <f>VLOOKUP($C1337,'Invited Hospitals'!$B:$K, 10, FALSE)</f>
        <v>Minor</v>
      </c>
      <c r="V1337" s="10"/>
      <c r="X1337" s="10"/>
      <c r="Y1337" s="14"/>
      <c r="AF1337" s="17"/>
      <c r="AG1337" s="27"/>
      <c r="AH1337" s="17"/>
    </row>
    <row r="1338" spans="1:34">
      <c r="A1338" s="84">
        <v>9.4364444043197881E-3</v>
      </c>
      <c r="B1338" s="83" t="s">
        <v>1851</v>
      </c>
      <c r="C1338" s="83" t="s">
        <v>1851</v>
      </c>
      <c r="D1338" s="84">
        <v>0.10179897754127254</v>
      </c>
      <c r="E1338" s="83" t="s">
        <v>1852</v>
      </c>
      <c r="F1338" s="84">
        <v>0.30940463213849057</v>
      </c>
      <c r="G1338" s="83" t="s">
        <v>1869</v>
      </c>
      <c r="H1338" t="str">
        <f t="shared" si="108"/>
        <v>Gamble</v>
      </c>
      <c r="I1338" t="str">
        <f t="shared" si="109"/>
        <v>Tierra</v>
      </c>
      <c r="J1338" t="str">
        <f t="shared" si="107"/>
        <v>Gamble, Tierra</v>
      </c>
      <c r="K1338">
        <f>VLOOKUP(C1338,'Invited Hospitals'!B:J, 7, FALSE)</f>
        <v>422</v>
      </c>
      <c r="L1338" s="132">
        <v>36</v>
      </c>
      <c r="M1338">
        <f>VLOOKUP($C1338,'Invited Hospitals'!$B:$J, 8, FALSE)</f>
        <v>2011</v>
      </c>
      <c r="N1338" s="132" t="str">
        <f>VLOOKUP($C1338,'Invited Hospitals'!$B:$K, 9, FALSE)</f>
        <v>Nongovt. (not-for-profit) - Church Operated</v>
      </c>
      <c r="O1338" s="17" t="s">
        <v>2426</v>
      </c>
      <c r="P1338" s="27">
        <v>41610</v>
      </c>
      <c r="Q1338" s="17" t="s">
        <v>2681</v>
      </c>
      <c r="R1338" s="132" t="str">
        <f>VLOOKUP($C1338,'Invited Hospitals'!$B:$K, 10, FALSE)</f>
        <v>Minor</v>
      </c>
      <c r="V1338" s="10"/>
      <c r="X1338" s="10"/>
      <c r="Y1338" s="14"/>
      <c r="AF1338" s="17"/>
      <c r="AG1338" s="27"/>
      <c r="AH1338" s="17"/>
    </row>
    <row r="1339" spans="1:34">
      <c r="A1339" s="84">
        <v>0.68549504909784376</v>
      </c>
      <c r="B1339" s="83" t="s">
        <v>1851</v>
      </c>
      <c r="C1339" s="83" t="s">
        <v>1851</v>
      </c>
      <c r="D1339" s="84">
        <v>0.10179897754127254</v>
      </c>
      <c r="E1339" s="83" t="s">
        <v>1852</v>
      </c>
      <c r="F1339" s="84">
        <v>0.30940463213849057</v>
      </c>
      <c r="G1339" s="83" t="s">
        <v>1891</v>
      </c>
      <c r="H1339" t="str">
        <f t="shared" si="108"/>
        <v>Moe</v>
      </c>
      <c r="I1339" t="str">
        <f t="shared" si="109"/>
        <v>Tiffany</v>
      </c>
      <c r="J1339" t="str">
        <f t="shared" ref="J1339:J1393" si="110">PROPER(CLEAN(H1339&amp;", "&amp;I1339))</f>
        <v>Moe, Tiffany</v>
      </c>
      <c r="K1339">
        <f>VLOOKUP(C1339,'Invited Hospitals'!B:J, 7, FALSE)</f>
        <v>422</v>
      </c>
      <c r="L1339" s="132">
        <v>36</v>
      </c>
      <c r="M1339">
        <f>VLOOKUP($C1339,'Invited Hospitals'!$B:$J, 8, FALSE)</f>
        <v>2011</v>
      </c>
      <c r="N1339" s="132" t="str">
        <f>VLOOKUP($C1339,'Invited Hospitals'!$B:$K, 9, FALSE)</f>
        <v>Nongovt. (not-for-profit) - Church Operated</v>
      </c>
      <c r="O1339" s="17" t="s">
        <v>2689</v>
      </c>
      <c r="P1339" s="27">
        <v>39608</v>
      </c>
      <c r="Q1339" s="17" t="s">
        <v>2678</v>
      </c>
      <c r="R1339" s="132" t="str">
        <f>VLOOKUP($C1339,'Invited Hospitals'!$B:$K, 10, FALSE)</f>
        <v>Minor</v>
      </c>
      <c r="V1339" s="10"/>
      <c r="X1339" s="10"/>
      <c r="Y1339" s="14"/>
      <c r="AF1339" s="17"/>
      <c r="AG1339" s="27"/>
      <c r="AH1339" s="17"/>
    </row>
    <row r="1340" spans="1:34">
      <c r="A1340" s="84">
        <v>0.15824108197840903</v>
      </c>
      <c r="B1340" s="83" t="s">
        <v>1851</v>
      </c>
      <c r="C1340" s="83" t="s">
        <v>1851</v>
      </c>
      <c r="D1340" s="84">
        <v>0.10179897754127254</v>
      </c>
      <c r="E1340" s="83" t="s">
        <v>1852</v>
      </c>
      <c r="F1340" s="84">
        <v>0.30940463213849057</v>
      </c>
      <c r="G1340" s="83" t="s">
        <v>1870</v>
      </c>
      <c r="H1340" t="str">
        <f t="shared" si="108"/>
        <v>Golding-Jewett</v>
      </c>
      <c r="I1340" t="str">
        <f t="shared" si="109"/>
        <v>Tina</v>
      </c>
      <c r="J1340" t="str">
        <f t="shared" si="110"/>
        <v>Golding-Jewett, Tina</v>
      </c>
      <c r="K1340">
        <f>VLOOKUP(C1340,'Invited Hospitals'!B:J, 7, FALSE)</f>
        <v>422</v>
      </c>
      <c r="L1340" s="132">
        <v>36</v>
      </c>
      <c r="M1340">
        <f>VLOOKUP($C1340,'Invited Hospitals'!$B:$J, 8, FALSE)</f>
        <v>2011</v>
      </c>
      <c r="N1340" s="132" t="str">
        <f>VLOOKUP($C1340,'Invited Hospitals'!$B:$K, 9, FALSE)</f>
        <v>Nongovt. (not-for-profit) - Church Operated</v>
      </c>
      <c r="O1340" s="17" t="s">
        <v>2690</v>
      </c>
      <c r="P1340" s="27">
        <v>40434</v>
      </c>
      <c r="Q1340" s="17" t="s">
        <v>2678</v>
      </c>
      <c r="R1340" s="132" t="str">
        <f>VLOOKUP($C1340,'Invited Hospitals'!$B:$K, 10, FALSE)</f>
        <v>Minor</v>
      </c>
      <c r="V1340" s="10"/>
      <c r="X1340" s="10"/>
      <c r="Y1340" s="14"/>
      <c r="AF1340" s="17"/>
      <c r="AG1340" s="27"/>
      <c r="AH1340" s="17"/>
    </row>
    <row r="1341" spans="1:34">
      <c r="A1341" s="84">
        <v>2.1621426442092306E-2</v>
      </c>
      <c r="B1341" s="83" t="s">
        <v>1851</v>
      </c>
      <c r="C1341" s="83" t="s">
        <v>1851</v>
      </c>
      <c r="D1341" s="84">
        <v>0.10179897754127254</v>
      </c>
      <c r="E1341" s="83" t="s">
        <v>1852</v>
      </c>
      <c r="F1341" s="84">
        <v>0.30940463213849057</v>
      </c>
      <c r="G1341" s="83" t="s">
        <v>1892</v>
      </c>
      <c r="H1341" t="str">
        <f t="shared" si="108"/>
        <v>Newsom</v>
      </c>
      <c r="I1341" t="str">
        <f t="shared" si="109"/>
        <v>Whitney P.</v>
      </c>
      <c r="J1341" t="str">
        <f t="shared" si="110"/>
        <v>Newsom, Whitney P.</v>
      </c>
      <c r="K1341">
        <f>VLOOKUP(C1341,'Invited Hospitals'!B:J, 7, FALSE)</f>
        <v>422</v>
      </c>
      <c r="L1341" s="132">
        <v>36</v>
      </c>
      <c r="M1341">
        <f>VLOOKUP($C1341,'Invited Hospitals'!$B:$J, 8, FALSE)</f>
        <v>2011</v>
      </c>
      <c r="N1341" s="132" t="str">
        <f>VLOOKUP($C1341,'Invited Hospitals'!$B:$K, 9, FALSE)</f>
        <v>Nongovt. (not-for-profit) - Church Operated</v>
      </c>
      <c r="O1341" s="17" t="s">
        <v>2690</v>
      </c>
      <c r="P1341" s="27">
        <v>41827</v>
      </c>
      <c r="Q1341" s="17" t="s">
        <v>2681</v>
      </c>
      <c r="R1341" s="132" t="str">
        <f>VLOOKUP($C1341,'Invited Hospitals'!$B:$K, 10, FALSE)</f>
        <v>Minor</v>
      </c>
      <c r="V1341" s="10"/>
      <c r="X1341" s="10"/>
      <c r="Y1341" s="14"/>
      <c r="AF1341" s="17"/>
      <c r="AG1341" s="27"/>
      <c r="AH1341" s="17"/>
    </row>
    <row r="1342" spans="1:34">
      <c r="A1342" s="84">
        <v>0.81946698365528892</v>
      </c>
      <c r="B1342" s="83" t="s">
        <v>1851</v>
      </c>
      <c r="C1342" s="83" t="s">
        <v>1851</v>
      </c>
      <c r="D1342" s="84">
        <v>0.10179897754127254</v>
      </c>
      <c r="E1342" s="83" t="s">
        <v>1852</v>
      </c>
      <c r="F1342" s="84">
        <v>0.30940463213849057</v>
      </c>
      <c r="G1342" s="83" t="s">
        <v>1899</v>
      </c>
      <c r="H1342" t="str">
        <f t="shared" si="108"/>
        <v>Roberts</v>
      </c>
      <c r="I1342" t="str">
        <f t="shared" si="109"/>
        <v>Zachary E.</v>
      </c>
      <c r="J1342" t="str">
        <f t="shared" si="110"/>
        <v>Roberts, Zachary E.</v>
      </c>
      <c r="K1342">
        <f>VLOOKUP(C1342,'Invited Hospitals'!B:J, 7, FALSE)</f>
        <v>422</v>
      </c>
      <c r="L1342" s="132">
        <v>36</v>
      </c>
      <c r="M1342">
        <f>VLOOKUP($C1342,'Invited Hospitals'!$B:$J, 8, FALSE)</f>
        <v>2011</v>
      </c>
      <c r="N1342" s="132" t="str">
        <f>VLOOKUP($C1342,'Invited Hospitals'!$B:$K, 9, FALSE)</f>
        <v>Nongovt. (not-for-profit) - Church Operated</v>
      </c>
      <c r="O1342" s="17" t="s">
        <v>2690</v>
      </c>
      <c r="P1342" s="27">
        <v>42895</v>
      </c>
      <c r="Q1342" s="17" t="s">
        <v>2678</v>
      </c>
      <c r="R1342" s="132" t="str">
        <f>VLOOKUP($C1342,'Invited Hospitals'!$B:$K, 10, FALSE)</f>
        <v>Minor</v>
      </c>
      <c r="V1342" s="10"/>
      <c r="X1342" s="10"/>
      <c r="Y1342" s="14"/>
      <c r="AF1342" s="17"/>
      <c r="AG1342" s="27"/>
      <c r="AH1342" s="17"/>
    </row>
    <row r="1343" spans="1:34">
      <c r="A1343" s="84">
        <v>0.44542298563151683</v>
      </c>
      <c r="B1343" s="83" t="s">
        <v>95</v>
      </c>
      <c r="C1343" s="83" t="s">
        <v>95</v>
      </c>
      <c r="D1343" s="84">
        <v>0.7705177108775364</v>
      </c>
      <c r="E1343" s="83" t="s">
        <v>96</v>
      </c>
      <c r="F1343" s="84">
        <v>0.13460555484819647</v>
      </c>
      <c r="G1343" s="83" t="s">
        <v>115</v>
      </c>
      <c r="H1343" t="str">
        <f t="shared" si="108"/>
        <v>Kautz</v>
      </c>
      <c r="I1343" t="str">
        <f t="shared" si="109"/>
        <v>Acacia</v>
      </c>
      <c r="J1343" t="str">
        <f t="shared" si="110"/>
        <v>Kautz, Acacia</v>
      </c>
      <c r="K1343">
        <f>VLOOKUP(C1343,'Invited Hospitals'!B:J, 7, FALSE)</f>
        <v>491</v>
      </c>
      <c r="L1343" s="132">
        <v>23</v>
      </c>
      <c r="M1343">
        <f>VLOOKUP($C1343,'Invited Hospitals'!$B:$J, 8, FALSE)</f>
        <v>2011</v>
      </c>
      <c r="N1343" s="132" t="str">
        <f>VLOOKUP($C1343,'Invited Hospitals'!$B:$K, 9, FALSE)</f>
        <v>Nongovt. (not-for-profit) - Other</v>
      </c>
      <c r="O1343" s="17" t="s">
        <v>2690</v>
      </c>
      <c r="P1343" s="27">
        <v>37683</v>
      </c>
      <c r="Q1343" s="17" t="s">
        <v>2681</v>
      </c>
      <c r="R1343" s="132" t="str">
        <f>VLOOKUP($C1343,'Invited Hospitals'!$B:$K, 10, FALSE)</f>
        <v>Major</v>
      </c>
      <c r="V1343" s="10"/>
      <c r="X1343" s="10"/>
      <c r="Y1343" s="14"/>
      <c r="AF1343" s="17"/>
      <c r="AG1343" s="27"/>
      <c r="AH1343" s="17"/>
    </row>
    <row r="1344" spans="1:34">
      <c r="A1344" s="84">
        <v>0.96746278462443303</v>
      </c>
      <c r="B1344" s="83" t="s">
        <v>95</v>
      </c>
      <c r="C1344" s="83" t="s">
        <v>95</v>
      </c>
      <c r="D1344" s="84">
        <v>0.7705177108775364</v>
      </c>
      <c r="E1344" s="83" t="s">
        <v>96</v>
      </c>
      <c r="F1344" s="84">
        <v>0.13460555484819647</v>
      </c>
      <c r="G1344" s="83" t="s">
        <v>97</v>
      </c>
      <c r="H1344" t="str">
        <f t="shared" si="108"/>
        <v>Barias</v>
      </c>
      <c r="I1344" t="str">
        <f t="shared" si="109"/>
        <v>Aimee</v>
      </c>
      <c r="J1344" t="str">
        <f t="shared" si="110"/>
        <v>Barias, Aimee</v>
      </c>
      <c r="K1344">
        <f>VLOOKUP(C1344,'Invited Hospitals'!B:J, 7, FALSE)</f>
        <v>491</v>
      </c>
      <c r="L1344" s="132">
        <v>23</v>
      </c>
      <c r="M1344">
        <f>VLOOKUP($C1344,'Invited Hospitals'!$B:$J, 8, FALSE)</f>
        <v>2011</v>
      </c>
      <c r="N1344" s="132" t="str">
        <f>VLOOKUP($C1344,'Invited Hospitals'!$B:$K, 9, FALSE)</f>
        <v>Nongovt. (not-for-profit) - Other</v>
      </c>
      <c r="O1344" s="17" t="s">
        <v>2690</v>
      </c>
      <c r="P1344" s="27">
        <v>39636</v>
      </c>
      <c r="Q1344" s="17" t="s">
        <v>2678</v>
      </c>
      <c r="R1344" s="132" t="str">
        <f>VLOOKUP($C1344,'Invited Hospitals'!$B:$K, 10, FALSE)</f>
        <v>Major</v>
      </c>
      <c r="V1344" s="10"/>
      <c r="X1344" s="10"/>
      <c r="Y1344" s="14"/>
      <c r="AF1344" s="17"/>
      <c r="AG1344" s="27"/>
      <c r="AH1344" s="17"/>
    </row>
    <row r="1345" spans="1:34">
      <c r="A1345" s="84">
        <v>0.78163223500422463</v>
      </c>
      <c r="B1345" s="83" t="s">
        <v>95</v>
      </c>
      <c r="C1345" s="83" t="s">
        <v>95</v>
      </c>
      <c r="D1345" s="84">
        <v>0.7705177108775364</v>
      </c>
      <c r="E1345" s="83" t="s">
        <v>96</v>
      </c>
      <c r="F1345" s="84">
        <v>0.13460555484819647</v>
      </c>
      <c r="G1345" s="83" t="s">
        <v>130</v>
      </c>
      <c r="H1345" t="str">
        <f t="shared" si="108"/>
        <v>Olea</v>
      </c>
      <c r="I1345" t="str">
        <f t="shared" si="109"/>
        <v>Ali</v>
      </c>
      <c r="J1345" t="str">
        <f t="shared" si="110"/>
        <v>Olea, Ali</v>
      </c>
      <c r="K1345">
        <f>VLOOKUP(C1345,'Invited Hospitals'!B:J, 7, FALSE)</f>
        <v>491</v>
      </c>
      <c r="L1345" s="132">
        <v>23</v>
      </c>
      <c r="M1345">
        <f>VLOOKUP($C1345,'Invited Hospitals'!$B:$J, 8, FALSE)</f>
        <v>2011</v>
      </c>
      <c r="N1345" s="132" t="str">
        <f>VLOOKUP($C1345,'Invited Hospitals'!$B:$K, 9, FALSE)</f>
        <v>Nongovt. (not-for-profit) - Other</v>
      </c>
      <c r="O1345" s="17" t="s">
        <v>2690</v>
      </c>
      <c r="P1345" s="27">
        <v>37837</v>
      </c>
      <c r="Q1345" s="17" t="s">
        <v>2678</v>
      </c>
      <c r="R1345" s="132" t="str">
        <f>VLOOKUP($C1345,'Invited Hospitals'!$B:$K, 10, FALSE)</f>
        <v>Major</v>
      </c>
      <c r="V1345" s="10"/>
      <c r="X1345" s="10"/>
      <c r="Y1345" s="14"/>
      <c r="AF1345" s="17"/>
      <c r="AG1345" s="27"/>
      <c r="AH1345" s="17"/>
    </row>
    <row r="1346" spans="1:34">
      <c r="A1346" s="84">
        <v>0.36266616514770023</v>
      </c>
      <c r="B1346" s="83" t="s">
        <v>95</v>
      </c>
      <c r="C1346" s="83" t="s">
        <v>95</v>
      </c>
      <c r="D1346" s="84">
        <v>0.7705177108775364</v>
      </c>
      <c r="E1346" s="83" t="s">
        <v>96</v>
      </c>
      <c r="F1346" s="84">
        <v>0.13460555484819647</v>
      </c>
      <c r="G1346" s="83" t="s">
        <v>129</v>
      </c>
      <c r="H1346" t="str">
        <f t="shared" si="108"/>
        <v>Richards</v>
      </c>
      <c r="I1346" t="str">
        <f t="shared" si="109"/>
        <v>Amy</v>
      </c>
      <c r="J1346" t="str">
        <f t="shared" si="110"/>
        <v>Richards, Amy</v>
      </c>
      <c r="K1346">
        <f>VLOOKUP(C1346,'Invited Hospitals'!B:J, 7, FALSE)</f>
        <v>491</v>
      </c>
      <c r="L1346" s="132">
        <v>23</v>
      </c>
      <c r="M1346">
        <f>VLOOKUP($C1346,'Invited Hospitals'!$B:$J, 8, FALSE)</f>
        <v>2011</v>
      </c>
      <c r="N1346" s="132" t="str">
        <f>VLOOKUP($C1346,'Invited Hospitals'!$B:$K, 9, FALSE)</f>
        <v>Nongovt. (not-for-profit) - Other</v>
      </c>
      <c r="O1346" s="17" t="s">
        <v>2690</v>
      </c>
      <c r="P1346" s="27">
        <v>38538</v>
      </c>
      <c r="Q1346" s="17" t="s">
        <v>2681</v>
      </c>
      <c r="R1346" s="132" t="str">
        <f>VLOOKUP($C1346,'Invited Hospitals'!$B:$K, 10, FALSE)</f>
        <v>Major</v>
      </c>
      <c r="V1346" s="10"/>
      <c r="X1346" s="10"/>
      <c r="Y1346" s="14"/>
      <c r="AF1346" s="17"/>
      <c r="AG1346" s="27"/>
      <c r="AH1346" s="17"/>
    </row>
    <row r="1347" spans="1:34">
      <c r="A1347" s="84">
        <v>0.58281346325222649</v>
      </c>
      <c r="B1347" s="83" t="s">
        <v>95</v>
      </c>
      <c r="C1347" s="83" t="s">
        <v>95</v>
      </c>
      <c r="D1347" s="84">
        <v>0.7705177108775364</v>
      </c>
      <c r="E1347" s="83" t="s">
        <v>96</v>
      </c>
      <c r="F1347" s="84">
        <v>0.13460555484819647</v>
      </c>
      <c r="G1347" s="83" t="s">
        <v>104</v>
      </c>
      <c r="H1347" t="str">
        <f t="shared" si="108"/>
        <v>Contreras</v>
      </c>
      <c r="I1347" t="str">
        <f t="shared" si="109"/>
        <v>Andrea</v>
      </c>
      <c r="J1347" t="str">
        <f t="shared" si="110"/>
        <v>Contreras, Andrea</v>
      </c>
      <c r="K1347">
        <f>VLOOKUP(C1347,'Invited Hospitals'!B:J, 7, FALSE)</f>
        <v>491</v>
      </c>
      <c r="L1347" s="132">
        <v>23</v>
      </c>
      <c r="M1347">
        <f>VLOOKUP($C1347,'Invited Hospitals'!$B:$J, 8, FALSE)</f>
        <v>2011</v>
      </c>
      <c r="N1347" s="132" t="str">
        <f>VLOOKUP($C1347,'Invited Hospitals'!$B:$K, 9, FALSE)</f>
        <v>Nongovt. (not-for-profit) - Other</v>
      </c>
      <c r="O1347" s="17" t="s">
        <v>2690</v>
      </c>
      <c r="P1347" s="27">
        <v>42905</v>
      </c>
      <c r="Q1347" s="17" t="s">
        <v>2678</v>
      </c>
      <c r="R1347" s="132" t="str">
        <f>VLOOKUP($C1347,'Invited Hospitals'!$B:$K, 10, FALSE)</f>
        <v>Major</v>
      </c>
      <c r="V1347" s="10"/>
      <c r="X1347" s="10"/>
      <c r="Y1347" s="14"/>
      <c r="AF1347" s="17"/>
      <c r="AG1347" s="27"/>
      <c r="AH1347" s="17"/>
    </row>
    <row r="1348" spans="1:34">
      <c r="A1348" s="84">
        <v>0.60504995492954461</v>
      </c>
      <c r="B1348" s="83" t="s">
        <v>95</v>
      </c>
      <c r="C1348" s="83" t="s">
        <v>95</v>
      </c>
      <c r="D1348" s="84">
        <v>0.7705177108775364</v>
      </c>
      <c r="E1348" s="83" t="s">
        <v>96</v>
      </c>
      <c r="F1348" s="84">
        <v>0.13460555484819647</v>
      </c>
      <c r="G1348" s="83" t="s">
        <v>122</v>
      </c>
      <c r="H1348" t="str">
        <f t="shared" si="108"/>
        <v>Liu</v>
      </c>
      <c r="I1348" t="str">
        <f t="shared" si="109"/>
        <v>Anna</v>
      </c>
      <c r="J1348" t="str">
        <f t="shared" si="110"/>
        <v>Liu, Anna</v>
      </c>
      <c r="K1348">
        <f>VLOOKUP(C1348,'Invited Hospitals'!B:J, 7, FALSE)</f>
        <v>491</v>
      </c>
      <c r="L1348" s="132">
        <v>23</v>
      </c>
      <c r="M1348">
        <f>VLOOKUP($C1348,'Invited Hospitals'!$B:$J, 8, FALSE)</f>
        <v>2011</v>
      </c>
      <c r="N1348" s="132" t="str">
        <f>VLOOKUP($C1348,'Invited Hospitals'!$B:$K, 9, FALSE)</f>
        <v>Nongovt. (not-for-profit) - Other</v>
      </c>
      <c r="O1348" s="17" t="s">
        <v>2690</v>
      </c>
      <c r="P1348" s="27">
        <v>38936</v>
      </c>
      <c r="Q1348" s="17" t="s">
        <v>2681</v>
      </c>
      <c r="R1348" s="132" t="str">
        <f>VLOOKUP($C1348,'Invited Hospitals'!$B:$K, 10, FALSE)</f>
        <v>Major</v>
      </c>
      <c r="V1348" s="10"/>
      <c r="X1348" s="10"/>
      <c r="Y1348" s="14"/>
      <c r="AF1348" s="17"/>
      <c r="AG1348" s="27"/>
      <c r="AH1348" s="17"/>
    </row>
    <row r="1349" spans="1:34">
      <c r="A1349" s="84">
        <v>0.43723847822008011</v>
      </c>
      <c r="B1349" s="83" t="s">
        <v>95</v>
      </c>
      <c r="C1349" s="83" t="s">
        <v>95</v>
      </c>
      <c r="D1349" s="84">
        <v>0.7705177108775364</v>
      </c>
      <c r="E1349" s="83" t="s">
        <v>96</v>
      </c>
      <c r="F1349" s="84">
        <v>0.13460555484819647</v>
      </c>
      <c r="G1349" s="83" t="s">
        <v>120</v>
      </c>
      <c r="H1349" t="str">
        <f t="shared" si="108"/>
        <v>Lee</v>
      </c>
      <c r="I1349" t="str">
        <f t="shared" si="109"/>
        <v>Brian</v>
      </c>
      <c r="J1349" t="str">
        <f t="shared" si="110"/>
        <v>Lee, Brian</v>
      </c>
      <c r="K1349">
        <f>VLOOKUP(C1349,'Invited Hospitals'!B:J, 7, FALSE)</f>
        <v>491</v>
      </c>
      <c r="L1349" s="132">
        <v>23</v>
      </c>
      <c r="M1349">
        <f>VLOOKUP($C1349,'Invited Hospitals'!$B:$J, 8, FALSE)</f>
        <v>2011</v>
      </c>
      <c r="N1349" s="132" t="str">
        <f>VLOOKUP($C1349,'Invited Hospitals'!$B:$K, 9, FALSE)</f>
        <v>Nongovt. (not-for-profit) - Other</v>
      </c>
      <c r="O1349" s="17" t="s">
        <v>2690</v>
      </c>
      <c r="P1349" s="27">
        <v>36388</v>
      </c>
      <c r="Q1349" s="17" t="s">
        <v>2681</v>
      </c>
      <c r="R1349" s="132" t="str">
        <f>VLOOKUP($C1349,'Invited Hospitals'!$B:$K, 10, FALSE)</f>
        <v>Major</v>
      </c>
      <c r="V1349" s="10"/>
      <c r="X1349" s="10"/>
      <c r="Y1349" s="14"/>
      <c r="AF1349" s="17"/>
      <c r="AG1349" s="27"/>
      <c r="AH1349" s="17"/>
    </row>
    <row r="1350" spans="1:34">
      <c r="A1350" s="84">
        <v>0.65837103722791246</v>
      </c>
      <c r="B1350" s="83" t="s">
        <v>95</v>
      </c>
      <c r="C1350" s="83" t="s">
        <v>95</v>
      </c>
      <c r="D1350" s="84">
        <v>0.7705177108775364</v>
      </c>
      <c r="E1350" s="83" t="s">
        <v>96</v>
      </c>
      <c r="F1350" s="84">
        <v>0.13460555484819647</v>
      </c>
      <c r="G1350" s="83" t="s">
        <v>134</v>
      </c>
      <c r="H1350" t="str">
        <f t="shared" si="108"/>
        <v>Perrez</v>
      </c>
      <c r="I1350" t="str">
        <f t="shared" si="109"/>
        <v>Carolina</v>
      </c>
      <c r="J1350" t="str">
        <f t="shared" si="110"/>
        <v>Perrez, Carolina</v>
      </c>
      <c r="K1350">
        <f>VLOOKUP(C1350,'Invited Hospitals'!B:J, 7, FALSE)</f>
        <v>491</v>
      </c>
      <c r="L1350" s="132">
        <v>23</v>
      </c>
      <c r="M1350">
        <f>VLOOKUP($C1350,'Invited Hospitals'!$B:$J, 8, FALSE)</f>
        <v>2011</v>
      </c>
      <c r="N1350" s="132" t="str">
        <f>VLOOKUP($C1350,'Invited Hospitals'!$B:$K, 9, FALSE)</f>
        <v>Nongovt. (not-for-profit) - Other</v>
      </c>
      <c r="O1350" s="17" t="s">
        <v>2688</v>
      </c>
      <c r="P1350" s="27">
        <v>42065</v>
      </c>
      <c r="Q1350" s="17" t="s">
        <v>2678</v>
      </c>
      <c r="R1350" s="132" t="str">
        <f>VLOOKUP($C1350,'Invited Hospitals'!$B:$K, 10, FALSE)</f>
        <v>Major</v>
      </c>
      <c r="V1350" s="10"/>
      <c r="X1350" s="10"/>
      <c r="Y1350" s="14"/>
      <c r="AF1350" s="17"/>
      <c r="AG1350" s="27"/>
      <c r="AH1350" s="17"/>
    </row>
    <row r="1351" spans="1:34">
      <c r="A1351" s="84">
        <v>0.65813266142174132</v>
      </c>
      <c r="B1351" s="83" t="s">
        <v>95</v>
      </c>
      <c r="C1351" s="83" t="s">
        <v>95</v>
      </c>
      <c r="D1351" s="84">
        <v>0.7705177108775364</v>
      </c>
      <c r="E1351" s="83" t="s">
        <v>96</v>
      </c>
      <c r="F1351" s="84">
        <v>0.13460555484819647</v>
      </c>
      <c r="G1351" s="83" t="s">
        <v>147</v>
      </c>
      <c r="H1351" t="str">
        <f t="shared" si="108"/>
        <v>Cadet</v>
      </c>
      <c r="I1351" t="str">
        <f t="shared" si="109"/>
        <v>Cecilia</v>
      </c>
      <c r="J1351" t="str">
        <f t="shared" si="110"/>
        <v>Cadet, Cecilia</v>
      </c>
      <c r="K1351">
        <f>VLOOKUP(C1351,'Invited Hospitals'!B:J, 7, FALSE)</f>
        <v>491</v>
      </c>
      <c r="L1351" s="132">
        <v>23</v>
      </c>
      <c r="M1351">
        <f>VLOOKUP($C1351,'Invited Hospitals'!$B:$J, 8, FALSE)</f>
        <v>2011</v>
      </c>
      <c r="N1351" s="132" t="str">
        <f>VLOOKUP($C1351,'Invited Hospitals'!$B:$K, 9, FALSE)</f>
        <v>Nongovt. (not-for-profit) - Other</v>
      </c>
      <c r="O1351" s="17" t="s">
        <v>2690</v>
      </c>
      <c r="P1351" s="27">
        <v>33945</v>
      </c>
      <c r="Q1351" s="17" t="s">
        <v>2681</v>
      </c>
      <c r="R1351" s="132" t="str">
        <f>VLOOKUP($C1351,'Invited Hospitals'!$B:$K, 10, FALSE)</f>
        <v>Major</v>
      </c>
      <c r="V1351" s="10"/>
      <c r="X1351" s="10"/>
      <c r="Y1351" s="14"/>
      <c r="AF1351" s="17"/>
      <c r="AG1351" s="27"/>
      <c r="AH1351" s="17"/>
    </row>
    <row r="1352" spans="1:34">
      <c r="A1352" s="84">
        <v>0.602835760866961</v>
      </c>
      <c r="B1352" s="83" t="s">
        <v>95</v>
      </c>
      <c r="C1352" s="83" t="s">
        <v>95</v>
      </c>
      <c r="D1352" s="84">
        <v>0.7705177108775364</v>
      </c>
      <c r="E1352" s="83" t="s">
        <v>96</v>
      </c>
      <c r="F1352" s="84">
        <v>0.13460555484819647</v>
      </c>
      <c r="G1352" s="83" t="s">
        <v>127</v>
      </c>
      <c r="H1352" t="str">
        <f t="shared" si="108"/>
        <v>Perdomo</v>
      </c>
      <c r="I1352" t="str">
        <f t="shared" si="109"/>
        <v>Cheryl</v>
      </c>
      <c r="J1352" t="str">
        <f t="shared" si="110"/>
        <v>Perdomo, Cheryl</v>
      </c>
      <c r="K1352">
        <f>VLOOKUP(C1352,'Invited Hospitals'!B:J, 7, FALSE)</f>
        <v>491</v>
      </c>
      <c r="L1352" s="132">
        <v>23</v>
      </c>
      <c r="M1352">
        <f>VLOOKUP($C1352,'Invited Hospitals'!$B:$J, 8, FALSE)</f>
        <v>2011</v>
      </c>
      <c r="N1352" s="132" t="str">
        <f>VLOOKUP($C1352,'Invited Hospitals'!$B:$K, 9, FALSE)</f>
        <v>Nongovt. (not-for-profit) - Other</v>
      </c>
      <c r="O1352" s="17" t="s">
        <v>2690</v>
      </c>
      <c r="P1352" s="27">
        <v>42898</v>
      </c>
      <c r="Q1352" s="17" t="s">
        <v>2678</v>
      </c>
      <c r="R1352" s="132" t="str">
        <f>VLOOKUP($C1352,'Invited Hospitals'!$B:$K, 10, FALSE)</f>
        <v>Major</v>
      </c>
      <c r="V1352" s="10"/>
      <c r="X1352" s="12"/>
      <c r="Y1352" s="14"/>
      <c r="AF1352" s="17"/>
      <c r="AG1352" s="27"/>
      <c r="AH1352" s="17"/>
    </row>
    <row r="1353" spans="1:34">
      <c r="A1353" s="84">
        <v>0.28735495948834033</v>
      </c>
      <c r="B1353" s="83" t="s">
        <v>95</v>
      </c>
      <c r="C1353" s="83" t="s">
        <v>95</v>
      </c>
      <c r="D1353" s="84">
        <v>0.7705177108775364</v>
      </c>
      <c r="E1353" s="83" t="s">
        <v>96</v>
      </c>
      <c r="F1353" s="84">
        <v>0.13460555484819647</v>
      </c>
      <c r="G1353" s="83" t="s">
        <v>98</v>
      </c>
      <c r="H1353" t="str">
        <f t="shared" si="108"/>
        <v>Berkvam</v>
      </c>
      <c r="I1353" t="str">
        <f t="shared" si="109"/>
        <v>Christopher</v>
      </c>
      <c r="J1353" t="str">
        <f t="shared" si="110"/>
        <v>Berkvam, Christopher</v>
      </c>
      <c r="K1353">
        <f>VLOOKUP(C1353,'Invited Hospitals'!B:J, 7, FALSE)</f>
        <v>491</v>
      </c>
      <c r="L1353" s="132">
        <v>23</v>
      </c>
      <c r="M1353">
        <f>VLOOKUP($C1353,'Invited Hospitals'!$B:$J, 8, FALSE)</f>
        <v>2011</v>
      </c>
      <c r="N1353" s="132" t="str">
        <f>VLOOKUP($C1353,'Invited Hospitals'!$B:$K, 9, FALSE)</f>
        <v>Nongovt. (not-for-profit) - Other</v>
      </c>
      <c r="O1353" s="17" t="s">
        <v>2690</v>
      </c>
      <c r="P1353" s="27">
        <v>42891</v>
      </c>
      <c r="Q1353" s="17" t="s">
        <v>2681</v>
      </c>
      <c r="R1353" s="132" t="str">
        <f>VLOOKUP($C1353,'Invited Hospitals'!$B:$K, 10, FALSE)</f>
        <v>Major</v>
      </c>
      <c r="V1353" s="10"/>
      <c r="X1353" s="12"/>
      <c r="Y1353" s="14"/>
      <c r="AF1353" s="17"/>
      <c r="AG1353" s="27"/>
      <c r="AH1353" s="17"/>
    </row>
    <row r="1354" spans="1:34">
      <c r="A1354" s="84">
        <v>0.44993470999258722</v>
      </c>
      <c r="B1354" s="83" t="s">
        <v>95</v>
      </c>
      <c r="C1354" s="83" t="s">
        <v>95</v>
      </c>
      <c r="D1354" s="84">
        <v>0.7705177108775364</v>
      </c>
      <c r="E1354" s="83" t="s">
        <v>96</v>
      </c>
      <c r="F1354" s="84">
        <v>0.13460555484819647</v>
      </c>
      <c r="G1354" s="83" t="s">
        <v>114</v>
      </c>
      <c r="H1354" t="str">
        <f t="shared" si="108"/>
        <v>Jones</v>
      </c>
      <c r="I1354" t="str">
        <f t="shared" si="109"/>
        <v>Dana</v>
      </c>
      <c r="J1354" t="str">
        <f t="shared" si="110"/>
        <v>Jones, Dana</v>
      </c>
      <c r="K1354">
        <f>VLOOKUP(C1354,'Invited Hospitals'!B:J, 7, FALSE)</f>
        <v>491</v>
      </c>
      <c r="L1354" s="132">
        <v>23</v>
      </c>
      <c r="M1354">
        <f>VLOOKUP($C1354,'Invited Hospitals'!$B:$J, 8, FALSE)</f>
        <v>2011</v>
      </c>
      <c r="N1354" s="132" t="str">
        <f>VLOOKUP($C1354,'Invited Hospitals'!$B:$K, 9, FALSE)</f>
        <v>Nongovt. (not-for-profit) - Other</v>
      </c>
      <c r="O1354" s="17" t="s">
        <v>2690</v>
      </c>
      <c r="P1354" s="27">
        <v>42891</v>
      </c>
      <c r="Q1354" s="17" t="s">
        <v>2681</v>
      </c>
      <c r="R1354" s="132" t="str">
        <f>VLOOKUP($C1354,'Invited Hospitals'!$B:$K, 10, FALSE)</f>
        <v>Major</v>
      </c>
      <c r="V1354" s="10"/>
      <c r="X1354" s="12"/>
      <c r="Y1354" s="14"/>
      <c r="AF1354" s="17"/>
      <c r="AG1354" s="27"/>
      <c r="AH1354" s="17"/>
    </row>
    <row r="1355" spans="1:34">
      <c r="A1355" s="84">
        <v>0.58466536280517778</v>
      </c>
      <c r="B1355" s="83" t="s">
        <v>95</v>
      </c>
      <c r="C1355" s="83" t="s">
        <v>95</v>
      </c>
      <c r="D1355" s="84">
        <v>0.7705177108775364</v>
      </c>
      <c r="E1355" s="83" t="s">
        <v>96</v>
      </c>
      <c r="F1355" s="84">
        <v>0.13460555484819647</v>
      </c>
      <c r="G1355" s="83" t="s">
        <v>117</v>
      </c>
      <c r="H1355" t="str">
        <f t="shared" si="108"/>
        <v>King</v>
      </c>
      <c r="I1355" t="str">
        <f t="shared" si="109"/>
        <v>Diane</v>
      </c>
      <c r="J1355" t="str">
        <f t="shared" si="110"/>
        <v>King, Diane</v>
      </c>
      <c r="K1355">
        <f>VLOOKUP(C1355,'Invited Hospitals'!B:J, 7, FALSE)</f>
        <v>491</v>
      </c>
      <c r="L1355" s="132">
        <v>23</v>
      </c>
      <c r="M1355">
        <f>VLOOKUP($C1355,'Invited Hospitals'!$B:$J, 8, FALSE)</f>
        <v>2011</v>
      </c>
      <c r="N1355" s="132" t="str">
        <f>VLOOKUP($C1355,'Invited Hospitals'!$B:$K, 9, FALSE)</f>
        <v>Nongovt. (not-for-profit) - Other</v>
      </c>
      <c r="O1355" s="17" t="s">
        <v>2691</v>
      </c>
      <c r="P1355" s="27">
        <v>32567</v>
      </c>
      <c r="Q1355" s="17" t="s">
        <v>2678</v>
      </c>
      <c r="R1355" s="132" t="str">
        <f>VLOOKUP($C1355,'Invited Hospitals'!$B:$K, 10, FALSE)</f>
        <v>Major</v>
      </c>
      <c r="V1355" s="10"/>
      <c r="X1355" s="12"/>
      <c r="Y1355" s="14"/>
      <c r="AF1355" s="17"/>
      <c r="AG1355" s="27"/>
      <c r="AH1355" s="17"/>
    </row>
    <row r="1356" spans="1:34">
      <c r="A1356" s="84">
        <v>0.66696004005072984</v>
      </c>
      <c r="B1356" s="83" t="s">
        <v>95</v>
      </c>
      <c r="C1356" s="83" t="s">
        <v>95</v>
      </c>
      <c r="D1356" s="84">
        <v>0.7705177108775364</v>
      </c>
      <c r="E1356" s="83" t="s">
        <v>96</v>
      </c>
      <c r="F1356" s="84">
        <v>0.13460555484819647</v>
      </c>
      <c r="G1356" s="83" t="s">
        <v>140</v>
      </c>
      <c r="H1356" t="str">
        <f t="shared" si="108"/>
        <v>Stolle</v>
      </c>
      <c r="I1356" t="str">
        <f t="shared" si="109"/>
        <v>Ellen</v>
      </c>
      <c r="J1356" t="str">
        <f t="shared" si="110"/>
        <v>Stolle, Ellen</v>
      </c>
      <c r="K1356">
        <f>VLOOKUP(C1356,'Invited Hospitals'!B:J, 7, FALSE)</f>
        <v>491</v>
      </c>
      <c r="L1356" s="132">
        <v>23</v>
      </c>
      <c r="M1356">
        <f>VLOOKUP($C1356,'Invited Hospitals'!$B:$J, 8, FALSE)</f>
        <v>2011</v>
      </c>
      <c r="N1356" s="132" t="str">
        <f>VLOOKUP($C1356,'Invited Hospitals'!$B:$K, 9, FALSE)</f>
        <v>Nongovt. (not-for-profit) - Other</v>
      </c>
      <c r="O1356" s="17" t="s">
        <v>2690</v>
      </c>
      <c r="P1356" s="27">
        <v>41526</v>
      </c>
      <c r="Q1356" s="17" t="s">
        <v>2678</v>
      </c>
      <c r="R1356" s="132" t="str">
        <f>VLOOKUP($C1356,'Invited Hospitals'!$B:$K, 10, FALSE)</f>
        <v>Major</v>
      </c>
      <c r="V1356" s="10"/>
      <c r="X1356" s="12"/>
      <c r="Y1356" s="14"/>
      <c r="AF1356" s="17"/>
      <c r="AG1356" s="27"/>
      <c r="AH1356" s="17"/>
    </row>
    <row r="1357" spans="1:34">
      <c r="A1357" s="84">
        <v>0.70598302780900124</v>
      </c>
      <c r="B1357" s="83" t="s">
        <v>95</v>
      </c>
      <c r="C1357" s="83" t="s">
        <v>95</v>
      </c>
      <c r="D1357" s="84">
        <v>0.7705177108775364</v>
      </c>
      <c r="E1357" s="83" t="s">
        <v>96</v>
      </c>
      <c r="F1357" s="84">
        <v>0.13460555484819647</v>
      </c>
      <c r="G1357" s="83" t="s">
        <v>116</v>
      </c>
      <c r="H1357" t="str">
        <f t="shared" si="108"/>
        <v>Kelly</v>
      </c>
      <c r="I1357" t="str">
        <f t="shared" si="109"/>
        <v>Hazel</v>
      </c>
      <c r="J1357" t="str">
        <f t="shared" si="110"/>
        <v>Kelly, Hazel</v>
      </c>
      <c r="K1357">
        <f>VLOOKUP(C1357,'Invited Hospitals'!B:J, 7, FALSE)</f>
        <v>491</v>
      </c>
      <c r="L1357" s="132">
        <v>23</v>
      </c>
      <c r="M1357">
        <f>VLOOKUP($C1357,'Invited Hospitals'!$B:$J, 8, FALSE)</f>
        <v>2011</v>
      </c>
      <c r="N1357" s="132" t="str">
        <f>VLOOKUP($C1357,'Invited Hospitals'!$B:$K, 9, FALSE)</f>
        <v>Nongovt. (not-for-profit) - Other</v>
      </c>
      <c r="O1357" s="17" t="s">
        <v>2690</v>
      </c>
      <c r="P1357" s="27">
        <v>38628</v>
      </c>
      <c r="Q1357" s="17" t="s">
        <v>2678</v>
      </c>
      <c r="R1357" s="132" t="str">
        <f>VLOOKUP($C1357,'Invited Hospitals'!$B:$K, 10, FALSE)</f>
        <v>Major</v>
      </c>
      <c r="V1357" s="10"/>
      <c r="X1357" s="12"/>
      <c r="Y1357" s="14"/>
      <c r="AF1357" s="17"/>
      <c r="AG1357" s="27"/>
      <c r="AH1357" s="17"/>
    </row>
    <row r="1358" spans="1:34">
      <c r="A1358" s="84">
        <v>0.42973571178513048</v>
      </c>
      <c r="B1358" s="83" t="s">
        <v>95</v>
      </c>
      <c r="C1358" s="83" t="s">
        <v>95</v>
      </c>
      <c r="D1358" s="84">
        <v>0.7705177108775364</v>
      </c>
      <c r="E1358" s="83" t="s">
        <v>96</v>
      </c>
      <c r="F1358" s="84">
        <v>0.13460555484819647</v>
      </c>
      <c r="G1358" s="83" t="s">
        <v>136</v>
      </c>
      <c r="H1358" t="str">
        <f t="shared" si="108"/>
        <v>Rollandi</v>
      </c>
      <c r="I1358" t="str">
        <f t="shared" si="109"/>
        <v>Jackie</v>
      </c>
      <c r="J1358" t="str">
        <f t="shared" si="110"/>
        <v>Rollandi, Jackie</v>
      </c>
      <c r="K1358">
        <f>VLOOKUP(C1358,'Invited Hospitals'!B:J, 7, FALSE)</f>
        <v>491</v>
      </c>
      <c r="L1358" s="132">
        <v>23</v>
      </c>
      <c r="M1358">
        <f>VLOOKUP($C1358,'Invited Hospitals'!$B:$J, 8, FALSE)</f>
        <v>2011</v>
      </c>
      <c r="N1358" s="132" t="str">
        <f>VLOOKUP($C1358,'Invited Hospitals'!$B:$K, 9, FALSE)</f>
        <v>Nongovt. (not-for-profit) - Other</v>
      </c>
      <c r="O1358" s="17" t="s">
        <v>2690</v>
      </c>
      <c r="P1358" s="27">
        <v>38443</v>
      </c>
      <c r="Q1358" s="17" t="s">
        <v>2678</v>
      </c>
      <c r="R1358" s="132" t="str">
        <f>VLOOKUP($C1358,'Invited Hospitals'!$B:$K, 10, FALSE)</f>
        <v>Major</v>
      </c>
      <c r="V1358" s="10"/>
      <c r="X1358" s="12"/>
      <c r="Y1358" s="14"/>
      <c r="AF1358" s="17"/>
      <c r="AG1358" s="27"/>
      <c r="AH1358" s="17"/>
    </row>
    <row r="1359" spans="1:34">
      <c r="A1359" s="84">
        <v>5.2284142006055467E-2</v>
      </c>
      <c r="B1359" s="83" t="s">
        <v>95</v>
      </c>
      <c r="C1359" s="83" t="s">
        <v>95</v>
      </c>
      <c r="D1359" s="84">
        <v>0.7705177108775364</v>
      </c>
      <c r="E1359" s="83" t="s">
        <v>96</v>
      </c>
      <c r="F1359" s="84">
        <v>0.13460555484819647</v>
      </c>
      <c r="G1359" s="83" t="s">
        <v>113</v>
      </c>
      <c r="H1359" t="str">
        <f t="shared" si="108"/>
        <v>Hellman</v>
      </c>
      <c r="I1359" t="str">
        <f t="shared" si="109"/>
        <v>Jamie</v>
      </c>
      <c r="J1359" t="str">
        <f t="shared" si="110"/>
        <v>Hellman, Jamie</v>
      </c>
      <c r="K1359">
        <f>VLOOKUP(C1359,'Invited Hospitals'!B:J, 7, FALSE)</f>
        <v>491</v>
      </c>
      <c r="L1359" s="132">
        <v>23</v>
      </c>
      <c r="M1359">
        <f>VLOOKUP($C1359,'Invited Hospitals'!$B:$J, 8, FALSE)</f>
        <v>2011</v>
      </c>
      <c r="N1359" s="132" t="str">
        <f>VLOOKUP($C1359,'Invited Hospitals'!$B:$K, 9, FALSE)</f>
        <v>Nongovt. (not-for-profit) - Other</v>
      </c>
      <c r="O1359" s="17" t="s">
        <v>2690</v>
      </c>
      <c r="P1359" s="27">
        <v>41365</v>
      </c>
      <c r="Q1359" s="17" t="s">
        <v>2681</v>
      </c>
      <c r="R1359" s="132" t="str">
        <f>VLOOKUP($C1359,'Invited Hospitals'!$B:$K, 10, FALSE)</f>
        <v>Major</v>
      </c>
      <c r="V1359" s="10"/>
      <c r="X1359" s="12"/>
      <c r="Y1359" s="14"/>
      <c r="AF1359" s="17"/>
      <c r="AG1359" s="27"/>
      <c r="AH1359" s="17"/>
    </row>
    <row r="1360" spans="1:34">
      <c r="A1360" s="84">
        <v>0.21171938819792846</v>
      </c>
      <c r="B1360" s="83" t="s">
        <v>95</v>
      </c>
      <c r="C1360" s="83" t="s">
        <v>95</v>
      </c>
      <c r="D1360" s="84">
        <v>0.7705177108775364</v>
      </c>
      <c r="E1360" s="83" t="s">
        <v>96</v>
      </c>
      <c r="F1360" s="84">
        <v>0.13460555484819647</v>
      </c>
      <c r="G1360" s="83" t="s">
        <v>107</v>
      </c>
      <c r="H1360" t="str">
        <f t="shared" si="108"/>
        <v>Eustaquio</v>
      </c>
      <c r="I1360" t="str">
        <f t="shared" si="109"/>
        <v>Janine</v>
      </c>
      <c r="J1360" t="str">
        <f t="shared" si="110"/>
        <v>Eustaquio, Janine</v>
      </c>
      <c r="K1360">
        <f>VLOOKUP(C1360,'Invited Hospitals'!B:J, 7, FALSE)</f>
        <v>491</v>
      </c>
      <c r="L1360" s="132">
        <v>23</v>
      </c>
      <c r="M1360">
        <f>VLOOKUP($C1360,'Invited Hospitals'!$B:$J, 8, FALSE)</f>
        <v>2011</v>
      </c>
      <c r="N1360" s="132" t="str">
        <f>VLOOKUP($C1360,'Invited Hospitals'!$B:$K, 9, FALSE)</f>
        <v>Nongovt. (not-for-profit) - Other</v>
      </c>
      <c r="O1360" s="17" t="s">
        <v>2690</v>
      </c>
      <c r="P1360" s="27">
        <v>42891</v>
      </c>
      <c r="Q1360" s="17" t="s">
        <v>2681</v>
      </c>
      <c r="R1360" s="132" t="str">
        <f>VLOOKUP($C1360,'Invited Hospitals'!$B:$K, 10, FALSE)</f>
        <v>Major</v>
      </c>
      <c r="V1360" s="10"/>
      <c r="X1360" s="12"/>
      <c r="Y1360" s="14"/>
      <c r="AF1360" s="17"/>
      <c r="AG1360" s="27"/>
      <c r="AH1360" s="17"/>
    </row>
    <row r="1361" spans="1:34">
      <c r="A1361" s="84">
        <v>0.88007105423776355</v>
      </c>
      <c r="B1361" s="83" t="s">
        <v>95</v>
      </c>
      <c r="C1361" s="83" t="s">
        <v>95</v>
      </c>
      <c r="D1361" s="84">
        <v>0.7705177108775364</v>
      </c>
      <c r="E1361" s="83" t="s">
        <v>96</v>
      </c>
      <c r="F1361" s="84">
        <v>0.13460555484819647</v>
      </c>
      <c r="G1361" s="83" t="s">
        <v>146</v>
      </c>
      <c r="H1361" t="str">
        <f t="shared" si="108"/>
        <v>Zabala</v>
      </c>
      <c r="I1361" t="str">
        <f t="shared" si="109"/>
        <v>Jeaneth</v>
      </c>
      <c r="J1361" t="str">
        <f t="shared" si="110"/>
        <v>Zabala, Jeaneth</v>
      </c>
      <c r="K1361">
        <f>VLOOKUP(C1361,'Invited Hospitals'!B:J, 7, FALSE)</f>
        <v>491</v>
      </c>
      <c r="L1361" s="132">
        <v>23</v>
      </c>
      <c r="M1361">
        <f>VLOOKUP($C1361,'Invited Hospitals'!$B:$J, 8, FALSE)</f>
        <v>2011</v>
      </c>
      <c r="N1361" s="132" t="str">
        <f>VLOOKUP($C1361,'Invited Hospitals'!$B:$K, 9, FALSE)</f>
        <v>Nongovt. (not-for-profit) - Other</v>
      </c>
      <c r="O1361" s="17" t="s">
        <v>2690</v>
      </c>
      <c r="P1361" s="27">
        <v>41365</v>
      </c>
      <c r="Q1361" s="17" t="s">
        <v>2681</v>
      </c>
      <c r="R1361" s="132" t="str">
        <f>VLOOKUP($C1361,'Invited Hospitals'!$B:$K, 10, FALSE)</f>
        <v>Major</v>
      </c>
      <c r="V1361" s="10"/>
      <c r="X1361" s="12"/>
      <c r="Y1361" s="14"/>
      <c r="AF1361" s="17"/>
      <c r="AG1361" s="27"/>
      <c r="AH1361" s="17"/>
    </row>
    <row r="1362" spans="1:34">
      <c r="A1362" s="84">
        <v>0.50206923066968767</v>
      </c>
      <c r="B1362" s="83" t="s">
        <v>95</v>
      </c>
      <c r="C1362" s="83" t="s">
        <v>95</v>
      </c>
      <c r="D1362" s="84">
        <v>0.7705177108775364</v>
      </c>
      <c r="E1362" s="83" t="s">
        <v>96</v>
      </c>
      <c r="F1362" s="84">
        <v>0.13460555484819647</v>
      </c>
      <c r="G1362" s="83" t="s">
        <v>143</v>
      </c>
      <c r="H1362" t="str">
        <f t="shared" si="108"/>
        <v>Misrahi</v>
      </c>
      <c r="I1362" t="str">
        <f t="shared" si="109"/>
        <v>Jennifer</v>
      </c>
      <c r="J1362" t="str">
        <f t="shared" si="110"/>
        <v>Misrahi, Jennifer</v>
      </c>
      <c r="K1362">
        <f>VLOOKUP(C1362,'Invited Hospitals'!B:J, 7, FALSE)</f>
        <v>491</v>
      </c>
      <c r="L1362" s="132">
        <v>23</v>
      </c>
      <c r="M1362">
        <f>VLOOKUP($C1362,'Invited Hospitals'!$B:$J, 8, FALSE)</f>
        <v>2011</v>
      </c>
      <c r="N1362" s="132" t="str">
        <f>VLOOKUP($C1362,'Invited Hospitals'!$B:$K, 9, FALSE)</f>
        <v>Nongovt. (not-for-profit) - Other</v>
      </c>
      <c r="O1362" s="17" t="s">
        <v>2690</v>
      </c>
      <c r="P1362" s="27">
        <v>42622</v>
      </c>
      <c r="Q1362" s="17" t="s">
        <v>2681</v>
      </c>
      <c r="R1362" s="132" t="str">
        <f>VLOOKUP($C1362,'Invited Hospitals'!$B:$K, 10, FALSE)</f>
        <v>Major</v>
      </c>
      <c r="V1362" s="10"/>
      <c r="X1362" s="12"/>
      <c r="Y1362" s="14"/>
      <c r="AF1362" s="17"/>
      <c r="AG1362" s="27"/>
      <c r="AH1362" s="17"/>
    </row>
    <row r="1363" spans="1:34">
      <c r="A1363" s="84">
        <v>0.59294984508256598</v>
      </c>
      <c r="B1363" s="83" t="s">
        <v>95</v>
      </c>
      <c r="C1363" s="83" t="s">
        <v>95</v>
      </c>
      <c r="D1363" s="84">
        <v>0.7705177108775364</v>
      </c>
      <c r="E1363" s="83" t="s">
        <v>96</v>
      </c>
      <c r="F1363" s="84">
        <v>0.13460555484819647</v>
      </c>
      <c r="G1363" s="83" t="s">
        <v>142</v>
      </c>
      <c r="H1363" t="str">
        <f t="shared" si="108"/>
        <v>Tsang</v>
      </c>
      <c r="I1363" t="str">
        <f t="shared" si="109"/>
        <v>Jennifer</v>
      </c>
      <c r="J1363" t="str">
        <f t="shared" si="110"/>
        <v>Tsang, Jennifer</v>
      </c>
      <c r="K1363">
        <f>VLOOKUP(C1363,'Invited Hospitals'!B:J, 7, FALSE)</f>
        <v>491</v>
      </c>
      <c r="L1363" s="132">
        <v>23</v>
      </c>
      <c r="M1363">
        <f>VLOOKUP($C1363,'Invited Hospitals'!$B:$J, 8, FALSE)</f>
        <v>2011</v>
      </c>
      <c r="N1363" s="132" t="str">
        <f>VLOOKUP($C1363,'Invited Hospitals'!$B:$K, 9, FALSE)</f>
        <v>Nongovt. (not-for-profit) - Other</v>
      </c>
      <c r="O1363" s="17" t="s">
        <v>2690</v>
      </c>
      <c r="P1363" s="27">
        <v>41526</v>
      </c>
      <c r="Q1363" s="17" t="s">
        <v>2681</v>
      </c>
      <c r="R1363" s="132" t="str">
        <f>VLOOKUP($C1363,'Invited Hospitals'!$B:$K, 10, FALSE)</f>
        <v>Major</v>
      </c>
      <c r="V1363" s="10"/>
      <c r="X1363" s="12"/>
      <c r="Y1363" s="14"/>
      <c r="AF1363" s="17"/>
      <c r="AG1363" s="27"/>
      <c r="AH1363" s="17"/>
    </row>
    <row r="1364" spans="1:34">
      <c r="A1364" s="84">
        <v>0.65206758883025129</v>
      </c>
      <c r="B1364" s="83" t="s">
        <v>95</v>
      </c>
      <c r="C1364" s="83" t="s">
        <v>95</v>
      </c>
      <c r="D1364" s="84">
        <v>0.7705177108775364</v>
      </c>
      <c r="E1364" s="83" t="s">
        <v>96</v>
      </c>
      <c r="F1364" s="84">
        <v>0.13460555484819647</v>
      </c>
      <c r="G1364" s="83" t="s">
        <v>108</v>
      </c>
      <c r="H1364" t="str">
        <f t="shared" si="108"/>
        <v>Fernandez</v>
      </c>
      <c r="I1364" t="str">
        <f t="shared" si="109"/>
        <v>Jojo</v>
      </c>
      <c r="J1364" t="str">
        <f t="shared" si="110"/>
        <v>Fernandez, Jojo</v>
      </c>
      <c r="K1364">
        <f>VLOOKUP(C1364,'Invited Hospitals'!B:J, 7, FALSE)</f>
        <v>491</v>
      </c>
      <c r="L1364" s="132">
        <v>23</v>
      </c>
      <c r="M1364">
        <f>VLOOKUP($C1364,'Invited Hospitals'!$B:$J, 8, FALSE)</f>
        <v>2011</v>
      </c>
      <c r="N1364" s="132" t="str">
        <f>VLOOKUP($C1364,'Invited Hospitals'!$B:$K, 9, FALSE)</f>
        <v>Nongovt. (not-for-profit) - Other</v>
      </c>
      <c r="O1364" s="17" t="s">
        <v>2509</v>
      </c>
      <c r="P1364" s="27">
        <v>39671</v>
      </c>
      <c r="Q1364" s="17" t="s">
        <v>2681</v>
      </c>
      <c r="R1364" s="132" t="str">
        <f>VLOOKUP($C1364,'Invited Hospitals'!$B:$K, 10, FALSE)</f>
        <v>Major</v>
      </c>
      <c r="V1364" s="10"/>
      <c r="X1364" s="12"/>
      <c r="Y1364" s="14"/>
      <c r="AF1364" s="17"/>
      <c r="AG1364" s="27"/>
      <c r="AH1364" s="17"/>
    </row>
    <row r="1365" spans="1:34">
      <c r="A1365" s="84">
        <v>0.58769077848995177</v>
      </c>
      <c r="B1365" s="83" t="s">
        <v>95</v>
      </c>
      <c r="C1365" s="83" t="s">
        <v>95</v>
      </c>
      <c r="D1365" s="84">
        <v>0.7705177108775364</v>
      </c>
      <c r="E1365" s="83" t="s">
        <v>96</v>
      </c>
      <c r="F1365" s="84">
        <v>0.13460555484819647</v>
      </c>
      <c r="G1365" s="83" t="s">
        <v>106</v>
      </c>
      <c r="H1365" t="str">
        <f t="shared" si="108"/>
        <v>Ecabande</v>
      </c>
      <c r="I1365" t="str">
        <f t="shared" si="109"/>
        <v>Judith</v>
      </c>
      <c r="J1365" t="str">
        <f t="shared" si="110"/>
        <v>Ecabande, Judith</v>
      </c>
      <c r="K1365">
        <f>VLOOKUP(C1365,'Invited Hospitals'!B:J, 7, FALSE)</f>
        <v>491</v>
      </c>
      <c r="L1365" s="132">
        <v>23</v>
      </c>
      <c r="M1365">
        <f>VLOOKUP($C1365,'Invited Hospitals'!$B:$J, 8, FALSE)</f>
        <v>2011</v>
      </c>
      <c r="N1365" s="132" t="str">
        <f>VLOOKUP($C1365,'Invited Hospitals'!$B:$K, 9, FALSE)</f>
        <v>Nongovt. (not-for-profit) - Other</v>
      </c>
      <c r="O1365" s="17" t="s">
        <v>2690</v>
      </c>
      <c r="P1365" s="27">
        <v>42905</v>
      </c>
      <c r="Q1365" s="17" t="s">
        <v>2681</v>
      </c>
      <c r="R1365" s="132" t="str">
        <f>VLOOKUP($C1365,'Invited Hospitals'!$B:$K, 10, FALSE)</f>
        <v>Major</v>
      </c>
      <c r="V1365" s="10"/>
      <c r="X1365" s="12"/>
      <c r="Y1365" s="14"/>
      <c r="AF1365" s="17"/>
      <c r="AG1365" s="27"/>
      <c r="AH1365" s="17"/>
    </row>
    <row r="1366" spans="1:34">
      <c r="A1366" s="84">
        <v>0.38729401828683307</v>
      </c>
      <c r="B1366" s="83" t="s">
        <v>95</v>
      </c>
      <c r="C1366" s="83" t="s">
        <v>95</v>
      </c>
      <c r="D1366" s="84">
        <v>0.7705177108775364</v>
      </c>
      <c r="E1366" s="83" t="s">
        <v>96</v>
      </c>
      <c r="F1366" s="84">
        <v>0.13460555484819647</v>
      </c>
      <c r="G1366" s="83" t="s">
        <v>101</v>
      </c>
      <c r="H1366" t="str">
        <f t="shared" si="108"/>
        <v>Brandt</v>
      </c>
      <c r="I1366" t="str">
        <f t="shared" si="109"/>
        <v>Karen</v>
      </c>
      <c r="J1366" t="str">
        <f t="shared" si="110"/>
        <v>Brandt, Karen</v>
      </c>
      <c r="K1366">
        <f>VLOOKUP(C1366,'Invited Hospitals'!B:J, 7, FALSE)</f>
        <v>491</v>
      </c>
      <c r="L1366" s="132">
        <v>23</v>
      </c>
      <c r="M1366">
        <f>VLOOKUP($C1366,'Invited Hospitals'!$B:$J, 8, FALSE)</f>
        <v>2011</v>
      </c>
      <c r="N1366" s="132" t="str">
        <f>VLOOKUP($C1366,'Invited Hospitals'!$B:$K, 9, FALSE)</f>
        <v>Nongovt. (not-for-profit) - Other</v>
      </c>
      <c r="O1366" s="17" t="s">
        <v>2690</v>
      </c>
      <c r="P1366" s="27">
        <v>38726</v>
      </c>
      <c r="Q1366" s="17" t="s">
        <v>2681</v>
      </c>
      <c r="R1366" s="132" t="str">
        <f>VLOOKUP($C1366,'Invited Hospitals'!$B:$K, 10, FALSE)</f>
        <v>Major</v>
      </c>
      <c r="V1366" s="10"/>
      <c r="X1366" s="12"/>
      <c r="Y1366" s="14"/>
      <c r="AF1366" s="17"/>
      <c r="AG1366" s="27"/>
      <c r="AH1366" s="17"/>
    </row>
    <row r="1367" spans="1:34">
      <c r="A1367" s="84">
        <v>0.81743052656803106</v>
      </c>
      <c r="B1367" s="83" t="s">
        <v>95</v>
      </c>
      <c r="C1367" s="83" t="s">
        <v>95</v>
      </c>
      <c r="D1367" s="84">
        <v>0.7705177108775364</v>
      </c>
      <c r="E1367" s="83" t="s">
        <v>96</v>
      </c>
      <c r="F1367" s="84">
        <v>0.13460555484819647</v>
      </c>
      <c r="G1367" s="83" t="s">
        <v>100</v>
      </c>
      <c r="H1367" t="str">
        <f t="shared" si="108"/>
        <v>Bonenfant</v>
      </c>
      <c r="I1367" t="str">
        <f t="shared" si="109"/>
        <v>Kate</v>
      </c>
      <c r="J1367" t="str">
        <f t="shared" si="110"/>
        <v>Bonenfant, Kate</v>
      </c>
      <c r="K1367">
        <f>VLOOKUP(C1367,'Invited Hospitals'!B:J, 7, FALSE)</f>
        <v>491</v>
      </c>
      <c r="L1367" s="132">
        <v>23</v>
      </c>
      <c r="M1367">
        <f>VLOOKUP($C1367,'Invited Hospitals'!$B:$J, 8, FALSE)</f>
        <v>2011</v>
      </c>
      <c r="N1367" s="132" t="str">
        <f>VLOOKUP($C1367,'Invited Hospitals'!$B:$K, 9, FALSE)</f>
        <v>Nongovt. (not-for-profit) - Other</v>
      </c>
      <c r="O1367" s="17" t="s">
        <v>2689</v>
      </c>
      <c r="P1367" s="27">
        <v>31089</v>
      </c>
      <c r="Q1367" s="17" t="s">
        <v>2681</v>
      </c>
      <c r="R1367" s="132" t="str">
        <f>VLOOKUP($C1367,'Invited Hospitals'!$B:$K, 10, FALSE)</f>
        <v>Major</v>
      </c>
      <c r="V1367" s="10"/>
      <c r="X1367" s="12"/>
      <c r="Y1367" s="14"/>
      <c r="AF1367" s="17"/>
      <c r="AG1367" s="27"/>
      <c r="AH1367" s="17"/>
    </row>
    <row r="1368" spans="1:34">
      <c r="A1368" s="84">
        <v>0.69331701776115162</v>
      </c>
      <c r="B1368" s="83" t="s">
        <v>95</v>
      </c>
      <c r="C1368" s="83" t="s">
        <v>95</v>
      </c>
      <c r="D1368" s="84">
        <v>0.7705177108775364</v>
      </c>
      <c r="E1368" s="83" t="s">
        <v>96</v>
      </c>
      <c r="F1368" s="84">
        <v>0.13460555484819647</v>
      </c>
      <c r="G1368" s="83" t="s">
        <v>133</v>
      </c>
      <c r="H1368" t="str">
        <f t="shared" si="108"/>
        <v>Tranchina</v>
      </c>
      <c r="I1368" t="str">
        <f t="shared" si="109"/>
        <v>Kelsey</v>
      </c>
      <c r="J1368" t="str">
        <f t="shared" si="110"/>
        <v>Tranchina, Kelsey</v>
      </c>
      <c r="K1368">
        <f>VLOOKUP(C1368,'Invited Hospitals'!B:J, 7, FALSE)</f>
        <v>491</v>
      </c>
      <c r="L1368" s="132">
        <v>23</v>
      </c>
      <c r="M1368">
        <f>VLOOKUP($C1368,'Invited Hospitals'!$B:$J, 8, FALSE)</f>
        <v>2011</v>
      </c>
      <c r="N1368" s="132" t="str">
        <f>VLOOKUP($C1368,'Invited Hospitals'!$B:$K, 9, FALSE)</f>
        <v>Nongovt. (not-for-profit) - Other</v>
      </c>
      <c r="O1368" s="17" t="s">
        <v>2690</v>
      </c>
      <c r="P1368" s="27">
        <v>42856</v>
      </c>
      <c r="Q1368" s="17" t="s">
        <v>2681</v>
      </c>
      <c r="R1368" s="132" t="str">
        <f>VLOOKUP($C1368,'Invited Hospitals'!$B:$K, 10, FALSE)</f>
        <v>Major</v>
      </c>
      <c r="V1368" s="10"/>
      <c r="X1368" s="12"/>
      <c r="Y1368" s="14"/>
      <c r="AF1368" s="17"/>
      <c r="AG1368" s="27"/>
      <c r="AH1368" s="17"/>
    </row>
    <row r="1369" spans="1:34">
      <c r="A1369" s="84">
        <v>0.90954628304666119</v>
      </c>
      <c r="B1369" s="83" t="s">
        <v>95</v>
      </c>
      <c r="C1369" s="83" t="s">
        <v>95</v>
      </c>
      <c r="D1369" s="84">
        <v>0.7705177108775364</v>
      </c>
      <c r="E1369" s="83" t="s">
        <v>96</v>
      </c>
      <c r="F1369" s="84">
        <v>0.13460555484819647</v>
      </c>
      <c r="G1369" s="83" t="s">
        <v>132</v>
      </c>
      <c r="H1369" t="str">
        <f t="shared" si="108"/>
        <v>Pedretti</v>
      </c>
      <c r="I1369" t="str">
        <f t="shared" si="109"/>
        <v>Kennedy</v>
      </c>
      <c r="J1369" t="str">
        <f t="shared" si="110"/>
        <v>Pedretti, Kennedy</v>
      </c>
      <c r="K1369">
        <f>VLOOKUP(C1369,'Invited Hospitals'!B:J, 7, FALSE)</f>
        <v>491</v>
      </c>
      <c r="L1369" s="132">
        <v>23</v>
      </c>
      <c r="M1369">
        <f>VLOOKUP($C1369,'Invited Hospitals'!$B:$J, 8, FALSE)</f>
        <v>2011</v>
      </c>
      <c r="N1369" s="132" t="str">
        <f>VLOOKUP($C1369,'Invited Hospitals'!$B:$K, 9, FALSE)</f>
        <v>Nongovt. (not-for-profit) - Other</v>
      </c>
      <c r="O1369" s="17" t="s">
        <v>2690</v>
      </c>
      <c r="P1369" s="27">
        <v>41939</v>
      </c>
      <c r="Q1369" s="17" t="s">
        <v>2678</v>
      </c>
      <c r="R1369" s="132" t="str">
        <f>VLOOKUP($C1369,'Invited Hospitals'!$B:$K, 10, FALSE)</f>
        <v>Major</v>
      </c>
      <c r="V1369" s="10"/>
      <c r="X1369" s="12"/>
      <c r="Y1369" s="14"/>
      <c r="AF1369" s="17"/>
      <c r="AG1369" s="27"/>
      <c r="AH1369" s="17"/>
    </row>
    <row r="1370" spans="1:34">
      <c r="A1370" s="84">
        <v>0.50898648063778795</v>
      </c>
      <c r="B1370" s="83" t="s">
        <v>95</v>
      </c>
      <c r="C1370" s="83" t="s">
        <v>95</v>
      </c>
      <c r="D1370" s="84">
        <v>0.7705177108775364</v>
      </c>
      <c r="E1370" s="83" t="s">
        <v>96</v>
      </c>
      <c r="F1370" s="84">
        <v>0.13460555484819647</v>
      </c>
      <c r="G1370" s="83" t="s">
        <v>110</v>
      </c>
      <c r="H1370" t="str">
        <f t="shared" si="108"/>
        <v>Gerard</v>
      </c>
      <c r="I1370" t="str">
        <f t="shared" si="109"/>
        <v>Kerri</v>
      </c>
      <c r="J1370" t="str">
        <f t="shared" si="110"/>
        <v>Gerard, Kerri</v>
      </c>
      <c r="K1370">
        <f>VLOOKUP(C1370,'Invited Hospitals'!B:J, 7, FALSE)</f>
        <v>491</v>
      </c>
      <c r="L1370" s="132">
        <v>23</v>
      </c>
      <c r="M1370">
        <f>VLOOKUP($C1370,'Invited Hospitals'!$B:$J, 8, FALSE)</f>
        <v>2011</v>
      </c>
      <c r="N1370" s="132" t="str">
        <f>VLOOKUP($C1370,'Invited Hospitals'!$B:$K, 9, FALSE)</f>
        <v>Nongovt. (not-for-profit) - Other</v>
      </c>
      <c r="O1370" s="17" t="s">
        <v>2690</v>
      </c>
      <c r="P1370" s="27">
        <v>42891</v>
      </c>
      <c r="Q1370" s="17" t="s">
        <v>2681</v>
      </c>
      <c r="R1370" s="132" t="str">
        <f>VLOOKUP($C1370,'Invited Hospitals'!$B:$K, 10, FALSE)</f>
        <v>Major</v>
      </c>
      <c r="V1370" s="10"/>
      <c r="X1370" s="12"/>
      <c r="Y1370" s="14"/>
      <c r="AF1370" s="17"/>
      <c r="AG1370" s="27"/>
      <c r="AH1370" s="17"/>
    </row>
    <row r="1371" spans="1:34">
      <c r="A1371" s="84">
        <v>0.84252023096242579</v>
      </c>
      <c r="B1371" s="83" t="s">
        <v>95</v>
      </c>
      <c r="C1371" s="83" t="s">
        <v>95</v>
      </c>
      <c r="D1371" s="84">
        <v>0.7705177108775364</v>
      </c>
      <c r="E1371" s="83" t="s">
        <v>96</v>
      </c>
      <c r="F1371" s="84">
        <v>0.13460555484819647</v>
      </c>
      <c r="G1371" s="83" t="s">
        <v>131</v>
      </c>
      <c r="H1371" t="str">
        <f t="shared" si="108"/>
        <v>Sada</v>
      </c>
      <c r="I1371" t="str">
        <f t="shared" si="109"/>
        <v>Kristen</v>
      </c>
      <c r="J1371" t="str">
        <f t="shared" si="110"/>
        <v>Sada, Kristen</v>
      </c>
      <c r="K1371">
        <f>VLOOKUP(C1371,'Invited Hospitals'!B:J, 7, FALSE)</f>
        <v>491</v>
      </c>
      <c r="L1371" s="132">
        <v>23</v>
      </c>
      <c r="M1371">
        <f>VLOOKUP($C1371,'Invited Hospitals'!$B:$J, 8, FALSE)</f>
        <v>2011</v>
      </c>
      <c r="N1371" s="132" t="str">
        <f>VLOOKUP($C1371,'Invited Hospitals'!$B:$K, 9, FALSE)</f>
        <v>Nongovt. (not-for-profit) - Other</v>
      </c>
      <c r="O1371" s="17" t="s">
        <v>2690</v>
      </c>
      <c r="P1371" s="27">
        <v>38538</v>
      </c>
      <c r="Q1371" s="17" t="s">
        <v>2678</v>
      </c>
      <c r="R1371" s="132" t="str">
        <f>VLOOKUP($C1371,'Invited Hospitals'!$B:$K, 10, FALSE)</f>
        <v>Major</v>
      </c>
      <c r="V1371" s="10"/>
      <c r="X1371" s="12"/>
      <c r="Y1371" s="14"/>
      <c r="AF1371" s="17"/>
      <c r="AG1371" s="27"/>
      <c r="AH1371" s="17"/>
    </row>
    <row r="1372" spans="1:34">
      <c r="A1372" s="84">
        <v>0.55590805757380624</v>
      </c>
      <c r="B1372" s="83" t="s">
        <v>95</v>
      </c>
      <c r="C1372" s="83" t="s">
        <v>95</v>
      </c>
      <c r="D1372" s="84">
        <v>0.7705177108775364</v>
      </c>
      <c r="E1372" s="83" t="s">
        <v>96</v>
      </c>
      <c r="F1372" s="84">
        <v>0.13460555484819647</v>
      </c>
      <c r="G1372" s="83" t="s">
        <v>128</v>
      </c>
      <c r="H1372" t="str">
        <f t="shared" si="108"/>
        <v>Norris</v>
      </c>
      <c r="I1372" t="str">
        <f t="shared" si="109"/>
        <v>Kristi</v>
      </c>
      <c r="J1372" t="str">
        <f t="shared" si="110"/>
        <v>Norris, Kristi</v>
      </c>
      <c r="K1372">
        <f>VLOOKUP(C1372,'Invited Hospitals'!B:J, 7, FALSE)</f>
        <v>491</v>
      </c>
      <c r="L1372" s="132">
        <v>23</v>
      </c>
      <c r="M1372">
        <f>VLOOKUP($C1372,'Invited Hospitals'!$B:$J, 8, FALSE)</f>
        <v>2011</v>
      </c>
      <c r="N1372" s="132" t="str">
        <f>VLOOKUP($C1372,'Invited Hospitals'!$B:$K, 9, FALSE)</f>
        <v>Nongovt. (not-for-profit) - Other</v>
      </c>
      <c r="O1372" s="17" t="s">
        <v>2509</v>
      </c>
      <c r="P1372" s="27">
        <v>37025</v>
      </c>
      <c r="Q1372" s="17" t="s">
        <v>2678</v>
      </c>
      <c r="R1372" s="132" t="str">
        <f>VLOOKUP($C1372,'Invited Hospitals'!$B:$K, 10, FALSE)</f>
        <v>Major</v>
      </c>
      <c r="V1372" s="10"/>
      <c r="X1372" s="12"/>
      <c r="Y1372" s="14"/>
      <c r="AF1372" s="17"/>
      <c r="AG1372" s="27"/>
      <c r="AH1372" s="17"/>
    </row>
    <row r="1373" spans="1:34">
      <c r="A1373" s="84">
        <v>0.28218922282369119</v>
      </c>
      <c r="B1373" s="83" t="s">
        <v>95</v>
      </c>
      <c r="C1373" s="83" t="s">
        <v>95</v>
      </c>
      <c r="D1373" s="84">
        <v>0.7705177108775364</v>
      </c>
      <c r="E1373" s="83" t="s">
        <v>96</v>
      </c>
      <c r="F1373" s="84">
        <v>0.13460555484819647</v>
      </c>
      <c r="G1373" s="83" t="s">
        <v>112</v>
      </c>
      <c r="H1373" t="str">
        <f t="shared" si="108"/>
        <v>Gleason</v>
      </c>
      <c r="I1373" t="str">
        <f t="shared" si="109"/>
        <v>Laura</v>
      </c>
      <c r="J1373" t="str">
        <f t="shared" si="110"/>
        <v>Gleason, Laura</v>
      </c>
      <c r="K1373">
        <f>VLOOKUP(C1373,'Invited Hospitals'!B:J, 7, FALSE)</f>
        <v>491</v>
      </c>
      <c r="L1373" s="132">
        <v>23</v>
      </c>
      <c r="M1373">
        <f>VLOOKUP($C1373,'Invited Hospitals'!$B:$J, 8, FALSE)</f>
        <v>2011</v>
      </c>
      <c r="N1373" s="132" t="str">
        <f>VLOOKUP($C1373,'Invited Hospitals'!$B:$K, 9, FALSE)</f>
        <v>Nongovt. (not-for-profit) - Other</v>
      </c>
      <c r="O1373" s="17" t="s">
        <v>2690</v>
      </c>
      <c r="P1373" s="27">
        <v>42905</v>
      </c>
      <c r="Q1373" s="17" t="s">
        <v>2678</v>
      </c>
      <c r="R1373" s="132" t="str">
        <f>VLOOKUP($C1373,'Invited Hospitals'!$B:$K, 10, FALSE)</f>
        <v>Major</v>
      </c>
      <c r="V1373" s="11"/>
      <c r="X1373" s="13"/>
      <c r="Y1373" s="14"/>
      <c r="AF1373" s="17"/>
      <c r="AG1373" s="27"/>
      <c r="AH1373" s="17"/>
    </row>
    <row r="1374" spans="1:34">
      <c r="A1374" s="84">
        <v>0.90760874442285555</v>
      </c>
      <c r="B1374" s="83" t="s">
        <v>95</v>
      </c>
      <c r="C1374" s="83" t="s">
        <v>95</v>
      </c>
      <c r="D1374" s="84">
        <v>0.7705177108775364</v>
      </c>
      <c r="E1374" s="83" t="s">
        <v>96</v>
      </c>
      <c r="F1374" s="84">
        <v>0.13460555484819647</v>
      </c>
      <c r="G1374" s="83" t="s">
        <v>102</v>
      </c>
      <c r="H1374" t="str">
        <f t="shared" si="108"/>
        <v>Casey</v>
      </c>
      <c r="I1374" t="str">
        <f t="shared" si="109"/>
        <v>Lisa</v>
      </c>
      <c r="J1374" t="str">
        <f t="shared" si="110"/>
        <v>Casey, Lisa</v>
      </c>
      <c r="K1374">
        <f>VLOOKUP(C1374,'Invited Hospitals'!B:J, 7, FALSE)</f>
        <v>491</v>
      </c>
      <c r="L1374" s="132">
        <v>23</v>
      </c>
      <c r="M1374">
        <f>VLOOKUP($C1374,'Invited Hospitals'!$B:$J, 8, FALSE)</f>
        <v>2011</v>
      </c>
      <c r="N1374" s="132" t="str">
        <f>VLOOKUP($C1374,'Invited Hospitals'!$B:$K, 9, FALSE)</f>
        <v>Nongovt. (not-for-profit) - Other</v>
      </c>
      <c r="O1374" s="17" t="s">
        <v>2690</v>
      </c>
      <c r="P1374" s="27">
        <v>38446</v>
      </c>
      <c r="Q1374" s="17" t="s">
        <v>2678</v>
      </c>
      <c r="R1374" s="132" t="str">
        <f>VLOOKUP($C1374,'Invited Hospitals'!$B:$K, 10, FALSE)</f>
        <v>Major</v>
      </c>
      <c r="V1374" s="11"/>
      <c r="X1374" s="13"/>
      <c r="Y1374" s="14"/>
      <c r="AF1374" s="17"/>
      <c r="AG1374" s="27"/>
      <c r="AH1374" s="17"/>
    </row>
    <row r="1375" spans="1:34">
      <c r="A1375" s="84">
        <v>0.46096731443983152</v>
      </c>
      <c r="B1375" s="83" t="s">
        <v>95</v>
      </c>
      <c r="C1375" s="83" t="s">
        <v>95</v>
      </c>
      <c r="D1375" s="84">
        <v>0.7705177108775364</v>
      </c>
      <c r="E1375" s="83" t="s">
        <v>96</v>
      </c>
      <c r="F1375" s="84">
        <v>0.13460555484819647</v>
      </c>
      <c r="G1375" s="83" t="s">
        <v>126</v>
      </c>
      <c r="H1375" t="str">
        <f t="shared" si="108"/>
        <v>Marque</v>
      </c>
      <c r="I1375" t="str">
        <f t="shared" si="109"/>
        <v>Lydia</v>
      </c>
      <c r="J1375" t="str">
        <f t="shared" si="110"/>
        <v>Marque, Lydia</v>
      </c>
      <c r="K1375">
        <f>VLOOKUP(C1375,'Invited Hospitals'!B:J, 7, FALSE)</f>
        <v>491</v>
      </c>
      <c r="L1375" s="132">
        <v>23</v>
      </c>
      <c r="M1375">
        <f>VLOOKUP($C1375,'Invited Hospitals'!$B:$J, 8, FALSE)</f>
        <v>2011</v>
      </c>
      <c r="N1375" s="132" t="str">
        <f>VLOOKUP($C1375,'Invited Hospitals'!$B:$K, 9, FALSE)</f>
        <v>Nongovt. (not-for-profit) - Other</v>
      </c>
      <c r="O1375" s="17" t="s">
        <v>2686</v>
      </c>
      <c r="P1375" s="27">
        <v>37624</v>
      </c>
      <c r="Q1375" s="17" t="s">
        <v>2678</v>
      </c>
      <c r="R1375" s="132" t="str">
        <f>VLOOKUP($C1375,'Invited Hospitals'!$B:$K, 10, FALSE)</f>
        <v>Major</v>
      </c>
      <c r="V1375" s="11"/>
      <c r="X1375" s="13"/>
      <c r="Y1375" s="14"/>
      <c r="AF1375" s="17"/>
      <c r="AG1375" s="27"/>
      <c r="AH1375" s="17"/>
    </row>
    <row r="1376" spans="1:34">
      <c r="A1376" s="84">
        <v>0.88977089246528318</v>
      </c>
      <c r="B1376" s="83" t="s">
        <v>95</v>
      </c>
      <c r="C1376" s="83" t="s">
        <v>95</v>
      </c>
      <c r="D1376" s="84">
        <v>0.7705177108775364</v>
      </c>
      <c r="E1376" s="83" t="s">
        <v>96</v>
      </c>
      <c r="F1376" s="84">
        <v>0.13460555484819647</v>
      </c>
      <c r="G1376" s="83" t="s">
        <v>118</v>
      </c>
      <c r="H1376" t="str">
        <f t="shared" si="108"/>
        <v>Kuznia</v>
      </c>
      <c r="I1376" t="str">
        <f t="shared" si="109"/>
        <v>Maggie</v>
      </c>
      <c r="J1376" t="str">
        <f t="shared" si="110"/>
        <v>Kuznia, Maggie</v>
      </c>
      <c r="K1376">
        <f>VLOOKUP(C1376,'Invited Hospitals'!B:J, 7, FALSE)</f>
        <v>491</v>
      </c>
      <c r="L1376" s="132">
        <v>23</v>
      </c>
      <c r="M1376">
        <f>VLOOKUP($C1376,'Invited Hospitals'!$B:$J, 8, FALSE)</f>
        <v>2011</v>
      </c>
      <c r="N1376" s="132" t="str">
        <f>VLOOKUP($C1376,'Invited Hospitals'!$B:$K, 9, FALSE)</f>
        <v>Nongovt. (not-for-profit) - Other</v>
      </c>
      <c r="O1376" s="17" t="s">
        <v>2690</v>
      </c>
      <c r="P1376" s="27">
        <v>25874</v>
      </c>
      <c r="Q1376" s="17" t="s">
        <v>2678</v>
      </c>
      <c r="R1376" s="132" t="str">
        <f>VLOOKUP($C1376,'Invited Hospitals'!$B:$K, 10, FALSE)</f>
        <v>Major</v>
      </c>
      <c r="V1376" s="11"/>
      <c r="X1376" s="13"/>
      <c r="Y1376" s="14"/>
      <c r="AF1376" s="17"/>
      <c r="AG1376" s="27"/>
      <c r="AH1376" s="17"/>
    </row>
    <row r="1377" spans="1:34">
      <c r="A1377" s="84">
        <v>0.3520314137380921</v>
      </c>
      <c r="B1377" s="83" t="s">
        <v>95</v>
      </c>
      <c r="C1377" s="83" t="s">
        <v>95</v>
      </c>
      <c r="D1377" s="84">
        <v>0.7705177108775364</v>
      </c>
      <c r="E1377" s="83" t="s">
        <v>96</v>
      </c>
      <c r="F1377" s="84">
        <v>0.13460555484819647</v>
      </c>
      <c r="G1377" s="83" t="s">
        <v>138</v>
      </c>
      <c r="H1377" t="str">
        <f t="shared" si="108"/>
        <v>Saavedra</v>
      </c>
      <c r="I1377" t="str">
        <f t="shared" si="109"/>
        <v>Maria</v>
      </c>
      <c r="J1377" t="str">
        <f t="shared" si="110"/>
        <v>Saavedra, Maria</v>
      </c>
      <c r="K1377">
        <f>VLOOKUP(C1377,'Invited Hospitals'!B:J, 7, FALSE)</f>
        <v>491</v>
      </c>
      <c r="L1377" s="132">
        <v>23</v>
      </c>
      <c r="M1377">
        <f>VLOOKUP($C1377,'Invited Hospitals'!$B:$J, 8, FALSE)</f>
        <v>2011</v>
      </c>
      <c r="N1377" s="132" t="str">
        <f>VLOOKUP($C1377,'Invited Hospitals'!$B:$K, 9, FALSE)</f>
        <v>Nongovt. (not-for-profit) - Other</v>
      </c>
      <c r="O1377" s="17" t="s">
        <v>2690</v>
      </c>
      <c r="P1377" s="27">
        <v>42009</v>
      </c>
      <c r="Q1377" s="17" t="s">
        <v>2678</v>
      </c>
      <c r="R1377" s="132" t="str">
        <f>VLOOKUP($C1377,'Invited Hospitals'!$B:$K, 10, FALSE)</f>
        <v>Major</v>
      </c>
      <c r="V1377" s="11"/>
      <c r="X1377" s="13"/>
      <c r="Y1377" s="14"/>
      <c r="AF1377" s="17"/>
      <c r="AG1377" s="27"/>
      <c r="AH1377" s="17"/>
    </row>
    <row r="1378" spans="1:34">
      <c r="A1378" s="84">
        <v>0.10515833853628864</v>
      </c>
      <c r="B1378" s="83" t="s">
        <v>95</v>
      </c>
      <c r="C1378" s="83" t="s">
        <v>95</v>
      </c>
      <c r="D1378" s="84">
        <v>0.7705177108775364</v>
      </c>
      <c r="E1378" s="83" t="s">
        <v>96</v>
      </c>
      <c r="F1378" s="84">
        <v>0.13460555484819647</v>
      </c>
      <c r="G1378" s="83" t="s">
        <v>103</v>
      </c>
      <c r="H1378" t="str">
        <f t="shared" ref="H1378:H1393" si="111">LEFT(G1378,(FIND(" ",G1378,1)-1))</f>
        <v>Castillo</v>
      </c>
      <c r="I1378" t="str">
        <f t="shared" ref="I1378:I1393" si="112">TRIM(MID(G1378,FIND(" ",G1378)+1,256))</f>
        <v>Marin</v>
      </c>
      <c r="J1378" t="str">
        <f t="shared" si="110"/>
        <v>Castillo, Marin</v>
      </c>
      <c r="K1378">
        <f>VLOOKUP(C1378,'Invited Hospitals'!B:J, 7, FALSE)</f>
        <v>491</v>
      </c>
      <c r="L1378" s="132">
        <v>23</v>
      </c>
      <c r="M1378">
        <f>VLOOKUP($C1378,'Invited Hospitals'!$B:$J, 8, FALSE)</f>
        <v>2011</v>
      </c>
      <c r="N1378" s="132" t="str">
        <f>VLOOKUP($C1378,'Invited Hospitals'!$B:$K, 9, FALSE)</f>
        <v>Nongovt. (not-for-profit) - Other</v>
      </c>
      <c r="O1378" s="17" t="s">
        <v>2690</v>
      </c>
      <c r="P1378" s="27">
        <v>39601</v>
      </c>
      <c r="Q1378" s="17" t="s">
        <v>2678</v>
      </c>
      <c r="R1378" s="132" t="str">
        <f>VLOOKUP($C1378,'Invited Hospitals'!$B:$K, 10, FALSE)</f>
        <v>Major</v>
      </c>
      <c r="V1378" s="11"/>
      <c r="X1378" s="13"/>
      <c r="Y1378" s="14"/>
      <c r="AF1378" s="17"/>
      <c r="AG1378" s="27"/>
      <c r="AH1378" s="17"/>
    </row>
    <row r="1379" spans="1:34">
      <c r="A1379" s="84">
        <v>0.87280195486004075</v>
      </c>
      <c r="B1379" s="83" t="s">
        <v>95</v>
      </c>
      <c r="C1379" s="83" t="s">
        <v>95</v>
      </c>
      <c r="D1379" s="84">
        <v>0.7705177108775364</v>
      </c>
      <c r="E1379" s="83" t="s">
        <v>96</v>
      </c>
      <c r="F1379" s="84">
        <v>0.13460555484819647</v>
      </c>
      <c r="G1379" s="83" t="s">
        <v>111</v>
      </c>
      <c r="H1379" t="str">
        <f t="shared" si="111"/>
        <v>Gerlach</v>
      </c>
      <c r="I1379" t="str">
        <f t="shared" si="112"/>
        <v>MaryAnn</v>
      </c>
      <c r="J1379" t="str">
        <f t="shared" si="110"/>
        <v>Gerlach, Maryann</v>
      </c>
      <c r="K1379">
        <f>VLOOKUP(C1379,'Invited Hospitals'!B:J, 7, FALSE)</f>
        <v>491</v>
      </c>
      <c r="L1379" s="132">
        <v>23</v>
      </c>
      <c r="M1379">
        <f>VLOOKUP($C1379,'Invited Hospitals'!$B:$J, 8, FALSE)</f>
        <v>2011</v>
      </c>
      <c r="N1379" s="132" t="str">
        <f>VLOOKUP($C1379,'Invited Hospitals'!$B:$K, 9, FALSE)</f>
        <v>Nongovt. (not-for-profit) - Other</v>
      </c>
      <c r="O1379" s="17" t="s">
        <v>2509</v>
      </c>
      <c r="P1379" s="27">
        <v>42009</v>
      </c>
      <c r="Q1379" s="17" t="s">
        <v>2678</v>
      </c>
      <c r="R1379" s="132" t="str">
        <f>VLOOKUP($C1379,'Invited Hospitals'!$B:$K, 10, FALSE)</f>
        <v>Major</v>
      </c>
      <c r="V1379" s="11"/>
      <c r="X1379" s="13"/>
      <c r="Y1379" s="14"/>
      <c r="AF1379" s="17"/>
      <c r="AG1379" s="27"/>
      <c r="AH1379" s="17"/>
    </row>
    <row r="1380" spans="1:34">
      <c r="A1380" s="84">
        <v>4.1970102433359302E-2</v>
      </c>
      <c r="B1380" s="83" t="s">
        <v>95</v>
      </c>
      <c r="C1380" s="83" t="s">
        <v>95</v>
      </c>
      <c r="D1380" s="84">
        <v>0.7705177108775364</v>
      </c>
      <c r="E1380" s="83" t="s">
        <v>96</v>
      </c>
      <c r="F1380" s="84">
        <v>0.13460555484819647</v>
      </c>
      <c r="G1380" s="83" t="s">
        <v>119</v>
      </c>
      <c r="H1380" t="str">
        <f t="shared" si="111"/>
        <v>Lao</v>
      </c>
      <c r="I1380" t="str">
        <f t="shared" si="112"/>
        <v>May</v>
      </c>
      <c r="J1380" t="str">
        <f t="shared" si="110"/>
        <v>Lao, May</v>
      </c>
      <c r="K1380">
        <f>VLOOKUP(C1380,'Invited Hospitals'!B:J, 7, FALSE)</f>
        <v>491</v>
      </c>
      <c r="L1380" s="132">
        <v>23</v>
      </c>
      <c r="M1380">
        <f>VLOOKUP($C1380,'Invited Hospitals'!$B:$J, 8, FALSE)</f>
        <v>2011</v>
      </c>
      <c r="N1380" s="132" t="str">
        <f>VLOOKUP($C1380,'Invited Hospitals'!$B:$K, 9, FALSE)</f>
        <v>Nongovt. (not-for-profit) - Other</v>
      </c>
      <c r="O1380" s="17" t="s">
        <v>2690</v>
      </c>
      <c r="P1380" s="27">
        <v>33088</v>
      </c>
      <c r="Q1380" s="17" t="s">
        <v>2678</v>
      </c>
      <c r="R1380" s="132" t="str">
        <f>VLOOKUP($C1380,'Invited Hospitals'!$B:$K, 10, FALSE)</f>
        <v>Major</v>
      </c>
      <c r="V1380" s="11"/>
      <c r="X1380" s="13"/>
      <c r="Y1380" s="14"/>
      <c r="AF1380" s="17"/>
      <c r="AG1380" s="27"/>
      <c r="AH1380" s="17"/>
    </row>
    <row r="1381" spans="1:34">
      <c r="A1381" s="84">
        <v>0.99495241477232299</v>
      </c>
      <c r="B1381" s="83" t="s">
        <v>95</v>
      </c>
      <c r="C1381" s="83" t="s">
        <v>95</v>
      </c>
      <c r="D1381" s="84">
        <v>0.7705177108775364</v>
      </c>
      <c r="E1381" s="83" t="s">
        <v>96</v>
      </c>
      <c r="F1381" s="84">
        <v>0.13460555484819647</v>
      </c>
      <c r="G1381" s="83" t="s">
        <v>124</v>
      </c>
      <c r="H1381" t="str">
        <f t="shared" si="111"/>
        <v>Ma</v>
      </c>
      <c r="I1381" t="str">
        <f t="shared" si="112"/>
        <v>Nancy</v>
      </c>
      <c r="J1381" t="str">
        <f t="shared" si="110"/>
        <v>Ma, Nancy</v>
      </c>
      <c r="K1381">
        <f>VLOOKUP(C1381,'Invited Hospitals'!B:J, 7, FALSE)</f>
        <v>491</v>
      </c>
      <c r="L1381" s="132">
        <v>23</v>
      </c>
      <c r="M1381">
        <f>VLOOKUP($C1381,'Invited Hospitals'!$B:$J, 8, FALSE)</f>
        <v>2011</v>
      </c>
      <c r="N1381" s="132" t="str">
        <f>VLOOKUP($C1381,'Invited Hospitals'!$B:$K, 9, FALSE)</f>
        <v>Nongovt. (not-for-profit) - Other</v>
      </c>
      <c r="O1381" s="17" t="s">
        <v>2691</v>
      </c>
      <c r="P1381" s="27">
        <v>33070</v>
      </c>
      <c r="Q1381" s="17" t="s">
        <v>2678</v>
      </c>
      <c r="R1381" s="132" t="str">
        <f>VLOOKUP($C1381,'Invited Hospitals'!$B:$K, 10, FALSE)</f>
        <v>Major</v>
      </c>
      <c r="V1381" s="11"/>
      <c r="X1381" s="13"/>
      <c r="Y1381" s="14"/>
      <c r="AF1381" s="17"/>
      <c r="AG1381" s="27"/>
      <c r="AH1381" s="17"/>
    </row>
    <row r="1382" spans="1:34">
      <c r="A1382" s="84">
        <v>0.64804791311073495</v>
      </c>
      <c r="B1382" s="83" t="s">
        <v>95</v>
      </c>
      <c r="C1382" s="83" t="s">
        <v>95</v>
      </c>
      <c r="D1382" s="84">
        <v>0.7705177108775364</v>
      </c>
      <c r="E1382" s="83" t="s">
        <v>96</v>
      </c>
      <c r="F1382" s="84">
        <v>0.13460555484819647</v>
      </c>
      <c r="G1382" s="83" t="s">
        <v>123</v>
      </c>
      <c r="H1382" t="str">
        <f t="shared" si="111"/>
        <v>Lynch</v>
      </c>
      <c r="I1382" t="str">
        <f t="shared" si="112"/>
        <v>Nick</v>
      </c>
      <c r="J1382" t="str">
        <f t="shared" si="110"/>
        <v>Lynch, Nick</v>
      </c>
      <c r="K1382">
        <f>VLOOKUP(C1382,'Invited Hospitals'!B:J, 7, FALSE)</f>
        <v>491</v>
      </c>
      <c r="L1382" s="132">
        <v>23</v>
      </c>
      <c r="M1382">
        <f>VLOOKUP($C1382,'Invited Hospitals'!$B:$J, 8, FALSE)</f>
        <v>2011</v>
      </c>
      <c r="N1382" s="132" t="str">
        <f>VLOOKUP($C1382,'Invited Hospitals'!$B:$K, 9, FALSE)</f>
        <v>Nongovt. (not-for-profit) - Other</v>
      </c>
      <c r="O1382" s="17" t="s">
        <v>2690</v>
      </c>
      <c r="P1382" s="27">
        <v>40847</v>
      </c>
      <c r="Q1382" s="17" t="s">
        <v>2678</v>
      </c>
      <c r="R1382" s="132" t="str">
        <f>VLOOKUP($C1382,'Invited Hospitals'!$B:$K, 10, FALSE)</f>
        <v>Major</v>
      </c>
      <c r="V1382" s="11"/>
      <c r="X1382" s="13"/>
      <c r="Y1382" s="14"/>
      <c r="AF1382" s="17"/>
      <c r="AG1382" s="27"/>
      <c r="AH1382" s="17"/>
    </row>
    <row r="1383" spans="1:34">
      <c r="A1383" s="84">
        <v>0.98231611346094516</v>
      </c>
      <c r="B1383" s="83" t="s">
        <v>95</v>
      </c>
      <c r="C1383" s="83" t="s">
        <v>95</v>
      </c>
      <c r="D1383" s="84">
        <v>0.7705177108775364</v>
      </c>
      <c r="E1383" s="83" t="s">
        <v>96</v>
      </c>
      <c r="F1383" s="84">
        <v>0.13460555484819647</v>
      </c>
      <c r="G1383" s="83" t="s">
        <v>121</v>
      </c>
      <c r="H1383" t="str">
        <f t="shared" si="111"/>
        <v>Linebarger</v>
      </c>
      <c r="I1383" t="str">
        <f t="shared" si="112"/>
        <v>Nina</v>
      </c>
      <c r="J1383" t="str">
        <f t="shared" si="110"/>
        <v>Linebarger, Nina</v>
      </c>
      <c r="K1383">
        <f>VLOOKUP(C1383,'Invited Hospitals'!B:J, 7, FALSE)</f>
        <v>491</v>
      </c>
      <c r="L1383" s="132">
        <v>23</v>
      </c>
      <c r="M1383">
        <f>VLOOKUP($C1383,'Invited Hospitals'!$B:$J, 8, FALSE)</f>
        <v>2011</v>
      </c>
      <c r="N1383" s="132" t="str">
        <f>VLOOKUP($C1383,'Invited Hospitals'!$B:$K, 9, FALSE)</f>
        <v>Nongovt. (not-for-profit) - Other</v>
      </c>
      <c r="O1383" s="17" t="s">
        <v>2690</v>
      </c>
      <c r="P1383" s="27">
        <v>39419</v>
      </c>
      <c r="Q1383" s="17" t="s">
        <v>2678</v>
      </c>
      <c r="R1383" s="132" t="str">
        <f>VLOOKUP($C1383,'Invited Hospitals'!$B:$K, 10, FALSE)</f>
        <v>Major</v>
      </c>
      <c r="V1383" s="11"/>
      <c r="X1383" s="13"/>
      <c r="Y1383" s="14"/>
      <c r="AF1383" s="17"/>
      <c r="AG1383" s="27"/>
      <c r="AH1383" s="17"/>
    </row>
    <row r="1384" spans="1:34">
      <c r="A1384" s="84">
        <v>0.55348234330332602</v>
      </c>
      <c r="B1384" s="83" t="s">
        <v>95</v>
      </c>
      <c r="C1384" s="83" t="s">
        <v>95</v>
      </c>
      <c r="D1384" s="84">
        <v>0.7705177108775364</v>
      </c>
      <c r="E1384" s="83" t="s">
        <v>96</v>
      </c>
      <c r="F1384" s="84">
        <v>0.13460555484819647</v>
      </c>
      <c r="G1384" s="83" t="s">
        <v>135</v>
      </c>
      <c r="H1384" t="str">
        <f t="shared" si="111"/>
        <v>Valiente</v>
      </c>
      <c r="I1384" t="str">
        <f t="shared" si="112"/>
        <v>Omar</v>
      </c>
      <c r="J1384" t="str">
        <f t="shared" si="110"/>
        <v>Valiente, Omar</v>
      </c>
      <c r="K1384">
        <f>VLOOKUP(C1384,'Invited Hospitals'!B:J, 7, FALSE)</f>
        <v>491</v>
      </c>
      <c r="L1384" s="132">
        <v>23</v>
      </c>
      <c r="M1384">
        <f>VLOOKUP($C1384,'Invited Hospitals'!$B:$J, 8, FALSE)</f>
        <v>2011</v>
      </c>
      <c r="N1384" s="132" t="str">
        <f>VLOOKUP($C1384,'Invited Hospitals'!$B:$K, 9, FALSE)</f>
        <v>Nongovt. (not-for-profit) - Other</v>
      </c>
      <c r="O1384" s="17" t="s">
        <v>2690</v>
      </c>
      <c r="P1384" s="27">
        <v>42625</v>
      </c>
      <c r="Q1384" s="17" t="s">
        <v>2681</v>
      </c>
      <c r="R1384" s="132" t="str">
        <f>VLOOKUP($C1384,'Invited Hospitals'!$B:$K, 10, FALSE)</f>
        <v>Major</v>
      </c>
      <c r="V1384" s="11"/>
      <c r="X1384" s="13"/>
      <c r="Y1384" s="14"/>
      <c r="AF1384" s="17"/>
      <c r="AG1384" s="27"/>
      <c r="AH1384" s="17"/>
    </row>
    <row r="1385" spans="1:34">
      <c r="A1385" s="84">
        <v>0.44358850889690138</v>
      </c>
      <c r="B1385" s="83" t="s">
        <v>95</v>
      </c>
      <c r="C1385" s="83" t="s">
        <v>95</v>
      </c>
      <c r="D1385" s="84">
        <v>0.7705177108775364</v>
      </c>
      <c r="E1385" s="83" t="s">
        <v>96</v>
      </c>
      <c r="F1385" s="84">
        <v>0.13460555484819647</v>
      </c>
      <c r="G1385" s="83" t="s">
        <v>139</v>
      </c>
      <c r="H1385" t="str">
        <f t="shared" si="111"/>
        <v>Gregoire</v>
      </c>
      <c r="I1385" t="str">
        <f t="shared" si="112"/>
        <v>Pearl</v>
      </c>
      <c r="J1385" t="str">
        <f t="shared" si="110"/>
        <v>Gregoire, Pearl</v>
      </c>
      <c r="K1385">
        <f>VLOOKUP(C1385,'Invited Hospitals'!B:J, 7, FALSE)</f>
        <v>491</v>
      </c>
      <c r="L1385" s="132">
        <v>23</v>
      </c>
      <c r="M1385">
        <f>VLOOKUP($C1385,'Invited Hospitals'!$B:$J, 8, FALSE)</f>
        <v>2011</v>
      </c>
      <c r="N1385" s="132" t="str">
        <f>VLOOKUP($C1385,'Invited Hospitals'!$B:$K, 9, FALSE)</f>
        <v>Nongovt. (not-for-profit) - Other</v>
      </c>
      <c r="O1385" s="17" t="s">
        <v>2509</v>
      </c>
      <c r="P1385" s="27">
        <v>42625</v>
      </c>
      <c r="Q1385" s="17" t="s">
        <v>2681</v>
      </c>
      <c r="R1385" s="132" t="str">
        <f>VLOOKUP($C1385,'Invited Hospitals'!$B:$K, 10, FALSE)</f>
        <v>Major</v>
      </c>
      <c r="V1385" s="11"/>
      <c r="X1385" s="13"/>
      <c r="Y1385" s="14"/>
      <c r="AF1385" s="17"/>
      <c r="AG1385" s="27"/>
      <c r="AH1385" s="17"/>
    </row>
    <row r="1386" spans="1:34">
      <c r="A1386" s="84">
        <v>9.7342342318991637E-2</v>
      </c>
      <c r="B1386" s="83" t="s">
        <v>95</v>
      </c>
      <c r="C1386" s="83" t="s">
        <v>95</v>
      </c>
      <c r="D1386" s="84">
        <v>0.7705177108775364</v>
      </c>
      <c r="E1386" s="83" t="s">
        <v>96</v>
      </c>
      <c r="F1386" s="84">
        <v>0.13460555484819647</v>
      </c>
      <c r="G1386" s="83" t="s">
        <v>145</v>
      </c>
      <c r="H1386" t="str">
        <f t="shared" si="111"/>
        <v>Subedi</v>
      </c>
      <c r="I1386" t="str">
        <f t="shared" si="112"/>
        <v>Prad</v>
      </c>
      <c r="J1386" t="str">
        <f t="shared" si="110"/>
        <v>Subedi, Prad</v>
      </c>
      <c r="K1386">
        <f>VLOOKUP(C1386,'Invited Hospitals'!B:J, 7, FALSE)</f>
        <v>491</v>
      </c>
      <c r="L1386" s="132">
        <v>23</v>
      </c>
      <c r="M1386">
        <f>VLOOKUP($C1386,'Invited Hospitals'!$B:$J, 8, FALSE)</f>
        <v>2011</v>
      </c>
      <c r="N1386" s="132" t="str">
        <f>VLOOKUP($C1386,'Invited Hospitals'!$B:$K, 9, FALSE)</f>
        <v>Nongovt. (not-for-profit) - Other</v>
      </c>
      <c r="O1386" s="17" t="s">
        <v>2690</v>
      </c>
      <c r="P1386" s="27">
        <v>40945</v>
      </c>
      <c r="Q1386" s="17" t="s">
        <v>2681</v>
      </c>
      <c r="R1386" s="132" t="str">
        <f>VLOOKUP($C1386,'Invited Hospitals'!$B:$K, 10, FALSE)</f>
        <v>Major</v>
      </c>
      <c r="V1386" s="11"/>
      <c r="X1386" s="13"/>
      <c r="Y1386" s="14"/>
      <c r="AF1386" s="17"/>
      <c r="AG1386" s="27"/>
      <c r="AH1386" s="17"/>
    </row>
    <row r="1387" spans="1:34">
      <c r="A1387" s="84">
        <v>0.15083486871807228</v>
      </c>
      <c r="B1387" s="83" t="s">
        <v>95</v>
      </c>
      <c r="C1387" s="83" t="s">
        <v>95</v>
      </c>
      <c r="D1387" s="84">
        <v>0.7705177108775364</v>
      </c>
      <c r="E1387" s="83" t="s">
        <v>96</v>
      </c>
      <c r="F1387" s="84">
        <v>0.13460555484819647</v>
      </c>
      <c r="G1387" s="83" t="s">
        <v>125</v>
      </c>
      <c r="H1387" t="str">
        <f t="shared" si="111"/>
        <v>Ma</v>
      </c>
      <c r="I1387" t="str">
        <f t="shared" si="112"/>
        <v>Qun</v>
      </c>
      <c r="J1387" t="str">
        <f t="shared" si="110"/>
        <v>Ma, Qun</v>
      </c>
      <c r="K1387">
        <f>VLOOKUP(C1387,'Invited Hospitals'!B:J, 7, FALSE)</f>
        <v>491</v>
      </c>
      <c r="L1387" s="132">
        <v>23</v>
      </c>
      <c r="M1387">
        <f>VLOOKUP($C1387,'Invited Hospitals'!$B:$J, 8, FALSE)</f>
        <v>2011</v>
      </c>
      <c r="N1387" s="132" t="str">
        <f>VLOOKUP($C1387,'Invited Hospitals'!$B:$K, 9, FALSE)</f>
        <v>Nongovt. (not-for-profit) - Other</v>
      </c>
      <c r="O1387" s="17" t="s">
        <v>2690</v>
      </c>
      <c r="P1387" s="27">
        <v>41337</v>
      </c>
      <c r="Q1387" s="17" t="s">
        <v>2681</v>
      </c>
      <c r="R1387" s="132" t="str">
        <f>VLOOKUP($C1387,'Invited Hospitals'!$B:$K, 10, FALSE)</f>
        <v>Major</v>
      </c>
      <c r="V1387" s="11"/>
      <c r="X1387" s="13"/>
      <c r="Y1387" s="14"/>
      <c r="AF1387" s="17"/>
      <c r="AG1387" s="27"/>
      <c r="AH1387" s="17"/>
    </row>
    <row r="1388" spans="1:34">
      <c r="A1388" s="84">
        <v>0.44734876311963379</v>
      </c>
      <c r="B1388" s="83" t="s">
        <v>95</v>
      </c>
      <c r="C1388" s="83" t="s">
        <v>95</v>
      </c>
      <c r="D1388" s="84">
        <v>0.7705177108775364</v>
      </c>
      <c r="E1388" s="83" t="s">
        <v>96</v>
      </c>
      <c r="F1388" s="84">
        <v>0.13460555484819647</v>
      </c>
      <c r="G1388" s="83" t="s">
        <v>109</v>
      </c>
      <c r="H1388" t="str">
        <f t="shared" si="111"/>
        <v>Fivis</v>
      </c>
      <c r="I1388" t="str">
        <f t="shared" si="112"/>
        <v>Rachel</v>
      </c>
      <c r="J1388" t="str">
        <f t="shared" si="110"/>
        <v>Fivis, Rachel</v>
      </c>
      <c r="K1388">
        <f>VLOOKUP(C1388,'Invited Hospitals'!B:J, 7, FALSE)</f>
        <v>491</v>
      </c>
      <c r="L1388" s="132">
        <v>23</v>
      </c>
      <c r="M1388">
        <f>VLOOKUP($C1388,'Invited Hospitals'!$B:$J, 8, FALSE)</f>
        <v>2011</v>
      </c>
      <c r="N1388" s="132" t="str">
        <f>VLOOKUP($C1388,'Invited Hospitals'!$B:$K, 9, FALSE)</f>
        <v>Nongovt. (not-for-profit) - Other</v>
      </c>
      <c r="O1388" s="17" t="s">
        <v>2690</v>
      </c>
      <c r="P1388" s="27">
        <v>33007</v>
      </c>
      <c r="Q1388" s="17" t="s">
        <v>2681</v>
      </c>
      <c r="R1388" s="132" t="str">
        <f>VLOOKUP($C1388,'Invited Hospitals'!$B:$K, 10, FALSE)</f>
        <v>Major</v>
      </c>
      <c r="V1388" s="11"/>
      <c r="X1388" s="13"/>
      <c r="Y1388" s="14"/>
      <c r="AF1388" s="17"/>
      <c r="AG1388" s="27"/>
      <c r="AH1388" s="17"/>
    </row>
    <row r="1389" spans="1:34">
      <c r="A1389" s="84">
        <v>0.53872236073672364</v>
      </c>
      <c r="B1389" s="83" t="s">
        <v>95</v>
      </c>
      <c r="C1389" s="83" t="s">
        <v>95</v>
      </c>
      <c r="D1389" s="84">
        <v>0.7705177108775364</v>
      </c>
      <c r="E1389" s="83" t="s">
        <v>96</v>
      </c>
      <c r="F1389" s="84">
        <v>0.13460555484819647</v>
      </c>
      <c r="G1389" s="83" t="s">
        <v>99</v>
      </c>
      <c r="H1389" t="str">
        <f t="shared" si="111"/>
        <v>Berman</v>
      </c>
      <c r="I1389" t="str">
        <f t="shared" si="112"/>
        <v>Scott</v>
      </c>
      <c r="J1389" t="str">
        <f t="shared" si="110"/>
        <v>Berman, Scott</v>
      </c>
      <c r="K1389">
        <f>VLOOKUP(C1389,'Invited Hospitals'!B:J, 7, FALSE)</f>
        <v>491</v>
      </c>
      <c r="L1389" s="132">
        <v>23</v>
      </c>
      <c r="M1389">
        <f>VLOOKUP($C1389,'Invited Hospitals'!$B:$J, 8, FALSE)</f>
        <v>2011</v>
      </c>
      <c r="N1389" s="132" t="str">
        <f>VLOOKUP($C1389,'Invited Hospitals'!$B:$K, 9, FALSE)</f>
        <v>Nongovt. (not-for-profit) - Other</v>
      </c>
      <c r="O1389" s="17" t="s">
        <v>2690</v>
      </c>
      <c r="P1389" s="27">
        <v>42898</v>
      </c>
      <c r="Q1389" s="17" t="s">
        <v>2681</v>
      </c>
      <c r="R1389" s="132" t="str">
        <f>VLOOKUP($C1389,'Invited Hospitals'!$B:$K, 10, FALSE)</f>
        <v>Major</v>
      </c>
      <c r="V1389" s="11"/>
      <c r="X1389" s="13"/>
      <c r="Y1389" s="14"/>
      <c r="AF1389" s="17"/>
      <c r="AG1389" s="27"/>
      <c r="AH1389" s="17"/>
    </row>
    <row r="1390" spans="1:34">
      <c r="A1390" s="84">
        <v>0.52969855071531824</v>
      </c>
      <c r="B1390" s="83" t="s">
        <v>95</v>
      </c>
      <c r="C1390" s="83" t="s">
        <v>95</v>
      </c>
      <c r="D1390" s="84">
        <v>0.7705177108775364</v>
      </c>
      <c r="E1390" s="83" t="s">
        <v>96</v>
      </c>
      <c r="F1390" s="84">
        <v>0.13460555484819647</v>
      </c>
      <c r="G1390" s="83" t="s">
        <v>141</v>
      </c>
      <c r="H1390" t="str">
        <f t="shared" si="111"/>
        <v>Lemus-Avila</v>
      </c>
      <c r="I1390" t="str">
        <f t="shared" si="112"/>
        <v>Sofia</v>
      </c>
      <c r="J1390" t="str">
        <f t="shared" si="110"/>
        <v>Lemus-Avila, Sofia</v>
      </c>
      <c r="K1390">
        <f>VLOOKUP(C1390,'Invited Hospitals'!B:J, 7, FALSE)</f>
        <v>491</v>
      </c>
      <c r="L1390" s="132">
        <v>23</v>
      </c>
      <c r="M1390">
        <f>VLOOKUP($C1390,'Invited Hospitals'!$B:$J, 8, FALSE)</f>
        <v>2011</v>
      </c>
      <c r="N1390" s="132" t="str">
        <f>VLOOKUP($C1390,'Invited Hospitals'!$B:$K, 9, FALSE)</f>
        <v>Nongovt. (not-for-profit) - Other</v>
      </c>
      <c r="O1390" s="17" t="s">
        <v>2509</v>
      </c>
      <c r="P1390" s="27">
        <v>38474</v>
      </c>
      <c r="Q1390" s="17" t="s">
        <v>2681</v>
      </c>
      <c r="R1390" s="132" t="str">
        <f>VLOOKUP($C1390,'Invited Hospitals'!$B:$K, 10, FALSE)</f>
        <v>Major</v>
      </c>
      <c r="V1390" s="11"/>
      <c r="X1390" s="13"/>
      <c r="Y1390" s="14"/>
      <c r="AF1390" s="17"/>
      <c r="AG1390" s="27"/>
      <c r="AH1390" s="17"/>
    </row>
    <row r="1391" spans="1:34">
      <c r="A1391" s="84">
        <v>4.8485327669884448E-2</v>
      </c>
      <c r="B1391" s="83" t="s">
        <v>95</v>
      </c>
      <c r="C1391" s="83" t="s">
        <v>95</v>
      </c>
      <c r="D1391" s="84">
        <v>0.7705177108775364</v>
      </c>
      <c r="E1391" s="83" t="s">
        <v>96</v>
      </c>
      <c r="F1391" s="84">
        <v>0.13460555484819647</v>
      </c>
      <c r="G1391" s="83" t="s">
        <v>105</v>
      </c>
      <c r="H1391" t="str">
        <f t="shared" si="111"/>
        <v>Crawford</v>
      </c>
      <c r="I1391" t="str">
        <f t="shared" si="112"/>
        <v>Stephanie</v>
      </c>
      <c r="J1391" t="str">
        <f t="shared" si="110"/>
        <v>Crawford, Stephanie</v>
      </c>
      <c r="K1391">
        <f>VLOOKUP(C1391,'Invited Hospitals'!B:J, 7, FALSE)</f>
        <v>491</v>
      </c>
      <c r="L1391" s="132">
        <v>23</v>
      </c>
      <c r="M1391">
        <f>VLOOKUP($C1391,'Invited Hospitals'!$B:$J, 8, FALSE)</f>
        <v>2011</v>
      </c>
      <c r="N1391" s="132" t="str">
        <f>VLOOKUP($C1391,'Invited Hospitals'!$B:$K, 9, FALSE)</f>
        <v>Nongovt. (not-for-profit) - Other</v>
      </c>
      <c r="O1391" s="17" t="s">
        <v>2690</v>
      </c>
      <c r="P1391" s="27">
        <v>39636</v>
      </c>
      <c r="Q1391" s="17" t="s">
        <v>2681</v>
      </c>
      <c r="R1391" s="132" t="str">
        <f>VLOOKUP($C1391,'Invited Hospitals'!$B:$K, 10, FALSE)</f>
        <v>Major</v>
      </c>
      <c r="V1391" s="10"/>
      <c r="X1391" s="10"/>
      <c r="Y1391" s="14"/>
      <c r="AF1391" s="17"/>
      <c r="AG1391" s="27"/>
      <c r="AH1391" s="17"/>
    </row>
    <row r="1392" spans="1:34">
      <c r="A1392" s="84">
        <v>0.10772371409741588</v>
      </c>
      <c r="B1392" s="83" t="s">
        <v>95</v>
      </c>
      <c r="C1392" s="83" t="s">
        <v>95</v>
      </c>
      <c r="D1392" s="84">
        <v>0.7705177108775364</v>
      </c>
      <c r="E1392" s="83" t="s">
        <v>96</v>
      </c>
      <c r="F1392" s="84">
        <v>0.13460555484819647</v>
      </c>
      <c r="G1392" s="83" t="s">
        <v>144</v>
      </c>
      <c r="H1392" t="str">
        <f t="shared" si="111"/>
        <v>Wisecarver</v>
      </c>
      <c r="I1392" t="str">
        <f t="shared" si="112"/>
        <v>Theresa</v>
      </c>
      <c r="J1392" t="str">
        <f t="shared" si="110"/>
        <v>Wisecarver, Theresa</v>
      </c>
      <c r="K1392">
        <f>VLOOKUP(C1392,'Invited Hospitals'!B:J, 7, FALSE)</f>
        <v>491</v>
      </c>
      <c r="L1392" s="132">
        <v>23</v>
      </c>
      <c r="M1392">
        <f>VLOOKUP($C1392,'Invited Hospitals'!$B:$J, 8, FALSE)</f>
        <v>2011</v>
      </c>
      <c r="N1392" s="132" t="str">
        <f>VLOOKUP($C1392,'Invited Hospitals'!$B:$K, 9, FALSE)</f>
        <v>Nongovt. (not-for-profit) - Other</v>
      </c>
      <c r="O1392" s="17" t="s">
        <v>2426</v>
      </c>
      <c r="P1392" s="27">
        <v>38971</v>
      </c>
      <c r="Q1392" s="17" t="s">
        <v>2422</v>
      </c>
      <c r="R1392" s="132" t="str">
        <f>VLOOKUP($C1392,'Invited Hospitals'!$B:$K, 10, FALSE)</f>
        <v>Major</v>
      </c>
      <c r="V1392" s="10"/>
      <c r="X1392" s="10"/>
      <c r="Y1392" s="14"/>
      <c r="AF1392" s="17"/>
      <c r="AG1392" s="27"/>
      <c r="AH1392" s="17"/>
    </row>
    <row r="1393" spans="1:34">
      <c r="A1393" s="84">
        <v>0.2185885445434721</v>
      </c>
      <c r="B1393" s="83" t="s">
        <v>95</v>
      </c>
      <c r="C1393" s="83" t="s">
        <v>95</v>
      </c>
      <c r="D1393" s="84">
        <v>0.7705177108775364</v>
      </c>
      <c r="E1393" s="83" t="s">
        <v>96</v>
      </c>
      <c r="F1393" s="84">
        <v>0.13460555484819647</v>
      </c>
      <c r="G1393" s="83" t="s">
        <v>137</v>
      </c>
      <c r="H1393" t="str">
        <f t="shared" si="111"/>
        <v>Cruzado</v>
      </c>
      <c r="I1393" t="str">
        <f t="shared" si="112"/>
        <v>Zenaida</v>
      </c>
      <c r="J1393" t="str">
        <f t="shared" si="110"/>
        <v>Cruzado, Zenaida</v>
      </c>
      <c r="K1393">
        <f>VLOOKUP(C1393,'Invited Hospitals'!B:J, 7, FALSE)</f>
        <v>491</v>
      </c>
      <c r="L1393" s="132">
        <v>23</v>
      </c>
      <c r="M1393">
        <f>VLOOKUP($C1393,'Invited Hospitals'!$B:$J, 8, FALSE)</f>
        <v>2011</v>
      </c>
      <c r="N1393" s="132" t="str">
        <f>VLOOKUP($C1393,'Invited Hospitals'!$B:$K, 9, FALSE)</f>
        <v>Nongovt. (not-for-profit) - Other</v>
      </c>
      <c r="O1393" s="17" t="s">
        <v>2426</v>
      </c>
      <c r="P1393" s="27">
        <v>33126</v>
      </c>
      <c r="Q1393" s="17" t="s">
        <v>2476</v>
      </c>
      <c r="R1393" s="132" t="str">
        <f>VLOOKUP($C1393,'Invited Hospitals'!$B:$K, 10, FALSE)</f>
        <v>Major</v>
      </c>
      <c r="V1393" s="10"/>
      <c r="X1393" s="10"/>
      <c r="Y1393" s="14"/>
      <c r="AF1393" s="17"/>
      <c r="AG1393" s="27"/>
      <c r="AH1393" s="17"/>
    </row>
    <row r="1394" spans="1:34">
      <c r="A1394" s="84">
        <v>0.12005887443249941</v>
      </c>
      <c r="B1394" s="83" t="s">
        <v>795</v>
      </c>
      <c r="C1394" s="83" t="s">
        <v>795</v>
      </c>
      <c r="D1394" s="84">
        <v>0.52550586196277127</v>
      </c>
      <c r="E1394" s="83" t="s">
        <v>797</v>
      </c>
      <c r="F1394" s="84">
        <v>0.88784051520757767</v>
      </c>
      <c r="G1394" s="83" t="s">
        <v>798</v>
      </c>
      <c r="H1394" t="str">
        <f t="shared" ref="H1394:H1425" si="113">LEFT(G1394,(FIND(" ",G1394,1)-1))</f>
        <v>BAZIRGAN</v>
      </c>
      <c r="I1394" t="str">
        <f t="shared" ref="I1394:I1425" si="114">TRIM(MID(G1394,FIND(" ",G1394)+1,256))</f>
        <v>GINA M</v>
      </c>
      <c r="J1394" t="str">
        <f t="shared" ref="J1394:J1457" si="115">PROPER(CLEAN(H1394&amp;", "&amp;I1394))</f>
        <v>Bazirgan, Gina M</v>
      </c>
      <c r="K1394">
        <f>VLOOKUP(C1394,'Invited Hospitals'!B:J, 7, FALSE)</f>
        <v>247</v>
      </c>
      <c r="L1394" s="132">
        <v>13</v>
      </c>
      <c r="M1394">
        <f>VLOOKUP($C1394,'Invited Hospitals'!$B:$J, 8, FALSE)</f>
        <v>2004</v>
      </c>
      <c r="N1394" s="132" t="str">
        <f>VLOOKUP($C1394,'Invited Hospitals'!$B:$K, 9, FALSE)</f>
        <v>Nongovt. (not-for-profit) - Other</v>
      </c>
      <c r="O1394" s="17" t="s">
        <v>2632</v>
      </c>
      <c r="P1394" s="27">
        <v>26210</v>
      </c>
      <c r="Q1394" s="17" t="s">
        <v>2422</v>
      </c>
      <c r="R1394" s="132" t="str">
        <f>VLOOKUP($C1394,'Invited Hospitals'!$B:$K, 10, FALSE)</f>
        <v>Major</v>
      </c>
      <c r="V1394" s="10"/>
      <c r="X1394" s="10"/>
      <c r="Y1394" s="14"/>
      <c r="AF1394" s="17"/>
      <c r="AG1394" s="27"/>
      <c r="AH1394" s="17"/>
    </row>
    <row r="1395" spans="1:34">
      <c r="A1395" s="84">
        <v>0.63526785376237149</v>
      </c>
      <c r="B1395" s="83" t="s">
        <v>795</v>
      </c>
      <c r="C1395" s="83" t="s">
        <v>795</v>
      </c>
      <c r="D1395" s="84">
        <v>0.52550586196277127</v>
      </c>
      <c r="E1395" s="83" t="s">
        <v>797</v>
      </c>
      <c r="F1395" s="84">
        <v>0.88784051520757767</v>
      </c>
      <c r="G1395" s="83" t="s">
        <v>799</v>
      </c>
      <c r="H1395" t="str">
        <f t="shared" si="113"/>
        <v>BELTRAN</v>
      </c>
      <c r="I1395" t="str">
        <f t="shared" si="114"/>
        <v>JENNIFER M</v>
      </c>
      <c r="J1395" t="str">
        <f t="shared" si="115"/>
        <v>Beltran, Jennifer M</v>
      </c>
      <c r="K1395">
        <f>VLOOKUP(C1395,'Invited Hospitals'!B:J, 7, FALSE)</f>
        <v>247</v>
      </c>
      <c r="L1395" s="132">
        <v>13</v>
      </c>
      <c r="M1395">
        <f>VLOOKUP($C1395,'Invited Hospitals'!$B:$J, 8, FALSE)</f>
        <v>2004</v>
      </c>
      <c r="N1395" s="132" t="str">
        <f>VLOOKUP($C1395,'Invited Hospitals'!$B:$K, 9, FALSE)</f>
        <v>Nongovt. (not-for-profit) - Other</v>
      </c>
      <c r="O1395" s="17" t="s">
        <v>2426</v>
      </c>
      <c r="P1395" s="27">
        <v>39573</v>
      </c>
      <c r="Q1395" s="17" t="s">
        <v>2422</v>
      </c>
      <c r="R1395" s="132" t="str">
        <f>VLOOKUP($C1395,'Invited Hospitals'!$B:$K, 10, FALSE)</f>
        <v>Major</v>
      </c>
      <c r="V1395" s="10"/>
      <c r="X1395" s="10"/>
      <c r="Y1395" s="14"/>
      <c r="AF1395" s="17"/>
      <c r="AG1395" s="27"/>
      <c r="AH1395" s="17"/>
    </row>
    <row r="1396" spans="1:34">
      <c r="A1396" s="84">
        <v>0.57161117564209929</v>
      </c>
      <c r="B1396" s="83" t="s">
        <v>795</v>
      </c>
      <c r="C1396" s="83" t="s">
        <v>795</v>
      </c>
      <c r="D1396" s="84">
        <v>0.52550586196277127</v>
      </c>
      <c r="E1396" s="83" t="s">
        <v>797</v>
      </c>
      <c r="F1396" s="84">
        <v>0.88784051520757767</v>
      </c>
      <c r="G1396" s="83" t="s">
        <v>800</v>
      </c>
      <c r="H1396" t="str">
        <f t="shared" si="113"/>
        <v>CARVELL</v>
      </c>
      <c r="I1396" t="str">
        <f t="shared" si="114"/>
        <v>SARAH E</v>
      </c>
      <c r="J1396" t="str">
        <f t="shared" si="115"/>
        <v>Carvell, Sarah E</v>
      </c>
      <c r="K1396">
        <f>VLOOKUP(C1396,'Invited Hospitals'!B:J, 7, FALSE)</f>
        <v>247</v>
      </c>
      <c r="L1396" s="132">
        <v>13</v>
      </c>
      <c r="M1396">
        <f>VLOOKUP($C1396,'Invited Hospitals'!$B:$J, 8, FALSE)</f>
        <v>2004</v>
      </c>
      <c r="N1396" s="132" t="str">
        <f>VLOOKUP($C1396,'Invited Hospitals'!$B:$K, 9, FALSE)</f>
        <v>Nongovt. (not-for-profit) - Other</v>
      </c>
      <c r="O1396" s="17" t="s">
        <v>2426</v>
      </c>
      <c r="P1396" s="27">
        <v>38516</v>
      </c>
      <c r="Q1396" s="17" t="s">
        <v>2422</v>
      </c>
      <c r="R1396" s="132" t="str">
        <f>VLOOKUP($C1396,'Invited Hospitals'!$B:$K, 10, FALSE)</f>
        <v>Major</v>
      </c>
      <c r="V1396" s="10"/>
      <c r="X1396" s="10"/>
      <c r="Y1396" s="14"/>
      <c r="AF1396" s="17"/>
      <c r="AG1396" s="27"/>
      <c r="AH1396" s="17"/>
    </row>
    <row r="1397" spans="1:34">
      <c r="A1397" s="84">
        <v>0.35040390500369789</v>
      </c>
      <c r="B1397" s="83" t="s">
        <v>795</v>
      </c>
      <c r="C1397" s="83" t="s">
        <v>795</v>
      </c>
      <c r="D1397" s="84">
        <v>0.52550586196277127</v>
      </c>
      <c r="E1397" s="83" t="s">
        <v>797</v>
      </c>
      <c r="F1397" s="84">
        <v>0.88784051520757767</v>
      </c>
      <c r="G1397" s="83" t="s">
        <v>801</v>
      </c>
      <c r="H1397" t="str">
        <f t="shared" si="113"/>
        <v>DESIMONE</v>
      </c>
      <c r="I1397" t="str">
        <f t="shared" si="114"/>
        <v>CASEY L</v>
      </c>
      <c r="J1397" t="str">
        <f t="shared" si="115"/>
        <v>Desimone, Casey L</v>
      </c>
      <c r="K1397">
        <f>VLOOKUP(C1397,'Invited Hospitals'!B:J, 7, FALSE)</f>
        <v>247</v>
      </c>
      <c r="L1397" s="132">
        <v>13</v>
      </c>
      <c r="M1397">
        <f>VLOOKUP($C1397,'Invited Hospitals'!$B:$J, 8, FALSE)</f>
        <v>2004</v>
      </c>
      <c r="N1397" s="132" t="str">
        <f>VLOOKUP($C1397,'Invited Hospitals'!$B:$K, 9, FALSE)</f>
        <v>Nongovt. (not-for-profit) - Other</v>
      </c>
      <c r="O1397" s="17" t="s">
        <v>2426</v>
      </c>
      <c r="P1397" s="111">
        <v>42926</v>
      </c>
      <c r="Q1397" s="17" t="s">
        <v>2428</v>
      </c>
      <c r="R1397" s="132" t="str">
        <f>VLOOKUP($C1397,'Invited Hospitals'!$B:$K, 10, FALSE)</f>
        <v>Major</v>
      </c>
      <c r="V1397" s="10"/>
      <c r="X1397" s="10"/>
      <c r="Y1397" s="14"/>
      <c r="AF1397" s="17"/>
      <c r="AG1397" s="27"/>
      <c r="AH1397" s="17"/>
    </row>
    <row r="1398" spans="1:34">
      <c r="A1398" s="84">
        <v>0.98995477474595472</v>
      </c>
      <c r="B1398" s="83" t="s">
        <v>795</v>
      </c>
      <c r="C1398" s="83" t="s">
        <v>795</v>
      </c>
      <c r="D1398" s="84">
        <v>0.52550586196277127</v>
      </c>
      <c r="E1398" s="83" t="s">
        <v>797</v>
      </c>
      <c r="F1398" s="84">
        <v>0.88784051520757767</v>
      </c>
      <c r="G1398" s="83" t="s">
        <v>802</v>
      </c>
      <c r="H1398" t="str">
        <f t="shared" si="113"/>
        <v>DUFRESNE</v>
      </c>
      <c r="I1398" t="str">
        <f t="shared" si="114"/>
        <v>KATHRYN E</v>
      </c>
      <c r="J1398" t="str">
        <f t="shared" si="115"/>
        <v>Dufresne, Kathryn E</v>
      </c>
      <c r="K1398">
        <f>VLOOKUP(C1398,'Invited Hospitals'!B:J, 7, FALSE)</f>
        <v>247</v>
      </c>
      <c r="L1398" s="132">
        <v>13</v>
      </c>
      <c r="M1398">
        <f>VLOOKUP($C1398,'Invited Hospitals'!$B:$J, 8, FALSE)</f>
        <v>2004</v>
      </c>
      <c r="N1398" s="132" t="str">
        <f>VLOOKUP($C1398,'Invited Hospitals'!$B:$K, 9, FALSE)</f>
        <v>Nongovt. (not-for-profit) - Other</v>
      </c>
      <c r="O1398" s="125" t="s">
        <v>2426</v>
      </c>
      <c r="P1398" s="121">
        <v>41491</v>
      </c>
      <c r="Q1398" s="125" t="s">
        <v>2476</v>
      </c>
      <c r="R1398" s="132" t="str">
        <f>VLOOKUP($C1398,'Invited Hospitals'!$B:$K, 10, FALSE)</f>
        <v>Major</v>
      </c>
      <c r="V1398" s="10"/>
      <c r="X1398" s="10"/>
      <c r="Y1398" s="14"/>
      <c r="AF1398" s="17"/>
      <c r="AG1398" s="27"/>
      <c r="AH1398" s="17"/>
    </row>
    <row r="1399" spans="1:34">
      <c r="A1399" s="84">
        <v>0.56431732392444178</v>
      </c>
      <c r="B1399" s="83" t="s">
        <v>795</v>
      </c>
      <c r="C1399" s="83" t="s">
        <v>795</v>
      </c>
      <c r="D1399" s="84">
        <v>0.52550586196277127</v>
      </c>
      <c r="E1399" s="83" t="s">
        <v>797</v>
      </c>
      <c r="F1399" s="84">
        <v>0.88784051520757767</v>
      </c>
      <c r="G1399" s="83" t="s">
        <v>803</v>
      </c>
      <c r="H1399" t="str">
        <f t="shared" si="113"/>
        <v>EVANS</v>
      </c>
      <c r="I1399" t="str">
        <f t="shared" si="114"/>
        <v>ASHLEY E</v>
      </c>
      <c r="J1399" t="str">
        <f t="shared" si="115"/>
        <v>Evans, Ashley E</v>
      </c>
      <c r="K1399">
        <f>VLOOKUP(C1399,'Invited Hospitals'!B:J, 7, FALSE)</f>
        <v>247</v>
      </c>
      <c r="L1399" s="132">
        <v>13</v>
      </c>
      <c r="M1399">
        <f>VLOOKUP($C1399,'Invited Hospitals'!$B:$J, 8, FALSE)</f>
        <v>2004</v>
      </c>
      <c r="N1399" s="132" t="str">
        <f>VLOOKUP($C1399,'Invited Hospitals'!$B:$K, 9, FALSE)</f>
        <v>Nongovt. (not-for-profit) - Other</v>
      </c>
      <c r="O1399" s="17" t="s">
        <v>3029</v>
      </c>
      <c r="P1399" s="111">
        <v>39154</v>
      </c>
      <c r="Q1399" s="17" t="s">
        <v>2656</v>
      </c>
      <c r="R1399" s="132" t="str">
        <f>VLOOKUP($C1399,'Invited Hospitals'!$B:$K, 10, FALSE)</f>
        <v>Major</v>
      </c>
      <c r="V1399" s="10"/>
      <c r="X1399" s="10"/>
      <c r="Y1399" s="14"/>
      <c r="AF1399" s="17"/>
      <c r="AG1399" s="27"/>
      <c r="AH1399" s="17"/>
    </row>
    <row r="1400" spans="1:34">
      <c r="A1400" s="84">
        <v>0.16336368055754713</v>
      </c>
      <c r="B1400" s="83" t="s">
        <v>795</v>
      </c>
      <c r="C1400" s="83" t="s">
        <v>795</v>
      </c>
      <c r="D1400" s="84">
        <v>0.52550586196277127</v>
      </c>
      <c r="E1400" s="83" t="s">
        <v>797</v>
      </c>
      <c r="F1400" s="84">
        <v>0.88784051520757767</v>
      </c>
      <c r="G1400" s="83" t="s">
        <v>804</v>
      </c>
      <c r="H1400" t="str">
        <f t="shared" si="113"/>
        <v>FARIA</v>
      </c>
      <c r="I1400" t="str">
        <f t="shared" si="114"/>
        <v>WENDY L</v>
      </c>
      <c r="J1400" t="str">
        <f t="shared" si="115"/>
        <v>Faria, Wendy L</v>
      </c>
      <c r="K1400">
        <f>VLOOKUP(C1400,'Invited Hospitals'!B:J, 7, FALSE)</f>
        <v>247</v>
      </c>
      <c r="L1400" s="132">
        <v>13</v>
      </c>
      <c r="M1400">
        <f>VLOOKUP($C1400,'Invited Hospitals'!$B:$J, 8, FALSE)</f>
        <v>2004</v>
      </c>
      <c r="N1400" s="132" t="str">
        <f>VLOOKUP($C1400,'Invited Hospitals'!$B:$K, 9, FALSE)</f>
        <v>Nongovt. (not-for-profit) - Other</v>
      </c>
      <c r="O1400" s="17" t="s">
        <v>2426</v>
      </c>
      <c r="P1400" s="111">
        <v>42859</v>
      </c>
      <c r="Q1400" s="17" t="s">
        <v>2428</v>
      </c>
      <c r="R1400" s="132" t="str">
        <f>VLOOKUP($C1400,'Invited Hospitals'!$B:$K, 10, FALSE)</f>
        <v>Major</v>
      </c>
      <c r="V1400" s="10"/>
      <c r="X1400" s="10"/>
      <c r="Y1400" s="14"/>
      <c r="AF1400" s="17"/>
      <c r="AG1400" s="27"/>
      <c r="AH1400" s="17"/>
    </row>
    <row r="1401" spans="1:34">
      <c r="A1401" s="84">
        <v>0.36115912634095504</v>
      </c>
      <c r="B1401" s="83" t="s">
        <v>795</v>
      </c>
      <c r="C1401" s="83" t="s">
        <v>795</v>
      </c>
      <c r="D1401" s="84">
        <v>0.52550586196277127</v>
      </c>
      <c r="E1401" s="83" t="s">
        <v>797</v>
      </c>
      <c r="F1401" s="84">
        <v>0.88784051520757767</v>
      </c>
      <c r="G1401" s="83" t="s">
        <v>805</v>
      </c>
      <c r="H1401" t="str">
        <f t="shared" si="113"/>
        <v>GAUTHIER</v>
      </c>
      <c r="I1401" t="str">
        <f t="shared" si="114"/>
        <v>HALEY S</v>
      </c>
      <c r="J1401" t="str">
        <f t="shared" si="115"/>
        <v>Gauthier, Haley S</v>
      </c>
      <c r="K1401">
        <f>VLOOKUP(C1401,'Invited Hospitals'!B:J, 7, FALSE)</f>
        <v>247</v>
      </c>
      <c r="L1401" s="132">
        <v>13</v>
      </c>
      <c r="M1401">
        <f>VLOOKUP($C1401,'Invited Hospitals'!$B:$J, 8, FALSE)</f>
        <v>2004</v>
      </c>
      <c r="N1401" s="132" t="str">
        <f>VLOOKUP($C1401,'Invited Hospitals'!$B:$K, 9, FALSE)</f>
        <v>Nongovt. (not-for-profit) - Other</v>
      </c>
      <c r="O1401" s="125" t="s">
        <v>2426</v>
      </c>
      <c r="P1401" s="121">
        <v>36836</v>
      </c>
      <c r="Q1401" s="125" t="s">
        <v>2476</v>
      </c>
      <c r="R1401" s="132" t="str">
        <f>VLOOKUP($C1401,'Invited Hospitals'!$B:$K, 10, FALSE)</f>
        <v>Major</v>
      </c>
      <c r="V1401" s="10"/>
      <c r="X1401" s="10"/>
      <c r="Y1401" s="14"/>
      <c r="AF1401" s="17"/>
      <c r="AG1401" s="27"/>
      <c r="AH1401" s="17"/>
    </row>
    <row r="1402" spans="1:34">
      <c r="A1402" s="84">
        <v>0.68781331891962438</v>
      </c>
      <c r="B1402" s="83" t="s">
        <v>795</v>
      </c>
      <c r="C1402" s="83" t="s">
        <v>795</v>
      </c>
      <c r="D1402" s="84">
        <v>0.52550586196277127</v>
      </c>
      <c r="E1402" s="83" t="s">
        <v>797</v>
      </c>
      <c r="F1402" s="84">
        <v>0.88784051520757767</v>
      </c>
      <c r="G1402" s="83" t="s">
        <v>806</v>
      </c>
      <c r="H1402" t="str">
        <f t="shared" si="113"/>
        <v>GOMES</v>
      </c>
      <c r="I1402" t="str">
        <f t="shared" si="114"/>
        <v>SHAE-QUELL</v>
      </c>
      <c r="J1402" t="str">
        <f t="shared" si="115"/>
        <v>Gomes, Shae-Quell</v>
      </c>
      <c r="K1402">
        <f>VLOOKUP(C1402,'Invited Hospitals'!B:J, 7, FALSE)</f>
        <v>247</v>
      </c>
      <c r="L1402" s="132">
        <v>13</v>
      </c>
      <c r="M1402">
        <f>VLOOKUP($C1402,'Invited Hospitals'!$B:$J, 8, FALSE)</f>
        <v>2004</v>
      </c>
      <c r="N1402" s="132" t="str">
        <f>VLOOKUP($C1402,'Invited Hospitals'!$B:$K, 9, FALSE)</f>
        <v>Nongovt. (not-for-profit) - Other</v>
      </c>
      <c r="O1402" s="125" t="s">
        <v>2426</v>
      </c>
      <c r="P1402" s="121">
        <v>38908</v>
      </c>
      <c r="Q1402" s="125" t="s">
        <v>2422</v>
      </c>
      <c r="R1402" s="132" t="str">
        <f>VLOOKUP($C1402,'Invited Hospitals'!$B:$K, 10, FALSE)</f>
        <v>Major</v>
      </c>
      <c r="V1402" s="10"/>
      <c r="X1402" s="10"/>
      <c r="Y1402" s="14"/>
      <c r="AF1402" s="17"/>
      <c r="AG1402" s="27"/>
      <c r="AH1402" s="17"/>
    </row>
    <row r="1403" spans="1:34">
      <c r="A1403" s="84">
        <v>0.72190147880028055</v>
      </c>
      <c r="B1403" s="83" t="s">
        <v>795</v>
      </c>
      <c r="C1403" s="83" t="s">
        <v>795</v>
      </c>
      <c r="D1403" s="84">
        <v>0.52550586196277127</v>
      </c>
      <c r="E1403" s="83" t="s">
        <v>797</v>
      </c>
      <c r="F1403" s="84">
        <v>0.88784051520757767</v>
      </c>
      <c r="G1403" s="83" t="s">
        <v>807</v>
      </c>
      <c r="H1403" t="str">
        <f t="shared" si="113"/>
        <v>HELGER</v>
      </c>
      <c r="I1403" t="str">
        <f t="shared" si="114"/>
        <v>JEAN A</v>
      </c>
      <c r="J1403" t="str">
        <f t="shared" si="115"/>
        <v>Helger, Jean A</v>
      </c>
      <c r="K1403">
        <f>VLOOKUP(C1403,'Invited Hospitals'!B:J, 7, FALSE)</f>
        <v>247</v>
      </c>
      <c r="L1403" s="132">
        <v>13</v>
      </c>
      <c r="M1403">
        <f>VLOOKUP($C1403,'Invited Hospitals'!$B:$J, 8, FALSE)</f>
        <v>2004</v>
      </c>
      <c r="N1403" s="132" t="str">
        <f>VLOOKUP($C1403,'Invited Hospitals'!$B:$K, 9, FALSE)</f>
        <v>Nongovt. (not-for-profit) - Other</v>
      </c>
      <c r="O1403" s="17" t="s">
        <v>2433</v>
      </c>
      <c r="P1403" s="111">
        <v>42933</v>
      </c>
      <c r="Q1403" s="17" t="s">
        <v>2422</v>
      </c>
      <c r="R1403" s="132" t="str">
        <f>VLOOKUP($C1403,'Invited Hospitals'!$B:$K, 10, FALSE)</f>
        <v>Major</v>
      </c>
      <c r="V1403" s="10"/>
      <c r="X1403" s="10"/>
      <c r="Y1403" s="14"/>
      <c r="AF1403" s="17"/>
      <c r="AG1403" s="27"/>
      <c r="AH1403" s="17"/>
    </row>
    <row r="1404" spans="1:34">
      <c r="A1404" s="84">
        <v>0.24449996488027437</v>
      </c>
      <c r="B1404" s="83" t="s">
        <v>795</v>
      </c>
      <c r="C1404" s="83" t="s">
        <v>795</v>
      </c>
      <c r="D1404" s="84">
        <v>0.52550586196277127</v>
      </c>
      <c r="E1404" s="83" t="s">
        <v>797</v>
      </c>
      <c r="F1404" s="84">
        <v>0.88784051520757767</v>
      </c>
      <c r="G1404" s="83" t="s">
        <v>808</v>
      </c>
      <c r="H1404" t="str">
        <f t="shared" si="113"/>
        <v>KANDZERSKI</v>
      </c>
      <c r="I1404" t="str">
        <f t="shared" si="114"/>
        <v>RONALD F</v>
      </c>
      <c r="J1404" t="str">
        <f t="shared" si="115"/>
        <v>Kandzerski, Ronald F</v>
      </c>
      <c r="K1404">
        <f>VLOOKUP(C1404,'Invited Hospitals'!B:J, 7, FALSE)</f>
        <v>247</v>
      </c>
      <c r="L1404" s="132">
        <v>13</v>
      </c>
      <c r="M1404">
        <f>VLOOKUP($C1404,'Invited Hospitals'!$B:$J, 8, FALSE)</f>
        <v>2004</v>
      </c>
      <c r="N1404" s="132" t="str">
        <f>VLOOKUP($C1404,'Invited Hospitals'!$B:$K, 9, FALSE)</f>
        <v>Nongovt. (not-for-profit) - Other</v>
      </c>
      <c r="O1404" s="17" t="s">
        <v>2433</v>
      </c>
      <c r="P1404" s="111">
        <v>41653</v>
      </c>
      <c r="Q1404" s="17" t="s">
        <v>2434</v>
      </c>
      <c r="R1404" s="132" t="str">
        <f>VLOOKUP($C1404,'Invited Hospitals'!$B:$K, 10, FALSE)</f>
        <v>Major</v>
      </c>
      <c r="V1404" s="10"/>
      <c r="X1404" s="10"/>
      <c r="Y1404" s="14"/>
      <c r="AF1404" s="17"/>
      <c r="AG1404" s="27"/>
      <c r="AH1404" s="17"/>
    </row>
    <row r="1405" spans="1:34">
      <c r="A1405" s="84">
        <v>0.90155320010166018</v>
      </c>
      <c r="B1405" s="83" t="s">
        <v>795</v>
      </c>
      <c r="C1405" s="83" t="s">
        <v>795</v>
      </c>
      <c r="D1405" s="84">
        <v>0.52550586196277127</v>
      </c>
      <c r="E1405" s="83" t="s">
        <v>797</v>
      </c>
      <c r="F1405" s="84">
        <v>0.88784051520757767</v>
      </c>
      <c r="G1405" s="83" t="s">
        <v>809</v>
      </c>
      <c r="H1405" t="str">
        <f t="shared" si="113"/>
        <v>LOPES</v>
      </c>
      <c r="I1405" t="str">
        <f t="shared" si="114"/>
        <v>MARIA A</v>
      </c>
      <c r="J1405" t="str">
        <f t="shared" si="115"/>
        <v>Lopes, Maria A</v>
      </c>
      <c r="K1405">
        <f>VLOOKUP(C1405,'Invited Hospitals'!B:J, 7, FALSE)</f>
        <v>247</v>
      </c>
      <c r="L1405" s="132">
        <v>13</v>
      </c>
      <c r="M1405">
        <f>VLOOKUP($C1405,'Invited Hospitals'!$B:$J, 8, FALSE)</f>
        <v>2004</v>
      </c>
      <c r="N1405" s="132" t="str">
        <f>VLOOKUP($C1405,'Invited Hospitals'!$B:$K, 9, FALSE)</f>
        <v>Nongovt. (not-for-profit) - Other</v>
      </c>
      <c r="O1405" s="17" t="s">
        <v>2469</v>
      </c>
      <c r="P1405" s="111">
        <v>42604</v>
      </c>
      <c r="Q1405" s="17" t="s">
        <v>2422</v>
      </c>
      <c r="R1405" s="132" t="str">
        <f>VLOOKUP($C1405,'Invited Hospitals'!$B:$K, 10, FALSE)</f>
        <v>Major</v>
      </c>
      <c r="V1405" s="10"/>
      <c r="X1405" s="10"/>
      <c r="Y1405" s="14"/>
      <c r="AF1405" s="17"/>
      <c r="AG1405" s="27"/>
      <c r="AH1405" s="17"/>
    </row>
    <row r="1406" spans="1:34">
      <c r="A1406" s="84">
        <v>0.67466183906011656</v>
      </c>
      <c r="B1406" s="83" t="s">
        <v>795</v>
      </c>
      <c r="C1406" s="83" t="s">
        <v>795</v>
      </c>
      <c r="D1406" s="84">
        <v>0.52550586196277127</v>
      </c>
      <c r="E1406" s="83" t="s">
        <v>797</v>
      </c>
      <c r="F1406" s="84">
        <v>0.88784051520757767</v>
      </c>
      <c r="G1406" s="83" t="s">
        <v>810</v>
      </c>
      <c r="H1406" t="str">
        <f t="shared" si="113"/>
        <v>LOPES</v>
      </c>
      <c r="I1406" t="str">
        <f t="shared" si="114"/>
        <v>VIVIANE</v>
      </c>
      <c r="J1406" t="str">
        <f t="shared" si="115"/>
        <v>Lopes, Viviane</v>
      </c>
      <c r="K1406">
        <f>VLOOKUP(C1406,'Invited Hospitals'!B:J, 7, FALSE)</f>
        <v>247</v>
      </c>
      <c r="L1406" s="132">
        <v>13</v>
      </c>
      <c r="M1406">
        <f>VLOOKUP($C1406,'Invited Hospitals'!$B:$J, 8, FALSE)</f>
        <v>2004</v>
      </c>
      <c r="N1406" s="132" t="str">
        <f>VLOOKUP($C1406,'Invited Hospitals'!$B:$K, 9, FALSE)</f>
        <v>Nongovt. (not-for-profit) - Other</v>
      </c>
      <c r="O1406" s="17" t="s">
        <v>2478</v>
      </c>
      <c r="P1406" s="111">
        <v>42478</v>
      </c>
      <c r="Q1406" s="17" t="s">
        <v>2422</v>
      </c>
      <c r="R1406" s="132" t="str">
        <f>VLOOKUP($C1406,'Invited Hospitals'!$B:$K, 10, FALSE)</f>
        <v>Major</v>
      </c>
      <c r="V1406" s="10"/>
      <c r="X1406" s="10"/>
      <c r="Y1406" s="14"/>
      <c r="AF1406" s="17"/>
      <c r="AG1406" s="27"/>
      <c r="AH1406" s="17"/>
    </row>
    <row r="1407" spans="1:34">
      <c r="A1407" s="84">
        <v>0.66209711222631173</v>
      </c>
      <c r="B1407" s="83" t="s">
        <v>795</v>
      </c>
      <c r="C1407" s="83" t="s">
        <v>795</v>
      </c>
      <c r="D1407" s="84">
        <v>0.52550586196277127</v>
      </c>
      <c r="E1407" s="83" t="s">
        <v>797</v>
      </c>
      <c r="F1407" s="84">
        <v>0.88784051520757767</v>
      </c>
      <c r="G1407" s="83" t="s">
        <v>811</v>
      </c>
      <c r="H1407" t="str">
        <f t="shared" si="113"/>
        <v>MANFREDI</v>
      </c>
      <c r="I1407" t="str">
        <f t="shared" si="114"/>
        <v>JANELLE E</v>
      </c>
      <c r="J1407" t="str">
        <f t="shared" si="115"/>
        <v>Manfredi, Janelle E</v>
      </c>
      <c r="K1407">
        <f>VLOOKUP(C1407,'Invited Hospitals'!B:J, 7, FALSE)</f>
        <v>247</v>
      </c>
      <c r="L1407" s="132">
        <v>13</v>
      </c>
      <c r="M1407">
        <f>VLOOKUP($C1407,'Invited Hospitals'!$B:$J, 8, FALSE)</f>
        <v>2004</v>
      </c>
      <c r="N1407" s="132" t="str">
        <f>VLOOKUP($C1407,'Invited Hospitals'!$B:$K, 9, FALSE)</f>
        <v>Nongovt. (not-for-profit) - Other</v>
      </c>
      <c r="O1407" s="17" t="s">
        <v>2433</v>
      </c>
      <c r="P1407" s="111">
        <v>42758</v>
      </c>
      <c r="Q1407" s="17" t="s">
        <v>2422</v>
      </c>
      <c r="R1407" s="132" t="str">
        <f>VLOOKUP($C1407,'Invited Hospitals'!$B:$K, 10, FALSE)</f>
        <v>Major</v>
      </c>
      <c r="V1407" s="10"/>
      <c r="X1407" s="10"/>
      <c r="Y1407" s="14"/>
      <c r="AF1407" s="17"/>
      <c r="AG1407" s="27"/>
      <c r="AH1407" s="17"/>
    </row>
    <row r="1408" spans="1:34">
      <c r="A1408" s="84">
        <v>0.69151277380979492</v>
      </c>
      <c r="B1408" s="83" t="s">
        <v>795</v>
      </c>
      <c r="C1408" s="83" t="s">
        <v>795</v>
      </c>
      <c r="D1408" s="84">
        <v>0.52550586196277127</v>
      </c>
      <c r="E1408" s="83" t="s">
        <v>797</v>
      </c>
      <c r="F1408" s="84">
        <v>0.88784051520757767</v>
      </c>
      <c r="G1408" s="83" t="s">
        <v>812</v>
      </c>
      <c r="H1408" t="str">
        <f t="shared" si="113"/>
        <v>MOLINA</v>
      </c>
      <c r="I1408" t="str">
        <f t="shared" si="114"/>
        <v>SHANNA M</v>
      </c>
      <c r="J1408" t="str">
        <f t="shared" si="115"/>
        <v>Molina, Shanna M</v>
      </c>
      <c r="K1408">
        <f>VLOOKUP(C1408,'Invited Hospitals'!B:J, 7, FALSE)</f>
        <v>247</v>
      </c>
      <c r="L1408" s="132">
        <v>13</v>
      </c>
      <c r="M1408">
        <f>VLOOKUP($C1408,'Invited Hospitals'!$B:$J, 8, FALSE)</f>
        <v>2004</v>
      </c>
      <c r="N1408" s="132" t="str">
        <f>VLOOKUP($C1408,'Invited Hospitals'!$B:$K, 9, FALSE)</f>
        <v>Nongovt. (not-for-profit) - Other</v>
      </c>
      <c r="O1408" s="31" t="s">
        <v>3565</v>
      </c>
      <c r="P1408" s="32">
        <v>40431</v>
      </c>
      <c r="Q1408" s="31" t="s">
        <v>2422</v>
      </c>
      <c r="R1408" s="132" t="str">
        <f>VLOOKUP($C1408,'Invited Hospitals'!$B:$K, 10, FALSE)</f>
        <v>Major</v>
      </c>
      <c r="V1408" s="10"/>
      <c r="X1408" s="10"/>
      <c r="Y1408" s="14"/>
      <c r="AF1408" s="17"/>
      <c r="AG1408" s="27"/>
      <c r="AH1408" s="17"/>
    </row>
    <row r="1409" spans="1:34">
      <c r="A1409" s="84">
        <v>0.28171156719152013</v>
      </c>
      <c r="B1409" s="83" t="s">
        <v>795</v>
      </c>
      <c r="C1409" s="83" t="s">
        <v>795</v>
      </c>
      <c r="D1409" s="84">
        <v>0.52550586196277127</v>
      </c>
      <c r="E1409" s="83" t="s">
        <v>797</v>
      </c>
      <c r="F1409" s="84">
        <v>0.88784051520757767</v>
      </c>
      <c r="G1409" s="83" t="s">
        <v>813</v>
      </c>
      <c r="H1409" t="str">
        <f t="shared" si="113"/>
        <v>PAYE</v>
      </c>
      <c r="I1409" t="str">
        <f t="shared" si="114"/>
        <v>LUCIA</v>
      </c>
      <c r="J1409" t="str">
        <f t="shared" si="115"/>
        <v>Paye, Lucia</v>
      </c>
      <c r="K1409">
        <f>VLOOKUP(C1409,'Invited Hospitals'!B:J, 7, FALSE)</f>
        <v>247</v>
      </c>
      <c r="L1409" s="132">
        <v>13</v>
      </c>
      <c r="M1409">
        <f>VLOOKUP($C1409,'Invited Hospitals'!$B:$J, 8, FALSE)</f>
        <v>2004</v>
      </c>
      <c r="N1409" s="132" t="str">
        <f>VLOOKUP($C1409,'Invited Hospitals'!$B:$K, 9, FALSE)</f>
        <v>Nongovt. (not-for-profit) - Other</v>
      </c>
      <c r="O1409" s="31" t="s">
        <v>2421</v>
      </c>
      <c r="P1409" s="32">
        <v>39577</v>
      </c>
      <c r="Q1409" s="31" t="s">
        <v>2422</v>
      </c>
      <c r="R1409" s="132" t="str">
        <f>VLOOKUP($C1409,'Invited Hospitals'!$B:$K, 10, FALSE)</f>
        <v>Major</v>
      </c>
      <c r="V1409" s="10"/>
      <c r="X1409" s="10"/>
      <c r="Y1409" s="14"/>
      <c r="AF1409" s="17"/>
      <c r="AG1409" s="27"/>
      <c r="AH1409" s="17"/>
    </row>
    <row r="1410" spans="1:34">
      <c r="A1410" s="84">
        <v>0.73059607373704816</v>
      </c>
      <c r="B1410" s="83" t="s">
        <v>795</v>
      </c>
      <c r="C1410" s="83" t="s">
        <v>795</v>
      </c>
      <c r="D1410" s="84">
        <v>0.52550586196277127</v>
      </c>
      <c r="E1410" s="83" t="s">
        <v>797</v>
      </c>
      <c r="F1410" s="84">
        <v>0.88784051520757767</v>
      </c>
      <c r="G1410" s="83" t="s">
        <v>814</v>
      </c>
      <c r="H1410" t="str">
        <f t="shared" si="113"/>
        <v>PERRON</v>
      </c>
      <c r="I1410" t="str">
        <f t="shared" si="114"/>
        <v>ANITA N</v>
      </c>
      <c r="J1410" t="str">
        <f t="shared" si="115"/>
        <v>Perron, Anita N</v>
      </c>
      <c r="K1410">
        <f>VLOOKUP(C1410,'Invited Hospitals'!B:J, 7, FALSE)</f>
        <v>247</v>
      </c>
      <c r="L1410" s="132">
        <v>13</v>
      </c>
      <c r="M1410">
        <f>VLOOKUP($C1410,'Invited Hospitals'!$B:$J, 8, FALSE)</f>
        <v>2004</v>
      </c>
      <c r="N1410" s="132" t="str">
        <f>VLOOKUP($C1410,'Invited Hospitals'!$B:$K, 9, FALSE)</f>
        <v>Nongovt. (not-for-profit) - Other</v>
      </c>
      <c r="O1410" s="31" t="s">
        <v>3565</v>
      </c>
      <c r="P1410" s="32">
        <v>41537</v>
      </c>
      <c r="Q1410" s="31" t="s">
        <v>2422</v>
      </c>
      <c r="R1410" s="132" t="str">
        <f>VLOOKUP($C1410,'Invited Hospitals'!$B:$K, 10, FALSE)</f>
        <v>Major</v>
      </c>
      <c r="V1410" s="10"/>
      <c r="X1410" s="10"/>
      <c r="Y1410" s="14"/>
      <c r="AF1410" s="17"/>
      <c r="AG1410" s="27"/>
      <c r="AH1410" s="17"/>
    </row>
    <row r="1411" spans="1:34">
      <c r="A1411" s="84">
        <v>0.22125112452419227</v>
      </c>
      <c r="B1411" s="83" t="s">
        <v>795</v>
      </c>
      <c r="C1411" s="83" t="s">
        <v>795</v>
      </c>
      <c r="D1411" s="84">
        <v>0.52550586196277127</v>
      </c>
      <c r="E1411" s="83" t="s">
        <v>797</v>
      </c>
      <c r="F1411" s="84">
        <v>0.88784051520757767</v>
      </c>
      <c r="G1411" s="83" t="s">
        <v>815</v>
      </c>
      <c r="H1411" t="str">
        <f t="shared" si="113"/>
        <v>ROMANO</v>
      </c>
      <c r="I1411" t="str">
        <f t="shared" si="114"/>
        <v>ANTHONY R</v>
      </c>
      <c r="J1411" t="str">
        <f t="shared" si="115"/>
        <v>Romano, Anthony R</v>
      </c>
      <c r="K1411">
        <f>VLOOKUP(C1411,'Invited Hospitals'!B:J, 7, FALSE)</f>
        <v>247</v>
      </c>
      <c r="L1411" s="132">
        <v>13</v>
      </c>
      <c r="M1411">
        <f>VLOOKUP($C1411,'Invited Hospitals'!$B:$J, 8, FALSE)</f>
        <v>2004</v>
      </c>
      <c r="N1411" s="132" t="str">
        <f>VLOOKUP($C1411,'Invited Hospitals'!$B:$K, 9, FALSE)</f>
        <v>Nongovt. (not-for-profit) - Other</v>
      </c>
      <c r="O1411" s="17" t="s">
        <v>2426</v>
      </c>
      <c r="P1411" s="113">
        <v>41855</v>
      </c>
      <c r="Q1411" s="17" t="s">
        <v>2678</v>
      </c>
      <c r="R1411" s="132" t="str">
        <f>VLOOKUP($C1411,'Invited Hospitals'!$B:$K, 10, FALSE)</f>
        <v>Major</v>
      </c>
      <c r="V1411" s="10"/>
      <c r="X1411" s="10"/>
      <c r="Y1411" s="14"/>
      <c r="AF1411" s="17"/>
      <c r="AG1411" s="27"/>
      <c r="AH1411" s="17"/>
    </row>
    <row r="1412" spans="1:34">
      <c r="A1412" s="84">
        <v>0.68020023459029322</v>
      </c>
      <c r="B1412" s="83" t="s">
        <v>795</v>
      </c>
      <c r="C1412" s="83" t="s">
        <v>795</v>
      </c>
      <c r="D1412" s="84">
        <v>0.52550586196277127</v>
      </c>
      <c r="E1412" s="83" t="s">
        <v>797</v>
      </c>
      <c r="F1412" s="84">
        <v>0.88784051520757767</v>
      </c>
      <c r="G1412" s="83" t="s">
        <v>816</v>
      </c>
      <c r="H1412" t="str">
        <f t="shared" si="113"/>
        <v>SANCHEZ</v>
      </c>
      <c r="I1412" t="str">
        <f t="shared" si="114"/>
        <v>JESSENIA</v>
      </c>
      <c r="J1412" t="str">
        <f t="shared" si="115"/>
        <v>Sanchez, Jessenia</v>
      </c>
      <c r="K1412">
        <f>VLOOKUP(C1412,'Invited Hospitals'!B:J, 7, FALSE)</f>
        <v>247</v>
      </c>
      <c r="L1412" s="132">
        <v>13</v>
      </c>
      <c r="M1412">
        <f>VLOOKUP($C1412,'Invited Hospitals'!$B:$J, 8, FALSE)</f>
        <v>2004</v>
      </c>
      <c r="N1412" s="132" t="str">
        <f>VLOOKUP($C1412,'Invited Hospitals'!$B:$K, 9, FALSE)</f>
        <v>Nongovt. (not-for-profit) - Other</v>
      </c>
      <c r="O1412" s="17" t="s">
        <v>2426</v>
      </c>
      <c r="P1412" s="113">
        <v>42324</v>
      </c>
      <c r="Q1412" s="17" t="s">
        <v>2678</v>
      </c>
      <c r="R1412" s="132" t="str">
        <f>VLOOKUP($C1412,'Invited Hospitals'!$B:$K, 10, FALSE)</f>
        <v>Major</v>
      </c>
      <c r="V1412" s="10"/>
      <c r="X1412" s="10"/>
      <c r="Y1412" s="14"/>
      <c r="AF1412" s="17"/>
      <c r="AG1412" s="27"/>
      <c r="AH1412" s="17"/>
    </row>
    <row r="1413" spans="1:34">
      <c r="A1413" s="84">
        <v>0.81385785154566348</v>
      </c>
      <c r="B1413" s="83" t="s">
        <v>795</v>
      </c>
      <c r="C1413" s="83" t="s">
        <v>795</v>
      </c>
      <c r="D1413" s="84">
        <v>0.52550586196277127</v>
      </c>
      <c r="E1413" s="83" t="s">
        <v>797</v>
      </c>
      <c r="F1413" s="84">
        <v>0.88784051520757767</v>
      </c>
      <c r="G1413" s="83" t="s">
        <v>817</v>
      </c>
      <c r="H1413" t="str">
        <f t="shared" si="113"/>
        <v>SILVIA</v>
      </c>
      <c r="I1413" t="str">
        <f t="shared" si="114"/>
        <v>SAMANTHA B</v>
      </c>
      <c r="J1413" t="str">
        <f t="shared" si="115"/>
        <v>Silvia, Samantha B</v>
      </c>
      <c r="K1413">
        <f>VLOOKUP(C1413,'Invited Hospitals'!B:J, 7, FALSE)</f>
        <v>247</v>
      </c>
      <c r="L1413" s="132">
        <v>13</v>
      </c>
      <c r="M1413">
        <f>VLOOKUP($C1413,'Invited Hospitals'!$B:$J, 8, FALSE)</f>
        <v>2004</v>
      </c>
      <c r="N1413" s="132" t="str">
        <f>VLOOKUP($C1413,'Invited Hospitals'!$B:$K, 9, FALSE)</f>
        <v>Nongovt. (not-for-profit) - Other</v>
      </c>
      <c r="O1413" s="17" t="s">
        <v>2426</v>
      </c>
      <c r="P1413" s="113">
        <v>41078</v>
      </c>
      <c r="Q1413" s="17" t="s">
        <v>2678</v>
      </c>
      <c r="R1413" s="132" t="str">
        <f>VLOOKUP($C1413,'Invited Hospitals'!$B:$K, 10, FALSE)</f>
        <v>Major</v>
      </c>
      <c r="V1413" s="10"/>
      <c r="X1413" s="10"/>
      <c r="Y1413" s="14"/>
      <c r="AF1413" s="17"/>
      <c r="AG1413" s="27"/>
      <c r="AH1413" s="17"/>
    </row>
    <row r="1414" spans="1:34">
      <c r="A1414" s="84">
        <v>0.7513701388364582</v>
      </c>
      <c r="B1414" s="83" t="s">
        <v>795</v>
      </c>
      <c r="C1414" s="83" t="s">
        <v>795</v>
      </c>
      <c r="D1414" s="84">
        <v>0.52550586196277127</v>
      </c>
      <c r="E1414" s="83" t="s">
        <v>797</v>
      </c>
      <c r="F1414" s="84">
        <v>0.88784051520757767</v>
      </c>
      <c r="G1414" s="83" t="s">
        <v>818</v>
      </c>
      <c r="H1414" t="str">
        <f t="shared" si="113"/>
        <v>VEZIKOV</v>
      </c>
      <c r="I1414" t="str">
        <f t="shared" si="114"/>
        <v>ARTHUR</v>
      </c>
      <c r="J1414" t="str">
        <f t="shared" si="115"/>
        <v>Vezikov, Arthur</v>
      </c>
      <c r="K1414">
        <f>VLOOKUP(C1414,'Invited Hospitals'!B:J, 7, FALSE)</f>
        <v>247</v>
      </c>
      <c r="L1414" s="132">
        <v>13</v>
      </c>
      <c r="M1414">
        <f>VLOOKUP($C1414,'Invited Hospitals'!$B:$J, 8, FALSE)</f>
        <v>2004</v>
      </c>
      <c r="N1414" s="132" t="str">
        <f>VLOOKUP($C1414,'Invited Hospitals'!$B:$K, 9, FALSE)</f>
        <v>Nongovt. (not-for-profit) - Other</v>
      </c>
      <c r="O1414" s="17" t="s">
        <v>2679</v>
      </c>
      <c r="P1414" s="113">
        <v>41981</v>
      </c>
      <c r="Q1414" s="17" t="s">
        <v>2680</v>
      </c>
      <c r="R1414" s="132" t="str">
        <f>VLOOKUP($C1414,'Invited Hospitals'!$B:$K, 10, FALSE)</f>
        <v>Major</v>
      </c>
      <c r="V1414" s="10"/>
      <c r="X1414" s="10"/>
      <c r="Y1414" s="14"/>
      <c r="AF1414" s="17"/>
      <c r="AG1414" s="27"/>
      <c r="AH1414" s="17"/>
    </row>
    <row r="1415" spans="1:34">
      <c r="A1415" s="84">
        <v>0.13588660255653007</v>
      </c>
      <c r="B1415" s="83" t="s">
        <v>795</v>
      </c>
      <c r="C1415" s="83" t="s">
        <v>795</v>
      </c>
      <c r="D1415" s="84">
        <v>0.52550586196277127</v>
      </c>
      <c r="E1415" s="83" t="s">
        <v>797</v>
      </c>
      <c r="F1415" s="84">
        <v>0.88784051520757767</v>
      </c>
      <c r="G1415" s="83" t="s">
        <v>819</v>
      </c>
      <c r="H1415" t="str">
        <f t="shared" si="113"/>
        <v>WELCH</v>
      </c>
      <c r="I1415" t="str">
        <f t="shared" si="114"/>
        <v>ANA</v>
      </c>
      <c r="J1415" t="str">
        <f t="shared" si="115"/>
        <v>Welch, Ana</v>
      </c>
      <c r="K1415">
        <f>VLOOKUP(C1415,'Invited Hospitals'!B:J, 7, FALSE)</f>
        <v>247</v>
      </c>
      <c r="L1415" s="132">
        <v>13</v>
      </c>
      <c r="M1415">
        <f>VLOOKUP($C1415,'Invited Hospitals'!$B:$J, 8, FALSE)</f>
        <v>2004</v>
      </c>
      <c r="N1415" s="132" t="str">
        <f>VLOOKUP($C1415,'Invited Hospitals'!$B:$K, 9, FALSE)</f>
        <v>Nongovt. (not-for-profit) - Other</v>
      </c>
      <c r="O1415" s="17" t="s">
        <v>2426</v>
      </c>
      <c r="P1415" s="121">
        <v>38516</v>
      </c>
      <c r="Q1415" s="17" t="s">
        <v>2678</v>
      </c>
      <c r="R1415" s="132" t="str">
        <f>VLOOKUP($C1415,'Invited Hospitals'!$B:$K, 10, FALSE)</f>
        <v>Major</v>
      </c>
      <c r="V1415" s="10"/>
      <c r="X1415" s="10"/>
      <c r="Y1415" s="14"/>
      <c r="AF1415" s="17"/>
      <c r="AG1415" s="27"/>
      <c r="AH1415" s="17"/>
    </row>
    <row r="1416" spans="1:34">
      <c r="A1416" s="84">
        <v>0.99040773357778922</v>
      </c>
      <c r="B1416" s="83" t="s">
        <v>795</v>
      </c>
      <c r="C1416" s="83" t="s">
        <v>795</v>
      </c>
      <c r="D1416" s="84">
        <v>0.52550586196277127</v>
      </c>
      <c r="E1416" s="83" t="s">
        <v>797</v>
      </c>
      <c r="F1416" s="84">
        <v>0.88784051520757767</v>
      </c>
      <c r="G1416" s="83" t="s">
        <v>820</v>
      </c>
      <c r="H1416" t="str">
        <f t="shared" si="113"/>
        <v>WELLS</v>
      </c>
      <c r="I1416" t="str">
        <f t="shared" si="114"/>
        <v>PAMELA M</v>
      </c>
      <c r="J1416" t="str">
        <f t="shared" si="115"/>
        <v>Wells, Pamela M</v>
      </c>
      <c r="K1416">
        <f>VLOOKUP(C1416,'Invited Hospitals'!B:J, 7, FALSE)</f>
        <v>247</v>
      </c>
      <c r="L1416" s="132">
        <v>13</v>
      </c>
      <c r="M1416">
        <f>VLOOKUP($C1416,'Invited Hospitals'!$B:$J, 8, FALSE)</f>
        <v>2004</v>
      </c>
      <c r="N1416" s="132" t="str">
        <f>VLOOKUP($C1416,'Invited Hospitals'!$B:$K, 9, FALSE)</f>
        <v>Nongovt. (not-for-profit) - Other</v>
      </c>
      <c r="O1416" s="17" t="s">
        <v>2421</v>
      </c>
      <c r="P1416" s="113">
        <v>41295</v>
      </c>
      <c r="Q1416" s="17" t="s">
        <v>2678</v>
      </c>
      <c r="R1416" s="132" t="str">
        <f>VLOOKUP($C1416,'Invited Hospitals'!$B:$K, 10, FALSE)</f>
        <v>Major</v>
      </c>
      <c r="V1416" s="10"/>
      <c r="X1416" s="10"/>
      <c r="Y1416" s="14"/>
      <c r="AF1416" s="17"/>
      <c r="AG1416" s="27"/>
      <c r="AH1416" s="17"/>
    </row>
    <row r="1417" spans="1:34">
      <c r="A1417" s="84">
        <v>0.74249088093749049</v>
      </c>
      <c r="B1417" s="83" t="s">
        <v>795</v>
      </c>
      <c r="C1417" s="83" t="s">
        <v>795</v>
      </c>
      <c r="D1417" s="84">
        <v>0.52550586196277127</v>
      </c>
      <c r="E1417" s="83" t="s">
        <v>797</v>
      </c>
      <c r="F1417" s="84">
        <v>0.88784051520757767</v>
      </c>
      <c r="G1417" s="83" t="s">
        <v>821</v>
      </c>
      <c r="H1417" t="str">
        <f t="shared" si="113"/>
        <v>YANG</v>
      </c>
      <c r="I1417" t="str">
        <f t="shared" si="114"/>
        <v>PAO</v>
      </c>
      <c r="J1417" t="str">
        <f t="shared" si="115"/>
        <v>Yang, Pao</v>
      </c>
      <c r="K1417">
        <f>VLOOKUP(C1417,'Invited Hospitals'!B:J, 7, FALSE)</f>
        <v>247</v>
      </c>
      <c r="L1417" s="132">
        <v>13</v>
      </c>
      <c r="M1417">
        <f>VLOOKUP($C1417,'Invited Hospitals'!$B:$J, 8, FALSE)</f>
        <v>2004</v>
      </c>
      <c r="N1417" s="132" t="str">
        <f>VLOOKUP($C1417,'Invited Hospitals'!$B:$K, 9, FALSE)</f>
        <v>Nongovt. (not-for-profit) - Other</v>
      </c>
      <c r="O1417" s="17" t="s">
        <v>2426</v>
      </c>
      <c r="P1417" s="121">
        <v>39349</v>
      </c>
      <c r="Q1417" s="17" t="s">
        <v>2681</v>
      </c>
      <c r="R1417" s="132" t="str">
        <f>VLOOKUP($C1417,'Invited Hospitals'!$B:$K, 10, FALSE)</f>
        <v>Major</v>
      </c>
      <c r="V1417" s="10"/>
      <c r="X1417" s="10"/>
      <c r="Y1417" s="14"/>
      <c r="AF1417" s="17"/>
      <c r="AG1417" s="27"/>
      <c r="AH1417" s="17"/>
    </row>
    <row r="1418" spans="1:34">
      <c r="A1418" s="84">
        <v>0.74385402650220589</v>
      </c>
      <c r="B1418" s="83" t="s">
        <v>795</v>
      </c>
      <c r="C1418" s="83" t="s">
        <v>795</v>
      </c>
      <c r="D1418" s="84">
        <v>0.52550586196277105</v>
      </c>
      <c r="E1418" s="83" t="s">
        <v>885</v>
      </c>
      <c r="F1418" s="84">
        <v>0.54565087362919495</v>
      </c>
      <c r="G1418" s="83" t="s">
        <v>886</v>
      </c>
      <c r="H1418" t="str">
        <f t="shared" si="113"/>
        <v>ALEGBELEYE</v>
      </c>
      <c r="I1418" t="str">
        <f t="shared" si="114"/>
        <v>DEBORAH O</v>
      </c>
      <c r="J1418" t="str">
        <f t="shared" si="115"/>
        <v>Alegbeleye, Deborah O</v>
      </c>
      <c r="K1418">
        <f>VLOOKUP(C1418,'Invited Hospitals'!B:J, 7, FALSE)</f>
        <v>247</v>
      </c>
      <c r="L1418" s="132">
        <v>32</v>
      </c>
      <c r="M1418">
        <f>VLOOKUP($C1418,'Invited Hospitals'!$B:$J, 8, FALSE)</f>
        <v>2004</v>
      </c>
      <c r="N1418" s="132" t="str">
        <f>VLOOKUP($C1418,'Invited Hospitals'!$B:$K, 9, FALSE)</f>
        <v>Nongovt. (not-for-profit) - Other</v>
      </c>
      <c r="O1418" s="17" t="s">
        <v>2426</v>
      </c>
      <c r="P1418" s="27">
        <v>37263</v>
      </c>
      <c r="Q1418" s="17" t="s">
        <v>2476</v>
      </c>
      <c r="R1418" s="132" t="str">
        <f>VLOOKUP($C1418,'Invited Hospitals'!$B:$K, 10, FALSE)</f>
        <v>Major</v>
      </c>
      <c r="V1418" s="11"/>
      <c r="X1418" s="11"/>
      <c r="Y1418" s="14"/>
      <c r="AF1418" s="17"/>
      <c r="AG1418" s="27"/>
      <c r="AH1418" s="17"/>
    </row>
    <row r="1419" spans="1:34">
      <c r="A1419" s="84">
        <v>0.26239208770521782</v>
      </c>
      <c r="B1419" s="83" t="s">
        <v>795</v>
      </c>
      <c r="C1419" s="83" t="s">
        <v>795</v>
      </c>
      <c r="D1419" s="84">
        <v>0.52550586196277105</v>
      </c>
      <c r="E1419" s="83" t="s">
        <v>885</v>
      </c>
      <c r="F1419" s="84">
        <v>0.54565087362919495</v>
      </c>
      <c r="G1419" s="83" t="s">
        <v>887</v>
      </c>
      <c r="H1419" t="str">
        <f t="shared" si="113"/>
        <v>BARBER</v>
      </c>
      <c r="I1419" t="str">
        <f t="shared" si="114"/>
        <v>CHRISTOPHER S</v>
      </c>
      <c r="J1419" t="str">
        <f t="shared" si="115"/>
        <v>Barber, Christopher S</v>
      </c>
      <c r="K1419">
        <f>VLOOKUP(C1419,'Invited Hospitals'!B:J, 7, FALSE)</f>
        <v>247</v>
      </c>
      <c r="L1419" s="132">
        <v>32</v>
      </c>
      <c r="M1419">
        <f>VLOOKUP($C1419,'Invited Hospitals'!$B:$J, 8, FALSE)</f>
        <v>2004</v>
      </c>
      <c r="N1419" s="132" t="str">
        <f>VLOOKUP($C1419,'Invited Hospitals'!$B:$K, 9, FALSE)</f>
        <v>Nongovt. (not-for-profit) - Other</v>
      </c>
      <c r="O1419" s="17" t="s">
        <v>2426</v>
      </c>
      <c r="P1419" s="27">
        <v>38111</v>
      </c>
      <c r="Q1419" s="17" t="s">
        <v>2476</v>
      </c>
      <c r="R1419" s="132" t="str">
        <f>VLOOKUP($C1419,'Invited Hospitals'!$B:$K, 10, FALSE)</f>
        <v>Major</v>
      </c>
      <c r="V1419" s="11"/>
      <c r="X1419" s="11"/>
      <c r="Y1419" s="14"/>
      <c r="AF1419" s="17"/>
      <c r="AG1419" s="27"/>
      <c r="AH1419" s="17"/>
    </row>
    <row r="1420" spans="1:34">
      <c r="A1420" s="84">
        <v>0.48107039316682199</v>
      </c>
      <c r="B1420" s="83" t="s">
        <v>795</v>
      </c>
      <c r="C1420" s="83" t="s">
        <v>795</v>
      </c>
      <c r="D1420" s="84">
        <v>0.52550586196277105</v>
      </c>
      <c r="E1420" s="83" t="s">
        <v>885</v>
      </c>
      <c r="F1420" s="84">
        <v>0.54565087362919495</v>
      </c>
      <c r="G1420" s="83" t="s">
        <v>888</v>
      </c>
      <c r="H1420" t="str">
        <f t="shared" si="113"/>
        <v>BARIBAULT</v>
      </c>
      <c r="I1420" t="str">
        <f t="shared" si="114"/>
        <v>JACLYN</v>
      </c>
      <c r="J1420" t="str">
        <f t="shared" si="115"/>
        <v>Baribault, Jaclyn</v>
      </c>
      <c r="K1420">
        <f>VLOOKUP(C1420,'Invited Hospitals'!B:J, 7, FALSE)</f>
        <v>247</v>
      </c>
      <c r="L1420" s="132">
        <v>32</v>
      </c>
      <c r="M1420">
        <f>VLOOKUP($C1420,'Invited Hospitals'!$B:$J, 8, FALSE)</f>
        <v>2004</v>
      </c>
      <c r="N1420" s="132" t="str">
        <f>VLOOKUP($C1420,'Invited Hospitals'!$B:$K, 9, FALSE)</f>
        <v>Nongovt. (not-for-profit) - Other</v>
      </c>
      <c r="O1420" s="17" t="s">
        <v>2426</v>
      </c>
      <c r="P1420" s="27">
        <v>39342</v>
      </c>
      <c r="Q1420" s="17" t="s">
        <v>2476</v>
      </c>
      <c r="R1420" s="132" t="str">
        <f>VLOOKUP($C1420,'Invited Hospitals'!$B:$K, 10, FALSE)</f>
        <v>Major</v>
      </c>
      <c r="V1420" s="11"/>
      <c r="X1420" s="11"/>
      <c r="Y1420" s="14"/>
      <c r="AF1420" s="17"/>
      <c r="AG1420" s="28"/>
      <c r="AH1420" s="17"/>
    </row>
    <row r="1421" spans="1:34">
      <c r="A1421" s="84">
        <v>0.75079255505633136</v>
      </c>
      <c r="B1421" s="83" t="s">
        <v>795</v>
      </c>
      <c r="C1421" s="83" t="s">
        <v>795</v>
      </c>
      <c r="D1421" s="84">
        <v>0.52550586196277105</v>
      </c>
      <c r="E1421" s="83" t="s">
        <v>885</v>
      </c>
      <c r="F1421" s="84">
        <v>0.54565087362919495</v>
      </c>
      <c r="G1421" s="83" t="s">
        <v>889</v>
      </c>
      <c r="H1421" t="str">
        <f t="shared" si="113"/>
        <v>BERTOZZI</v>
      </c>
      <c r="I1421" t="str">
        <f t="shared" si="114"/>
        <v>KAITLIN R</v>
      </c>
      <c r="J1421" t="str">
        <f t="shared" si="115"/>
        <v>Bertozzi, Kaitlin R</v>
      </c>
      <c r="K1421">
        <f>VLOOKUP(C1421,'Invited Hospitals'!B:J, 7, FALSE)</f>
        <v>247</v>
      </c>
      <c r="L1421" s="132">
        <v>32</v>
      </c>
      <c r="M1421">
        <f>VLOOKUP($C1421,'Invited Hospitals'!$B:$J, 8, FALSE)</f>
        <v>2004</v>
      </c>
      <c r="N1421" s="132" t="str">
        <f>VLOOKUP($C1421,'Invited Hospitals'!$B:$K, 9, FALSE)</f>
        <v>Nongovt. (not-for-profit) - Other</v>
      </c>
      <c r="O1421" s="17" t="s">
        <v>2426</v>
      </c>
      <c r="P1421" s="122">
        <v>39636</v>
      </c>
      <c r="Q1421" s="17" t="s">
        <v>2422</v>
      </c>
      <c r="R1421" s="132" t="str">
        <f>VLOOKUP($C1421,'Invited Hospitals'!$B:$K, 10, FALSE)</f>
        <v>Major</v>
      </c>
      <c r="V1421" s="11"/>
      <c r="X1421" s="11"/>
      <c r="Y1421" s="14"/>
      <c r="AF1421" s="17"/>
      <c r="AG1421" s="27"/>
      <c r="AH1421" s="17"/>
    </row>
    <row r="1422" spans="1:34">
      <c r="A1422" s="84">
        <v>0.25665306454441783</v>
      </c>
      <c r="B1422" s="83" t="s">
        <v>795</v>
      </c>
      <c r="C1422" s="83" t="s">
        <v>795</v>
      </c>
      <c r="D1422" s="84">
        <v>0.52550586196277105</v>
      </c>
      <c r="E1422" s="83" t="s">
        <v>885</v>
      </c>
      <c r="F1422" s="84">
        <v>0.54565087362919495</v>
      </c>
      <c r="G1422" s="83" t="s">
        <v>890</v>
      </c>
      <c r="H1422" t="str">
        <f t="shared" si="113"/>
        <v>BLAY</v>
      </c>
      <c r="I1422" t="str">
        <f t="shared" si="114"/>
        <v>RACHEL M</v>
      </c>
      <c r="J1422" t="str">
        <f t="shared" si="115"/>
        <v>Blay, Rachel M</v>
      </c>
      <c r="K1422">
        <f>VLOOKUP(C1422,'Invited Hospitals'!B:J, 7, FALSE)</f>
        <v>247</v>
      </c>
      <c r="L1422" s="132">
        <v>32</v>
      </c>
      <c r="M1422">
        <f>VLOOKUP($C1422,'Invited Hospitals'!$B:$J, 8, FALSE)</f>
        <v>2004</v>
      </c>
      <c r="N1422" s="132" t="str">
        <f>VLOOKUP($C1422,'Invited Hospitals'!$B:$K, 9, FALSE)</f>
        <v>Nongovt. (not-for-profit) - Other</v>
      </c>
      <c r="O1422" s="17" t="s">
        <v>2426</v>
      </c>
      <c r="P1422" s="27">
        <v>38446</v>
      </c>
      <c r="Q1422" s="17" t="s">
        <v>2422</v>
      </c>
      <c r="R1422" s="132" t="str">
        <f>VLOOKUP($C1422,'Invited Hospitals'!$B:$K, 10, FALSE)</f>
        <v>Major</v>
      </c>
      <c r="V1422" s="11"/>
      <c r="X1422" s="11"/>
      <c r="Y1422" s="14"/>
      <c r="AF1422" s="17"/>
      <c r="AG1422" s="27"/>
      <c r="AH1422" s="17"/>
    </row>
    <row r="1423" spans="1:34">
      <c r="A1423" s="84">
        <v>0.23039708550190263</v>
      </c>
      <c r="B1423" s="83" t="s">
        <v>795</v>
      </c>
      <c r="C1423" s="83" t="s">
        <v>795</v>
      </c>
      <c r="D1423" s="84">
        <v>0.52550586196277105</v>
      </c>
      <c r="E1423" s="83" t="s">
        <v>885</v>
      </c>
      <c r="F1423" s="84">
        <v>0.54565087362919495</v>
      </c>
      <c r="G1423" s="83" t="s">
        <v>891</v>
      </c>
      <c r="H1423" t="str">
        <f t="shared" si="113"/>
        <v>BRAT</v>
      </c>
      <c r="I1423" t="str">
        <f t="shared" si="114"/>
        <v>AYOOLA</v>
      </c>
      <c r="J1423" t="str">
        <f t="shared" si="115"/>
        <v>Brat, Ayoola</v>
      </c>
      <c r="K1423">
        <f>VLOOKUP(C1423,'Invited Hospitals'!B:J, 7, FALSE)</f>
        <v>247</v>
      </c>
      <c r="L1423" s="132">
        <v>32</v>
      </c>
      <c r="M1423">
        <f>VLOOKUP($C1423,'Invited Hospitals'!$B:$J, 8, FALSE)</f>
        <v>2004</v>
      </c>
      <c r="N1423" s="132" t="str">
        <f>VLOOKUP($C1423,'Invited Hospitals'!$B:$K, 9, FALSE)</f>
        <v>Nongovt. (not-for-profit) - Other</v>
      </c>
      <c r="O1423" s="17" t="s">
        <v>2426</v>
      </c>
      <c r="P1423" s="27">
        <v>38565</v>
      </c>
      <c r="Q1423" s="17" t="s">
        <v>2422</v>
      </c>
      <c r="R1423" s="132" t="str">
        <f>VLOOKUP($C1423,'Invited Hospitals'!$B:$K, 10, FALSE)</f>
        <v>Major</v>
      </c>
      <c r="V1423" s="11"/>
      <c r="X1423" s="11"/>
      <c r="Y1423" s="14"/>
      <c r="AF1423" s="17"/>
      <c r="AG1423" s="27"/>
      <c r="AH1423" s="17"/>
    </row>
    <row r="1424" spans="1:34">
      <c r="A1424" s="84">
        <v>0.34932529810557622</v>
      </c>
      <c r="B1424" s="83" t="s">
        <v>795</v>
      </c>
      <c r="C1424" s="83" t="s">
        <v>795</v>
      </c>
      <c r="D1424" s="84">
        <v>0.52550586196277105</v>
      </c>
      <c r="E1424" s="83" t="s">
        <v>885</v>
      </c>
      <c r="F1424" s="84">
        <v>0.54565087362919495</v>
      </c>
      <c r="G1424" s="83" t="s">
        <v>892</v>
      </c>
      <c r="H1424" t="str">
        <f t="shared" si="113"/>
        <v>BRAY</v>
      </c>
      <c r="I1424" t="str">
        <f t="shared" si="114"/>
        <v>TIMOTHY E</v>
      </c>
      <c r="J1424" t="str">
        <f t="shared" si="115"/>
        <v>Bray, Timothy E</v>
      </c>
      <c r="K1424">
        <f>VLOOKUP(C1424,'Invited Hospitals'!B:J, 7, FALSE)</f>
        <v>247</v>
      </c>
      <c r="L1424" s="132">
        <v>32</v>
      </c>
      <c r="M1424">
        <f>VLOOKUP($C1424,'Invited Hospitals'!$B:$J, 8, FALSE)</f>
        <v>2004</v>
      </c>
      <c r="N1424" s="132" t="str">
        <f>VLOOKUP($C1424,'Invited Hospitals'!$B:$K, 9, FALSE)</f>
        <v>Nongovt. (not-for-profit) - Other</v>
      </c>
      <c r="O1424" s="17" t="s">
        <v>2426</v>
      </c>
      <c r="P1424" s="27">
        <v>39783</v>
      </c>
      <c r="Q1424" s="17" t="s">
        <v>2422</v>
      </c>
      <c r="R1424" s="132" t="str">
        <f>VLOOKUP($C1424,'Invited Hospitals'!$B:$K, 10, FALSE)</f>
        <v>Major</v>
      </c>
      <c r="V1424" s="11"/>
      <c r="X1424" s="11"/>
      <c r="Y1424" s="14"/>
      <c r="AF1424" s="17"/>
      <c r="AG1424" s="27"/>
      <c r="AH1424" s="17"/>
    </row>
    <row r="1425" spans="1:34">
      <c r="A1425" s="84">
        <v>0.59571923503450197</v>
      </c>
      <c r="B1425" s="83" t="s">
        <v>795</v>
      </c>
      <c r="C1425" s="83" t="s">
        <v>795</v>
      </c>
      <c r="D1425" s="84">
        <v>0.52550586196277105</v>
      </c>
      <c r="E1425" s="83" t="s">
        <v>885</v>
      </c>
      <c r="F1425" s="84">
        <v>0.54565087362919495</v>
      </c>
      <c r="G1425" s="83" t="s">
        <v>893</v>
      </c>
      <c r="H1425" t="str">
        <f t="shared" si="113"/>
        <v>CAMPOPIANO</v>
      </c>
      <c r="I1425" t="str">
        <f t="shared" si="114"/>
        <v>SUSAN M</v>
      </c>
      <c r="J1425" t="str">
        <f t="shared" si="115"/>
        <v>Campopiano, Susan M</v>
      </c>
      <c r="K1425">
        <f>VLOOKUP(C1425,'Invited Hospitals'!B:J, 7, FALSE)</f>
        <v>247</v>
      </c>
      <c r="L1425" s="132">
        <v>32</v>
      </c>
      <c r="M1425">
        <f>VLOOKUP($C1425,'Invited Hospitals'!$B:$J, 8, FALSE)</f>
        <v>2004</v>
      </c>
      <c r="N1425" s="132" t="str">
        <f>VLOOKUP($C1425,'Invited Hospitals'!$B:$K, 9, FALSE)</f>
        <v>Nongovt. (not-for-profit) - Other</v>
      </c>
      <c r="O1425" s="17" t="s">
        <v>2426</v>
      </c>
      <c r="P1425" s="27">
        <v>37872</v>
      </c>
      <c r="Q1425" s="17" t="s">
        <v>2476</v>
      </c>
      <c r="R1425" s="132" t="str">
        <f>VLOOKUP($C1425,'Invited Hospitals'!$B:$K, 10, FALSE)</f>
        <v>Major</v>
      </c>
      <c r="V1425" s="11"/>
      <c r="X1425" s="11"/>
      <c r="Y1425" s="14"/>
      <c r="AF1425" s="17"/>
      <c r="AG1425" s="27"/>
      <c r="AH1425" s="17"/>
    </row>
    <row r="1426" spans="1:34">
      <c r="A1426" s="84">
        <v>0.78662952640468597</v>
      </c>
      <c r="B1426" s="83" t="s">
        <v>795</v>
      </c>
      <c r="C1426" s="83" t="s">
        <v>795</v>
      </c>
      <c r="D1426" s="84">
        <v>0.52550586196277105</v>
      </c>
      <c r="E1426" s="83" t="s">
        <v>885</v>
      </c>
      <c r="F1426" s="84">
        <v>0.54565087362919495</v>
      </c>
      <c r="G1426" s="83" t="s">
        <v>894</v>
      </c>
      <c r="H1426" t="str">
        <f t="shared" ref="H1426:H1448" si="116">LEFT(G1426,(FIND(" ",G1426,1)-1))</f>
        <v>COMO</v>
      </c>
      <c r="I1426" t="str">
        <f t="shared" ref="I1426:I1448" si="117">TRIM(MID(G1426,FIND(" ",G1426)+1,256))</f>
        <v>MARIA F</v>
      </c>
      <c r="J1426" t="str">
        <f t="shared" si="115"/>
        <v>Como, Maria F</v>
      </c>
      <c r="K1426">
        <f>VLOOKUP(C1426,'Invited Hospitals'!B:J, 7, FALSE)</f>
        <v>247</v>
      </c>
      <c r="L1426" s="132">
        <v>32</v>
      </c>
      <c r="M1426">
        <f>VLOOKUP($C1426,'Invited Hospitals'!$B:$J, 8, FALSE)</f>
        <v>2004</v>
      </c>
      <c r="N1426" s="132" t="str">
        <f>VLOOKUP($C1426,'Invited Hospitals'!$B:$K, 9, FALSE)</f>
        <v>Nongovt. (not-for-profit) - Other</v>
      </c>
      <c r="O1426" s="17" t="s">
        <v>2593</v>
      </c>
      <c r="P1426" s="111">
        <v>42324</v>
      </c>
      <c r="Q1426" s="17" t="s">
        <v>2428</v>
      </c>
      <c r="R1426" s="132" t="str">
        <f>VLOOKUP($C1426,'Invited Hospitals'!$B:$K, 10, FALSE)</f>
        <v>Major</v>
      </c>
      <c r="V1426" s="11"/>
      <c r="X1426" s="11"/>
      <c r="Y1426" s="14"/>
      <c r="AF1426" s="17"/>
      <c r="AG1426" s="27"/>
      <c r="AH1426" s="17"/>
    </row>
    <row r="1427" spans="1:34">
      <c r="A1427" s="84">
        <v>0.14044999076889486</v>
      </c>
      <c r="B1427" s="83" t="s">
        <v>795</v>
      </c>
      <c r="C1427" s="83" t="s">
        <v>795</v>
      </c>
      <c r="D1427" s="84">
        <v>0.52550586196277105</v>
      </c>
      <c r="E1427" s="83" t="s">
        <v>885</v>
      </c>
      <c r="F1427" s="84">
        <v>0.54565087362919495</v>
      </c>
      <c r="G1427" s="83" t="s">
        <v>895</v>
      </c>
      <c r="H1427" t="str">
        <f t="shared" si="116"/>
        <v>CONNOLLY</v>
      </c>
      <c r="I1427" t="str">
        <f t="shared" si="117"/>
        <v>EMILY</v>
      </c>
      <c r="J1427" t="str">
        <f t="shared" si="115"/>
        <v>Connolly, Emily</v>
      </c>
      <c r="K1427">
        <f>VLOOKUP(C1427,'Invited Hospitals'!B:J, 7, FALSE)</f>
        <v>247</v>
      </c>
      <c r="L1427" s="132">
        <v>32</v>
      </c>
      <c r="M1427">
        <f>VLOOKUP($C1427,'Invited Hospitals'!$B:$J, 8, FALSE)</f>
        <v>2004</v>
      </c>
      <c r="N1427" s="132" t="str">
        <f>VLOOKUP($C1427,'Invited Hospitals'!$B:$K, 9, FALSE)</f>
        <v>Nongovt. (not-for-profit) - Other</v>
      </c>
      <c r="O1427" s="17" t="s">
        <v>2426</v>
      </c>
      <c r="P1427" s="111">
        <v>42282</v>
      </c>
      <c r="Q1427" s="17" t="s">
        <v>2422</v>
      </c>
      <c r="R1427" s="132" t="str">
        <f>VLOOKUP($C1427,'Invited Hospitals'!$B:$K, 10, FALSE)</f>
        <v>Major</v>
      </c>
      <c r="V1427" s="11"/>
      <c r="X1427" s="11"/>
      <c r="Y1427" s="14"/>
      <c r="AF1427" s="17"/>
      <c r="AG1427" s="27"/>
      <c r="AH1427" s="17"/>
    </row>
    <row r="1428" spans="1:34">
      <c r="A1428" s="84">
        <v>0.24810309277483711</v>
      </c>
      <c r="B1428" s="83" t="s">
        <v>795</v>
      </c>
      <c r="C1428" s="83" t="s">
        <v>795</v>
      </c>
      <c r="D1428" s="84">
        <v>0.52550586196277105</v>
      </c>
      <c r="E1428" s="83" t="s">
        <v>885</v>
      </c>
      <c r="F1428" s="84">
        <v>0.54565087362919495</v>
      </c>
      <c r="G1428" s="83" t="s">
        <v>896</v>
      </c>
      <c r="H1428" t="str">
        <f t="shared" si="116"/>
        <v>DANIELS</v>
      </c>
      <c r="I1428" t="str">
        <f t="shared" si="117"/>
        <v>JOANNE F</v>
      </c>
      <c r="J1428" t="str">
        <f t="shared" si="115"/>
        <v>Daniels, Joanne F</v>
      </c>
      <c r="K1428">
        <f>VLOOKUP(C1428,'Invited Hospitals'!B:J, 7, FALSE)</f>
        <v>247</v>
      </c>
      <c r="L1428" s="132">
        <v>32</v>
      </c>
      <c r="M1428">
        <f>VLOOKUP($C1428,'Invited Hospitals'!$B:$J, 8, FALSE)</f>
        <v>2004</v>
      </c>
      <c r="N1428" s="132" t="str">
        <f>VLOOKUP($C1428,'Invited Hospitals'!$B:$K, 9, FALSE)</f>
        <v>Nongovt. (not-for-profit) - Other</v>
      </c>
      <c r="O1428" s="17" t="s">
        <v>2593</v>
      </c>
      <c r="P1428" s="111">
        <v>41406</v>
      </c>
      <c r="Q1428" s="17" t="s">
        <v>2422</v>
      </c>
      <c r="R1428" s="132" t="str">
        <f>VLOOKUP($C1428,'Invited Hospitals'!$B:$K, 10, FALSE)</f>
        <v>Major</v>
      </c>
      <c r="V1428" s="11"/>
      <c r="X1428" s="11"/>
      <c r="Y1428" s="14"/>
      <c r="AF1428" s="17"/>
      <c r="AG1428" s="27"/>
      <c r="AH1428" s="17"/>
    </row>
    <row r="1429" spans="1:34">
      <c r="A1429" s="84">
        <v>0.59604046544214517</v>
      </c>
      <c r="B1429" s="83" t="s">
        <v>795</v>
      </c>
      <c r="C1429" s="83" t="s">
        <v>795</v>
      </c>
      <c r="D1429" s="84">
        <v>0.52550586196277105</v>
      </c>
      <c r="E1429" s="83" t="s">
        <v>885</v>
      </c>
      <c r="F1429" s="84">
        <v>0.54565087362919495</v>
      </c>
      <c r="G1429" s="83" t="s">
        <v>897</v>
      </c>
      <c r="H1429" t="str">
        <f t="shared" si="116"/>
        <v>DAROSA</v>
      </c>
      <c r="I1429" t="str">
        <f t="shared" si="117"/>
        <v>JESSICA A</v>
      </c>
      <c r="J1429" t="str">
        <f t="shared" si="115"/>
        <v>Darosa, Jessica A</v>
      </c>
      <c r="K1429">
        <f>VLOOKUP(C1429,'Invited Hospitals'!B:J, 7, FALSE)</f>
        <v>247</v>
      </c>
      <c r="L1429" s="132">
        <v>32</v>
      </c>
      <c r="M1429">
        <f>VLOOKUP($C1429,'Invited Hospitals'!$B:$J, 8, FALSE)</f>
        <v>2004</v>
      </c>
      <c r="N1429" s="132" t="str">
        <f>VLOOKUP($C1429,'Invited Hospitals'!$B:$K, 9, FALSE)</f>
        <v>Nongovt. (not-for-profit) - Other</v>
      </c>
      <c r="O1429" s="17" t="s">
        <v>2426</v>
      </c>
      <c r="P1429" s="111">
        <v>42645</v>
      </c>
      <c r="Q1429" s="17" t="s">
        <v>2422</v>
      </c>
      <c r="R1429" s="132" t="str">
        <f>VLOOKUP($C1429,'Invited Hospitals'!$B:$K, 10, FALSE)</f>
        <v>Major</v>
      </c>
      <c r="V1429" s="11"/>
      <c r="X1429" s="11"/>
      <c r="Y1429" s="14"/>
      <c r="AF1429" s="17"/>
      <c r="AG1429" s="27"/>
      <c r="AH1429" s="17"/>
    </row>
    <row r="1430" spans="1:34">
      <c r="A1430" s="84">
        <v>0.28281494374041383</v>
      </c>
      <c r="B1430" s="83" t="s">
        <v>795</v>
      </c>
      <c r="C1430" s="83" t="s">
        <v>795</v>
      </c>
      <c r="D1430" s="84">
        <v>0.52550586196277105</v>
      </c>
      <c r="E1430" s="83" t="s">
        <v>885</v>
      </c>
      <c r="F1430" s="84">
        <v>0.54565087362919495</v>
      </c>
      <c r="G1430" s="83" t="s">
        <v>898</v>
      </c>
      <c r="H1430" t="str">
        <f t="shared" si="116"/>
        <v>DAROSA</v>
      </c>
      <c r="I1430" t="str">
        <f t="shared" si="117"/>
        <v>SABRINA</v>
      </c>
      <c r="J1430" t="str">
        <f t="shared" si="115"/>
        <v>Darosa, Sabrina</v>
      </c>
      <c r="K1430">
        <f>VLOOKUP(C1430,'Invited Hospitals'!B:J, 7, FALSE)</f>
        <v>247</v>
      </c>
      <c r="L1430" s="132">
        <v>32</v>
      </c>
      <c r="M1430">
        <f>VLOOKUP($C1430,'Invited Hospitals'!$B:$J, 8, FALSE)</f>
        <v>2004</v>
      </c>
      <c r="N1430" s="132" t="str">
        <f>VLOOKUP($C1430,'Invited Hospitals'!$B:$K, 9, FALSE)</f>
        <v>Nongovt. (not-for-profit) - Other</v>
      </c>
      <c r="O1430" s="17" t="s">
        <v>2426</v>
      </c>
      <c r="P1430" s="111">
        <v>42758</v>
      </c>
      <c r="Q1430" s="17" t="s">
        <v>2422</v>
      </c>
      <c r="R1430" s="132" t="str">
        <f>VLOOKUP($C1430,'Invited Hospitals'!$B:$K, 10, FALSE)</f>
        <v>Major</v>
      </c>
      <c r="V1430" s="11"/>
      <c r="X1430" s="11"/>
      <c r="Y1430" s="14"/>
      <c r="AF1430" s="17"/>
      <c r="AG1430" s="27"/>
      <c r="AH1430" s="17"/>
    </row>
    <row r="1431" spans="1:34">
      <c r="A1431" s="84">
        <v>0.35140165238170151</v>
      </c>
      <c r="B1431" s="83" t="s">
        <v>795</v>
      </c>
      <c r="C1431" s="83" t="s">
        <v>795</v>
      </c>
      <c r="D1431" s="84">
        <v>0.52550586196277105</v>
      </c>
      <c r="E1431" s="83" t="s">
        <v>885</v>
      </c>
      <c r="F1431" s="84">
        <v>0.54565087362919495</v>
      </c>
      <c r="G1431" s="83" t="s">
        <v>899</v>
      </c>
      <c r="H1431" t="str">
        <f t="shared" si="116"/>
        <v>DESCY</v>
      </c>
      <c r="I1431" t="str">
        <f t="shared" si="117"/>
        <v>HOLLIE A</v>
      </c>
      <c r="J1431" t="str">
        <f t="shared" si="115"/>
        <v>Descy, Hollie A</v>
      </c>
      <c r="K1431">
        <f>VLOOKUP(C1431,'Invited Hospitals'!B:J, 7, FALSE)</f>
        <v>247</v>
      </c>
      <c r="L1431" s="132">
        <v>32</v>
      </c>
      <c r="M1431">
        <f>VLOOKUP($C1431,'Invited Hospitals'!$B:$J, 8, FALSE)</f>
        <v>2004</v>
      </c>
      <c r="N1431" s="132" t="str">
        <f>VLOOKUP($C1431,'Invited Hospitals'!$B:$K, 9, FALSE)</f>
        <v>Nongovt. (not-for-profit) - Other</v>
      </c>
      <c r="O1431" s="17" t="s">
        <v>2593</v>
      </c>
      <c r="P1431" s="111">
        <v>42897</v>
      </c>
      <c r="Q1431" s="17" t="s">
        <v>2422</v>
      </c>
      <c r="R1431" s="132" t="str">
        <f>VLOOKUP($C1431,'Invited Hospitals'!$B:$K, 10, FALSE)</f>
        <v>Major</v>
      </c>
      <c r="V1431" s="11"/>
      <c r="X1431" s="11"/>
      <c r="Y1431" s="14"/>
      <c r="AF1431" s="17"/>
      <c r="AG1431" s="27"/>
      <c r="AH1431" s="17"/>
    </row>
    <row r="1432" spans="1:34">
      <c r="A1432" s="84">
        <v>0.41319907903661313</v>
      </c>
      <c r="B1432" s="83" t="s">
        <v>795</v>
      </c>
      <c r="C1432" s="83" t="s">
        <v>795</v>
      </c>
      <c r="D1432" s="84">
        <v>0.52550586196277105</v>
      </c>
      <c r="E1432" s="83" t="s">
        <v>885</v>
      </c>
      <c r="F1432" s="84">
        <v>0.54565087362919495</v>
      </c>
      <c r="G1432" s="83" t="s">
        <v>900</v>
      </c>
      <c r="H1432" t="str">
        <f t="shared" si="116"/>
        <v>DOW</v>
      </c>
      <c r="I1432" t="str">
        <f t="shared" si="117"/>
        <v>NATASHA L</v>
      </c>
      <c r="J1432" t="str">
        <f t="shared" si="115"/>
        <v>Dow, Natasha L</v>
      </c>
      <c r="K1432">
        <f>VLOOKUP(C1432,'Invited Hospitals'!B:J, 7, FALSE)</f>
        <v>247</v>
      </c>
      <c r="L1432" s="132">
        <v>32</v>
      </c>
      <c r="M1432">
        <f>VLOOKUP($C1432,'Invited Hospitals'!$B:$J, 8, FALSE)</f>
        <v>2004</v>
      </c>
      <c r="N1432" s="132" t="str">
        <f>VLOOKUP($C1432,'Invited Hospitals'!$B:$K, 9, FALSE)</f>
        <v>Nongovt. (not-for-profit) - Other</v>
      </c>
      <c r="O1432" s="125" t="s">
        <v>2426</v>
      </c>
      <c r="P1432" s="121">
        <v>41869</v>
      </c>
      <c r="Q1432" s="125" t="s">
        <v>2998</v>
      </c>
      <c r="R1432" s="132" t="str">
        <f>VLOOKUP($C1432,'Invited Hospitals'!$B:$K, 10, FALSE)</f>
        <v>Major</v>
      </c>
      <c r="V1432" s="11"/>
      <c r="X1432" s="11"/>
      <c r="Y1432" s="14"/>
      <c r="AF1432" s="17"/>
      <c r="AG1432" s="27"/>
      <c r="AH1432" s="17"/>
    </row>
    <row r="1433" spans="1:34">
      <c r="A1433" s="84">
        <v>0.72601085202290405</v>
      </c>
      <c r="B1433" s="83" t="s">
        <v>795</v>
      </c>
      <c r="C1433" s="83" t="s">
        <v>795</v>
      </c>
      <c r="D1433" s="84">
        <v>0.52550586196277105</v>
      </c>
      <c r="E1433" s="83" t="s">
        <v>885</v>
      </c>
      <c r="F1433" s="84">
        <v>0.54565087362919495</v>
      </c>
      <c r="G1433" s="83" t="s">
        <v>901</v>
      </c>
      <c r="H1433" t="str">
        <f t="shared" si="116"/>
        <v>DUFFY</v>
      </c>
      <c r="I1433" t="str">
        <f t="shared" si="117"/>
        <v>KATHLEEN T</v>
      </c>
      <c r="J1433" t="str">
        <f t="shared" si="115"/>
        <v>Duffy, Kathleen T</v>
      </c>
      <c r="K1433">
        <f>VLOOKUP(C1433,'Invited Hospitals'!B:J, 7, FALSE)</f>
        <v>247</v>
      </c>
      <c r="L1433" s="132">
        <v>32</v>
      </c>
      <c r="M1433">
        <f>VLOOKUP($C1433,'Invited Hospitals'!$B:$J, 8, FALSE)</f>
        <v>2004</v>
      </c>
      <c r="N1433" s="132" t="str">
        <f>VLOOKUP($C1433,'Invited Hospitals'!$B:$K, 9, FALSE)</f>
        <v>Nongovt. (not-for-profit) - Other</v>
      </c>
      <c r="O1433" s="125" t="s">
        <v>3170</v>
      </c>
      <c r="P1433" s="121">
        <v>39475</v>
      </c>
      <c r="Q1433" s="125" t="s">
        <v>2998</v>
      </c>
      <c r="R1433" s="132" t="str">
        <f>VLOOKUP($C1433,'Invited Hospitals'!$B:$K, 10, FALSE)</f>
        <v>Major</v>
      </c>
      <c r="V1433" s="11"/>
      <c r="X1433" s="11"/>
      <c r="Y1433" s="14"/>
      <c r="AF1433" s="17"/>
      <c r="AG1433" s="27"/>
      <c r="AH1433" s="17"/>
    </row>
    <row r="1434" spans="1:34">
      <c r="A1434" s="84">
        <v>0.90619181267444537</v>
      </c>
      <c r="B1434" s="83" t="s">
        <v>795</v>
      </c>
      <c r="C1434" s="83" t="s">
        <v>795</v>
      </c>
      <c r="D1434" s="84">
        <v>0.52550586196277105</v>
      </c>
      <c r="E1434" s="83" t="s">
        <v>885</v>
      </c>
      <c r="F1434" s="84">
        <v>0.54565087362919495</v>
      </c>
      <c r="G1434" s="83" t="s">
        <v>902</v>
      </c>
      <c r="H1434" t="str">
        <f t="shared" si="116"/>
        <v>FLYNN</v>
      </c>
      <c r="I1434" t="str">
        <f t="shared" si="117"/>
        <v>DANIEL P</v>
      </c>
      <c r="J1434" t="str">
        <f t="shared" si="115"/>
        <v>Flynn, Daniel P</v>
      </c>
      <c r="K1434">
        <f>VLOOKUP(C1434,'Invited Hospitals'!B:J, 7, FALSE)</f>
        <v>247</v>
      </c>
      <c r="L1434" s="132">
        <v>32</v>
      </c>
      <c r="M1434">
        <f>VLOOKUP($C1434,'Invited Hospitals'!$B:$J, 8, FALSE)</f>
        <v>2004</v>
      </c>
      <c r="N1434" s="132" t="str">
        <f>VLOOKUP($C1434,'Invited Hospitals'!$B:$K, 9, FALSE)</f>
        <v>Nongovt. (not-for-profit) - Other</v>
      </c>
      <c r="O1434" s="17" t="s">
        <v>2426</v>
      </c>
      <c r="P1434" s="111">
        <v>33798</v>
      </c>
      <c r="Q1434" s="17" t="s">
        <v>2656</v>
      </c>
      <c r="R1434" s="132" t="str">
        <f>VLOOKUP($C1434,'Invited Hospitals'!$B:$K, 10, FALSE)</f>
        <v>Major</v>
      </c>
      <c r="V1434" s="11"/>
      <c r="X1434" s="11"/>
      <c r="Y1434" s="14"/>
      <c r="AF1434" s="17"/>
      <c r="AG1434" s="27"/>
      <c r="AH1434" s="17"/>
    </row>
    <row r="1435" spans="1:34">
      <c r="A1435" s="84">
        <v>0.24791907824027171</v>
      </c>
      <c r="B1435" s="83" t="s">
        <v>795</v>
      </c>
      <c r="C1435" s="83" t="s">
        <v>795</v>
      </c>
      <c r="D1435" s="84">
        <v>0.52550586196277105</v>
      </c>
      <c r="E1435" s="83" t="s">
        <v>885</v>
      </c>
      <c r="F1435" s="84">
        <v>0.54565087362919495</v>
      </c>
      <c r="G1435" s="83" t="s">
        <v>903</v>
      </c>
      <c r="H1435" t="str">
        <f t="shared" si="116"/>
        <v>FOURNIER</v>
      </c>
      <c r="I1435" t="str">
        <f t="shared" si="117"/>
        <v>ANDREW J</v>
      </c>
      <c r="J1435" t="str">
        <f t="shared" si="115"/>
        <v>Fournier, Andrew J</v>
      </c>
      <c r="K1435">
        <f>VLOOKUP(C1435,'Invited Hospitals'!B:J, 7, FALSE)</f>
        <v>247</v>
      </c>
      <c r="L1435" s="132">
        <v>32</v>
      </c>
      <c r="M1435">
        <f>VLOOKUP($C1435,'Invited Hospitals'!$B:$J, 8, FALSE)</f>
        <v>2004</v>
      </c>
      <c r="N1435" s="132" t="str">
        <f>VLOOKUP($C1435,'Invited Hospitals'!$B:$K, 9, FALSE)</f>
        <v>Nongovt. (not-for-profit) - Other</v>
      </c>
      <c r="O1435" s="17" t="s">
        <v>2426</v>
      </c>
      <c r="P1435" s="111">
        <v>42591</v>
      </c>
      <c r="Q1435" s="17" t="s">
        <v>2428</v>
      </c>
      <c r="R1435" s="132" t="str">
        <f>VLOOKUP($C1435,'Invited Hospitals'!$B:$K, 10, FALSE)</f>
        <v>Major</v>
      </c>
      <c r="V1435" s="11"/>
      <c r="X1435" s="11"/>
      <c r="Y1435" s="14"/>
      <c r="AF1435" s="17"/>
      <c r="AG1435" s="28"/>
      <c r="AH1435" s="17"/>
    </row>
    <row r="1436" spans="1:34">
      <c r="A1436" s="84">
        <v>2.7373242702980582E-2</v>
      </c>
      <c r="B1436" s="83" t="s">
        <v>795</v>
      </c>
      <c r="C1436" s="83" t="s">
        <v>795</v>
      </c>
      <c r="D1436" s="84">
        <v>0.52550586196277105</v>
      </c>
      <c r="E1436" s="83" t="s">
        <v>885</v>
      </c>
      <c r="F1436" s="84">
        <v>0.54565087362919495</v>
      </c>
      <c r="G1436" s="83" t="s">
        <v>904</v>
      </c>
      <c r="H1436" t="str">
        <f t="shared" si="116"/>
        <v>GAGAN</v>
      </c>
      <c r="I1436" t="str">
        <f t="shared" si="117"/>
        <v>ANNE M</v>
      </c>
      <c r="J1436" t="str">
        <f t="shared" si="115"/>
        <v>Gagan, Anne M</v>
      </c>
      <c r="K1436">
        <f>VLOOKUP(C1436,'Invited Hospitals'!B:J, 7, FALSE)</f>
        <v>247</v>
      </c>
      <c r="L1436" s="132">
        <v>32</v>
      </c>
      <c r="M1436">
        <f>VLOOKUP($C1436,'Invited Hospitals'!$B:$J, 8, FALSE)</f>
        <v>2004</v>
      </c>
      <c r="N1436" s="132" t="str">
        <f>VLOOKUP($C1436,'Invited Hospitals'!$B:$K, 9, FALSE)</f>
        <v>Nongovt. (not-for-profit) - Other</v>
      </c>
      <c r="O1436" s="125" t="s">
        <v>2664</v>
      </c>
      <c r="P1436" s="121">
        <v>39139</v>
      </c>
      <c r="Q1436" s="125" t="s">
        <v>2422</v>
      </c>
      <c r="R1436" s="132" t="str">
        <f>VLOOKUP($C1436,'Invited Hospitals'!$B:$K, 10, FALSE)</f>
        <v>Major</v>
      </c>
      <c r="V1436" s="11"/>
      <c r="X1436" s="11"/>
      <c r="Y1436" s="14"/>
      <c r="AF1436" s="17"/>
      <c r="AG1436" s="27"/>
      <c r="AH1436" s="17"/>
    </row>
    <row r="1437" spans="1:34">
      <c r="A1437" s="84">
        <v>0.52808186222466191</v>
      </c>
      <c r="B1437" s="83" t="s">
        <v>795</v>
      </c>
      <c r="C1437" s="83" t="s">
        <v>795</v>
      </c>
      <c r="D1437" s="84">
        <v>0.52550586196277105</v>
      </c>
      <c r="E1437" s="83" t="s">
        <v>885</v>
      </c>
      <c r="F1437" s="84">
        <v>0.54565087362919495</v>
      </c>
      <c r="G1437" s="83" t="s">
        <v>905</v>
      </c>
      <c r="H1437" t="str">
        <f t="shared" si="116"/>
        <v>GASPARRI</v>
      </c>
      <c r="I1437" t="str">
        <f t="shared" si="117"/>
        <v>JESSICA</v>
      </c>
      <c r="J1437" t="str">
        <f t="shared" si="115"/>
        <v>Gasparri, Jessica</v>
      </c>
      <c r="K1437">
        <f>VLOOKUP(C1437,'Invited Hospitals'!B:J, 7, FALSE)</f>
        <v>247</v>
      </c>
      <c r="L1437" s="132">
        <v>32</v>
      </c>
      <c r="M1437">
        <f>VLOOKUP($C1437,'Invited Hospitals'!$B:$J, 8, FALSE)</f>
        <v>2004</v>
      </c>
      <c r="N1437" s="132" t="str">
        <f>VLOOKUP($C1437,'Invited Hospitals'!$B:$K, 9, FALSE)</f>
        <v>Nongovt. (not-for-profit) - Other</v>
      </c>
      <c r="O1437" s="125" t="s">
        <v>2426</v>
      </c>
      <c r="P1437" s="121">
        <v>42933</v>
      </c>
      <c r="Q1437" s="125" t="s">
        <v>2422</v>
      </c>
      <c r="R1437" s="132" t="str">
        <f>VLOOKUP($C1437,'Invited Hospitals'!$B:$K, 10, FALSE)</f>
        <v>Major</v>
      </c>
      <c r="V1437" s="11"/>
      <c r="X1437" s="11"/>
      <c r="Y1437" s="14"/>
      <c r="AF1437" s="17"/>
      <c r="AG1437" s="27"/>
      <c r="AH1437" s="17"/>
    </row>
    <row r="1438" spans="1:34">
      <c r="A1438" s="84">
        <v>0.65701837536675867</v>
      </c>
      <c r="B1438" s="83" t="s">
        <v>795</v>
      </c>
      <c r="C1438" s="83" t="s">
        <v>795</v>
      </c>
      <c r="D1438" s="84">
        <v>0.52550586196277105</v>
      </c>
      <c r="E1438" s="83" t="s">
        <v>885</v>
      </c>
      <c r="F1438" s="84">
        <v>0.54565087362919495</v>
      </c>
      <c r="G1438" s="83" t="s">
        <v>906</v>
      </c>
      <c r="H1438" t="str">
        <f t="shared" si="116"/>
        <v>GOMEZ</v>
      </c>
      <c r="I1438" t="str">
        <f t="shared" si="117"/>
        <v>ALBA M</v>
      </c>
      <c r="J1438" t="str">
        <f t="shared" si="115"/>
        <v>Gomez, Alba M</v>
      </c>
      <c r="K1438">
        <f>VLOOKUP(C1438,'Invited Hospitals'!B:J, 7, FALSE)</f>
        <v>247</v>
      </c>
      <c r="L1438" s="132">
        <v>32</v>
      </c>
      <c r="M1438">
        <f>VLOOKUP($C1438,'Invited Hospitals'!$B:$J, 8, FALSE)</f>
        <v>2004</v>
      </c>
      <c r="N1438" s="132" t="str">
        <f>VLOOKUP($C1438,'Invited Hospitals'!$B:$K, 9, FALSE)</f>
        <v>Nongovt. (not-for-profit) - Other</v>
      </c>
      <c r="O1438" s="125" t="s">
        <v>2426</v>
      </c>
      <c r="P1438" s="121">
        <v>42933</v>
      </c>
      <c r="Q1438" s="125" t="s">
        <v>2656</v>
      </c>
      <c r="R1438" s="132" t="str">
        <f>VLOOKUP($C1438,'Invited Hospitals'!$B:$K, 10, FALSE)</f>
        <v>Major</v>
      </c>
      <c r="V1438" s="11"/>
      <c r="X1438" s="11"/>
      <c r="Y1438" s="14"/>
      <c r="AF1438" s="17"/>
      <c r="AG1438" s="27"/>
      <c r="AH1438" s="17"/>
    </row>
    <row r="1439" spans="1:34">
      <c r="A1439" s="84">
        <v>0.12182546872937239</v>
      </c>
      <c r="B1439" s="83" t="s">
        <v>795</v>
      </c>
      <c r="C1439" s="83" t="s">
        <v>795</v>
      </c>
      <c r="D1439" s="84">
        <v>0.52550586196277105</v>
      </c>
      <c r="E1439" s="83" t="s">
        <v>885</v>
      </c>
      <c r="F1439" s="84">
        <v>0.54565087362919495</v>
      </c>
      <c r="G1439" s="83" t="s">
        <v>907</v>
      </c>
      <c r="H1439" t="str">
        <f t="shared" si="116"/>
        <v>HAYNES</v>
      </c>
      <c r="I1439" t="str">
        <f t="shared" si="117"/>
        <v>VICTORIA</v>
      </c>
      <c r="J1439" t="str">
        <f t="shared" si="115"/>
        <v>Haynes, Victoria</v>
      </c>
      <c r="K1439">
        <f>VLOOKUP(C1439,'Invited Hospitals'!B:J, 7, FALSE)</f>
        <v>247</v>
      </c>
      <c r="L1439" s="132">
        <v>32</v>
      </c>
      <c r="M1439">
        <f>VLOOKUP($C1439,'Invited Hospitals'!$B:$J, 8, FALSE)</f>
        <v>2004</v>
      </c>
      <c r="N1439" s="132" t="str">
        <f>VLOOKUP($C1439,'Invited Hospitals'!$B:$K, 9, FALSE)</f>
        <v>Nongovt. (not-for-profit) - Other</v>
      </c>
      <c r="O1439" s="17" t="s">
        <v>2469</v>
      </c>
      <c r="P1439" s="111">
        <v>42983</v>
      </c>
      <c r="Q1439" s="17" t="s">
        <v>2472</v>
      </c>
      <c r="R1439" s="132" t="str">
        <f>VLOOKUP($C1439,'Invited Hospitals'!$B:$K, 10, FALSE)</f>
        <v>Major</v>
      </c>
      <c r="V1439" s="11"/>
      <c r="X1439" s="11"/>
      <c r="Y1439" s="14"/>
      <c r="AF1439" s="17"/>
      <c r="AG1439" s="27"/>
      <c r="AH1439" s="17"/>
    </row>
    <row r="1440" spans="1:34">
      <c r="A1440" s="84">
        <v>0.71606278702474635</v>
      </c>
      <c r="B1440" s="83" t="s">
        <v>795</v>
      </c>
      <c r="C1440" s="83" t="s">
        <v>795</v>
      </c>
      <c r="D1440" s="84">
        <v>0.52550586196277105</v>
      </c>
      <c r="E1440" s="83" t="s">
        <v>885</v>
      </c>
      <c r="F1440" s="84">
        <v>0.54565087362919495</v>
      </c>
      <c r="G1440" s="83" t="s">
        <v>908</v>
      </c>
      <c r="H1440" t="str">
        <f t="shared" si="116"/>
        <v>HIBBARD</v>
      </c>
      <c r="I1440" t="str">
        <f t="shared" si="117"/>
        <v>BRIANNA R</v>
      </c>
      <c r="J1440" t="str">
        <f t="shared" si="115"/>
        <v>Hibbard, Brianna R</v>
      </c>
      <c r="K1440">
        <f>VLOOKUP(C1440,'Invited Hospitals'!B:J, 7, FALSE)</f>
        <v>247</v>
      </c>
      <c r="L1440" s="132">
        <v>32</v>
      </c>
      <c r="M1440">
        <f>VLOOKUP($C1440,'Invited Hospitals'!$B:$J, 8, FALSE)</f>
        <v>2004</v>
      </c>
      <c r="N1440" s="132" t="str">
        <f>VLOOKUP($C1440,'Invited Hospitals'!$B:$K, 9, FALSE)</f>
        <v>Nongovt. (not-for-profit) - Other</v>
      </c>
      <c r="O1440" s="17" t="s">
        <v>2433</v>
      </c>
      <c r="P1440" s="111">
        <v>39384</v>
      </c>
      <c r="Q1440" s="17" t="s">
        <v>2434</v>
      </c>
      <c r="R1440" s="132" t="str">
        <f>VLOOKUP($C1440,'Invited Hospitals'!$B:$K, 10, FALSE)</f>
        <v>Major</v>
      </c>
      <c r="V1440" s="11"/>
      <c r="X1440" s="11"/>
      <c r="Y1440" s="14"/>
      <c r="AF1440" s="17"/>
      <c r="AG1440" s="27"/>
      <c r="AH1440" s="17"/>
    </row>
    <row r="1441" spans="1:34">
      <c r="A1441" s="84">
        <v>1.3727813148748491E-2</v>
      </c>
      <c r="B1441" s="83" t="s">
        <v>795</v>
      </c>
      <c r="C1441" s="83" t="s">
        <v>795</v>
      </c>
      <c r="D1441" s="84">
        <v>0.52550586196277105</v>
      </c>
      <c r="E1441" s="83" t="s">
        <v>885</v>
      </c>
      <c r="F1441" s="84">
        <v>0.54565087362919495</v>
      </c>
      <c r="G1441" s="83" t="s">
        <v>909</v>
      </c>
      <c r="H1441" t="str">
        <f t="shared" si="116"/>
        <v>HUNT</v>
      </c>
      <c r="I1441" t="str">
        <f t="shared" si="117"/>
        <v>EMILY</v>
      </c>
      <c r="J1441" t="str">
        <f t="shared" si="115"/>
        <v>Hunt, Emily</v>
      </c>
      <c r="K1441">
        <f>VLOOKUP(C1441,'Invited Hospitals'!B:J, 7, FALSE)</f>
        <v>247</v>
      </c>
      <c r="L1441" s="132">
        <v>32</v>
      </c>
      <c r="M1441">
        <f>VLOOKUP($C1441,'Invited Hospitals'!$B:$J, 8, FALSE)</f>
        <v>2004</v>
      </c>
      <c r="N1441" s="132" t="str">
        <f>VLOOKUP($C1441,'Invited Hospitals'!$B:$K, 9, FALSE)</f>
        <v>Nongovt. (not-for-profit) - Other</v>
      </c>
      <c r="O1441" s="17" t="s">
        <v>2433</v>
      </c>
      <c r="P1441" s="111">
        <v>39685</v>
      </c>
      <c r="Q1441" s="17" t="s">
        <v>2434</v>
      </c>
      <c r="R1441" s="132" t="str">
        <f>VLOOKUP($C1441,'Invited Hospitals'!$B:$K, 10, FALSE)</f>
        <v>Major</v>
      </c>
      <c r="V1441" s="11"/>
      <c r="X1441" s="11"/>
      <c r="Y1441" s="14"/>
      <c r="AF1441" s="17"/>
      <c r="AG1441" s="27"/>
      <c r="AH1441" s="17"/>
    </row>
    <row r="1442" spans="1:34">
      <c r="A1442" s="84">
        <v>0.10521191203552815</v>
      </c>
      <c r="B1442" s="83" t="s">
        <v>795</v>
      </c>
      <c r="C1442" s="83" t="s">
        <v>795</v>
      </c>
      <c r="D1442" s="84">
        <v>0.52550586196277105</v>
      </c>
      <c r="E1442" s="83" t="s">
        <v>885</v>
      </c>
      <c r="F1442" s="84">
        <v>0.54565087362919495</v>
      </c>
      <c r="G1442" s="83" t="s">
        <v>910</v>
      </c>
      <c r="H1442" t="str">
        <f t="shared" si="116"/>
        <v>KEO</v>
      </c>
      <c r="I1442" t="str">
        <f t="shared" si="117"/>
        <v>KIMMALY</v>
      </c>
      <c r="J1442" t="str">
        <f t="shared" si="115"/>
        <v>Keo, Kimmaly</v>
      </c>
      <c r="K1442">
        <f>VLOOKUP(C1442,'Invited Hospitals'!B:J, 7, FALSE)</f>
        <v>247</v>
      </c>
      <c r="L1442" s="132">
        <v>32</v>
      </c>
      <c r="M1442">
        <f>VLOOKUP($C1442,'Invited Hospitals'!$B:$J, 8, FALSE)</f>
        <v>2004</v>
      </c>
      <c r="N1442" s="132" t="str">
        <f>VLOOKUP($C1442,'Invited Hospitals'!$B:$K, 9, FALSE)</f>
        <v>Nongovt. (not-for-profit) - Other</v>
      </c>
      <c r="O1442" s="17" t="s">
        <v>2466</v>
      </c>
      <c r="P1442" s="111">
        <v>39442</v>
      </c>
      <c r="Q1442" s="17" t="s">
        <v>2422</v>
      </c>
      <c r="R1442" s="132" t="str">
        <f>VLOOKUP($C1442,'Invited Hospitals'!$B:$K, 10, FALSE)</f>
        <v>Major</v>
      </c>
      <c r="V1442" s="11"/>
      <c r="X1442" s="11"/>
      <c r="Y1442" s="14"/>
      <c r="AF1442" s="17"/>
      <c r="AG1442" s="27"/>
      <c r="AH1442" s="17"/>
    </row>
    <row r="1443" spans="1:34">
      <c r="A1443" s="84">
        <v>0.48026617835837893</v>
      </c>
      <c r="B1443" s="83" t="s">
        <v>795</v>
      </c>
      <c r="C1443" s="83" t="s">
        <v>795</v>
      </c>
      <c r="D1443" s="84">
        <v>0.52550586196277105</v>
      </c>
      <c r="E1443" s="83" t="s">
        <v>885</v>
      </c>
      <c r="F1443" s="84">
        <v>0.54565087362919495</v>
      </c>
      <c r="G1443" s="83" t="s">
        <v>911</v>
      </c>
      <c r="H1443" t="str">
        <f t="shared" si="116"/>
        <v>LEPAGE</v>
      </c>
      <c r="I1443" t="str">
        <f t="shared" si="117"/>
        <v>KELLY C</v>
      </c>
      <c r="J1443" t="str">
        <f t="shared" si="115"/>
        <v>Lepage, Kelly C</v>
      </c>
      <c r="K1443">
        <f>VLOOKUP(C1443,'Invited Hospitals'!B:J, 7, FALSE)</f>
        <v>247</v>
      </c>
      <c r="L1443" s="132">
        <v>32</v>
      </c>
      <c r="M1443">
        <f>VLOOKUP($C1443,'Invited Hospitals'!$B:$J, 8, FALSE)</f>
        <v>2004</v>
      </c>
      <c r="N1443" s="132" t="str">
        <f>VLOOKUP($C1443,'Invited Hospitals'!$B:$K, 9, FALSE)</f>
        <v>Nongovt. (not-for-profit) - Other</v>
      </c>
      <c r="O1443" s="17" t="s">
        <v>2433</v>
      </c>
      <c r="P1443" s="111">
        <v>42632</v>
      </c>
      <c r="Q1443" s="17" t="s">
        <v>2434</v>
      </c>
      <c r="R1443" s="132" t="str">
        <f>VLOOKUP($C1443,'Invited Hospitals'!$B:$K, 10, FALSE)</f>
        <v>Major</v>
      </c>
      <c r="V1443" s="11"/>
      <c r="X1443" s="11"/>
      <c r="Y1443" s="14"/>
      <c r="AF1443" s="17"/>
      <c r="AG1443" s="27"/>
      <c r="AH1443" s="17"/>
    </row>
    <row r="1444" spans="1:34">
      <c r="A1444" s="84">
        <v>0.98978982467286336</v>
      </c>
      <c r="B1444" s="83" t="s">
        <v>795</v>
      </c>
      <c r="C1444" s="83" t="s">
        <v>795</v>
      </c>
      <c r="D1444" s="84">
        <v>0.52550586196277105</v>
      </c>
      <c r="E1444" s="83" t="s">
        <v>885</v>
      </c>
      <c r="F1444" s="84">
        <v>0.54565087362919495</v>
      </c>
      <c r="G1444" s="83" t="s">
        <v>912</v>
      </c>
      <c r="H1444" t="str">
        <f t="shared" si="116"/>
        <v>LOMBARDI</v>
      </c>
      <c r="I1444" t="str">
        <f t="shared" si="117"/>
        <v>BRITTNI</v>
      </c>
      <c r="J1444" t="str">
        <f t="shared" si="115"/>
        <v>Lombardi, Brittni</v>
      </c>
      <c r="K1444">
        <f>VLOOKUP(C1444,'Invited Hospitals'!B:J, 7, FALSE)</f>
        <v>247</v>
      </c>
      <c r="L1444" s="132">
        <v>32</v>
      </c>
      <c r="M1444">
        <f>VLOOKUP($C1444,'Invited Hospitals'!$B:$J, 8, FALSE)</f>
        <v>2004</v>
      </c>
      <c r="N1444" s="132" t="str">
        <f>VLOOKUP($C1444,'Invited Hospitals'!$B:$K, 9, FALSE)</f>
        <v>Nongovt. (not-for-profit) - Other</v>
      </c>
      <c r="O1444" s="17" t="s">
        <v>2469</v>
      </c>
      <c r="P1444" s="111">
        <v>42870</v>
      </c>
      <c r="Q1444" s="17" t="s">
        <v>2476</v>
      </c>
      <c r="R1444" s="132" t="str">
        <f>VLOOKUP($C1444,'Invited Hospitals'!$B:$K, 10, FALSE)</f>
        <v>Major</v>
      </c>
      <c r="V1444" s="1"/>
      <c r="X1444" s="1"/>
      <c r="AF1444" s="17"/>
      <c r="AG1444" s="18"/>
      <c r="AH1444" s="17"/>
    </row>
    <row r="1445" spans="1:34">
      <c r="A1445" s="84">
        <v>0.47467674049733688</v>
      </c>
      <c r="B1445" s="83" t="s">
        <v>795</v>
      </c>
      <c r="C1445" s="83" t="s">
        <v>795</v>
      </c>
      <c r="D1445" s="84">
        <v>0.52550586196277105</v>
      </c>
      <c r="E1445" s="83" t="s">
        <v>885</v>
      </c>
      <c r="F1445" s="84">
        <v>0.54565087362919495</v>
      </c>
      <c r="G1445" s="83" t="s">
        <v>913</v>
      </c>
      <c r="H1445" t="str">
        <f t="shared" si="116"/>
        <v>MAESTAS</v>
      </c>
      <c r="I1445" t="str">
        <f t="shared" si="117"/>
        <v>SHERRI L</v>
      </c>
      <c r="J1445" t="str">
        <f t="shared" si="115"/>
        <v>Maestas, Sherri L</v>
      </c>
      <c r="K1445">
        <f>VLOOKUP(C1445,'Invited Hospitals'!B:J, 7, FALSE)</f>
        <v>247</v>
      </c>
      <c r="L1445" s="132">
        <v>32</v>
      </c>
      <c r="M1445">
        <f>VLOOKUP($C1445,'Invited Hospitals'!$B:$J, 8, FALSE)</f>
        <v>2004</v>
      </c>
      <c r="N1445" s="132" t="str">
        <f>VLOOKUP($C1445,'Invited Hospitals'!$B:$K, 9, FALSE)</f>
        <v>Nongovt. (not-for-profit) - Other</v>
      </c>
      <c r="O1445" s="17" t="s">
        <v>2462</v>
      </c>
      <c r="P1445" s="18">
        <v>31565</v>
      </c>
      <c r="Q1445" s="17" t="s">
        <v>2422</v>
      </c>
      <c r="R1445" s="132" t="str">
        <f>VLOOKUP($C1445,'Invited Hospitals'!$B:$K, 10, FALSE)</f>
        <v>Major</v>
      </c>
      <c r="V1445" s="1"/>
      <c r="X1445" s="1"/>
      <c r="AF1445" s="17"/>
      <c r="AG1445" s="18"/>
      <c r="AH1445" s="17"/>
    </row>
    <row r="1446" spans="1:34">
      <c r="A1446" s="84">
        <v>0.3149941764591413</v>
      </c>
      <c r="B1446" s="83" t="s">
        <v>795</v>
      </c>
      <c r="C1446" s="83" t="s">
        <v>795</v>
      </c>
      <c r="D1446" s="84">
        <v>0.52550586196277105</v>
      </c>
      <c r="E1446" s="83" t="s">
        <v>885</v>
      </c>
      <c r="F1446" s="84">
        <v>0.54565087362919495</v>
      </c>
      <c r="G1446" s="83" t="s">
        <v>914</v>
      </c>
      <c r="H1446" t="str">
        <f t="shared" si="116"/>
        <v>MARCIANO</v>
      </c>
      <c r="I1446" t="str">
        <f t="shared" si="117"/>
        <v>KAYLA J</v>
      </c>
      <c r="J1446" t="str">
        <f t="shared" si="115"/>
        <v>Marciano, Kayla J</v>
      </c>
      <c r="K1446">
        <f>VLOOKUP(C1446,'Invited Hospitals'!B:J, 7, FALSE)</f>
        <v>247</v>
      </c>
      <c r="L1446" s="132">
        <v>32</v>
      </c>
      <c r="M1446">
        <f>VLOOKUP($C1446,'Invited Hospitals'!$B:$J, 8, FALSE)</f>
        <v>2004</v>
      </c>
      <c r="N1446" s="132" t="str">
        <f>VLOOKUP($C1446,'Invited Hospitals'!$B:$K, 9, FALSE)</f>
        <v>Nongovt. (not-for-profit) - Other</v>
      </c>
      <c r="O1446" s="31" t="s">
        <v>3557</v>
      </c>
      <c r="P1446" s="32">
        <v>38457</v>
      </c>
      <c r="Q1446" s="31" t="s">
        <v>2422</v>
      </c>
      <c r="R1446" s="132" t="str">
        <f>VLOOKUP($C1446,'Invited Hospitals'!$B:$K, 10, FALSE)</f>
        <v>Major</v>
      </c>
      <c r="V1446" s="1"/>
      <c r="X1446" s="1"/>
      <c r="AF1446" s="17"/>
      <c r="AG1446" s="18"/>
      <c r="AH1446" s="17"/>
    </row>
    <row r="1447" spans="1:34">
      <c r="A1447" s="84">
        <v>8.3756961119205942E-2</v>
      </c>
      <c r="B1447" s="83" t="s">
        <v>795</v>
      </c>
      <c r="C1447" s="83" t="s">
        <v>795</v>
      </c>
      <c r="D1447" s="84">
        <v>0.52550586196277105</v>
      </c>
      <c r="E1447" s="83" t="s">
        <v>885</v>
      </c>
      <c r="F1447" s="84">
        <v>0.54565087362919495</v>
      </c>
      <c r="G1447" s="83" t="s">
        <v>915</v>
      </c>
      <c r="H1447" t="str">
        <f t="shared" si="116"/>
        <v>MARMOLEJOS</v>
      </c>
      <c r="I1447" t="str">
        <f t="shared" si="117"/>
        <v>PAOLA</v>
      </c>
      <c r="J1447" t="str">
        <f t="shared" si="115"/>
        <v>Marmolejos, Paola</v>
      </c>
      <c r="K1447">
        <f>VLOOKUP(C1447,'Invited Hospitals'!B:J, 7, FALSE)</f>
        <v>247</v>
      </c>
      <c r="L1447" s="132">
        <v>32</v>
      </c>
      <c r="M1447">
        <f>VLOOKUP($C1447,'Invited Hospitals'!$B:$J, 8, FALSE)</f>
        <v>2004</v>
      </c>
      <c r="N1447" s="132" t="str">
        <f>VLOOKUP($C1447,'Invited Hospitals'!$B:$K, 9, FALSE)</f>
        <v>Nongovt. (not-for-profit) - Other</v>
      </c>
      <c r="O1447" s="31" t="s">
        <v>3561</v>
      </c>
      <c r="P1447" s="32">
        <v>35097</v>
      </c>
      <c r="Q1447" s="31" t="s">
        <v>2428</v>
      </c>
      <c r="R1447" s="132" t="str">
        <f>VLOOKUP($C1447,'Invited Hospitals'!$B:$K, 10, FALSE)</f>
        <v>Major</v>
      </c>
      <c r="V1447" s="1"/>
      <c r="X1447" s="1"/>
      <c r="AF1447" s="17"/>
      <c r="AG1447" s="18"/>
      <c r="AH1447" s="17"/>
    </row>
    <row r="1448" spans="1:34">
      <c r="A1448" s="84">
        <v>0.38871469186368901</v>
      </c>
      <c r="B1448" s="83" t="s">
        <v>795</v>
      </c>
      <c r="C1448" s="83" t="s">
        <v>795</v>
      </c>
      <c r="D1448" s="84">
        <v>0.52550586196277105</v>
      </c>
      <c r="E1448" s="83" t="s">
        <v>885</v>
      </c>
      <c r="F1448" s="84">
        <v>0.54565087362919495</v>
      </c>
      <c r="G1448" s="83" t="s">
        <v>916</v>
      </c>
      <c r="H1448" t="str">
        <f t="shared" si="116"/>
        <v>MEDINA</v>
      </c>
      <c r="I1448" t="str">
        <f t="shared" si="117"/>
        <v>ENIRAIDE</v>
      </c>
      <c r="J1448" t="str">
        <f t="shared" si="115"/>
        <v>Medina, Eniraide</v>
      </c>
      <c r="K1448">
        <f>VLOOKUP(C1448,'Invited Hospitals'!B:J, 7, FALSE)</f>
        <v>247</v>
      </c>
      <c r="L1448" s="132">
        <v>32</v>
      </c>
      <c r="M1448">
        <f>VLOOKUP($C1448,'Invited Hospitals'!$B:$J, 8, FALSE)</f>
        <v>2004</v>
      </c>
      <c r="N1448" s="132" t="str">
        <f>VLOOKUP($C1448,'Invited Hospitals'!$B:$K, 9, FALSE)</f>
        <v>Nongovt. (not-for-profit) - Other</v>
      </c>
      <c r="O1448" s="31" t="s">
        <v>3605</v>
      </c>
      <c r="P1448" s="18">
        <v>34887</v>
      </c>
      <c r="Q1448" s="31" t="s">
        <v>2422</v>
      </c>
      <c r="R1448" s="132" t="str">
        <f>VLOOKUP($C1448,'Invited Hospitals'!$B:$K, 10, FALSE)</f>
        <v>Major</v>
      </c>
      <c r="V1448" s="1"/>
      <c r="X1448" s="1"/>
      <c r="AF1448" s="17"/>
      <c r="AG1448" s="18"/>
      <c r="AH1448" s="17"/>
    </row>
    <row r="1449" spans="1:34">
      <c r="A1449" s="84">
        <v>0.25296103308333739</v>
      </c>
      <c r="B1449" s="83" t="s">
        <v>795</v>
      </c>
      <c r="C1449" s="83" t="s">
        <v>795</v>
      </c>
      <c r="D1449" s="84">
        <v>0.52550586196277105</v>
      </c>
      <c r="E1449" s="83" t="s">
        <v>885</v>
      </c>
      <c r="F1449" s="84">
        <v>0.54565087362919495</v>
      </c>
      <c r="G1449" s="83" t="s">
        <v>917</v>
      </c>
      <c r="H1449" t="s">
        <v>3742</v>
      </c>
      <c r="I1449" t="s">
        <v>3743</v>
      </c>
      <c r="J1449" t="str">
        <f t="shared" si="115"/>
        <v>Donato Dabady, Sabine</v>
      </c>
      <c r="K1449">
        <f>VLOOKUP(C1449,'Invited Hospitals'!B:J, 7, FALSE)</f>
        <v>247</v>
      </c>
      <c r="L1449" s="132">
        <v>32</v>
      </c>
      <c r="M1449">
        <f>VLOOKUP($C1449,'Invited Hospitals'!$B:$J, 8, FALSE)</f>
        <v>2004</v>
      </c>
      <c r="N1449" s="132" t="str">
        <f>VLOOKUP($C1449,'Invited Hospitals'!$B:$K, 9, FALSE)</f>
        <v>Nongovt. (not-for-profit) - Other</v>
      </c>
      <c r="O1449" s="31" t="s">
        <v>3565</v>
      </c>
      <c r="P1449" s="32">
        <v>39675</v>
      </c>
      <c r="Q1449" s="31" t="s">
        <v>2422</v>
      </c>
      <c r="R1449" s="132" t="str">
        <f>VLOOKUP($C1449,'Invited Hospitals'!$B:$K, 10, FALSE)</f>
        <v>Major</v>
      </c>
      <c r="V1449" s="1"/>
      <c r="X1449" s="1"/>
      <c r="AF1449" s="17"/>
      <c r="AG1449" s="18"/>
      <c r="AH1449" s="17"/>
    </row>
    <row r="1450" spans="1:34">
      <c r="A1450" s="84">
        <v>0.42222609955138246</v>
      </c>
      <c r="B1450" s="83" t="s">
        <v>795</v>
      </c>
      <c r="C1450" s="83" t="s">
        <v>795</v>
      </c>
      <c r="D1450" s="84">
        <v>0.52550586196277105</v>
      </c>
      <c r="E1450" s="83" t="s">
        <v>885</v>
      </c>
      <c r="F1450" s="84">
        <v>0.54565087362919495</v>
      </c>
      <c r="G1450" s="83" t="s">
        <v>918</v>
      </c>
      <c r="H1450" t="str">
        <f t="shared" ref="H1450:H1513" si="118">LEFT(G1450,(FIND(" ",G1450,1)-1))</f>
        <v>MORALES</v>
      </c>
      <c r="I1450" t="str">
        <f t="shared" ref="I1450:I1513" si="119">TRIM(MID(G1450,FIND(" ",G1450)+1,256))</f>
        <v>BRENDA L</v>
      </c>
      <c r="J1450" t="str">
        <f t="shared" si="115"/>
        <v>Morales, Brenda L</v>
      </c>
      <c r="K1450">
        <f>VLOOKUP(C1450,'Invited Hospitals'!B:J, 7, FALSE)</f>
        <v>247</v>
      </c>
      <c r="L1450" s="132">
        <v>32</v>
      </c>
      <c r="M1450">
        <f>VLOOKUP($C1450,'Invited Hospitals'!$B:$J, 8, FALSE)</f>
        <v>2004</v>
      </c>
      <c r="N1450" s="132" t="str">
        <f>VLOOKUP($C1450,'Invited Hospitals'!$B:$K, 9, FALSE)</f>
        <v>Nongovt. (not-for-profit) - Other</v>
      </c>
      <c r="O1450" s="31" t="s">
        <v>3565</v>
      </c>
      <c r="P1450" s="32">
        <v>38751</v>
      </c>
      <c r="Q1450" s="31" t="s">
        <v>2422</v>
      </c>
      <c r="R1450" s="132" t="str">
        <f>VLOOKUP($C1450,'Invited Hospitals'!$B:$K, 10, FALSE)</f>
        <v>Major</v>
      </c>
      <c r="V1450" s="1"/>
      <c r="X1450" s="1"/>
      <c r="AF1450" s="17"/>
      <c r="AG1450" s="18"/>
      <c r="AH1450" s="17"/>
    </row>
    <row r="1451" spans="1:34">
      <c r="A1451" s="84">
        <v>0.71774108246705282</v>
      </c>
      <c r="B1451" s="83" t="s">
        <v>795</v>
      </c>
      <c r="C1451" s="83" t="s">
        <v>795</v>
      </c>
      <c r="D1451" s="84">
        <v>0.52550586196277105</v>
      </c>
      <c r="E1451" s="83" t="s">
        <v>885</v>
      </c>
      <c r="F1451" s="84">
        <v>0.54565087362919495</v>
      </c>
      <c r="G1451" s="83" t="s">
        <v>919</v>
      </c>
      <c r="H1451" t="str">
        <f t="shared" si="118"/>
        <v>OLIVEIRA</v>
      </c>
      <c r="I1451" t="str">
        <f t="shared" si="119"/>
        <v>SANDRA</v>
      </c>
      <c r="J1451" t="str">
        <f t="shared" si="115"/>
        <v>Oliveira, Sandra</v>
      </c>
      <c r="K1451">
        <f>VLOOKUP(C1451,'Invited Hospitals'!B:J, 7, FALSE)</f>
        <v>247</v>
      </c>
      <c r="L1451" s="132">
        <v>32</v>
      </c>
      <c r="M1451">
        <f>VLOOKUP($C1451,'Invited Hospitals'!$B:$J, 8, FALSE)</f>
        <v>2004</v>
      </c>
      <c r="N1451" s="132" t="str">
        <f>VLOOKUP($C1451,'Invited Hospitals'!$B:$K, 9, FALSE)</f>
        <v>Nongovt. (not-for-profit) - Other</v>
      </c>
      <c r="O1451" s="31" t="s">
        <v>3565</v>
      </c>
      <c r="P1451" s="18">
        <v>42951</v>
      </c>
      <c r="Q1451" s="31" t="s">
        <v>2422</v>
      </c>
      <c r="R1451" s="132" t="str">
        <f>VLOOKUP($C1451,'Invited Hospitals'!$B:$K, 10, FALSE)</f>
        <v>Major</v>
      </c>
      <c r="V1451" s="1"/>
      <c r="X1451" s="1"/>
      <c r="AF1451" s="17"/>
      <c r="AG1451" s="18"/>
      <c r="AH1451" s="17"/>
    </row>
    <row r="1452" spans="1:34">
      <c r="A1452" s="84">
        <v>0.68464375638340513</v>
      </c>
      <c r="B1452" s="83" t="s">
        <v>795</v>
      </c>
      <c r="C1452" s="83" t="s">
        <v>795</v>
      </c>
      <c r="D1452" s="84">
        <v>0.52550586196277105</v>
      </c>
      <c r="E1452" s="83" t="s">
        <v>885</v>
      </c>
      <c r="F1452" s="84">
        <v>0.54565087362919495</v>
      </c>
      <c r="G1452" s="83" t="s">
        <v>920</v>
      </c>
      <c r="H1452" t="str">
        <f t="shared" si="118"/>
        <v>OMIUNU</v>
      </c>
      <c r="I1452" t="str">
        <f t="shared" si="119"/>
        <v>ABOSEDE B</v>
      </c>
      <c r="J1452" t="str">
        <f t="shared" si="115"/>
        <v>Omiunu, Abosede B</v>
      </c>
      <c r="K1452">
        <f>VLOOKUP(C1452,'Invited Hospitals'!B:J, 7, FALSE)</f>
        <v>247</v>
      </c>
      <c r="L1452" s="132">
        <v>32</v>
      </c>
      <c r="M1452">
        <f>VLOOKUP($C1452,'Invited Hospitals'!$B:$J, 8, FALSE)</f>
        <v>2004</v>
      </c>
      <c r="N1452" s="132" t="str">
        <f>VLOOKUP($C1452,'Invited Hospitals'!$B:$K, 9, FALSE)</f>
        <v>Nongovt. (not-for-profit) - Other</v>
      </c>
      <c r="O1452" s="31" t="s">
        <v>3565</v>
      </c>
      <c r="P1452" s="32">
        <v>38779</v>
      </c>
      <c r="Q1452" s="31" t="s">
        <v>2428</v>
      </c>
      <c r="R1452" s="132" t="str">
        <f>VLOOKUP($C1452,'Invited Hospitals'!$B:$K, 10, FALSE)</f>
        <v>Major</v>
      </c>
      <c r="V1452" s="1"/>
      <c r="X1452" s="1"/>
      <c r="AF1452" s="17"/>
      <c r="AG1452" s="18"/>
      <c r="AH1452" s="17"/>
    </row>
    <row r="1453" spans="1:34">
      <c r="A1453" s="84">
        <v>0.70859837868826026</v>
      </c>
      <c r="B1453" s="83" t="s">
        <v>795</v>
      </c>
      <c r="C1453" s="83" t="s">
        <v>795</v>
      </c>
      <c r="D1453" s="84">
        <v>0.52550586196277105</v>
      </c>
      <c r="E1453" s="83" t="s">
        <v>885</v>
      </c>
      <c r="F1453" s="84">
        <v>0.54565087362919495</v>
      </c>
      <c r="G1453" s="83" t="s">
        <v>921</v>
      </c>
      <c r="H1453" t="str">
        <f t="shared" si="118"/>
        <v>ORTIZ</v>
      </c>
      <c r="I1453" t="str">
        <f t="shared" si="119"/>
        <v>MASSIEL</v>
      </c>
      <c r="J1453" t="str">
        <f t="shared" si="115"/>
        <v>Ortiz, Massiel</v>
      </c>
      <c r="K1453">
        <f>VLOOKUP(C1453,'Invited Hospitals'!B:J, 7, FALSE)</f>
        <v>247</v>
      </c>
      <c r="L1453" s="132">
        <v>32</v>
      </c>
      <c r="M1453">
        <f>VLOOKUP($C1453,'Invited Hospitals'!$B:$J, 8, FALSE)</f>
        <v>2004</v>
      </c>
      <c r="N1453" s="132" t="str">
        <f>VLOOKUP($C1453,'Invited Hospitals'!$B:$K, 9, FALSE)</f>
        <v>Nongovt. (not-for-profit) - Other</v>
      </c>
      <c r="O1453" s="31" t="s">
        <v>3591</v>
      </c>
      <c r="P1453" s="32">
        <v>40095</v>
      </c>
      <c r="Q1453" s="31" t="s">
        <v>2422</v>
      </c>
      <c r="R1453" s="132" t="str">
        <f>VLOOKUP($C1453,'Invited Hospitals'!$B:$K, 10, FALSE)</f>
        <v>Major</v>
      </c>
      <c r="V1453" s="1"/>
      <c r="X1453" s="1"/>
      <c r="AF1453" s="17"/>
      <c r="AG1453" s="18"/>
      <c r="AH1453" s="17"/>
    </row>
    <row r="1454" spans="1:34">
      <c r="A1454" s="84">
        <v>0.41650747184409032</v>
      </c>
      <c r="B1454" s="83" t="s">
        <v>795</v>
      </c>
      <c r="C1454" s="83" t="s">
        <v>795</v>
      </c>
      <c r="D1454" s="84">
        <v>0.52550586196277105</v>
      </c>
      <c r="E1454" s="83" t="s">
        <v>885</v>
      </c>
      <c r="F1454" s="84">
        <v>0.54565087362919495</v>
      </c>
      <c r="G1454" s="83" t="s">
        <v>922</v>
      </c>
      <c r="H1454" t="str">
        <f t="shared" si="118"/>
        <v>OUKLILANE</v>
      </c>
      <c r="I1454" t="str">
        <f t="shared" si="119"/>
        <v>SAMIRA</v>
      </c>
      <c r="J1454" t="str">
        <f t="shared" si="115"/>
        <v>Ouklilane, Samira</v>
      </c>
      <c r="K1454">
        <f>VLOOKUP(C1454,'Invited Hospitals'!B:J, 7, FALSE)</f>
        <v>247</v>
      </c>
      <c r="L1454" s="132">
        <v>32</v>
      </c>
      <c r="M1454">
        <f>VLOOKUP($C1454,'Invited Hospitals'!$B:$J, 8, FALSE)</f>
        <v>2004</v>
      </c>
      <c r="N1454" s="132" t="str">
        <f>VLOOKUP($C1454,'Invited Hospitals'!$B:$K, 9, FALSE)</f>
        <v>Nongovt. (not-for-profit) - Other</v>
      </c>
      <c r="O1454" s="31" t="s">
        <v>3565</v>
      </c>
      <c r="P1454" s="18">
        <v>42951</v>
      </c>
      <c r="Q1454" s="31" t="s">
        <v>2428</v>
      </c>
      <c r="R1454" s="132" t="str">
        <f>VLOOKUP($C1454,'Invited Hospitals'!$B:$K, 10, FALSE)</f>
        <v>Major</v>
      </c>
      <c r="V1454" s="1"/>
      <c r="X1454" s="1"/>
      <c r="AF1454" s="17"/>
      <c r="AG1454" s="18"/>
      <c r="AH1454" s="17"/>
    </row>
    <row r="1455" spans="1:34">
      <c r="A1455" s="84">
        <v>0.78206632492680406</v>
      </c>
      <c r="B1455" s="83" t="s">
        <v>795</v>
      </c>
      <c r="C1455" s="83" t="s">
        <v>795</v>
      </c>
      <c r="D1455" s="84">
        <v>0.52550586196277105</v>
      </c>
      <c r="E1455" s="83" t="s">
        <v>885</v>
      </c>
      <c r="F1455" s="84">
        <v>0.54565087362919495</v>
      </c>
      <c r="G1455" s="83" t="s">
        <v>923</v>
      </c>
      <c r="H1455" t="str">
        <f t="shared" si="118"/>
        <v>PACHECO</v>
      </c>
      <c r="I1455" t="str">
        <f t="shared" si="119"/>
        <v>DIANA C</v>
      </c>
      <c r="J1455" t="str">
        <f t="shared" si="115"/>
        <v>Pacheco, Diana C</v>
      </c>
      <c r="K1455">
        <f>VLOOKUP(C1455,'Invited Hospitals'!B:J, 7, FALSE)</f>
        <v>247</v>
      </c>
      <c r="L1455" s="132">
        <v>32</v>
      </c>
      <c r="M1455">
        <f>VLOOKUP($C1455,'Invited Hospitals'!$B:$J, 8, FALSE)</f>
        <v>2004</v>
      </c>
      <c r="N1455" s="132" t="str">
        <f>VLOOKUP($C1455,'Invited Hospitals'!$B:$K, 9, FALSE)</f>
        <v>Nongovt. (not-for-profit) - Other</v>
      </c>
      <c r="O1455" s="31" t="s">
        <v>3607</v>
      </c>
      <c r="P1455" s="18">
        <v>41822</v>
      </c>
      <c r="Q1455" s="31" t="s">
        <v>2422</v>
      </c>
      <c r="R1455" s="132" t="str">
        <f>VLOOKUP($C1455,'Invited Hospitals'!$B:$K, 10, FALSE)</f>
        <v>Major</v>
      </c>
      <c r="V1455" s="1"/>
      <c r="X1455" s="1"/>
      <c r="AF1455" s="17"/>
      <c r="AG1455" s="18"/>
      <c r="AH1455" s="17"/>
    </row>
    <row r="1456" spans="1:34">
      <c r="A1456" s="84">
        <v>0.37885849495248136</v>
      </c>
      <c r="B1456" s="83" t="s">
        <v>795</v>
      </c>
      <c r="C1456" s="83" t="s">
        <v>795</v>
      </c>
      <c r="D1456" s="84">
        <v>0.52550586196277105</v>
      </c>
      <c r="E1456" s="83" t="s">
        <v>885</v>
      </c>
      <c r="F1456" s="84">
        <v>0.54565087362919495</v>
      </c>
      <c r="G1456" s="83" t="s">
        <v>924</v>
      </c>
      <c r="H1456" t="str">
        <f t="shared" si="118"/>
        <v>PAJOTTE</v>
      </c>
      <c r="I1456" t="str">
        <f t="shared" si="119"/>
        <v>DAVID</v>
      </c>
      <c r="J1456" t="str">
        <f t="shared" si="115"/>
        <v>Pajotte, David</v>
      </c>
      <c r="K1456">
        <f>VLOOKUP(C1456,'Invited Hospitals'!B:J, 7, FALSE)</f>
        <v>247</v>
      </c>
      <c r="L1456" s="132">
        <v>32</v>
      </c>
      <c r="M1456">
        <f>VLOOKUP($C1456,'Invited Hospitals'!$B:$J, 8, FALSE)</f>
        <v>2004</v>
      </c>
      <c r="N1456" s="132" t="str">
        <f>VLOOKUP($C1456,'Invited Hospitals'!$B:$K, 9, FALSE)</f>
        <v>Nongovt. (not-for-profit) - Other</v>
      </c>
      <c r="O1456" s="31" t="s">
        <v>3565</v>
      </c>
      <c r="P1456" s="32">
        <v>42741</v>
      </c>
      <c r="Q1456" s="31" t="s">
        <v>2422</v>
      </c>
      <c r="R1456" s="132" t="str">
        <f>VLOOKUP($C1456,'Invited Hospitals'!$B:$K, 10, FALSE)</f>
        <v>Major</v>
      </c>
      <c r="V1456" s="1"/>
      <c r="X1456" s="1"/>
      <c r="AF1456" s="17"/>
      <c r="AG1456" s="18"/>
      <c r="AH1456" s="17"/>
    </row>
    <row r="1457" spans="1:34">
      <c r="A1457" s="84">
        <v>0.57247814378260309</v>
      </c>
      <c r="B1457" s="83" t="s">
        <v>795</v>
      </c>
      <c r="C1457" s="83" t="s">
        <v>795</v>
      </c>
      <c r="D1457" s="84">
        <v>0.52550586196277105</v>
      </c>
      <c r="E1457" s="83" t="s">
        <v>885</v>
      </c>
      <c r="F1457" s="84">
        <v>0.54565087362919495</v>
      </c>
      <c r="G1457" s="83" t="s">
        <v>925</v>
      </c>
      <c r="H1457" t="str">
        <f t="shared" si="118"/>
        <v>RANDALL</v>
      </c>
      <c r="I1457" t="str">
        <f t="shared" si="119"/>
        <v>JESSICA A</v>
      </c>
      <c r="J1457" t="str">
        <f t="shared" si="115"/>
        <v>Randall, Jessica A</v>
      </c>
      <c r="K1457">
        <f>VLOOKUP(C1457,'Invited Hospitals'!B:J, 7, FALSE)</f>
        <v>247</v>
      </c>
      <c r="L1457" s="132">
        <v>32</v>
      </c>
      <c r="M1457">
        <f>VLOOKUP($C1457,'Invited Hospitals'!$B:$J, 8, FALSE)</f>
        <v>2004</v>
      </c>
      <c r="N1457" s="132" t="str">
        <f>VLOOKUP($C1457,'Invited Hospitals'!$B:$K, 9, FALSE)</f>
        <v>Nongovt. (not-for-profit) - Other</v>
      </c>
      <c r="O1457" s="31" t="s">
        <v>3588</v>
      </c>
      <c r="P1457" s="32">
        <v>37421</v>
      </c>
      <c r="Q1457" s="31" t="s">
        <v>2422</v>
      </c>
      <c r="R1457" s="132" t="str">
        <f>VLOOKUP($C1457,'Invited Hospitals'!$B:$K, 10, FALSE)</f>
        <v>Major</v>
      </c>
      <c r="V1457" s="1"/>
      <c r="X1457" s="1"/>
      <c r="AF1457" s="17"/>
      <c r="AG1457" s="18"/>
      <c r="AH1457" s="17"/>
    </row>
    <row r="1458" spans="1:34">
      <c r="A1458" s="84">
        <v>0.64957605210579272</v>
      </c>
      <c r="B1458" s="83" t="s">
        <v>795</v>
      </c>
      <c r="C1458" s="83" t="s">
        <v>795</v>
      </c>
      <c r="D1458" s="84">
        <v>0.52550586196277105</v>
      </c>
      <c r="E1458" s="83" t="s">
        <v>885</v>
      </c>
      <c r="F1458" s="84">
        <v>0.54565087362919495</v>
      </c>
      <c r="G1458" s="83" t="s">
        <v>926</v>
      </c>
      <c r="H1458" t="str">
        <f t="shared" si="118"/>
        <v>REYES</v>
      </c>
      <c r="I1458" t="str">
        <f t="shared" si="119"/>
        <v>ANABEL</v>
      </c>
      <c r="J1458" t="str">
        <f t="shared" ref="J1458:J1521" si="120">PROPER(CLEAN(H1458&amp;", "&amp;I1458))</f>
        <v>Reyes, Anabel</v>
      </c>
      <c r="K1458">
        <f>VLOOKUP(C1458,'Invited Hospitals'!B:J, 7, FALSE)</f>
        <v>247</v>
      </c>
      <c r="L1458" s="132">
        <v>32</v>
      </c>
      <c r="M1458">
        <f>VLOOKUP($C1458,'Invited Hospitals'!$B:$J, 8, FALSE)</f>
        <v>2004</v>
      </c>
      <c r="N1458" s="132" t="str">
        <f>VLOOKUP($C1458,'Invited Hospitals'!$B:$K, 9, FALSE)</f>
        <v>Nongovt. (not-for-profit) - Other</v>
      </c>
      <c r="O1458" s="31" t="s">
        <v>3561</v>
      </c>
      <c r="P1458" s="18">
        <v>40403</v>
      </c>
      <c r="Q1458" s="31" t="s">
        <v>2422</v>
      </c>
      <c r="R1458" s="132" t="str">
        <f>VLOOKUP($C1458,'Invited Hospitals'!$B:$K, 10, FALSE)</f>
        <v>Major</v>
      </c>
      <c r="V1458" s="1"/>
      <c r="X1458" s="1"/>
      <c r="AF1458" s="17"/>
      <c r="AG1458" s="18"/>
      <c r="AH1458" s="17"/>
    </row>
    <row r="1459" spans="1:34">
      <c r="A1459" s="84">
        <v>6.548864964780976E-2</v>
      </c>
      <c r="B1459" s="83" t="s">
        <v>795</v>
      </c>
      <c r="C1459" s="83" t="s">
        <v>795</v>
      </c>
      <c r="D1459" s="84">
        <v>0.52550586196277105</v>
      </c>
      <c r="E1459" s="83" t="s">
        <v>885</v>
      </c>
      <c r="F1459" s="84">
        <v>0.54565087362919495</v>
      </c>
      <c r="G1459" s="83" t="s">
        <v>927</v>
      </c>
      <c r="H1459" t="str">
        <f t="shared" si="118"/>
        <v>REYES</v>
      </c>
      <c r="I1459" t="str">
        <f t="shared" si="119"/>
        <v>KAREN C</v>
      </c>
      <c r="J1459" t="str">
        <f t="shared" si="120"/>
        <v>Reyes, Karen C</v>
      </c>
      <c r="K1459">
        <f>VLOOKUP(C1459,'Invited Hospitals'!B:J, 7, FALSE)</f>
        <v>247</v>
      </c>
      <c r="L1459" s="132">
        <v>32</v>
      </c>
      <c r="M1459">
        <f>VLOOKUP($C1459,'Invited Hospitals'!$B:$J, 8, FALSE)</f>
        <v>2004</v>
      </c>
      <c r="N1459" s="132" t="str">
        <f>VLOOKUP($C1459,'Invited Hospitals'!$B:$K, 9, FALSE)</f>
        <v>Nongovt. (not-for-profit) - Other</v>
      </c>
      <c r="O1459" s="31" t="s">
        <v>3591</v>
      </c>
      <c r="P1459" s="32">
        <v>41145</v>
      </c>
      <c r="Q1459" s="31" t="s">
        <v>2428</v>
      </c>
      <c r="R1459" s="132" t="str">
        <f>VLOOKUP($C1459,'Invited Hospitals'!$B:$K, 10, FALSE)</f>
        <v>Major</v>
      </c>
      <c r="V1459" s="1"/>
      <c r="X1459" s="1"/>
      <c r="AF1459" s="17"/>
      <c r="AG1459" s="18"/>
      <c r="AH1459" s="17"/>
    </row>
    <row r="1460" spans="1:34">
      <c r="A1460" s="84">
        <v>1.3197183305583393E-2</v>
      </c>
      <c r="B1460" s="83" t="s">
        <v>795</v>
      </c>
      <c r="C1460" s="83" t="s">
        <v>795</v>
      </c>
      <c r="D1460" s="84">
        <v>0.52550586196277105</v>
      </c>
      <c r="E1460" s="83" t="s">
        <v>885</v>
      </c>
      <c r="F1460" s="84">
        <v>0.54565087362919495</v>
      </c>
      <c r="G1460" s="83" t="s">
        <v>928</v>
      </c>
      <c r="H1460" t="str">
        <f t="shared" si="118"/>
        <v>RICCI</v>
      </c>
      <c r="I1460" t="str">
        <f t="shared" si="119"/>
        <v>KATHLEEN L</v>
      </c>
      <c r="J1460" t="str">
        <f t="shared" si="120"/>
        <v>Ricci, Kathleen L</v>
      </c>
      <c r="K1460">
        <f>VLOOKUP(C1460,'Invited Hospitals'!B:J, 7, FALSE)</f>
        <v>247</v>
      </c>
      <c r="L1460" s="132">
        <v>32</v>
      </c>
      <c r="M1460">
        <f>VLOOKUP($C1460,'Invited Hospitals'!$B:$J, 8, FALSE)</f>
        <v>2004</v>
      </c>
      <c r="N1460" s="132" t="str">
        <f>VLOOKUP($C1460,'Invited Hospitals'!$B:$K, 9, FALSE)</f>
        <v>Nongovt. (not-for-profit) - Other</v>
      </c>
      <c r="O1460" s="31" t="s">
        <v>3565</v>
      </c>
      <c r="P1460" s="32">
        <v>38877</v>
      </c>
      <c r="Q1460" s="31" t="s">
        <v>2428</v>
      </c>
      <c r="R1460" s="132" t="str">
        <f>VLOOKUP($C1460,'Invited Hospitals'!$B:$K, 10, FALSE)</f>
        <v>Major</v>
      </c>
      <c r="V1460" s="1"/>
      <c r="X1460" s="1"/>
      <c r="AF1460" s="17"/>
      <c r="AG1460" s="18"/>
      <c r="AH1460" s="17"/>
    </row>
    <row r="1461" spans="1:34">
      <c r="A1461" s="84">
        <v>0.97741913649201073</v>
      </c>
      <c r="B1461" s="83" t="s">
        <v>795</v>
      </c>
      <c r="C1461" s="83" t="s">
        <v>795</v>
      </c>
      <c r="D1461" s="84">
        <v>0.52550586196277105</v>
      </c>
      <c r="E1461" s="83" t="s">
        <v>885</v>
      </c>
      <c r="F1461" s="84">
        <v>0.54565087362919495</v>
      </c>
      <c r="G1461" s="83" t="s">
        <v>929</v>
      </c>
      <c r="H1461" t="str">
        <f t="shared" si="118"/>
        <v>ROSENBECK</v>
      </c>
      <c r="I1461" t="str">
        <f t="shared" si="119"/>
        <v>KELLY E</v>
      </c>
      <c r="J1461" t="str">
        <f t="shared" si="120"/>
        <v>Rosenbeck, Kelly E</v>
      </c>
      <c r="K1461">
        <f>VLOOKUP(C1461,'Invited Hospitals'!B:J, 7, FALSE)</f>
        <v>247</v>
      </c>
      <c r="L1461" s="132">
        <v>32</v>
      </c>
      <c r="M1461">
        <f>VLOOKUP($C1461,'Invited Hospitals'!$B:$J, 8, FALSE)</f>
        <v>2004</v>
      </c>
      <c r="N1461" s="132" t="str">
        <f>VLOOKUP($C1461,'Invited Hospitals'!$B:$K, 9, FALSE)</f>
        <v>Nongovt. (not-for-profit) - Other</v>
      </c>
      <c r="O1461" s="17" t="s">
        <v>2426</v>
      </c>
      <c r="P1461" s="113">
        <v>41156</v>
      </c>
      <c r="Q1461" s="17" t="s">
        <v>2678</v>
      </c>
      <c r="R1461" s="132" t="str">
        <f>VLOOKUP($C1461,'Invited Hospitals'!$B:$K, 10, FALSE)</f>
        <v>Major</v>
      </c>
      <c r="V1461" s="1"/>
      <c r="X1461" s="1"/>
      <c r="AF1461" s="17"/>
      <c r="AG1461" s="18"/>
      <c r="AH1461" s="17"/>
    </row>
    <row r="1462" spans="1:34">
      <c r="A1462" s="84">
        <v>0.92226624742893792</v>
      </c>
      <c r="B1462" s="83" t="s">
        <v>795</v>
      </c>
      <c r="C1462" s="83" t="s">
        <v>795</v>
      </c>
      <c r="D1462" s="84">
        <v>0.52550586196277105</v>
      </c>
      <c r="E1462" s="83" t="s">
        <v>885</v>
      </c>
      <c r="F1462" s="84">
        <v>0.54565087362919495</v>
      </c>
      <c r="G1462" s="83" t="s">
        <v>930</v>
      </c>
      <c r="H1462" t="str">
        <f t="shared" si="118"/>
        <v>ROSENER</v>
      </c>
      <c r="I1462" t="str">
        <f t="shared" si="119"/>
        <v>ALLISON C</v>
      </c>
      <c r="J1462" t="str">
        <f t="shared" si="120"/>
        <v>Rosener, Allison C</v>
      </c>
      <c r="K1462">
        <f>VLOOKUP(C1462,'Invited Hospitals'!B:J, 7, FALSE)</f>
        <v>247</v>
      </c>
      <c r="L1462" s="132">
        <v>32</v>
      </c>
      <c r="M1462">
        <f>VLOOKUP($C1462,'Invited Hospitals'!$B:$J, 8, FALSE)</f>
        <v>2004</v>
      </c>
      <c r="N1462" s="132" t="str">
        <f>VLOOKUP($C1462,'Invited Hospitals'!$B:$K, 9, FALSE)</f>
        <v>Nongovt. (not-for-profit) - Other</v>
      </c>
      <c r="O1462" s="17" t="s">
        <v>2426</v>
      </c>
      <c r="P1462" s="113">
        <v>42688</v>
      </c>
      <c r="Q1462" s="17" t="s">
        <v>2681</v>
      </c>
      <c r="R1462" s="132" t="str">
        <f>VLOOKUP($C1462,'Invited Hospitals'!$B:$K, 10, FALSE)</f>
        <v>Major</v>
      </c>
      <c r="V1462" s="1"/>
      <c r="X1462" s="1"/>
      <c r="AF1462" s="17"/>
      <c r="AG1462" s="18"/>
      <c r="AH1462" s="17"/>
    </row>
    <row r="1463" spans="1:34">
      <c r="A1463" s="84">
        <v>0.60556781535624349</v>
      </c>
      <c r="B1463" s="83" t="s">
        <v>795</v>
      </c>
      <c r="C1463" s="83" t="s">
        <v>795</v>
      </c>
      <c r="D1463" s="84">
        <v>0.52550586196277105</v>
      </c>
      <c r="E1463" s="83" t="s">
        <v>885</v>
      </c>
      <c r="F1463" s="84">
        <v>0.54565087362919495</v>
      </c>
      <c r="G1463" s="83" t="s">
        <v>931</v>
      </c>
      <c r="H1463" t="str">
        <f t="shared" si="118"/>
        <v>SANTOS</v>
      </c>
      <c r="I1463" t="str">
        <f t="shared" si="119"/>
        <v>SYLE STEFFI S</v>
      </c>
      <c r="J1463" t="str">
        <f t="shared" si="120"/>
        <v>Santos, Syle Steffi S</v>
      </c>
      <c r="K1463">
        <f>VLOOKUP(C1463,'Invited Hospitals'!B:J, 7, FALSE)</f>
        <v>247</v>
      </c>
      <c r="L1463" s="132">
        <v>32</v>
      </c>
      <c r="M1463">
        <f>VLOOKUP($C1463,'Invited Hospitals'!$B:$J, 8, FALSE)</f>
        <v>2004</v>
      </c>
      <c r="N1463" s="132" t="str">
        <f>VLOOKUP($C1463,'Invited Hospitals'!$B:$K, 9, FALSE)</f>
        <v>Nongovt. (not-for-profit) - Other</v>
      </c>
      <c r="O1463" s="17" t="s">
        <v>2679</v>
      </c>
      <c r="P1463" s="113">
        <v>38642</v>
      </c>
      <c r="Q1463" s="17" t="s">
        <v>2680</v>
      </c>
      <c r="R1463" s="132" t="str">
        <f>VLOOKUP($C1463,'Invited Hospitals'!$B:$K, 10, FALSE)</f>
        <v>Major</v>
      </c>
      <c r="V1463" s="1"/>
      <c r="X1463" s="1"/>
      <c r="AF1463" s="17"/>
      <c r="AG1463" s="18"/>
      <c r="AH1463" s="17"/>
    </row>
    <row r="1464" spans="1:34">
      <c r="A1464" s="84">
        <v>0.16462179022280843</v>
      </c>
      <c r="B1464" s="83" t="s">
        <v>795</v>
      </c>
      <c r="C1464" s="83" t="s">
        <v>795</v>
      </c>
      <c r="D1464" s="84">
        <v>0.52550586196277105</v>
      </c>
      <c r="E1464" s="83" t="s">
        <v>885</v>
      </c>
      <c r="F1464" s="84">
        <v>0.54565087362919495</v>
      </c>
      <c r="G1464" s="83" t="s">
        <v>932</v>
      </c>
      <c r="H1464" t="str">
        <f t="shared" si="118"/>
        <v>SHIPPEE</v>
      </c>
      <c r="I1464" t="str">
        <f t="shared" si="119"/>
        <v>CHRISTOPHER W</v>
      </c>
      <c r="J1464" t="str">
        <f t="shared" si="120"/>
        <v>Shippee, Christopher W</v>
      </c>
      <c r="K1464">
        <f>VLOOKUP(C1464,'Invited Hospitals'!B:J, 7, FALSE)</f>
        <v>247</v>
      </c>
      <c r="L1464" s="132">
        <v>32</v>
      </c>
      <c r="M1464">
        <f>VLOOKUP($C1464,'Invited Hospitals'!$B:$J, 8, FALSE)</f>
        <v>2004</v>
      </c>
      <c r="N1464" s="132" t="str">
        <f>VLOOKUP($C1464,'Invited Hospitals'!$B:$K, 9, FALSE)</f>
        <v>Nongovt. (not-for-profit) - Other</v>
      </c>
      <c r="O1464" s="17" t="s">
        <v>2426</v>
      </c>
      <c r="P1464" s="113">
        <v>42506</v>
      </c>
      <c r="Q1464" s="17" t="s">
        <v>2681</v>
      </c>
      <c r="R1464" s="132" t="str">
        <f>VLOOKUP($C1464,'Invited Hospitals'!$B:$K, 10, FALSE)</f>
        <v>Major</v>
      </c>
      <c r="V1464" s="1"/>
      <c r="X1464" s="1"/>
      <c r="AF1464" s="17"/>
      <c r="AG1464" s="18"/>
      <c r="AH1464" s="17"/>
    </row>
    <row r="1465" spans="1:34">
      <c r="A1465" s="84">
        <v>6.857362304637471E-2</v>
      </c>
      <c r="B1465" s="83" t="s">
        <v>795</v>
      </c>
      <c r="C1465" s="83" t="s">
        <v>795</v>
      </c>
      <c r="D1465" s="84">
        <v>0.52550586196277105</v>
      </c>
      <c r="E1465" s="83" t="s">
        <v>885</v>
      </c>
      <c r="F1465" s="84">
        <v>0.54565087362919495</v>
      </c>
      <c r="G1465" s="83" t="s">
        <v>933</v>
      </c>
      <c r="H1465" t="str">
        <f t="shared" si="118"/>
        <v>TESSIER</v>
      </c>
      <c r="I1465" t="str">
        <f t="shared" si="119"/>
        <v>JEFFREY M</v>
      </c>
      <c r="J1465" t="str">
        <f t="shared" si="120"/>
        <v>Tessier, Jeffrey M</v>
      </c>
      <c r="K1465">
        <f>VLOOKUP(C1465,'Invited Hospitals'!B:J, 7, FALSE)</f>
        <v>247</v>
      </c>
      <c r="L1465" s="132">
        <v>32</v>
      </c>
      <c r="M1465">
        <f>VLOOKUP($C1465,'Invited Hospitals'!$B:$J, 8, FALSE)</f>
        <v>2004</v>
      </c>
      <c r="N1465" s="132" t="str">
        <f>VLOOKUP($C1465,'Invited Hospitals'!$B:$K, 9, FALSE)</f>
        <v>Nongovt. (not-for-profit) - Other</v>
      </c>
      <c r="O1465" s="17" t="s">
        <v>2679</v>
      </c>
      <c r="P1465" s="113">
        <v>42338</v>
      </c>
      <c r="Q1465" s="17" t="s">
        <v>2678</v>
      </c>
      <c r="R1465" s="132" t="str">
        <f>VLOOKUP($C1465,'Invited Hospitals'!$B:$K, 10, FALSE)</f>
        <v>Major</v>
      </c>
      <c r="V1465" s="1"/>
      <c r="X1465" s="1"/>
      <c r="AF1465" s="17"/>
      <c r="AG1465" s="18"/>
      <c r="AH1465" s="17"/>
    </row>
    <row r="1466" spans="1:34">
      <c r="A1466" s="84">
        <v>0.56335719298014009</v>
      </c>
      <c r="B1466" s="83" t="s">
        <v>795</v>
      </c>
      <c r="C1466" s="83" t="s">
        <v>795</v>
      </c>
      <c r="D1466" s="84">
        <v>0.52550586196277105</v>
      </c>
      <c r="E1466" s="83" t="s">
        <v>885</v>
      </c>
      <c r="F1466" s="84">
        <v>0.54565087362919495</v>
      </c>
      <c r="G1466" s="83" t="s">
        <v>934</v>
      </c>
      <c r="H1466" t="str">
        <f t="shared" si="118"/>
        <v>THAMMAVONGSA</v>
      </c>
      <c r="I1466" t="str">
        <f t="shared" si="119"/>
        <v>KAVYPHONE</v>
      </c>
      <c r="J1466" t="str">
        <f t="shared" si="120"/>
        <v>Thammavongsa, Kavyphone</v>
      </c>
      <c r="K1466">
        <f>VLOOKUP(C1466,'Invited Hospitals'!B:J, 7, FALSE)</f>
        <v>247</v>
      </c>
      <c r="L1466" s="132">
        <v>32</v>
      </c>
      <c r="M1466">
        <f>VLOOKUP($C1466,'Invited Hospitals'!$B:$J, 8, FALSE)</f>
        <v>2004</v>
      </c>
      <c r="N1466" s="132" t="str">
        <f>VLOOKUP($C1466,'Invited Hospitals'!$B:$K, 9, FALSE)</f>
        <v>Nongovt. (not-for-profit) - Other</v>
      </c>
      <c r="O1466" s="17" t="s">
        <v>2679</v>
      </c>
      <c r="P1466" s="113">
        <v>41344</v>
      </c>
      <c r="Q1466" s="17" t="s">
        <v>2485</v>
      </c>
      <c r="R1466" s="132" t="str">
        <f>VLOOKUP($C1466,'Invited Hospitals'!$B:$K, 10, FALSE)</f>
        <v>Major</v>
      </c>
      <c r="V1466" s="1"/>
      <c r="X1466" s="1"/>
      <c r="AF1466" s="17"/>
      <c r="AG1466" s="18"/>
      <c r="AH1466" s="17"/>
    </row>
    <row r="1467" spans="1:34">
      <c r="A1467" s="84">
        <v>0.89958786867002305</v>
      </c>
      <c r="B1467" s="83" t="s">
        <v>795</v>
      </c>
      <c r="C1467" s="83" t="s">
        <v>795</v>
      </c>
      <c r="D1467" s="84">
        <v>0.52550586196277105</v>
      </c>
      <c r="E1467" s="83" t="s">
        <v>885</v>
      </c>
      <c r="F1467" s="84">
        <v>0.54565087362919495</v>
      </c>
      <c r="G1467" s="83" t="s">
        <v>935</v>
      </c>
      <c r="H1467" t="str">
        <f t="shared" si="118"/>
        <v>TURNER</v>
      </c>
      <c r="I1467" t="str">
        <f t="shared" si="119"/>
        <v>ASHLEY</v>
      </c>
      <c r="J1467" t="str">
        <f t="shared" si="120"/>
        <v>Turner, Ashley</v>
      </c>
      <c r="K1467">
        <f>VLOOKUP(C1467,'Invited Hospitals'!B:J, 7, FALSE)</f>
        <v>247</v>
      </c>
      <c r="L1467" s="132">
        <v>32</v>
      </c>
      <c r="M1467">
        <f>VLOOKUP($C1467,'Invited Hospitals'!$B:$J, 8, FALSE)</f>
        <v>2004</v>
      </c>
      <c r="N1467" s="132" t="str">
        <f>VLOOKUP($C1467,'Invited Hospitals'!$B:$K, 9, FALSE)</f>
        <v>Nongovt. (not-for-profit) - Other</v>
      </c>
      <c r="O1467" s="17" t="s">
        <v>2426</v>
      </c>
      <c r="P1467" s="113">
        <v>41323</v>
      </c>
      <c r="Q1467" s="17" t="s">
        <v>2681</v>
      </c>
      <c r="R1467" s="132" t="str">
        <f>VLOOKUP($C1467,'Invited Hospitals'!$B:$K, 10, FALSE)</f>
        <v>Major</v>
      </c>
      <c r="V1467" s="1"/>
      <c r="X1467" s="1"/>
      <c r="Y1467" s="6"/>
      <c r="AF1467" s="30"/>
      <c r="AG1467" s="26"/>
      <c r="AH1467" s="30"/>
    </row>
    <row r="1468" spans="1:34">
      <c r="A1468" s="84">
        <v>0.3827791069823665</v>
      </c>
      <c r="B1468" s="83" t="s">
        <v>795</v>
      </c>
      <c r="C1468" s="83" t="s">
        <v>795</v>
      </c>
      <c r="D1468" s="84">
        <v>0.52550586196277127</v>
      </c>
      <c r="E1468" s="83" t="s">
        <v>885</v>
      </c>
      <c r="F1468" s="84">
        <v>0.54565087362919507</v>
      </c>
      <c r="G1468" s="83" t="s">
        <v>937</v>
      </c>
      <c r="H1468" t="str">
        <f t="shared" si="118"/>
        <v>YANG</v>
      </c>
      <c r="I1468" t="str">
        <f t="shared" si="119"/>
        <v>BLIA</v>
      </c>
      <c r="J1468" t="str">
        <f t="shared" si="120"/>
        <v>Yang, Blia</v>
      </c>
      <c r="K1468">
        <f>VLOOKUP(C1468,'Invited Hospitals'!B:J, 7, FALSE)</f>
        <v>247</v>
      </c>
      <c r="L1468" s="132">
        <v>32</v>
      </c>
      <c r="M1468">
        <f>VLOOKUP($C1468,'Invited Hospitals'!$B:$J, 8, FALSE)</f>
        <v>2004</v>
      </c>
      <c r="N1468" s="132" t="str">
        <f>VLOOKUP($C1468,'Invited Hospitals'!$B:$K, 9, FALSE)</f>
        <v>Nongovt. (not-for-profit) - Other</v>
      </c>
      <c r="O1468" s="110" t="s">
        <v>2426</v>
      </c>
      <c r="P1468" s="113">
        <v>39951</v>
      </c>
      <c r="Q1468" s="110" t="s">
        <v>2428</v>
      </c>
      <c r="R1468" s="132" t="str">
        <f>VLOOKUP($C1468,'Invited Hospitals'!$B:$K, 10, FALSE)</f>
        <v>Major</v>
      </c>
      <c r="V1468" s="1"/>
      <c r="X1468" s="1"/>
      <c r="Y1468" s="6"/>
      <c r="AF1468" s="30"/>
      <c r="AG1468" s="26"/>
      <c r="AH1468" s="30"/>
    </row>
    <row r="1469" spans="1:34">
      <c r="A1469" s="84">
        <v>0.19980912728460709</v>
      </c>
      <c r="B1469" s="83" t="s">
        <v>795</v>
      </c>
      <c r="C1469" s="83" t="s">
        <v>795</v>
      </c>
      <c r="D1469" s="84">
        <v>0.52550586196277127</v>
      </c>
      <c r="E1469" s="83" t="s">
        <v>885</v>
      </c>
      <c r="F1469" s="84">
        <v>0.54565087362919507</v>
      </c>
      <c r="G1469" s="83" t="s">
        <v>936</v>
      </c>
      <c r="H1469" t="str">
        <f t="shared" si="118"/>
        <v>YANG</v>
      </c>
      <c r="I1469" t="str">
        <f t="shared" si="119"/>
        <v>THAI</v>
      </c>
      <c r="J1469" t="str">
        <f t="shared" si="120"/>
        <v>Yang, Thai</v>
      </c>
      <c r="K1469">
        <f>VLOOKUP(C1469,'Invited Hospitals'!B:J, 7, FALSE)</f>
        <v>247</v>
      </c>
      <c r="L1469" s="132">
        <v>32</v>
      </c>
      <c r="M1469">
        <f>VLOOKUP($C1469,'Invited Hospitals'!$B:$J, 8, FALSE)</f>
        <v>2004</v>
      </c>
      <c r="N1469" s="132" t="str">
        <f>VLOOKUP($C1469,'Invited Hospitals'!$B:$K, 9, FALSE)</f>
        <v>Nongovt. (not-for-profit) - Other</v>
      </c>
      <c r="O1469" s="110" t="s">
        <v>2426</v>
      </c>
      <c r="P1469" s="26">
        <v>42758</v>
      </c>
      <c r="Q1469" s="110" t="s">
        <v>2681</v>
      </c>
      <c r="R1469" s="132" t="str">
        <f>VLOOKUP($C1469,'Invited Hospitals'!$B:$K, 10, FALSE)</f>
        <v>Major</v>
      </c>
      <c r="V1469" s="1"/>
      <c r="X1469" s="1"/>
      <c r="Y1469" s="6"/>
      <c r="AF1469" s="30"/>
      <c r="AG1469" s="26"/>
      <c r="AH1469" s="30"/>
    </row>
    <row r="1470" spans="1:34">
      <c r="A1470" s="84">
        <v>0.21659809086155302</v>
      </c>
      <c r="B1470" s="83" t="s">
        <v>795</v>
      </c>
      <c r="C1470" s="83" t="s">
        <v>795</v>
      </c>
      <c r="D1470" s="84">
        <v>0.52550586196277127</v>
      </c>
      <c r="E1470" s="83" t="s">
        <v>822</v>
      </c>
      <c r="F1470" s="84">
        <v>0.9910442883158086</v>
      </c>
      <c r="G1470" s="83" t="s">
        <v>823</v>
      </c>
      <c r="H1470" t="str">
        <f t="shared" si="118"/>
        <v>AMER</v>
      </c>
      <c r="I1470" t="str">
        <f t="shared" si="119"/>
        <v>ALEXANDER M</v>
      </c>
      <c r="J1470" t="str">
        <f t="shared" si="120"/>
        <v>Amer, Alexander M</v>
      </c>
      <c r="K1470">
        <f>VLOOKUP(C1470,'Invited Hospitals'!B:J, 7, FALSE)</f>
        <v>247</v>
      </c>
      <c r="L1470" s="132">
        <v>36</v>
      </c>
      <c r="M1470">
        <f>VLOOKUP($C1470,'Invited Hospitals'!$B:$J, 8, FALSE)</f>
        <v>2004</v>
      </c>
      <c r="N1470" s="132" t="str">
        <f>VLOOKUP($C1470,'Invited Hospitals'!$B:$K, 9, FALSE)</f>
        <v>Nongovt. (not-for-profit) - Other</v>
      </c>
      <c r="O1470" s="110" t="s">
        <v>2426</v>
      </c>
      <c r="P1470" s="122">
        <v>42655</v>
      </c>
      <c r="Q1470" s="110" t="s">
        <v>2434</v>
      </c>
      <c r="R1470" s="132" t="str">
        <f>VLOOKUP($C1470,'Invited Hospitals'!$B:$K, 10, FALSE)</f>
        <v>Major</v>
      </c>
      <c r="V1470" s="1"/>
      <c r="X1470" s="1"/>
      <c r="Y1470" s="6"/>
      <c r="AF1470" s="30"/>
      <c r="AG1470" s="20"/>
      <c r="AH1470" s="30"/>
    </row>
    <row r="1471" spans="1:34">
      <c r="A1471" s="84">
        <v>0.86056865246289294</v>
      </c>
      <c r="B1471" s="83" t="s">
        <v>795</v>
      </c>
      <c r="C1471" s="83" t="s">
        <v>795</v>
      </c>
      <c r="D1471" s="84">
        <v>0.52550586196277127</v>
      </c>
      <c r="E1471" s="83" t="s">
        <v>822</v>
      </c>
      <c r="F1471" s="84">
        <v>0.9910442883158086</v>
      </c>
      <c r="G1471" s="83" t="s">
        <v>824</v>
      </c>
      <c r="H1471" t="str">
        <f t="shared" si="118"/>
        <v>BATTESON</v>
      </c>
      <c r="I1471" t="str">
        <f t="shared" si="119"/>
        <v>DEAN J</v>
      </c>
      <c r="J1471" t="str">
        <f t="shared" si="120"/>
        <v>Batteson, Dean J</v>
      </c>
      <c r="K1471">
        <f>VLOOKUP(C1471,'Invited Hospitals'!B:J, 7, FALSE)</f>
        <v>247</v>
      </c>
      <c r="L1471" s="132">
        <v>36</v>
      </c>
      <c r="M1471">
        <f>VLOOKUP($C1471,'Invited Hospitals'!$B:$J, 8, FALSE)</f>
        <v>2004</v>
      </c>
      <c r="N1471" s="132" t="str">
        <f>VLOOKUP($C1471,'Invited Hospitals'!$B:$K, 9, FALSE)</f>
        <v>Nongovt. (not-for-profit) - Other</v>
      </c>
      <c r="O1471" s="110" t="s">
        <v>2426</v>
      </c>
      <c r="P1471" s="122">
        <v>37289</v>
      </c>
      <c r="Q1471" s="110" t="s">
        <v>2422</v>
      </c>
      <c r="R1471" s="132" t="str">
        <f>VLOOKUP($C1471,'Invited Hospitals'!$B:$K, 10, FALSE)</f>
        <v>Major</v>
      </c>
      <c r="V1471" s="1"/>
      <c r="X1471" s="1"/>
      <c r="Y1471" s="6"/>
      <c r="AF1471" s="30"/>
      <c r="AG1471" s="26"/>
      <c r="AH1471" s="30"/>
    </row>
    <row r="1472" spans="1:34">
      <c r="A1472" s="84">
        <v>0.27870108100550595</v>
      </c>
      <c r="B1472" s="83" t="s">
        <v>795</v>
      </c>
      <c r="C1472" s="83" t="s">
        <v>795</v>
      </c>
      <c r="D1472" s="84">
        <v>0.52550586196277127</v>
      </c>
      <c r="E1472" s="83" t="s">
        <v>822</v>
      </c>
      <c r="F1472" s="84">
        <v>0.9910442883158086</v>
      </c>
      <c r="G1472" s="83" t="s">
        <v>825</v>
      </c>
      <c r="H1472" t="str">
        <f t="shared" si="118"/>
        <v>BESTER</v>
      </c>
      <c r="I1472" t="str">
        <f t="shared" si="119"/>
        <v>TERESA</v>
      </c>
      <c r="J1472" t="str">
        <f t="shared" si="120"/>
        <v>Bester, Teresa</v>
      </c>
      <c r="K1472">
        <f>VLOOKUP(C1472,'Invited Hospitals'!B:J, 7, FALSE)</f>
        <v>247</v>
      </c>
      <c r="L1472" s="132">
        <v>36</v>
      </c>
      <c r="M1472">
        <f>VLOOKUP($C1472,'Invited Hospitals'!$B:$J, 8, FALSE)</f>
        <v>2004</v>
      </c>
      <c r="N1472" s="132" t="str">
        <f>VLOOKUP($C1472,'Invited Hospitals'!$B:$K, 9, FALSE)</f>
        <v>Nongovt. (not-for-profit) - Other</v>
      </c>
      <c r="O1472" s="110" t="s">
        <v>2426</v>
      </c>
      <c r="P1472" s="122">
        <v>39203</v>
      </c>
      <c r="Q1472" s="110" t="s">
        <v>2422</v>
      </c>
      <c r="R1472" s="132" t="str">
        <f>VLOOKUP($C1472,'Invited Hospitals'!$B:$K, 10, FALSE)</f>
        <v>Major</v>
      </c>
      <c r="V1472" s="1"/>
      <c r="X1472" s="1"/>
      <c r="Y1472" s="6"/>
      <c r="AF1472" s="30"/>
      <c r="AG1472" s="26"/>
      <c r="AH1472" s="30"/>
    </row>
    <row r="1473" spans="1:34">
      <c r="A1473" s="84">
        <v>0.58454811982025212</v>
      </c>
      <c r="B1473" s="83" t="s">
        <v>795</v>
      </c>
      <c r="C1473" s="83" t="s">
        <v>795</v>
      </c>
      <c r="D1473" s="84">
        <v>0.52550586196277127</v>
      </c>
      <c r="E1473" s="83" t="s">
        <v>822</v>
      </c>
      <c r="F1473" s="84">
        <v>0.9910442883158086</v>
      </c>
      <c r="G1473" s="83" t="s">
        <v>826</v>
      </c>
      <c r="H1473" t="str">
        <f t="shared" si="118"/>
        <v>BOWEN</v>
      </c>
      <c r="I1473" t="str">
        <f t="shared" si="119"/>
        <v>JULIA M</v>
      </c>
      <c r="J1473" t="str">
        <f t="shared" si="120"/>
        <v>Bowen, Julia M</v>
      </c>
      <c r="K1473">
        <f>VLOOKUP(C1473,'Invited Hospitals'!B:J, 7, FALSE)</f>
        <v>247</v>
      </c>
      <c r="L1473" s="132">
        <v>36</v>
      </c>
      <c r="M1473">
        <f>VLOOKUP($C1473,'Invited Hospitals'!$B:$J, 8, FALSE)</f>
        <v>2004</v>
      </c>
      <c r="N1473" s="132" t="str">
        <f>VLOOKUP($C1473,'Invited Hospitals'!$B:$K, 9, FALSE)</f>
        <v>Nongovt. (not-for-profit) - Other</v>
      </c>
      <c r="O1473" s="110" t="s">
        <v>2426</v>
      </c>
      <c r="P1473" s="123"/>
      <c r="Q1473" s="110" t="s">
        <v>2422</v>
      </c>
      <c r="R1473" s="132" t="str">
        <f>VLOOKUP($C1473,'Invited Hospitals'!$B:$K, 10, FALSE)</f>
        <v>Major</v>
      </c>
      <c r="V1473" s="1"/>
      <c r="X1473" s="1"/>
      <c r="Y1473" s="6"/>
      <c r="AF1473" s="30"/>
      <c r="AG1473" s="26"/>
      <c r="AH1473" s="30"/>
    </row>
    <row r="1474" spans="1:34">
      <c r="A1474" s="84">
        <v>0.72931617178152641</v>
      </c>
      <c r="B1474" s="83" t="s">
        <v>795</v>
      </c>
      <c r="C1474" s="83" t="s">
        <v>795</v>
      </c>
      <c r="D1474" s="84">
        <v>0.52550586196277127</v>
      </c>
      <c r="E1474" s="83" t="s">
        <v>822</v>
      </c>
      <c r="F1474" s="84">
        <v>0.9910442883158086</v>
      </c>
      <c r="G1474" s="83" t="s">
        <v>827</v>
      </c>
      <c r="H1474" t="str">
        <f t="shared" si="118"/>
        <v>BRAY</v>
      </c>
      <c r="I1474" t="str">
        <f t="shared" si="119"/>
        <v>MARIE A</v>
      </c>
      <c r="J1474" t="str">
        <f t="shared" si="120"/>
        <v>Bray, Marie A</v>
      </c>
      <c r="K1474">
        <f>VLOOKUP(C1474,'Invited Hospitals'!B:J, 7, FALSE)</f>
        <v>247</v>
      </c>
      <c r="L1474" s="132">
        <v>36</v>
      </c>
      <c r="M1474">
        <f>VLOOKUP($C1474,'Invited Hospitals'!$B:$J, 8, FALSE)</f>
        <v>2004</v>
      </c>
      <c r="N1474" s="132" t="str">
        <f>VLOOKUP($C1474,'Invited Hospitals'!$B:$K, 9, FALSE)</f>
        <v>Nongovt. (not-for-profit) - Other</v>
      </c>
      <c r="O1474" s="110" t="s">
        <v>2426</v>
      </c>
      <c r="P1474" s="122">
        <v>39272</v>
      </c>
      <c r="Q1474" s="110" t="s">
        <v>2422</v>
      </c>
      <c r="R1474" s="132" t="str">
        <f>VLOOKUP($C1474,'Invited Hospitals'!$B:$K, 10, FALSE)</f>
        <v>Major</v>
      </c>
      <c r="V1474" s="1"/>
      <c r="X1474" s="1"/>
      <c r="Y1474" s="6"/>
      <c r="AF1474" s="30"/>
      <c r="AG1474" s="26"/>
      <c r="AH1474" s="30"/>
    </row>
    <row r="1475" spans="1:34">
      <c r="A1475" s="84">
        <v>0.69204834087624534</v>
      </c>
      <c r="B1475" s="83" t="s">
        <v>795</v>
      </c>
      <c r="C1475" s="83" t="s">
        <v>795</v>
      </c>
      <c r="D1475" s="84">
        <v>0.52550586196277127</v>
      </c>
      <c r="E1475" s="83" t="s">
        <v>822</v>
      </c>
      <c r="F1475" s="84">
        <v>0.9910442883158086</v>
      </c>
      <c r="G1475" s="83" t="s">
        <v>828</v>
      </c>
      <c r="H1475" t="str">
        <f t="shared" si="118"/>
        <v>BRUZZI</v>
      </c>
      <c r="I1475" t="str">
        <f t="shared" si="119"/>
        <v>GERALDINE</v>
      </c>
      <c r="J1475" t="str">
        <f t="shared" si="120"/>
        <v>Bruzzi, Geraldine</v>
      </c>
      <c r="K1475">
        <f>VLOOKUP(C1475,'Invited Hospitals'!B:J, 7, FALSE)</f>
        <v>247</v>
      </c>
      <c r="L1475" s="132">
        <v>36</v>
      </c>
      <c r="M1475">
        <f>VLOOKUP($C1475,'Invited Hospitals'!$B:$J, 8, FALSE)</f>
        <v>2004</v>
      </c>
      <c r="N1475" s="132" t="str">
        <f>VLOOKUP($C1475,'Invited Hospitals'!$B:$K, 9, FALSE)</f>
        <v>Nongovt. (not-for-profit) - Other</v>
      </c>
      <c r="O1475" s="110" t="s">
        <v>2426</v>
      </c>
      <c r="P1475" s="122">
        <v>39279</v>
      </c>
      <c r="Q1475" s="110" t="s">
        <v>2422</v>
      </c>
      <c r="R1475" s="132" t="str">
        <f>VLOOKUP($C1475,'Invited Hospitals'!$B:$K, 10, FALSE)</f>
        <v>Major</v>
      </c>
      <c r="V1475" s="1"/>
      <c r="X1475" s="1"/>
      <c r="Y1475" s="6"/>
      <c r="AF1475" s="30"/>
      <c r="AG1475" s="26"/>
      <c r="AH1475" s="30"/>
    </row>
    <row r="1476" spans="1:34">
      <c r="A1476" s="84">
        <v>0.68426215192307094</v>
      </c>
      <c r="B1476" s="83" t="s">
        <v>795</v>
      </c>
      <c r="C1476" s="83" t="s">
        <v>795</v>
      </c>
      <c r="D1476" s="84">
        <v>0.52550586196277127</v>
      </c>
      <c r="E1476" s="83" t="s">
        <v>822</v>
      </c>
      <c r="F1476" s="84">
        <v>0.9910442883158086</v>
      </c>
      <c r="G1476" s="83" t="s">
        <v>829</v>
      </c>
      <c r="H1476" t="str">
        <f t="shared" si="118"/>
        <v>BURGESS</v>
      </c>
      <c r="I1476" t="str">
        <f t="shared" si="119"/>
        <v>SHERRI L</v>
      </c>
      <c r="J1476" t="str">
        <f t="shared" si="120"/>
        <v>Burgess, Sherri L</v>
      </c>
      <c r="K1476">
        <f>VLOOKUP(C1476,'Invited Hospitals'!B:J, 7, FALSE)</f>
        <v>247</v>
      </c>
      <c r="L1476" s="132">
        <v>36</v>
      </c>
      <c r="M1476">
        <f>VLOOKUP($C1476,'Invited Hospitals'!$B:$J, 8, FALSE)</f>
        <v>2004</v>
      </c>
      <c r="N1476" s="132" t="str">
        <f>VLOOKUP($C1476,'Invited Hospitals'!$B:$K, 9, FALSE)</f>
        <v>Nongovt. (not-for-profit) - Other</v>
      </c>
      <c r="O1476" s="110" t="s">
        <v>2426</v>
      </c>
      <c r="P1476" s="122">
        <v>42219</v>
      </c>
      <c r="Q1476" s="110" t="s">
        <v>2422</v>
      </c>
      <c r="R1476" s="132" t="str">
        <f>VLOOKUP($C1476,'Invited Hospitals'!$B:$K, 10, FALSE)</f>
        <v>Major</v>
      </c>
      <c r="V1476" s="1"/>
      <c r="X1476" s="1"/>
      <c r="Y1476" s="6"/>
      <c r="AF1476" s="30"/>
      <c r="AG1476" s="26"/>
      <c r="AH1476" s="30"/>
    </row>
    <row r="1477" spans="1:34">
      <c r="A1477" s="84">
        <v>0.27989493545422339</v>
      </c>
      <c r="B1477" s="83" t="s">
        <v>795</v>
      </c>
      <c r="C1477" s="83" t="s">
        <v>795</v>
      </c>
      <c r="D1477" s="84">
        <v>0.52550586196277127</v>
      </c>
      <c r="E1477" s="83" t="s">
        <v>822</v>
      </c>
      <c r="F1477" s="84">
        <v>0.9910442883158086</v>
      </c>
      <c r="G1477" s="83" t="s">
        <v>830</v>
      </c>
      <c r="H1477" t="str">
        <f t="shared" si="118"/>
        <v>BUTLER</v>
      </c>
      <c r="I1477" t="str">
        <f t="shared" si="119"/>
        <v>KATHERINE</v>
      </c>
      <c r="J1477" t="str">
        <f t="shared" si="120"/>
        <v>Butler, Katherine</v>
      </c>
      <c r="K1477">
        <f>VLOOKUP(C1477,'Invited Hospitals'!B:J, 7, FALSE)</f>
        <v>247</v>
      </c>
      <c r="L1477" s="132">
        <v>36</v>
      </c>
      <c r="M1477">
        <f>VLOOKUP($C1477,'Invited Hospitals'!$B:$J, 8, FALSE)</f>
        <v>2004</v>
      </c>
      <c r="N1477" s="132" t="str">
        <f>VLOOKUP($C1477,'Invited Hospitals'!$B:$K, 9, FALSE)</f>
        <v>Nongovt. (not-for-profit) - Other</v>
      </c>
      <c r="O1477" s="110" t="s">
        <v>2426</v>
      </c>
      <c r="P1477" s="122">
        <v>42655</v>
      </c>
      <c r="Q1477" s="110" t="s">
        <v>2422</v>
      </c>
      <c r="R1477" s="132" t="str">
        <f>VLOOKUP($C1477,'Invited Hospitals'!$B:$K, 10, FALSE)</f>
        <v>Major</v>
      </c>
      <c r="V1477" s="1"/>
      <c r="X1477" s="1"/>
      <c r="Y1477" s="6"/>
      <c r="AF1477" s="30"/>
      <c r="AG1477" s="26"/>
      <c r="AH1477" s="30"/>
    </row>
    <row r="1478" spans="1:34">
      <c r="A1478" s="84">
        <v>0.25029236998438187</v>
      </c>
      <c r="B1478" s="83" t="s">
        <v>795</v>
      </c>
      <c r="C1478" s="83" t="s">
        <v>795</v>
      </c>
      <c r="D1478" s="84">
        <v>0.52550586196277127</v>
      </c>
      <c r="E1478" s="83" t="s">
        <v>822</v>
      </c>
      <c r="F1478" s="84">
        <v>0.9910442883158086</v>
      </c>
      <c r="G1478" s="83" t="s">
        <v>831</v>
      </c>
      <c r="H1478" t="str">
        <f t="shared" si="118"/>
        <v>CARLTON</v>
      </c>
      <c r="I1478" t="str">
        <f t="shared" si="119"/>
        <v>NORMA J</v>
      </c>
      <c r="J1478" t="str">
        <f t="shared" si="120"/>
        <v>Carlton, Norma J</v>
      </c>
      <c r="K1478">
        <f>VLOOKUP(C1478,'Invited Hospitals'!B:J, 7, FALSE)</f>
        <v>247</v>
      </c>
      <c r="L1478" s="132">
        <v>36</v>
      </c>
      <c r="M1478">
        <f>VLOOKUP($C1478,'Invited Hospitals'!$B:$J, 8, FALSE)</f>
        <v>2004</v>
      </c>
      <c r="N1478" s="132" t="str">
        <f>VLOOKUP($C1478,'Invited Hospitals'!$B:$K, 9, FALSE)</f>
        <v>Nongovt. (not-for-profit) - Other</v>
      </c>
      <c r="O1478" s="110" t="s">
        <v>2426</v>
      </c>
      <c r="P1478" s="122">
        <v>37683</v>
      </c>
      <c r="Q1478" s="110" t="s">
        <v>2476</v>
      </c>
      <c r="R1478" s="132" t="str">
        <f>VLOOKUP($C1478,'Invited Hospitals'!$B:$K, 10, FALSE)</f>
        <v>Major</v>
      </c>
      <c r="V1478" s="1"/>
      <c r="X1478" s="1"/>
      <c r="AF1478" s="17"/>
      <c r="AG1478" s="18"/>
      <c r="AH1478" s="17"/>
    </row>
    <row r="1479" spans="1:34">
      <c r="A1479" s="84">
        <v>0.28535569438744501</v>
      </c>
      <c r="B1479" s="83" t="s">
        <v>795</v>
      </c>
      <c r="C1479" s="83" t="s">
        <v>795</v>
      </c>
      <c r="D1479" s="84">
        <v>0.52550586196277127</v>
      </c>
      <c r="E1479" s="83" t="s">
        <v>822</v>
      </c>
      <c r="F1479" s="84">
        <v>0.9910442883158086</v>
      </c>
      <c r="G1479" s="83" t="s">
        <v>832</v>
      </c>
      <c r="H1479" t="str">
        <f t="shared" si="118"/>
        <v>COLAO</v>
      </c>
      <c r="I1479" t="str">
        <f t="shared" si="119"/>
        <v>GINA L</v>
      </c>
      <c r="J1479" t="str">
        <f t="shared" si="120"/>
        <v>Colao, Gina L</v>
      </c>
      <c r="K1479">
        <f>VLOOKUP(C1479,'Invited Hospitals'!B:J, 7, FALSE)</f>
        <v>247</v>
      </c>
      <c r="L1479" s="132">
        <v>36</v>
      </c>
      <c r="M1479">
        <f>VLOOKUP($C1479,'Invited Hospitals'!$B:$J, 8, FALSE)</f>
        <v>2004</v>
      </c>
      <c r="N1479" s="132" t="str">
        <f>VLOOKUP($C1479,'Invited Hospitals'!$B:$K, 9, FALSE)</f>
        <v>Nongovt. (not-for-profit) - Other</v>
      </c>
      <c r="O1479" s="17" t="s">
        <v>2593</v>
      </c>
      <c r="P1479" s="18">
        <v>42659</v>
      </c>
      <c r="Q1479" s="17" t="s">
        <v>2422</v>
      </c>
      <c r="R1479" s="132" t="str">
        <f>VLOOKUP($C1479,'Invited Hospitals'!$B:$K, 10, FALSE)</f>
        <v>Major</v>
      </c>
      <c r="V1479" s="1"/>
      <c r="X1479" s="1"/>
      <c r="AF1479" s="17"/>
      <c r="AG1479" s="18"/>
      <c r="AH1479" s="17"/>
    </row>
    <row r="1480" spans="1:34">
      <c r="A1480" s="84">
        <v>7.5115715495023161E-2</v>
      </c>
      <c r="B1480" s="83" t="s">
        <v>795</v>
      </c>
      <c r="C1480" s="83" t="s">
        <v>795</v>
      </c>
      <c r="D1480" s="84">
        <v>0.52550586196277127</v>
      </c>
      <c r="E1480" s="83" t="s">
        <v>822</v>
      </c>
      <c r="F1480" s="84">
        <v>0.9910442883158086</v>
      </c>
      <c r="G1480" s="83" t="s">
        <v>833</v>
      </c>
      <c r="H1480" t="str">
        <f t="shared" si="118"/>
        <v>COLLINS</v>
      </c>
      <c r="I1480" t="str">
        <f t="shared" si="119"/>
        <v>SAMUEL P</v>
      </c>
      <c r="J1480" t="str">
        <f t="shared" si="120"/>
        <v>Collins, Samuel P</v>
      </c>
      <c r="K1480">
        <f>VLOOKUP(C1480,'Invited Hospitals'!B:J, 7, FALSE)</f>
        <v>247</v>
      </c>
      <c r="L1480" s="132">
        <v>36</v>
      </c>
      <c r="M1480">
        <f>VLOOKUP($C1480,'Invited Hospitals'!$B:$J, 8, FALSE)</f>
        <v>2004</v>
      </c>
      <c r="N1480" s="132" t="str">
        <f>VLOOKUP($C1480,'Invited Hospitals'!$B:$K, 9, FALSE)</f>
        <v>Nongovt. (not-for-profit) - Other</v>
      </c>
      <c r="O1480" s="17" t="s">
        <v>2426</v>
      </c>
      <c r="P1480" s="18">
        <v>42625</v>
      </c>
      <c r="Q1480" s="17" t="s">
        <v>2422</v>
      </c>
      <c r="R1480" s="132" t="str">
        <f>VLOOKUP($C1480,'Invited Hospitals'!$B:$K, 10, FALSE)</f>
        <v>Major</v>
      </c>
      <c r="V1480" s="1"/>
      <c r="X1480" s="1"/>
      <c r="AF1480" s="17"/>
      <c r="AG1480" s="18"/>
      <c r="AH1480" s="17"/>
    </row>
    <row r="1481" spans="1:34">
      <c r="A1481" s="84">
        <v>0.48279161419510952</v>
      </c>
      <c r="B1481" s="83" t="s">
        <v>795</v>
      </c>
      <c r="C1481" s="83" t="s">
        <v>795</v>
      </c>
      <c r="D1481" s="84">
        <v>0.52550586196277127</v>
      </c>
      <c r="E1481" s="83" t="s">
        <v>822</v>
      </c>
      <c r="F1481" s="84">
        <v>0.9910442883158086</v>
      </c>
      <c r="G1481" s="83" t="s">
        <v>834</v>
      </c>
      <c r="H1481" t="str">
        <f t="shared" si="118"/>
        <v>COYNE</v>
      </c>
      <c r="I1481" t="str">
        <f t="shared" si="119"/>
        <v>JENNIFER E</v>
      </c>
      <c r="J1481" t="str">
        <f t="shared" si="120"/>
        <v>Coyne, Jennifer E</v>
      </c>
      <c r="K1481">
        <f>VLOOKUP(C1481,'Invited Hospitals'!B:J, 7, FALSE)</f>
        <v>247</v>
      </c>
      <c r="L1481" s="132">
        <v>36</v>
      </c>
      <c r="M1481">
        <f>VLOOKUP($C1481,'Invited Hospitals'!$B:$J, 8, FALSE)</f>
        <v>2004</v>
      </c>
      <c r="N1481" s="132" t="str">
        <f>VLOOKUP($C1481,'Invited Hospitals'!$B:$K, 9, FALSE)</f>
        <v>Nongovt. (not-for-profit) - Other</v>
      </c>
      <c r="O1481" s="17" t="s">
        <v>2426</v>
      </c>
      <c r="P1481" s="18">
        <v>42505</v>
      </c>
      <c r="Q1481" s="17" t="s">
        <v>2428</v>
      </c>
      <c r="R1481" s="132" t="str">
        <f>VLOOKUP($C1481,'Invited Hospitals'!$B:$K, 10, FALSE)</f>
        <v>Major</v>
      </c>
      <c r="V1481" s="1"/>
      <c r="X1481" s="1"/>
      <c r="AF1481" s="17"/>
      <c r="AG1481" s="18"/>
      <c r="AH1481" s="17"/>
    </row>
    <row r="1482" spans="1:34">
      <c r="A1482" s="84">
        <v>0.98590520690448913</v>
      </c>
      <c r="B1482" s="83" t="s">
        <v>795</v>
      </c>
      <c r="C1482" s="83" t="s">
        <v>795</v>
      </c>
      <c r="D1482" s="84">
        <v>0.52550586196277127</v>
      </c>
      <c r="E1482" s="83" t="s">
        <v>822</v>
      </c>
      <c r="F1482" s="84">
        <v>0.9910442883158086</v>
      </c>
      <c r="G1482" s="83" t="s">
        <v>835</v>
      </c>
      <c r="H1482" t="str">
        <f t="shared" si="118"/>
        <v>DEGNAN</v>
      </c>
      <c r="I1482" t="str">
        <f t="shared" si="119"/>
        <v>NICOLE</v>
      </c>
      <c r="J1482" t="str">
        <f t="shared" si="120"/>
        <v>Degnan, Nicole</v>
      </c>
      <c r="K1482">
        <f>VLOOKUP(C1482,'Invited Hospitals'!B:J, 7, FALSE)</f>
        <v>247</v>
      </c>
      <c r="L1482" s="132">
        <v>36</v>
      </c>
      <c r="M1482">
        <f>VLOOKUP($C1482,'Invited Hospitals'!$B:$J, 8, FALSE)</f>
        <v>2004</v>
      </c>
      <c r="N1482" s="132" t="str">
        <f>VLOOKUP($C1482,'Invited Hospitals'!$B:$K, 9, FALSE)</f>
        <v>Nongovt. (not-for-profit) - Other</v>
      </c>
      <c r="O1482" s="17" t="s">
        <v>2593</v>
      </c>
      <c r="P1482" s="18">
        <v>42527</v>
      </c>
      <c r="Q1482" s="17" t="s">
        <v>2422</v>
      </c>
      <c r="R1482" s="132" t="str">
        <f>VLOOKUP($C1482,'Invited Hospitals'!$B:$K, 10, FALSE)</f>
        <v>Major</v>
      </c>
      <c r="V1482" s="1"/>
      <c r="X1482" s="1"/>
      <c r="AF1482" s="17"/>
      <c r="AG1482" s="18"/>
      <c r="AH1482" s="17"/>
    </row>
    <row r="1483" spans="1:34">
      <c r="A1483" s="84">
        <v>7.297509705425409E-2</v>
      </c>
      <c r="B1483" s="83" t="s">
        <v>795</v>
      </c>
      <c r="C1483" s="83" t="s">
        <v>795</v>
      </c>
      <c r="D1483" s="84">
        <v>0.52550586196277127</v>
      </c>
      <c r="E1483" s="83" t="s">
        <v>822</v>
      </c>
      <c r="F1483" s="84">
        <v>0.9910442883158086</v>
      </c>
      <c r="G1483" s="83" t="s">
        <v>836</v>
      </c>
      <c r="H1483" t="str">
        <f t="shared" si="118"/>
        <v>DESOUSA</v>
      </c>
      <c r="I1483" t="str">
        <f t="shared" si="119"/>
        <v>LISA M</v>
      </c>
      <c r="J1483" t="str">
        <f t="shared" si="120"/>
        <v>Desousa, Lisa M</v>
      </c>
      <c r="K1483">
        <f>VLOOKUP(C1483,'Invited Hospitals'!B:J, 7, FALSE)</f>
        <v>247</v>
      </c>
      <c r="L1483" s="132">
        <v>36</v>
      </c>
      <c r="M1483">
        <f>VLOOKUP($C1483,'Invited Hospitals'!$B:$J, 8, FALSE)</f>
        <v>2004</v>
      </c>
      <c r="N1483" s="132" t="str">
        <f>VLOOKUP($C1483,'Invited Hospitals'!$B:$K, 9, FALSE)</f>
        <v>Nongovt. (not-for-profit) - Other</v>
      </c>
      <c r="O1483" s="125" t="s">
        <v>2426</v>
      </c>
      <c r="P1483" s="121">
        <v>42155</v>
      </c>
      <c r="Q1483" s="125" t="s">
        <v>2422</v>
      </c>
      <c r="R1483" s="132" t="str">
        <f>VLOOKUP($C1483,'Invited Hospitals'!$B:$K, 10, FALSE)</f>
        <v>Major</v>
      </c>
      <c r="V1483" s="1"/>
      <c r="X1483" s="1"/>
      <c r="AF1483" s="17"/>
      <c r="AG1483" s="18"/>
      <c r="AH1483" s="17"/>
    </row>
    <row r="1484" spans="1:34">
      <c r="A1484" s="84">
        <v>0.23883403358961364</v>
      </c>
      <c r="B1484" s="83" t="s">
        <v>795</v>
      </c>
      <c r="C1484" s="83" t="s">
        <v>795</v>
      </c>
      <c r="D1484" s="84">
        <v>0.52550586196277127</v>
      </c>
      <c r="E1484" s="83" t="s">
        <v>822</v>
      </c>
      <c r="F1484" s="84">
        <v>0.9910442883158086</v>
      </c>
      <c r="G1484" s="83" t="s">
        <v>837</v>
      </c>
      <c r="H1484" t="str">
        <f t="shared" si="118"/>
        <v>DIONNE</v>
      </c>
      <c r="I1484" t="str">
        <f t="shared" si="119"/>
        <v>LORI MARIE</v>
      </c>
      <c r="J1484" t="str">
        <f t="shared" si="120"/>
        <v>Dionne, Lori Marie</v>
      </c>
      <c r="K1484">
        <f>VLOOKUP(C1484,'Invited Hospitals'!B:J, 7, FALSE)</f>
        <v>247</v>
      </c>
      <c r="L1484" s="132">
        <v>36</v>
      </c>
      <c r="M1484">
        <f>VLOOKUP($C1484,'Invited Hospitals'!$B:$J, 8, FALSE)</f>
        <v>2004</v>
      </c>
      <c r="N1484" s="132" t="str">
        <f>VLOOKUP($C1484,'Invited Hospitals'!$B:$K, 9, FALSE)</f>
        <v>Nongovt. (not-for-profit) - Other</v>
      </c>
      <c r="O1484" s="125" t="s">
        <v>3170</v>
      </c>
      <c r="P1484" s="121">
        <v>39279</v>
      </c>
      <c r="Q1484" s="125" t="s">
        <v>2422</v>
      </c>
      <c r="R1484" s="132" t="str">
        <f>VLOOKUP($C1484,'Invited Hospitals'!$B:$K, 10, FALSE)</f>
        <v>Major</v>
      </c>
      <c r="V1484" s="1"/>
      <c r="X1484" s="1"/>
      <c r="AF1484" s="17"/>
      <c r="AG1484" s="18"/>
      <c r="AH1484" s="17"/>
    </row>
    <row r="1485" spans="1:34">
      <c r="A1485" s="84">
        <v>0.5592214338796182</v>
      </c>
      <c r="B1485" s="83" t="s">
        <v>795</v>
      </c>
      <c r="C1485" s="83" t="s">
        <v>795</v>
      </c>
      <c r="D1485" s="84">
        <v>0.52550586196277127</v>
      </c>
      <c r="E1485" s="83" t="s">
        <v>822</v>
      </c>
      <c r="F1485" s="84">
        <v>0.9910442883158086</v>
      </c>
      <c r="G1485" s="83" t="s">
        <v>838</v>
      </c>
      <c r="H1485" t="str">
        <f t="shared" si="118"/>
        <v>DUMAPIAS</v>
      </c>
      <c r="I1485" t="str">
        <f t="shared" si="119"/>
        <v>DIJOANAH</v>
      </c>
      <c r="J1485" t="str">
        <f t="shared" si="120"/>
        <v>Dumapias, Dijoanah</v>
      </c>
      <c r="K1485">
        <f>VLOOKUP(C1485,'Invited Hospitals'!B:J, 7, FALSE)</f>
        <v>247</v>
      </c>
      <c r="L1485" s="132">
        <v>36</v>
      </c>
      <c r="M1485">
        <f>VLOOKUP($C1485,'Invited Hospitals'!$B:$J, 8, FALSE)</f>
        <v>2004</v>
      </c>
      <c r="N1485" s="132" t="str">
        <f>VLOOKUP($C1485,'Invited Hospitals'!$B:$K, 9, FALSE)</f>
        <v>Nongovt. (not-for-profit) - Other</v>
      </c>
      <c r="O1485" s="125" t="s">
        <v>2426</v>
      </c>
      <c r="P1485" s="121">
        <v>41330</v>
      </c>
      <c r="Q1485" s="125" t="s">
        <v>2422</v>
      </c>
      <c r="R1485" s="132" t="str">
        <f>VLOOKUP($C1485,'Invited Hospitals'!$B:$K, 10, FALSE)</f>
        <v>Major</v>
      </c>
      <c r="V1485" s="1"/>
      <c r="X1485" s="1"/>
      <c r="AF1485" s="17"/>
      <c r="AG1485" s="18"/>
      <c r="AH1485" s="17"/>
    </row>
    <row r="1486" spans="1:34">
      <c r="A1486" s="84">
        <v>6.4527022793737454E-2</v>
      </c>
      <c r="B1486" s="83" t="s">
        <v>795</v>
      </c>
      <c r="C1486" s="83" t="s">
        <v>795</v>
      </c>
      <c r="D1486" s="84">
        <v>0.52550586196277127</v>
      </c>
      <c r="E1486" s="83" t="s">
        <v>822</v>
      </c>
      <c r="F1486" s="84">
        <v>0.9910442883158086</v>
      </c>
      <c r="G1486" s="83" t="s">
        <v>839</v>
      </c>
      <c r="H1486" t="str">
        <f t="shared" si="118"/>
        <v>DUTRA</v>
      </c>
      <c r="I1486" t="str">
        <f t="shared" si="119"/>
        <v>DANIELLE J</v>
      </c>
      <c r="J1486" t="str">
        <f t="shared" si="120"/>
        <v>Dutra, Danielle J</v>
      </c>
      <c r="K1486">
        <f>VLOOKUP(C1486,'Invited Hospitals'!B:J, 7, FALSE)</f>
        <v>247</v>
      </c>
      <c r="L1486" s="132">
        <v>36</v>
      </c>
      <c r="M1486">
        <f>VLOOKUP($C1486,'Invited Hospitals'!$B:$J, 8, FALSE)</f>
        <v>2004</v>
      </c>
      <c r="N1486" s="132" t="str">
        <f>VLOOKUP($C1486,'Invited Hospitals'!$B:$K, 9, FALSE)</f>
        <v>Nongovt. (not-for-profit) - Other</v>
      </c>
      <c r="O1486" s="17" t="s">
        <v>3037</v>
      </c>
      <c r="P1486" s="18">
        <v>40441</v>
      </c>
      <c r="Q1486" s="17" t="s">
        <v>2656</v>
      </c>
      <c r="R1486" s="132" t="str">
        <f>VLOOKUP($C1486,'Invited Hospitals'!$B:$K, 10, FALSE)</f>
        <v>Major</v>
      </c>
      <c r="V1486" s="1"/>
      <c r="X1486" s="1"/>
      <c r="AF1486" s="17"/>
      <c r="AG1486" s="18"/>
      <c r="AH1486" s="17"/>
    </row>
    <row r="1487" spans="1:34">
      <c r="A1487" s="84">
        <v>0.60881260086698485</v>
      </c>
      <c r="B1487" s="83" t="s">
        <v>795</v>
      </c>
      <c r="C1487" s="83" t="s">
        <v>795</v>
      </c>
      <c r="D1487" s="84">
        <v>0.52550586196277127</v>
      </c>
      <c r="E1487" s="83" t="s">
        <v>822</v>
      </c>
      <c r="F1487" s="84">
        <v>0.9910442883158086</v>
      </c>
      <c r="G1487" s="83" t="s">
        <v>840</v>
      </c>
      <c r="H1487" t="str">
        <f t="shared" si="118"/>
        <v>EVANS</v>
      </c>
      <c r="I1487" t="str">
        <f t="shared" si="119"/>
        <v>PRISCILLA</v>
      </c>
      <c r="J1487" t="str">
        <f t="shared" si="120"/>
        <v>Evans, Priscilla</v>
      </c>
      <c r="K1487">
        <f>VLOOKUP(C1487,'Invited Hospitals'!B:J, 7, FALSE)</f>
        <v>247</v>
      </c>
      <c r="L1487" s="132">
        <v>36</v>
      </c>
      <c r="M1487">
        <f>VLOOKUP($C1487,'Invited Hospitals'!$B:$J, 8, FALSE)</f>
        <v>2004</v>
      </c>
      <c r="N1487" s="132" t="str">
        <f>VLOOKUP($C1487,'Invited Hospitals'!$B:$K, 9, FALSE)</f>
        <v>Nongovt. (not-for-profit) - Other</v>
      </c>
      <c r="O1487" s="17" t="s">
        <v>2426</v>
      </c>
      <c r="P1487" s="18">
        <v>42146</v>
      </c>
      <c r="Q1487" s="17" t="s">
        <v>2428</v>
      </c>
      <c r="R1487" s="132" t="str">
        <f>VLOOKUP($C1487,'Invited Hospitals'!$B:$K, 10, FALSE)</f>
        <v>Major</v>
      </c>
      <c r="V1487" s="1"/>
      <c r="X1487" s="1"/>
      <c r="AF1487" s="17"/>
      <c r="AG1487" s="18"/>
      <c r="AH1487" s="17"/>
    </row>
    <row r="1488" spans="1:34">
      <c r="A1488" s="84">
        <v>0.99088226361129417</v>
      </c>
      <c r="B1488" s="83" t="s">
        <v>795</v>
      </c>
      <c r="C1488" s="83" t="s">
        <v>795</v>
      </c>
      <c r="D1488" s="84">
        <v>0.52550586196277127</v>
      </c>
      <c r="E1488" s="83" t="s">
        <v>822</v>
      </c>
      <c r="F1488" s="84">
        <v>0.9910442883158086</v>
      </c>
      <c r="G1488" s="83" t="s">
        <v>841</v>
      </c>
      <c r="H1488" t="str">
        <f t="shared" si="118"/>
        <v>FIORE</v>
      </c>
      <c r="I1488" t="str">
        <f t="shared" si="119"/>
        <v>ADRIANA</v>
      </c>
      <c r="J1488" t="str">
        <f t="shared" si="120"/>
        <v>Fiore, Adriana</v>
      </c>
      <c r="K1488">
        <f>VLOOKUP(C1488,'Invited Hospitals'!B:J, 7, FALSE)</f>
        <v>247</v>
      </c>
      <c r="L1488" s="132">
        <v>36</v>
      </c>
      <c r="M1488">
        <f>VLOOKUP($C1488,'Invited Hospitals'!$B:$J, 8, FALSE)</f>
        <v>2004</v>
      </c>
      <c r="N1488" s="132" t="str">
        <f>VLOOKUP($C1488,'Invited Hospitals'!$B:$K, 9, FALSE)</f>
        <v>Nongovt. (not-for-profit) - Other</v>
      </c>
      <c r="O1488" s="17" t="s">
        <v>3050</v>
      </c>
      <c r="P1488" s="18">
        <v>42074</v>
      </c>
      <c r="Q1488" s="17" t="s">
        <v>2428</v>
      </c>
      <c r="R1488" s="132" t="str">
        <f>VLOOKUP($C1488,'Invited Hospitals'!$B:$K, 10, FALSE)</f>
        <v>Major</v>
      </c>
      <c r="V1488" s="1"/>
      <c r="X1488" s="1"/>
      <c r="AF1488" s="17"/>
      <c r="AG1488" s="18"/>
      <c r="AH1488" s="17"/>
    </row>
    <row r="1489" spans="1:34">
      <c r="A1489" s="84">
        <v>0.2708049529669222</v>
      </c>
      <c r="B1489" s="83" t="s">
        <v>795</v>
      </c>
      <c r="C1489" s="83" t="s">
        <v>795</v>
      </c>
      <c r="D1489" s="84">
        <v>0.52550586196277127</v>
      </c>
      <c r="E1489" s="83" t="s">
        <v>822</v>
      </c>
      <c r="F1489" s="84">
        <v>0.9910442883158086</v>
      </c>
      <c r="G1489" s="83" t="s">
        <v>842</v>
      </c>
      <c r="H1489" t="str">
        <f t="shared" si="118"/>
        <v>FURTADO</v>
      </c>
      <c r="I1489" t="str">
        <f t="shared" si="119"/>
        <v>STEPHANIE C</v>
      </c>
      <c r="J1489" t="str">
        <f t="shared" si="120"/>
        <v>Furtado, Stephanie C</v>
      </c>
      <c r="K1489">
        <f>VLOOKUP(C1489,'Invited Hospitals'!B:J, 7, FALSE)</f>
        <v>247</v>
      </c>
      <c r="L1489" s="132">
        <v>36</v>
      </c>
      <c r="M1489">
        <f>VLOOKUP($C1489,'Invited Hospitals'!$B:$J, 8, FALSE)</f>
        <v>2004</v>
      </c>
      <c r="N1489" s="132" t="str">
        <f>VLOOKUP($C1489,'Invited Hospitals'!$B:$K, 9, FALSE)</f>
        <v>Nongovt. (not-for-profit) - Other</v>
      </c>
      <c r="O1489" s="125" t="s">
        <v>2664</v>
      </c>
      <c r="P1489" s="121">
        <v>36739</v>
      </c>
      <c r="Q1489" s="125" t="s">
        <v>2476</v>
      </c>
      <c r="R1489" s="132" t="str">
        <f>VLOOKUP($C1489,'Invited Hospitals'!$B:$K, 10, FALSE)</f>
        <v>Major</v>
      </c>
      <c r="V1489" s="1"/>
      <c r="X1489" s="1"/>
      <c r="AF1489" s="17"/>
      <c r="AG1489" s="18"/>
      <c r="AH1489" s="17"/>
    </row>
    <row r="1490" spans="1:34">
      <c r="A1490" s="84">
        <v>0.29889093510863862</v>
      </c>
      <c r="B1490" s="83" t="s">
        <v>795</v>
      </c>
      <c r="C1490" s="83" t="s">
        <v>795</v>
      </c>
      <c r="D1490" s="84">
        <v>0.52550586196277127</v>
      </c>
      <c r="E1490" s="83" t="s">
        <v>822</v>
      </c>
      <c r="F1490" s="84">
        <v>0.9910442883158086</v>
      </c>
      <c r="G1490" s="83" t="s">
        <v>843</v>
      </c>
      <c r="H1490" t="str">
        <f t="shared" si="118"/>
        <v>GAROFANO</v>
      </c>
      <c r="I1490" t="str">
        <f t="shared" si="119"/>
        <v>ALEXANDRIA</v>
      </c>
      <c r="J1490" t="str">
        <f t="shared" si="120"/>
        <v>Garofano, Alexandria</v>
      </c>
      <c r="K1490">
        <f>VLOOKUP(C1490,'Invited Hospitals'!B:J, 7, FALSE)</f>
        <v>247</v>
      </c>
      <c r="L1490" s="132">
        <v>36</v>
      </c>
      <c r="M1490">
        <f>VLOOKUP($C1490,'Invited Hospitals'!$B:$J, 8, FALSE)</f>
        <v>2004</v>
      </c>
      <c r="N1490" s="132" t="str">
        <f>VLOOKUP($C1490,'Invited Hospitals'!$B:$K, 9, FALSE)</f>
        <v>Nongovt. (not-for-profit) - Other</v>
      </c>
      <c r="O1490" s="125" t="s">
        <v>2664</v>
      </c>
      <c r="P1490" s="121">
        <v>39727</v>
      </c>
      <c r="Q1490" s="125" t="s">
        <v>2476</v>
      </c>
      <c r="R1490" s="132" t="str">
        <f>VLOOKUP($C1490,'Invited Hospitals'!$B:$K, 10, FALSE)</f>
        <v>Major</v>
      </c>
      <c r="V1490" s="1"/>
      <c r="X1490" s="1"/>
      <c r="AF1490" s="17"/>
      <c r="AG1490" s="18"/>
      <c r="AH1490" s="17"/>
    </row>
    <row r="1491" spans="1:34">
      <c r="A1491" s="84">
        <v>0.31636281328849125</v>
      </c>
      <c r="B1491" s="83" t="s">
        <v>795</v>
      </c>
      <c r="C1491" s="83" t="s">
        <v>795</v>
      </c>
      <c r="D1491" s="84">
        <v>0.52550586196277127</v>
      </c>
      <c r="E1491" s="83" t="s">
        <v>822</v>
      </c>
      <c r="F1491" s="84">
        <v>0.9910442883158086</v>
      </c>
      <c r="G1491" s="83" t="s">
        <v>844</v>
      </c>
      <c r="H1491" t="str">
        <f t="shared" si="118"/>
        <v>GREENE</v>
      </c>
      <c r="I1491" t="str">
        <f t="shared" si="119"/>
        <v>JENNY A</v>
      </c>
      <c r="J1491" t="str">
        <f t="shared" si="120"/>
        <v>Greene, Jenny A</v>
      </c>
      <c r="K1491">
        <f>VLOOKUP(C1491,'Invited Hospitals'!B:J, 7, FALSE)</f>
        <v>247</v>
      </c>
      <c r="L1491" s="132">
        <v>36</v>
      </c>
      <c r="M1491">
        <f>VLOOKUP($C1491,'Invited Hospitals'!$B:$J, 8, FALSE)</f>
        <v>2004</v>
      </c>
      <c r="N1491" s="132" t="str">
        <f>VLOOKUP($C1491,'Invited Hospitals'!$B:$K, 9, FALSE)</f>
        <v>Nongovt. (not-for-profit) - Other</v>
      </c>
      <c r="O1491" s="125" t="s">
        <v>2664</v>
      </c>
      <c r="P1491" s="121">
        <v>41743</v>
      </c>
      <c r="Q1491" s="125" t="s">
        <v>2422</v>
      </c>
      <c r="R1491" s="132" t="str">
        <f>VLOOKUP($C1491,'Invited Hospitals'!$B:$K, 10, FALSE)</f>
        <v>Major</v>
      </c>
      <c r="V1491" s="1"/>
      <c r="X1491" s="1"/>
      <c r="AF1491" s="17"/>
      <c r="AG1491" s="18"/>
      <c r="AH1491" s="17"/>
    </row>
    <row r="1492" spans="1:34">
      <c r="A1492" s="84">
        <v>0.80808924118403791</v>
      </c>
      <c r="B1492" s="83" t="s">
        <v>795</v>
      </c>
      <c r="C1492" s="83" t="s">
        <v>795</v>
      </c>
      <c r="D1492" s="84">
        <v>0.52550586196277127</v>
      </c>
      <c r="E1492" s="83" t="s">
        <v>822</v>
      </c>
      <c r="F1492" s="84">
        <v>0.9910442883158086</v>
      </c>
      <c r="G1492" s="83" t="s">
        <v>845</v>
      </c>
      <c r="H1492" t="str">
        <f t="shared" si="118"/>
        <v>HEARN</v>
      </c>
      <c r="I1492" t="str">
        <f t="shared" si="119"/>
        <v>HANNAH</v>
      </c>
      <c r="J1492" t="str">
        <f t="shared" si="120"/>
        <v>Hearn, Hannah</v>
      </c>
      <c r="K1492">
        <f>VLOOKUP(C1492,'Invited Hospitals'!B:J, 7, FALSE)</f>
        <v>247</v>
      </c>
      <c r="L1492" s="132">
        <v>36</v>
      </c>
      <c r="M1492">
        <f>VLOOKUP($C1492,'Invited Hospitals'!$B:$J, 8, FALSE)</f>
        <v>2004</v>
      </c>
      <c r="N1492" s="132" t="str">
        <f>VLOOKUP($C1492,'Invited Hospitals'!$B:$K, 9, FALSE)</f>
        <v>Nongovt. (not-for-profit) - Other</v>
      </c>
      <c r="O1492" s="17" t="s">
        <v>2433</v>
      </c>
      <c r="P1492" s="18">
        <v>42198</v>
      </c>
      <c r="Q1492" s="17" t="s">
        <v>2422</v>
      </c>
      <c r="R1492" s="132" t="str">
        <f>VLOOKUP($C1492,'Invited Hospitals'!$B:$K, 10, FALSE)</f>
        <v>Major</v>
      </c>
      <c r="V1492" s="1"/>
      <c r="X1492" s="1"/>
      <c r="AF1492" s="17"/>
      <c r="AG1492" s="18"/>
      <c r="AH1492" s="17"/>
    </row>
    <row r="1493" spans="1:34">
      <c r="A1493" s="84">
        <v>0.77413199928611198</v>
      </c>
      <c r="B1493" s="83" t="s">
        <v>795</v>
      </c>
      <c r="C1493" s="83" t="s">
        <v>795</v>
      </c>
      <c r="D1493" s="84">
        <v>0.52550586196277127</v>
      </c>
      <c r="E1493" s="83" t="s">
        <v>822</v>
      </c>
      <c r="F1493" s="84">
        <v>0.9910442883158086</v>
      </c>
      <c r="G1493" s="83" t="s">
        <v>846</v>
      </c>
      <c r="H1493" t="str">
        <f t="shared" si="118"/>
        <v>HENRIQUES</v>
      </c>
      <c r="I1493" t="str">
        <f t="shared" si="119"/>
        <v>LIARA Z</v>
      </c>
      <c r="J1493" t="str">
        <f t="shared" si="120"/>
        <v>Henriques, Liara Z</v>
      </c>
      <c r="K1493">
        <f>VLOOKUP(C1493,'Invited Hospitals'!B:J, 7, FALSE)</f>
        <v>247</v>
      </c>
      <c r="L1493" s="132">
        <v>36</v>
      </c>
      <c r="M1493">
        <f>VLOOKUP($C1493,'Invited Hospitals'!$B:$J, 8, FALSE)</f>
        <v>2004</v>
      </c>
      <c r="N1493" s="132" t="str">
        <f>VLOOKUP($C1493,'Invited Hospitals'!$B:$K, 9, FALSE)</f>
        <v>Nongovt. (not-for-profit) - Other</v>
      </c>
      <c r="O1493" s="17" t="s">
        <v>2433</v>
      </c>
      <c r="P1493" s="18">
        <v>42562</v>
      </c>
      <c r="Q1493" s="17" t="s">
        <v>2434</v>
      </c>
      <c r="R1493" s="132" t="str">
        <f>VLOOKUP($C1493,'Invited Hospitals'!$B:$K, 10, FALSE)</f>
        <v>Major</v>
      </c>
      <c r="V1493" s="1"/>
      <c r="X1493" s="1"/>
      <c r="AF1493" s="17"/>
      <c r="AG1493" s="18"/>
      <c r="AH1493" s="17"/>
    </row>
    <row r="1494" spans="1:34">
      <c r="A1494" s="84">
        <v>0.54397382690456642</v>
      </c>
      <c r="B1494" s="83" t="s">
        <v>795</v>
      </c>
      <c r="C1494" s="83" t="s">
        <v>795</v>
      </c>
      <c r="D1494" s="84">
        <v>0.52550586196277127</v>
      </c>
      <c r="E1494" s="83" t="s">
        <v>822</v>
      </c>
      <c r="F1494" s="84">
        <v>0.9910442883158086</v>
      </c>
      <c r="G1494" s="83" t="s">
        <v>847</v>
      </c>
      <c r="H1494" t="str">
        <f t="shared" si="118"/>
        <v>IZQUIERDO</v>
      </c>
      <c r="I1494" t="str">
        <f t="shared" si="119"/>
        <v>ANAYRA</v>
      </c>
      <c r="J1494" t="str">
        <f t="shared" si="120"/>
        <v>Izquierdo, Anayra</v>
      </c>
      <c r="K1494">
        <f>VLOOKUP(C1494,'Invited Hospitals'!B:J, 7, FALSE)</f>
        <v>247</v>
      </c>
      <c r="L1494" s="132">
        <v>36</v>
      </c>
      <c r="M1494">
        <f>VLOOKUP($C1494,'Invited Hospitals'!$B:$J, 8, FALSE)</f>
        <v>2004</v>
      </c>
      <c r="N1494" s="132" t="str">
        <f>VLOOKUP($C1494,'Invited Hospitals'!$B:$K, 9, FALSE)</f>
        <v>Nongovt. (not-for-profit) - Other</v>
      </c>
      <c r="O1494" s="17" t="s">
        <v>2469</v>
      </c>
      <c r="P1494" s="18">
        <v>42492</v>
      </c>
      <c r="Q1494" s="17" t="s">
        <v>2422</v>
      </c>
      <c r="R1494" s="132" t="str">
        <f>VLOOKUP($C1494,'Invited Hospitals'!$B:$K, 10, FALSE)</f>
        <v>Major</v>
      </c>
      <c r="V1494" s="1"/>
      <c r="X1494" s="1"/>
      <c r="AF1494" s="17"/>
      <c r="AG1494" s="18"/>
      <c r="AH1494" s="17"/>
    </row>
    <row r="1495" spans="1:34">
      <c r="A1495" s="84">
        <v>9.3626544724346838E-2</v>
      </c>
      <c r="B1495" s="83" t="s">
        <v>795</v>
      </c>
      <c r="C1495" s="83" t="s">
        <v>795</v>
      </c>
      <c r="D1495" s="84">
        <v>0.52550586196277127</v>
      </c>
      <c r="E1495" s="83" t="s">
        <v>822</v>
      </c>
      <c r="F1495" s="84">
        <v>0.9910442883158086</v>
      </c>
      <c r="G1495" s="83" t="s">
        <v>849</v>
      </c>
      <c r="H1495" t="str">
        <f t="shared" si="118"/>
        <v>JOHNSON</v>
      </c>
      <c r="I1495" t="str">
        <f t="shared" si="119"/>
        <v>LAUREN N</v>
      </c>
      <c r="J1495" t="str">
        <f t="shared" si="120"/>
        <v>Johnson, Lauren N</v>
      </c>
      <c r="K1495">
        <f>VLOOKUP(C1495,'Invited Hospitals'!B:J, 7, FALSE)</f>
        <v>247</v>
      </c>
      <c r="L1495" s="132">
        <v>36</v>
      </c>
      <c r="M1495">
        <f>VLOOKUP($C1495,'Invited Hospitals'!$B:$J, 8, FALSE)</f>
        <v>2004</v>
      </c>
      <c r="N1495" s="132" t="str">
        <f>VLOOKUP($C1495,'Invited Hospitals'!$B:$K, 9, FALSE)</f>
        <v>Nongovt. (not-for-profit) - Other</v>
      </c>
      <c r="O1495" s="17" t="s">
        <v>2433</v>
      </c>
      <c r="P1495" s="18">
        <v>42212</v>
      </c>
      <c r="Q1495" s="17" t="s">
        <v>2434</v>
      </c>
      <c r="R1495" s="132" t="str">
        <f>VLOOKUP($C1495,'Invited Hospitals'!$B:$K, 10, FALSE)</f>
        <v>Major</v>
      </c>
      <c r="V1495" s="1"/>
      <c r="X1495" s="1"/>
      <c r="AF1495" s="17"/>
      <c r="AG1495" s="18"/>
      <c r="AH1495" s="17"/>
    </row>
    <row r="1496" spans="1:34">
      <c r="A1496" s="84">
        <v>0.21596521066305996</v>
      </c>
      <c r="B1496" s="83" t="s">
        <v>795</v>
      </c>
      <c r="C1496" s="83" t="s">
        <v>795</v>
      </c>
      <c r="D1496" s="84">
        <v>0.52550586196277127</v>
      </c>
      <c r="E1496" s="83" t="s">
        <v>822</v>
      </c>
      <c r="F1496" s="84">
        <v>0.9910442883158086</v>
      </c>
      <c r="G1496" s="83" t="s">
        <v>848</v>
      </c>
      <c r="H1496" t="str">
        <f t="shared" si="118"/>
        <v>JOHNSON</v>
      </c>
      <c r="I1496" t="str">
        <f t="shared" si="119"/>
        <v>REBECCA C</v>
      </c>
      <c r="J1496" t="str">
        <f t="shared" si="120"/>
        <v>Johnson, Rebecca C</v>
      </c>
      <c r="K1496">
        <f>VLOOKUP(C1496,'Invited Hospitals'!B:J, 7, FALSE)</f>
        <v>247</v>
      </c>
      <c r="L1496" s="132">
        <v>36</v>
      </c>
      <c r="M1496">
        <f>VLOOKUP($C1496,'Invited Hospitals'!$B:$J, 8, FALSE)</f>
        <v>2004</v>
      </c>
      <c r="N1496" s="132" t="str">
        <f>VLOOKUP($C1496,'Invited Hospitals'!$B:$K, 9, FALSE)</f>
        <v>Nongovt. (not-for-profit) - Other</v>
      </c>
      <c r="O1496" s="17" t="s">
        <v>2469</v>
      </c>
      <c r="P1496" s="18">
        <v>42983</v>
      </c>
      <c r="Q1496" s="17" t="s">
        <v>2472</v>
      </c>
      <c r="R1496" s="132" t="str">
        <f>VLOOKUP($C1496,'Invited Hospitals'!$B:$K, 10, FALSE)</f>
        <v>Major</v>
      </c>
      <c r="V1496" s="1"/>
      <c r="X1496" s="1"/>
      <c r="AF1496" s="17"/>
      <c r="AG1496" s="18"/>
      <c r="AH1496" s="17"/>
    </row>
    <row r="1497" spans="1:34">
      <c r="A1497" s="84">
        <v>4.7555441452049485E-2</v>
      </c>
      <c r="B1497" s="83" t="s">
        <v>795</v>
      </c>
      <c r="C1497" s="83" t="s">
        <v>795</v>
      </c>
      <c r="D1497" s="84">
        <v>0.52550586196277127</v>
      </c>
      <c r="E1497" s="83" t="s">
        <v>822</v>
      </c>
      <c r="F1497" s="84">
        <v>0.9910442883158086</v>
      </c>
      <c r="G1497" s="83" t="s">
        <v>850</v>
      </c>
      <c r="H1497" t="str">
        <f t="shared" si="118"/>
        <v>KLEIN</v>
      </c>
      <c r="I1497" t="str">
        <f t="shared" si="119"/>
        <v>BECKY J</v>
      </c>
      <c r="J1497" t="str">
        <f t="shared" si="120"/>
        <v>Klein, Becky J</v>
      </c>
      <c r="K1497">
        <f>VLOOKUP(C1497,'Invited Hospitals'!B:J, 7, FALSE)</f>
        <v>247</v>
      </c>
      <c r="L1497" s="132">
        <v>36</v>
      </c>
      <c r="M1497">
        <f>VLOOKUP($C1497,'Invited Hospitals'!$B:$J, 8, FALSE)</f>
        <v>2004</v>
      </c>
      <c r="N1497" s="132" t="str">
        <f>VLOOKUP($C1497,'Invited Hospitals'!$B:$K, 9, FALSE)</f>
        <v>Nongovt. (not-for-profit) - Other</v>
      </c>
      <c r="O1497" s="17" t="s">
        <v>2433</v>
      </c>
      <c r="P1497" s="18">
        <v>42363</v>
      </c>
      <c r="Q1497" s="17" t="s">
        <v>2434</v>
      </c>
      <c r="R1497" s="132" t="str">
        <f>VLOOKUP($C1497,'Invited Hospitals'!$B:$K, 10, FALSE)</f>
        <v>Major</v>
      </c>
      <c r="V1497" s="1"/>
      <c r="X1497" s="1"/>
      <c r="AF1497" s="17"/>
      <c r="AG1497" s="18"/>
      <c r="AH1497" s="17"/>
    </row>
    <row r="1498" spans="1:34">
      <c r="A1498" s="84">
        <v>0.82490992974625121</v>
      </c>
      <c r="B1498" s="83" t="s">
        <v>795</v>
      </c>
      <c r="C1498" s="83" t="s">
        <v>795</v>
      </c>
      <c r="D1498" s="84">
        <v>0.52550586196277127</v>
      </c>
      <c r="E1498" s="83" t="s">
        <v>822</v>
      </c>
      <c r="F1498" s="84">
        <v>0.9910442883158086</v>
      </c>
      <c r="G1498" s="83" t="s">
        <v>851</v>
      </c>
      <c r="H1498" t="str">
        <f t="shared" si="118"/>
        <v>LESSARD</v>
      </c>
      <c r="I1498" t="str">
        <f t="shared" si="119"/>
        <v>MELISSA M</v>
      </c>
      <c r="J1498" t="str">
        <f t="shared" si="120"/>
        <v>Lessard, Melissa M</v>
      </c>
      <c r="K1498">
        <f>VLOOKUP(C1498,'Invited Hospitals'!B:J, 7, FALSE)</f>
        <v>247</v>
      </c>
      <c r="L1498" s="132">
        <v>36</v>
      </c>
      <c r="M1498">
        <f>VLOOKUP($C1498,'Invited Hospitals'!$B:$J, 8, FALSE)</f>
        <v>2004</v>
      </c>
      <c r="N1498" s="132" t="str">
        <f>VLOOKUP($C1498,'Invited Hospitals'!$B:$K, 9, FALSE)</f>
        <v>Nongovt. (not-for-profit) - Other</v>
      </c>
      <c r="O1498" s="17" t="s">
        <v>2469</v>
      </c>
      <c r="P1498" s="18">
        <v>42464</v>
      </c>
      <c r="Q1498" s="17" t="s">
        <v>2474</v>
      </c>
      <c r="R1498" s="132" t="str">
        <f>VLOOKUP($C1498,'Invited Hospitals'!$B:$K, 10, FALSE)</f>
        <v>Major</v>
      </c>
      <c r="V1498" s="1"/>
      <c r="X1498" s="1"/>
      <c r="AF1498" s="17"/>
      <c r="AG1498" s="18"/>
      <c r="AH1498" s="17"/>
    </row>
    <row r="1499" spans="1:34">
      <c r="A1499" s="84">
        <v>0.88388010650266058</v>
      </c>
      <c r="B1499" s="83" t="s">
        <v>795</v>
      </c>
      <c r="C1499" s="83" t="s">
        <v>795</v>
      </c>
      <c r="D1499" s="84">
        <v>0.52550586196277127</v>
      </c>
      <c r="E1499" s="83" t="s">
        <v>822</v>
      </c>
      <c r="F1499" s="84">
        <v>0.9910442883158086</v>
      </c>
      <c r="G1499" s="83" t="s">
        <v>853</v>
      </c>
      <c r="H1499" t="str">
        <f t="shared" si="118"/>
        <v>LOPEZ</v>
      </c>
      <c r="I1499" t="str">
        <f t="shared" si="119"/>
        <v>MORIS D</v>
      </c>
      <c r="J1499" t="str">
        <f t="shared" si="120"/>
        <v>Lopez, Moris D</v>
      </c>
      <c r="K1499">
        <f>VLOOKUP(C1499,'Invited Hospitals'!B:J, 7, FALSE)</f>
        <v>247</v>
      </c>
      <c r="L1499" s="132">
        <v>36</v>
      </c>
      <c r="M1499">
        <f>VLOOKUP($C1499,'Invited Hospitals'!$B:$J, 8, FALSE)</f>
        <v>2004</v>
      </c>
      <c r="N1499" s="132" t="str">
        <f>VLOOKUP($C1499,'Invited Hospitals'!$B:$K, 9, FALSE)</f>
        <v>Nongovt. (not-for-profit) - Other</v>
      </c>
      <c r="O1499" s="17" t="s">
        <v>2433</v>
      </c>
      <c r="P1499" s="18">
        <v>41456</v>
      </c>
      <c r="Q1499" s="17" t="s">
        <v>2434</v>
      </c>
      <c r="R1499" s="132" t="str">
        <f>VLOOKUP($C1499,'Invited Hospitals'!$B:$K, 10, FALSE)</f>
        <v>Major</v>
      </c>
      <c r="V1499" s="1"/>
      <c r="X1499" s="1"/>
      <c r="AF1499" s="17"/>
      <c r="AG1499" s="18"/>
      <c r="AH1499" s="17"/>
    </row>
    <row r="1500" spans="1:34">
      <c r="A1500" s="84">
        <v>0.73838698134866143</v>
      </c>
      <c r="B1500" s="83" t="s">
        <v>795</v>
      </c>
      <c r="C1500" s="83" t="s">
        <v>795</v>
      </c>
      <c r="D1500" s="84">
        <v>0.52550586196277127</v>
      </c>
      <c r="E1500" s="83" t="s">
        <v>822</v>
      </c>
      <c r="F1500" s="84">
        <v>0.9910442883158086</v>
      </c>
      <c r="G1500" s="83" t="s">
        <v>852</v>
      </c>
      <c r="H1500" t="str">
        <f t="shared" si="118"/>
        <v>LOPEZ</v>
      </c>
      <c r="I1500" t="str">
        <f t="shared" si="119"/>
        <v>STEPHANIE Y</v>
      </c>
      <c r="J1500" t="str">
        <f t="shared" si="120"/>
        <v>Lopez, Stephanie Y</v>
      </c>
      <c r="K1500">
        <f>VLOOKUP(C1500,'Invited Hospitals'!B:J, 7, FALSE)</f>
        <v>247</v>
      </c>
      <c r="L1500" s="132">
        <v>36</v>
      </c>
      <c r="M1500">
        <f>VLOOKUP($C1500,'Invited Hospitals'!$B:$J, 8, FALSE)</f>
        <v>2004</v>
      </c>
      <c r="N1500" s="132" t="str">
        <f>VLOOKUP($C1500,'Invited Hospitals'!$B:$K, 9, FALSE)</f>
        <v>Nongovt. (not-for-profit) - Other</v>
      </c>
      <c r="O1500" s="17" t="s">
        <v>2469</v>
      </c>
      <c r="P1500" s="18">
        <v>40192</v>
      </c>
      <c r="Q1500" s="17" t="s">
        <v>2422</v>
      </c>
      <c r="R1500" s="132" t="str">
        <f>VLOOKUP($C1500,'Invited Hospitals'!$B:$K, 10, FALSE)</f>
        <v>Major</v>
      </c>
      <c r="V1500" s="1"/>
      <c r="X1500" s="1"/>
      <c r="AF1500" s="17"/>
      <c r="AG1500" s="18"/>
      <c r="AH1500" s="17"/>
    </row>
    <row r="1501" spans="1:34">
      <c r="A1501" s="84">
        <v>8.0816796353866405E-4</v>
      </c>
      <c r="B1501" s="83" t="s">
        <v>795</v>
      </c>
      <c r="C1501" s="83" t="s">
        <v>795</v>
      </c>
      <c r="D1501" s="84">
        <v>0.52550586196277127</v>
      </c>
      <c r="E1501" s="83" t="s">
        <v>822</v>
      </c>
      <c r="F1501" s="84">
        <v>0.9910442883158086</v>
      </c>
      <c r="G1501" s="83" t="s">
        <v>854</v>
      </c>
      <c r="H1501" t="str">
        <f t="shared" si="118"/>
        <v>MANCHESTER</v>
      </c>
      <c r="I1501" t="str">
        <f t="shared" si="119"/>
        <v>ANDEE</v>
      </c>
      <c r="J1501" t="str">
        <f t="shared" si="120"/>
        <v>Manchester, Andee</v>
      </c>
      <c r="K1501">
        <f>VLOOKUP(C1501,'Invited Hospitals'!B:J, 7, FALSE)</f>
        <v>247</v>
      </c>
      <c r="L1501" s="132">
        <v>36</v>
      </c>
      <c r="M1501">
        <f>VLOOKUP($C1501,'Invited Hospitals'!$B:$J, 8, FALSE)</f>
        <v>2004</v>
      </c>
      <c r="N1501" s="132" t="str">
        <f>VLOOKUP($C1501,'Invited Hospitals'!$B:$K, 9, FALSE)</f>
        <v>Nongovt. (not-for-profit) - Other</v>
      </c>
      <c r="O1501" s="17" t="s">
        <v>2469</v>
      </c>
      <c r="P1501" s="18">
        <v>41876</v>
      </c>
      <c r="Q1501" s="17" t="s">
        <v>2422</v>
      </c>
      <c r="R1501" s="132" t="str">
        <f>VLOOKUP($C1501,'Invited Hospitals'!$B:$K, 10, FALSE)</f>
        <v>Major</v>
      </c>
      <c r="V1501" s="1"/>
      <c r="X1501" s="1"/>
      <c r="AF1501" s="17"/>
      <c r="AG1501" s="18"/>
      <c r="AH1501" s="17"/>
    </row>
    <row r="1502" spans="1:34">
      <c r="A1502" s="84">
        <v>0.2098250714420965</v>
      </c>
      <c r="B1502" s="83" t="s">
        <v>795</v>
      </c>
      <c r="C1502" s="83" t="s">
        <v>795</v>
      </c>
      <c r="D1502" s="84">
        <v>0.52550586196277127</v>
      </c>
      <c r="E1502" s="83" t="s">
        <v>822</v>
      </c>
      <c r="F1502" s="84">
        <v>0.9910442883158086</v>
      </c>
      <c r="G1502" s="83" t="s">
        <v>855</v>
      </c>
      <c r="H1502" t="str">
        <f t="shared" si="118"/>
        <v>MANCINI</v>
      </c>
      <c r="I1502" t="str">
        <f t="shared" si="119"/>
        <v>MELISSA A</v>
      </c>
      <c r="J1502" t="str">
        <f t="shared" si="120"/>
        <v>Mancini, Melissa A</v>
      </c>
      <c r="K1502">
        <f>VLOOKUP(C1502,'Invited Hospitals'!B:J, 7, FALSE)</f>
        <v>247</v>
      </c>
      <c r="L1502" s="132">
        <v>36</v>
      </c>
      <c r="M1502">
        <f>VLOOKUP($C1502,'Invited Hospitals'!$B:$J, 8, FALSE)</f>
        <v>2004</v>
      </c>
      <c r="N1502" s="132" t="str">
        <f>VLOOKUP($C1502,'Invited Hospitals'!$B:$K, 9, FALSE)</f>
        <v>Nongovt. (not-for-profit) - Other</v>
      </c>
      <c r="O1502" s="17" t="s">
        <v>2433</v>
      </c>
      <c r="P1502" s="18">
        <v>39818</v>
      </c>
      <c r="Q1502" s="17" t="s">
        <v>2422</v>
      </c>
      <c r="R1502" s="132" t="str">
        <f>VLOOKUP($C1502,'Invited Hospitals'!$B:$K, 10, FALSE)</f>
        <v>Major</v>
      </c>
      <c r="V1502" s="1"/>
      <c r="X1502" s="1"/>
      <c r="AF1502" s="17"/>
      <c r="AG1502" s="18"/>
      <c r="AH1502" s="17"/>
    </row>
    <row r="1503" spans="1:34">
      <c r="A1503" s="84">
        <v>0.69490525169954731</v>
      </c>
      <c r="B1503" s="83" t="s">
        <v>795</v>
      </c>
      <c r="C1503" s="83" t="s">
        <v>795</v>
      </c>
      <c r="D1503" s="84">
        <v>0.52550586196277127</v>
      </c>
      <c r="E1503" s="83" t="s">
        <v>822</v>
      </c>
      <c r="F1503" s="84">
        <v>0.9910442883158086</v>
      </c>
      <c r="G1503" s="83" t="s">
        <v>856</v>
      </c>
      <c r="H1503" t="str">
        <f t="shared" si="118"/>
        <v>MARCELLO</v>
      </c>
      <c r="I1503" t="str">
        <f t="shared" si="119"/>
        <v>DAVID J</v>
      </c>
      <c r="J1503" t="str">
        <f t="shared" si="120"/>
        <v>Marcello, David J</v>
      </c>
      <c r="K1503">
        <f>VLOOKUP(C1503,'Invited Hospitals'!B:J, 7, FALSE)</f>
        <v>247</v>
      </c>
      <c r="L1503" s="132">
        <v>36</v>
      </c>
      <c r="M1503">
        <f>VLOOKUP($C1503,'Invited Hospitals'!$B:$J, 8, FALSE)</f>
        <v>2004</v>
      </c>
      <c r="N1503" s="132" t="str">
        <f>VLOOKUP($C1503,'Invited Hospitals'!$B:$K, 9, FALSE)</f>
        <v>Nongovt. (not-for-profit) - Other</v>
      </c>
      <c r="O1503" s="31" t="s">
        <v>3561</v>
      </c>
      <c r="P1503" s="32">
        <v>40991</v>
      </c>
      <c r="Q1503" s="31" t="s">
        <v>2428</v>
      </c>
      <c r="R1503" s="132" t="str">
        <f>VLOOKUP($C1503,'Invited Hospitals'!$B:$K, 10, FALSE)</f>
        <v>Major</v>
      </c>
      <c r="V1503" s="1"/>
      <c r="X1503" s="1"/>
      <c r="AF1503" s="17"/>
      <c r="AG1503" s="18"/>
      <c r="AH1503" s="17"/>
    </row>
    <row r="1504" spans="1:34">
      <c r="A1504" s="84">
        <v>0.35499367207343202</v>
      </c>
      <c r="B1504" s="83" t="s">
        <v>795</v>
      </c>
      <c r="C1504" s="83" t="s">
        <v>795</v>
      </c>
      <c r="D1504" s="84">
        <v>0.52550586196277127</v>
      </c>
      <c r="E1504" s="83" t="s">
        <v>822</v>
      </c>
      <c r="F1504" s="84">
        <v>0.9910442883158086</v>
      </c>
      <c r="G1504" s="83" t="s">
        <v>857</v>
      </c>
      <c r="H1504" t="str">
        <f t="shared" si="118"/>
        <v>MEDINA</v>
      </c>
      <c r="I1504" t="str">
        <f t="shared" si="119"/>
        <v>WANDA C</v>
      </c>
      <c r="J1504" t="str">
        <f t="shared" si="120"/>
        <v>Medina, Wanda C</v>
      </c>
      <c r="K1504">
        <f>VLOOKUP(C1504,'Invited Hospitals'!B:J, 7, FALSE)</f>
        <v>247</v>
      </c>
      <c r="L1504" s="132">
        <v>36</v>
      </c>
      <c r="M1504">
        <f>VLOOKUP($C1504,'Invited Hospitals'!$B:$J, 8, FALSE)</f>
        <v>2004</v>
      </c>
      <c r="N1504" s="132" t="str">
        <f>VLOOKUP($C1504,'Invited Hospitals'!$B:$K, 9, FALSE)</f>
        <v>Nongovt. (not-for-profit) - Other</v>
      </c>
      <c r="O1504" s="31" t="s">
        <v>3605</v>
      </c>
      <c r="P1504" s="18">
        <v>35097</v>
      </c>
      <c r="Q1504" s="31" t="s">
        <v>2422</v>
      </c>
      <c r="R1504" s="132" t="str">
        <f>VLOOKUP($C1504,'Invited Hospitals'!$B:$K, 10, FALSE)</f>
        <v>Major</v>
      </c>
      <c r="V1504" s="1"/>
      <c r="X1504" s="1"/>
      <c r="AF1504" s="30"/>
      <c r="AG1504" s="26"/>
      <c r="AH1504" s="30"/>
    </row>
    <row r="1505" spans="1:34">
      <c r="A1505" s="84">
        <v>0.23831962365394865</v>
      </c>
      <c r="B1505" s="83" t="s">
        <v>795</v>
      </c>
      <c r="C1505" s="83" t="s">
        <v>795</v>
      </c>
      <c r="D1505" s="84">
        <v>0.52550586196277127</v>
      </c>
      <c r="E1505" s="83" t="s">
        <v>822</v>
      </c>
      <c r="F1505" s="84">
        <v>0.9910442883158086</v>
      </c>
      <c r="G1505" s="83" t="s">
        <v>858</v>
      </c>
      <c r="H1505" t="str">
        <f t="shared" si="118"/>
        <v>MELLA</v>
      </c>
      <c r="I1505" t="str">
        <f t="shared" si="119"/>
        <v>ARLENE</v>
      </c>
      <c r="J1505" t="str">
        <f t="shared" si="120"/>
        <v>Mella, Arlene</v>
      </c>
      <c r="K1505">
        <f>VLOOKUP(C1505,'Invited Hospitals'!B:J, 7, FALSE)</f>
        <v>247</v>
      </c>
      <c r="L1505" s="132">
        <v>36</v>
      </c>
      <c r="M1505">
        <f>VLOOKUP($C1505,'Invited Hospitals'!$B:$J, 8, FALSE)</f>
        <v>2004</v>
      </c>
      <c r="N1505" s="132" t="str">
        <f>VLOOKUP($C1505,'Invited Hospitals'!$B:$K, 9, FALSE)</f>
        <v>Nongovt. (not-for-profit) - Other</v>
      </c>
      <c r="O1505" s="31" t="s">
        <v>3591</v>
      </c>
      <c r="P1505" s="32">
        <v>39549</v>
      </c>
      <c r="Q1505" s="31" t="s">
        <v>2422</v>
      </c>
      <c r="R1505" s="132" t="str">
        <f>VLOOKUP($C1505,'Invited Hospitals'!$B:$K, 10, FALSE)</f>
        <v>Major</v>
      </c>
      <c r="V1505" s="1"/>
      <c r="X1505" s="1"/>
      <c r="AF1505" s="30"/>
      <c r="AG1505" s="26"/>
      <c r="AH1505" s="30"/>
    </row>
    <row r="1506" spans="1:34">
      <c r="A1506" s="84">
        <v>8.6012899908181062E-2</v>
      </c>
      <c r="B1506" s="83" t="s">
        <v>795</v>
      </c>
      <c r="C1506" s="83" t="s">
        <v>795</v>
      </c>
      <c r="D1506" s="84">
        <v>0.52550586196277127</v>
      </c>
      <c r="E1506" s="83" t="s">
        <v>822</v>
      </c>
      <c r="F1506" s="84">
        <v>0.9910442883158086</v>
      </c>
      <c r="G1506" s="83" t="s">
        <v>859</v>
      </c>
      <c r="H1506" t="str">
        <f t="shared" si="118"/>
        <v>MONTEIRO</v>
      </c>
      <c r="I1506" t="str">
        <f t="shared" si="119"/>
        <v>DALILA M</v>
      </c>
      <c r="J1506" t="str">
        <f t="shared" si="120"/>
        <v>Monteiro, Dalila M</v>
      </c>
      <c r="K1506">
        <f>VLOOKUP(C1506,'Invited Hospitals'!B:J, 7, FALSE)</f>
        <v>247</v>
      </c>
      <c r="L1506" s="132">
        <v>36</v>
      </c>
      <c r="M1506">
        <f>VLOOKUP($C1506,'Invited Hospitals'!$B:$J, 8, FALSE)</f>
        <v>2004</v>
      </c>
      <c r="N1506" s="132" t="str">
        <f>VLOOKUP($C1506,'Invited Hospitals'!$B:$K, 9, FALSE)</f>
        <v>Nongovt. (not-for-profit) - Other</v>
      </c>
      <c r="O1506" s="31" t="s">
        <v>3561</v>
      </c>
      <c r="P1506" s="32">
        <v>40949</v>
      </c>
      <c r="Q1506" s="31" t="s">
        <v>2428</v>
      </c>
      <c r="R1506" s="132" t="str">
        <f>VLOOKUP($C1506,'Invited Hospitals'!$B:$K, 10, FALSE)</f>
        <v>Major</v>
      </c>
      <c r="V1506" s="1"/>
      <c r="X1506" s="1"/>
      <c r="AF1506" s="30"/>
      <c r="AG1506" s="26"/>
      <c r="AH1506" s="30"/>
    </row>
    <row r="1507" spans="1:34">
      <c r="A1507" s="84">
        <v>0.4217067388414496</v>
      </c>
      <c r="B1507" s="83" t="s">
        <v>795</v>
      </c>
      <c r="C1507" s="83" t="s">
        <v>795</v>
      </c>
      <c r="D1507" s="84">
        <v>0.52550586196277127</v>
      </c>
      <c r="E1507" s="83" t="s">
        <v>822</v>
      </c>
      <c r="F1507" s="84">
        <v>0.9910442883158086</v>
      </c>
      <c r="G1507" s="83" t="s">
        <v>860</v>
      </c>
      <c r="H1507" t="str">
        <f t="shared" si="118"/>
        <v>MONTERO</v>
      </c>
      <c r="I1507" t="str">
        <f t="shared" si="119"/>
        <v>JANELLE A</v>
      </c>
      <c r="J1507" t="str">
        <f t="shared" si="120"/>
        <v>Montero, Janelle A</v>
      </c>
      <c r="K1507">
        <f>VLOOKUP(C1507,'Invited Hospitals'!B:J, 7, FALSE)</f>
        <v>247</v>
      </c>
      <c r="L1507" s="132">
        <v>36</v>
      </c>
      <c r="M1507">
        <f>VLOOKUP($C1507,'Invited Hospitals'!$B:$J, 8, FALSE)</f>
        <v>2004</v>
      </c>
      <c r="N1507" s="132" t="str">
        <f>VLOOKUP($C1507,'Invited Hospitals'!$B:$K, 9, FALSE)</f>
        <v>Nongovt. (not-for-profit) - Other</v>
      </c>
      <c r="O1507" s="31" t="s">
        <v>3565</v>
      </c>
      <c r="P1507" s="32">
        <v>42447</v>
      </c>
      <c r="Q1507" s="31" t="s">
        <v>2428</v>
      </c>
      <c r="R1507" s="132" t="str">
        <f>VLOOKUP($C1507,'Invited Hospitals'!$B:$K, 10, FALSE)</f>
        <v>Major</v>
      </c>
      <c r="V1507" s="1"/>
      <c r="X1507" s="1"/>
      <c r="AF1507" s="30"/>
      <c r="AG1507" s="26"/>
      <c r="AH1507" s="30"/>
    </row>
    <row r="1508" spans="1:34">
      <c r="A1508" s="84">
        <v>0.31163133337765692</v>
      </c>
      <c r="B1508" s="83" t="s">
        <v>795</v>
      </c>
      <c r="C1508" s="83" t="s">
        <v>795</v>
      </c>
      <c r="D1508" s="84">
        <v>0.52550586196277127</v>
      </c>
      <c r="E1508" s="83" t="s">
        <v>822</v>
      </c>
      <c r="F1508" s="84">
        <v>0.9910442883158086</v>
      </c>
      <c r="G1508" s="83" t="s">
        <v>861</v>
      </c>
      <c r="H1508" t="str">
        <f t="shared" si="118"/>
        <v>MORIN</v>
      </c>
      <c r="I1508" t="str">
        <f t="shared" si="119"/>
        <v>KERRI B</v>
      </c>
      <c r="J1508" t="str">
        <f t="shared" si="120"/>
        <v>Morin, Kerri B</v>
      </c>
      <c r="K1508">
        <f>VLOOKUP(C1508,'Invited Hospitals'!B:J, 7, FALSE)</f>
        <v>247</v>
      </c>
      <c r="L1508" s="132">
        <v>36</v>
      </c>
      <c r="M1508">
        <f>VLOOKUP($C1508,'Invited Hospitals'!$B:$J, 8, FALSE)</f>
        <v>2004</v>
      </c>
      <c r="N1508" s="132" t="str">
        <f>VLOOKUP($C1508,'Invited Hospitals'!$B:$K, 9, FALSE)</f>
        <v>Nongovt. (not-for-profit) - Other</v>
      </c>
      <c r="O1508" s="31" t="s">
        <v>3565</v>
      </c>
      <c r="P1508" s="32">
        <v>39661</v>
      </c>
      <c r="Q1508" s="31" t="s">
        <v>2428</v>
      </c>
      <c r="R1508" s="132" t="str">
        <f>VLOOKUP($C1508,'Invited Hospitals'!$B:$K, 10, FALSE)</f>
        <v>Major</v>
      </c>
      <c r="V1508" s="1"/>
      <c r="X1508" s="1"/>
      <c r="AF1508" s="30"/>
      <c r="AG1508" s="26"/>
      <c r="AH1508" s="30"/>
    </row>
    <row r="1509" spans="1:34">
      <c r="A1509" s="84">
        <v>0.15911413829068133</v>
      </c>
      <c r="B1509" s="83" t="s">
        <v>795</v>
      </c>
      <c r="C1509" s="83" t="s">
        <v>795</v>
      </c>
      <c r="D1509" s="84">
        <v>0.52550586196277127</v>
      </c>
      <c r="E1509" s="83" t="s">
        <v>822</v>
      </c>
      <c r="F1509" s="84">
        <v>0.9910442883158086</v>
      </c>
      <c r="G1509" s="83" t="s">
        <v>862</v>
      </c>
      <c r="H1509" t="str">
        <f t="shared" si="118"/>
        <v>NGIN</v>
      </c>
      <c r="I1509" t="str">
        <f t="shared" si="119"/>
        <v>JENNY</v>
      </c>
      <c r="J1509" t="str">
        <f t="shared" si="120"/>
        <v>Ngin, Jenny</v>
      </c>
      <c r="K1509">
        <f>VLOOKUP(C1509,'Invited Hospitals'!B:J, 7, FALSE)</f>
        <v>247</v>
      </c>
      <c r="L1509" s="132">
        <v>36</v>
      </c>
      <c r="M1509">
        <f>VLOOKUP($C1509,'Invited Hospitals'!$B:$J, 8, FALSE)</f>
        <v>2004</v>
      </c>
      <c r="N1509" s="132" t="str">
        <f>VLOOKUP($C1509,'Invited Hospitals'!$B:$K, 9, FALSE)</f>
        <v>Nongovt. (not-for-profit) - Other</v>
      </c>
      <c r="O1509" s="31" t="s">
        <v>3565</v>
      </c>
      <c r="P1509" s="32">
        <v>42741</v>
      </c>
      <c r="Q1509" s="31" t="s">
        <v>2422</v>
      </c>
      <c r="R1509" s="132" t="str">
        <f>VLOOKUP($C1509,'Invited Hospitals'!$B:$K, 10, FALSE)</f>
        <v>Major</v>
      </c>
      <c r="V1509" s="1"/>
      <c r="X1509" s="1"/>
      <c r="AF1509" s="30"/>
      <c r="AG1509" s="26"/>
      <c r="AH1509" s="30"/>
    </row>
    <row r="1510" spans="1:34">
      <c r="A1510" s="84">
        <v>0.10293403358499453</v>
      </c>
      <c r="B1510" s="83" t="s">
        <v>795</v>
      </c>
      <c r="C1510" s="83" t="s">
        <v>795</v>
      </c>
      <c r="D1510" s="84">
        <v>0.52550586196277127</v>
      </c>
      <c r="E1510" s="83" t="s">
        <v>822</v>
      </c>
      <c r="F1510" s="84">
        <v>0.9910442883158086</v>
      </c>
      <c r="G1510" s="83" t="s">
        <v>863</v>
      </c>
      <c r="H1510" t="str">
        <f t="shared" si="118"/>
        <v>NUNEZ</v>
      </c>
      <c r="I1510" t="str">
        <f t="shared" si="119"/>
        <v>WILMER</v>
      </c>
      <c r="J1510" t="str">
        <f t="shared" si="120"/>
        <v>Nunez, Wilmer</v>
      </c>
      <c r="K1510">
        <f>VLOOKUP(C1510,'Invited Hospitals'!B:J, 7, FALSE)</f>
        <v>247</v>
      </c>
      <c r="L1510" s="132">
        <v>36</v>
      </c>
      <c r="M1510">
        <f>VLOOKUP($C1510,'Invited Hospitals'!$B:$J, 8, FALSE)</f>
        <v>2004</v>
      </c>
      <c r="N1510" s="132" t="str">
        <f>VLOOKUP($C1510,'Invited Hospitals'!$B:$K, 9, FALSE)</f>
        <v>Nongovt. (not-for-profit) - Other</v>
      </c>
      <c r="O1510" s="31" t="s">
        <v>3565</v>
      </c>
      <c r="P1510" s="32">
        <v>37813</v>
      </c>
      <c r="Q1510" s="31" t="s">
        <v>2428</v>
      </c>
      <c r="R1510" s="132" t="str">
        <f>VLOOKUP($C1510,'Invited Hospitals'!$B:$K, 10, FALSE)</f>
        <v>Major</v>
      </c>
      <c r="V1510" s="1"/>
      <c r="X1510" s="1"/>
      <c r="AF1510" s="30"/>
      <c r="AG1510" s="26"/>
      <c r="AH1510" s="30"/>
    </row>
    <row r="1511" spans="1:34">
      <c r="A1511" s="84">
        <v>0.61405086624395544</v>
      </c>
      <c r="B1511" s="83" t="s">
        <v>795</v>
      </c>
      <c r="C1511" s="83" t="s">
        <v>795</v>
      </c>
      <c r="D1511" s="84">
        <v>0.52550586196277127</v>
      </c>
      <c r="E1511" s="83" t="s">
        <v>822</v>
      </c>
      <c r="F1511" s="84">
        <v>0.9910442883158086</v>
      </c>
      <c r="G1511" s="83" t="s">
        <v>864</v>
      </c>
      <c r="H1511" t="str">
        <f t="shared" si="118"/>
        <v>PARASCANDOLO</v>
      </c>
      <c r="I1511" t="str">
        <f t="shared" si="119"/>
        <v>NICOLE A</v>
      </c>
      <c r="J1511" t="str">
        <f t="shared" si="120"/>
        <v>Parascandolo, Nicole A</v>
      </c>
      <c r="K1511">
        <f>VLOOKUP(C1511,'Invited Hospitals'!B:J, 7, FALSE)</f>
        <v>247</v>
      </c>
      <c r="L1511" s="132">
        <v>36</v>
      </c>
      <c r="M1511">
        <f>VLOOKUP($C1511,'Invited Hospitals'!$B:$J, 8, FALSE)</f>
        <v>2004</v>
      </c>
      <c r="N1511" s="132" t="str">
        <f>VLOOKUP($C1511,'Invited Hospitals'!$B:$K, 9, FALSE)</f>
        <v>Nongovt. (not-for-profit) - Other</v>
      </c>
      <c r="O1511" s="31" t="s">
        <v>3565</v>
      </c>
      <c r="P1511" s="32">
        <v>38527</v>
      </c>
      <c r="Q1511" s="31" t="s">
        <v>2422</v>
      </c>
      <c r="R1511" s="132" t="str">
        <f>VLOOKUP($C1511,'Invited Hospitals'!$B:$K, 10, FALSE)</f>
        <v>Major</v>
      </c>
      <c r="V1511" s="1"/>
      <c r="X1511" s="1"/>
      <c r="AF1511" s="30"/>
      <c r="AG1511" s="26"/>
      <c r="AH1511" s="30"/>
    </row>
    <row r="1512" spans="1:34">
      <c r="A1512" s="84">
        <v>0.98829127013686369</v>
      </c>
      <c r="B1512" s="83" t="s">
        <v>795</v>
      </c>
      <c r="C1512" s="83" t="s">
        <v>795</v>
      </c>
      <c r="D1512" s="84">
        <v>0.52550586196277127</v>
      </c>
      <c r="E1512" s="83" t="s">
        <v>822</v>
      </c>
      <c r="F1512" s="84">
        <v>0.9910442883158086</v>
      </c>
      <c r="G1512" s="83" t="s">
        <v>865</v>
      </c>
      <c r="H1512" t="str">
        <f t="shared" si="118"/>
        <v>PARE</v>
      </c>
      <c r="I1512" t="str">
        <f t="shared" si="119"/>
        <v>ELIZABETH S</v>
      </c>
      <c r="J1512" t="str">
        <f t="shared" si="120"/>
        <v>Pare, Elizabeth S</v>
      </c>
      <c r="K1512">
        <f>VLOOKUP(C1512,'Invited Hospitals'!B:J, 7, FALSE)</f>
        <v>247</v>
      </c>
      <c r="L1512" s="132">
        <v>36</v>
      </c>
      <c r="M1512">
        <f>VLOOKUP($C1512,'Invited Hospitals'!$B:$J, 8, FALSE)</f>
        <v>2004</v>
      </c>
      <c r="N1512" s="132" t="str">
        <f>VLOOKUP($C1512,'Invited Hospitals'!$B:$K, 9, FALSE)</f>
        <v>Nongovt. (not-for-profit) - Other</v>
      </c>
      <c r="O1512" s="31" t="s">
        <v>3591</v>
      </c>
      <c r="P1512" s="32">
        <v>42601</v>
      </c>
      <c r="Q1512" s="31" t="s">
        <v>2428</v>
      </c>
      <c r="R1512" s="132" t="str">
        <f>VLOOKUP($C1512,'Invited Hospitals'!$B:$K, 10, FALSE)</f>
        <v>Major</v>
      </c>
      <c r="V1512" s="1"/>
      <c r="X1512" s="1"/>
      <c r="AF1512" s="30"/>
      <c r="AG1512" s="26"/>
      <c r="AH1512" s="30"/>
    </row>
    <row r="1513" spans="1:34">
      <c r="A1513" s="84">
        <v>0.7480047092924369</v>
      </c>
      <c r="B1513" s="83" t="s">
        <v>795</v>
      </c>
      <c r="C1513" s="83" t="s">
        <v>795</v>
      </c>
      <c r="D1513" s="84">
        <v>0.52550586196277127</v>
      </c>
      <c r="E1513" s="83" t="s">
        <v>822</v>
      </c>
      <c r="F1513" s="84">
        <v>0.9910442883158086</v>
      </c>
      <c r="G1513" s="83" t="s">
        <v>866</v>
      </c>
      <c r="H1513" t="str">
        <f t="shared" si="118"/>
        <v>PHILLIPS</v>
      </c>
      <c r="I1513" t="str">
        <f t="shared" si="119"/>
        <v>JAMES D</v>
      </c>
      <c r="J1513" t="str">
        <f t="shared" si="120"/>
        <v>Phillips, James D</v>
      </c>
      <c r="K1513">
        <f>VLOOKUP(C1513,'Invited Hospitals'!B:J, 7, FALSE)</f>
        <v>247</v>
      </c>
      <c r="L1513" s="132">
        <v>36</v>
      </c>
      <c r="M1513">
        <f>VLOOKUP($C1513,'Invited Hospitals'!$B:$J, 8, FALSE)</f>
        <v>2004</v>
      </c>
      <c r="N1513" s="132" t="str">
        <f>VLOOKUP($C1513,'Invited Hospitals'!$B:$K, 9, FALSE)</f>
        <v>Nongovt. (not-for-profit) - Other</v>
      </c>
      <c r="O1513" s="31" t="s">
        <v>3591</v>
      </c>
      <c r="P1513" s="32">
        <v>42671</v>
      </c>
      <c r="Q1513" s="31" t="s">
        <v>2428</v>
      </c>
      <c r="R1513" s="132" t="str">
        <f>VLOOKUP($C1513,'Invited Hospitals'!$B:$K, 10, FALSE)</f>
        <v>Major</v>
      </c>
      <c r="V1513" s="1"/>
      <c r="X1513" s="1"/>
      <c r="AF1513" s="30"/>
      <c r="AG1513" s="26"/>
      <c r="AH1513" s="30"/>
    </row>
    <row r="1514" spans="1:34">
      <c r="A1514" s="84">
        <v>0.57341342667372075</v>
      </c>
      <c r="B1514" s="83" t="s">
        <v>795</v>
      </c>
      <c r="C1514" s="83" t="s">
        <v>795</v>
      </c>
      <c r="D1514" s="84">
        <v>0.52550586196277127</v>
      </c>
      <c r="E1514" s="83" t="s">
        <v>822</v>
      </c>
      <c r="F1514" s="84">
        <v>0.9910442883158086</v>
      </c>
      <c r="G1514" s="83" t="s">
        <v>867</v>
      </c>
      <c r="H1514" t="str">
        <f t="shared" ref="H1514:H1577" si="121">LEFT(G1514,(FIND(" ",G1514,1)-1))</f>
        <v>PHILLIPS</v>
      </c>
      <c r="I1514" t="str">
        <f t="shared" ref="I1514:I1577" si="122">TRIM(MID(G1514,FIND(" ",G1514)+1,256))</f>
        <v>TIFFANY</v>
      </c>
      <c r="J1514" t="str">
        <f t="shared" si="120"/>
        <v>Phillips, Tiffany</v>
      </c>
      <c r="K1514">
        <f>VLOOKUP(C1514,'Invited Hospitals'!B:J, 7, FALSE)</f>
        <v>247</v>
      </c>
      <c r="L1514" s="132">
        <v>36</v>
      </c>
      <c r="M1514">
        <f>VLOOKUP($C1514,'Invited Hospitals'!$B:$J, 8, FALSE)</f>
        <v>2004</v>
      </c>
      <c r="N1514" s="132" t="str">
        <f>VLOOKUP($C1514,'Invited Hospitals'!$B:$K, 9, FALSE)</f>
        <v>Nongovt. (not-for-profit) - Other</v>
      </c>
      <c r="O1514" s="31" t="s">
        <v>3591</v>
      </c>
      <c r="P1514" s="32">
        <v>38079</v>
      </c>
      <c r="Q1514" s="31" t="s">
        <v>2422</v>
      </c>
      <c r="R1514" s="132" t="str">
        <f>VLOOKUP($C1514,'Invited Hospitals'!$B:$K, 10, FALSE)</f>
        <v>Major</v>
      </c>
      <c r="V1514" s="1"/>
      <c r="X1514" s="1"/>
      <c r="AF1514" s="30"/>
      <c r="AG1514" s="26"/>
      <c r="AH1514" s="30"/>
    </row>
    <row r="1515" spans="1:34">
      <c r="A1515" s="84">
        <v>0.28978308097424843</v>
      </c>
      <c r="B1515" s="83" t="s">
        <v>795</v>
      </c>
      <c r="C1515" s="83" t="s">
        <v>795</v>
      </c>
      <c r="D1515" s="84">
        <v>0.52550586196277127</v>
      </c>
      <c r="E1515" s="83" t="s">
        <v>822</v>
      </c>
      <c r="F1515" s="84">
        <v>0.9910442883158086</v>
      </c>
      <c r="G1515" s="83" t="s">
        <v>868</v>
      </c>
      <c r="H1515" t="str">
        <f t="shared" si="121"/>
        <v>POLIQUIN</v>
      </c>
      <c r="I1515" t="str">
        <f t="shared" si="122"/>
        <v>RACHAEL</v>
      </c>
      <c r="J1515" t="str">
        <f t="shared" si="120"/>
        <v>Poliquin, Rachael</v>
      </c>
      <c r="K1515">
        <f>VLOOKUP(C1515,'Invited Hospitals'!B:J, 7, FALSE)</f>
        <v>247</v>
      </c>
      <c r="L1515" s="132">
        <v>36</v>
      </c>
      <c r="M1515">
        <f>VLOOKUP($C1515,'Invited Hospitals'!$B:$J, 8, FALSE)</f>
        <v>2004</v>
      </c>
      <c r="N1515" s="132" t="str">
        <f>VLOOKUP($C1515,'Invited Hospitals'!$B:$K, 9, FALSE)</f>
        <v>Nongovt. (not-for-profit) - Other</v>
      </c>
      <c r="O1515" s="31" t="s">
        <v>3588</v>
      </c>
      <c r="P1515" s="32">
        <v>38611</v>
      </c>
      <c r="Q1515" s="31" t="s">
        <v>2422</v>
      </c>
      <c r="R1515" s="132" t="str">
        <f>VLOOKUP($C1515,'Invited Hospitals'!$B:$K, 10, FALSE)</f>
        <v>Major</v>
      </c>
      <c r="V1515" s="1"/>
      <c r="X1515" s="1"/>
      <c r="AF1515" s="30"/>
      <c r="AG1515" s="26"/>
      <c r="AH1515" s="30"/>
    </row>
    <row r="1516" spans="1:34">
      <c r="A1516" s="84">
        <v>0.10850468148450287</v>
      </c>
      <c r="B1516" s="83" t="s">
        <v>795</v>
      </c>
      <c r="C1516" s="83" t="s">
        <v>795</v>
      </c>
      <c r="D1516" s="84">
        <v>0.52550586196277127</v>
      </c>
      <c r="E1516" s="83" t="s">
        <v>822</v>
      </c>
      <c r="F1516" s="84">
        <v>0.9910442883158086</v>
      </c>
      <c r="G1516" s="83" t="s">
        <v>869</v>
      </c>
      <c r="H1516" t="str">
        <f t="shared" si="121"/>
        <v>QUINLAN</v>
      </c>
      <c r="I1516" t="str">
        <f t="shared" si="122"/>
        <v>FERDEL V</v>
      </c>
      <c r="J1516" t="str">
        <f t="shared" si="120"/>
        <v>Quinlan, Ferdel V</v>
      </c>
      <c r="K1516">
        <f>VLOOKUP(C1516,'Invited Hospitals'!B:J, 7, FALSE)</f>
        <v>247</v>
      </c>
      <c r="L1516" s="132">
        <v>36</v>
      </c>
      <c r="M1516">
        <f>VLOOKUP($C1516,'Invited Hospitals'!$B:$J, 8, FALSE)</f>
        <v>2004</v>
      </c>
      <c r="N1516" s="132" t="str">
        <f>VLOOKUP($C1516,'Invited Hospitals'!$B:$K, 9, FALSE)</f>
        <v>Nongovt. (not-for-profit) - Other</v>
      </c>
      <c r="O1516" s="31" t="s">
        <v>3591</v>
      </c>
      <c r="P1516" s="32">
        <v>32283</v>
      </c>
      <c r="Q1516" s="31" t="s">
        <v>2422</v>
      </c>
      <c r="R1516" s="132" t="str">
        <f>VLOOKUP($C1516,'Invited Hospitals'!$B:$K, 10, FALSE)</f>
        <v>Major</v>
      </c>
      <c r="V1516" s="1"/>
      <c r="X1516" s="1"/>
      <c r="AF1516" s="30"/>
      <c r="AG1516" s="26"/>
      <c r="AH1516" s="30"/>
    </row>
    <row r="1517" spans="1:34">
      <c r="A1517" s="84">
        <v>4.582615939687551E-2</v>
      </c>
      <c r="B1517" s="83" t="s">
        <v>795</v>
      </c>
      <c r="C1517" s="83" t="s">
        <v>795</v>
      </c>
      <c r="D1517" s="84">
        <v>0.52550586196277127</v>
      </c>
      <c r="E1517" s="83" t="s">
        <v>822</v>
      </c>
      <c r="F1517" s="84">
        <v>0.9910442883158086</v>
      </c>
      <c r="G1517" s="83" t="s">
        <v>870</v>
      </c>
      <c r="H1517" t="str">
        <f t="shared" si="121"/>
        <v>QUINLAN</v>
      </c>
      <c r="I1517" t="str">
        <f t="shared" si="122"/>
        <v>KAREN B</v>
      </c>
      <c r="J1517" t="str">
        <f t="shared" si="120"/>
        <v>Quinlan, Karen B</v>
      </c>
      <c r="K1517">
        <f>VLOOKUP(C1517,'Invited Hospitals'!B:J, 7, FALSE)</f>
        <v>247</v>
      </c>
      <c r="L1517" s="132">
        <v>36</v>
      </c>
      <c r="M1517">
        <f>VLOOKUP($C1517,'Invited Hospitals'!$B:$J, 8, FALSE)</f>
        <v>2004</v>
      </c>
      <c r="N1517" s="132" t="str">
        <f>VLOOKUP($C1517,'Invited Hospitals'!$B:$K, 9, FALSE)</f>
        <v>Nongovt. (not-for-profit) - Other</v>
      </c>
      <c r="O1517" s="31" t="s">
        <v>3591</v>
      </c>
      <c r="P1517" s="32">
        <v>37799</v>
      </c>
      <c r="Q1517" s="31" t="s">
        <v>2422</v>
      </c>
      <c r="R1517" s="132" t="str">
        <f>VLOOKUP($C1517,'Invited Hospitals'!$B:$K, 10, FALSE)</f>
        <v>Major</v>
      </c>
      <c r="V1517" s="1"/>
      <c r="X1517" s="1"/>
      <c r="AF1517" s="30"/>
      <c r="AG1517" s="26"/>
      <c r="AH1517" s="30"/>
    </row>
    <row r="1518" spans="1:34">
      <c r="A1518" s="84">
        <v>0.90238171726355954</v>
      </c>
      <c r="B1518" s="83" t="s">
        <v>795</v>
      </c>
      <c r="C1518" s="83" t="s">
        <v>795</v>
      </c>
      <c r="D1518" s="84">
        <v>0.52550586196277127</v>
      </c>
      <c r="E1518" s="83" t="s">
        <v>822</v>
      </c>
      <c r="F1518" s="84">
        <v>0.9910442883158086</v>
      </c>
      <c r="G1518" s="83" t="s">
        <v>871</v>
      </c>
      <c r="H1518" t="str">
        <f t="shared" si="121"/>
        <v>REALEJO</v>
      </c>
      <c r="I1518" t="str">
        <f t="shared" si="122"/>
        <v>SAMANTHA</v>
      </c>
      <c r="J1518" t="str">
        <f t="shared" si="120"/>
        <v>Realejo, Samantha</v>
      </c>
      <c r="K1518">
        <f>VLOOKUP(C1518,'Invited Hospitals'!B:J, 7, FALSE)</f>
        <v>247</v>
      </c>
      <c r="L1518" s="132">
        <v>36</v>
      </c>
      <c r="M1518">
        <f>VLOOKUP($C1518,'Invited Hospitals'!$B:$J, 8, FALSE)</f>
        <v>2004</v>
      </c>
      <c r="N1518" s="132" t="str">
        <f>VLOOKUP($C1518,'Invited Hospitals'!$B:$K, 9, FALSE)</f>
        <v>Nongovt. (not-for-profit) - Other</v>
      </c>
      <c r="O1518" s="31" t="s">
        <v>3591</v>
      </c>
      <c r="P1518" s="32">
        <v>39339</v>
      </c>
      <c r="Q1518" s="31" t="s">
        <v>2422</v>
      </c>
      <c r="R1518" s="132" t="str">
        <f>VLOOKUP($C1518,'Invited Hospitals'!$B:$K, 10, FALSE)</f>
        <v>Major</v>
      </c>
      <c r="V1518" s="1"/>
      <c r="X1518" s="1"/>
      <c r="AF1518" s="30"/>
      <c r="AG1518" s="26"/>
      <c r="AH1518" s="30"/>
    </row>
    <row r="1519" spans="1:34">
      <c r="A1519" s="84">
        <v>0.89389175279295241</v>
      </c>
      <c r="B1519" s="83" t="s">
        <v>795</v>
      </c>
      <c r="C1519" s="83" t="s">
        <v>795</v>
      </c>
      <c r="D1519" s="84">
        <v>0.52550586196277127</v>
      </c>
      <c r="E1519" s="83" t="s">
        <v>822</v>
      </c>
      <c r="F1519" s="84">
        <v>0.9910442883158086</v>
      </c>
      <c r="G1519" s="83" t="s">
        <v>872</v>
      </c>
      <c r="H1519" t="str">
        <f t="shared" si="121"/>
        <v>ROCABADO</v>
      </c>
      <c r="I1519" t="str">
        <f t="shared" si="122"/>
        <v>SILVIA P</v>
      </c>
      <c r="J1519" t="str">
        <f t="shared" si="120"/>
        <v>Rocabado, Silvia P</v>
      </c>
      <c r="K1519">
        <f>VLOOKUP(C1519,'Invited Hospitals'!B:J, 7, FALSE)</f>
        <v>247</v>
      </c>
      <c r="L1519" s="132">
        <v>36</v>
      </c>
      <c r="M1519">
        <f>VLOOKUP($C1519,'Invited Hospitals'!$B:$J, 8, FALSE)</f>
        <v>2004</v>
      </c>
      <c r="N1519" s="132" t="str">
        <f>VLOOKUP($C1519,'Invited Hospitals'!$B:$K, 9, FALSE)</f>
        <v>Nongovt. (not-for-profit) - Other</v>
      </c>
      <c r="O1519" s="110" t="s">
        <v>2426</v>
      </c>
      <c r="P1519" s="113">
        <v>41156</v>
      </c>
      <c r="Q1519" s="110" t="s">
        <v>2681</v>
      </c>
      <c r="R1519" s="132" t="str">
        <f>VLOOKUP($C1519,'Invited Hospitals'!$B:$K, 10, FALSE)</f>
        <v>Major</v>
      </c>
      <c r="V1519" s="1"/>
      <c r="X1519" s="1"/>
      <c r="AF1519" s="30"/>
      <c r="AG1519" s="26"/>
      <c r="AH1519" s="30"/>
    </row>
    <row r="1520" spans="1:34">
      <c r="A1520" s="84">
        <v>0.77547127406582372</v>
      </c>
      <c r="B1520" s="83" t="s">
        <v>795</v>
      </c>
      <c r="C1520" s="83" t="s">
        <v>795</v>
      </c>
      <c r="D1520" s="84">
        <v>0.52550586196277127</v>
      </c>
      <c r="E1520" s="83" t="s">
        <v>822</v>
      </c>
      <c r="F1520" s="84">
        <v>0.9910442883158086</v>
      </c>
      <c r="G1520" s="83" t="s">
        <v>873</v>
      </c>
      <c r="H1520" t="str">
        <f t="shared" si="121"/>
        <v>SANTOS</v>
      </c>
      <c r="I1520" t="str">
        <f t="shared" si="122"/>
        <v>LINA M</v>
      </c>
      <c r="J1520" t="str">
        <f t="shared" si="120"/>
        <v>Santos, Lina M</v>
      </c>
      <c r="K1520">
        <f>VLOOKUP(C1520,'Invited Hospitals'!B:J, 7, FALSE)</f>
        <v>247</v>
      </c>
      <c r="L1520" s="132">
        <v>36</v>
      </c>
      <c r="M1520">
        <f>VLOOKUP($C1520,'Invited Hospitals'!$B:$J, 8, FALSE)</f>
        <v>2004</v>
      </c>
      <c r="N1520" s="132" t="str">
        <f>VLOOKUP($C1520,'Invited Hospitals'!$B:$K, 9, FALSE)</f>
        <v>Nongovt. (not-for-profit) - Other</v>
      </c>
      <c r="O1520" s="110" t="s">
        <v>2426</v>
      </c>
      <c r="P1520" s="113">
        <v>40014</v>
      </c>
      <c r="Q1520" s="110" t="s">
        <v>2681</v>
      </c>
      <c r="R1520" s="132" t="str">
        <f>VLOOKUP($C1520,'Invited Hospitals'!$B:$K, 10, FALSE)</f>
        <v>Major</v>
      </c>
      <c r="V1520" s="1"/>
      <c r="X1520" s="1"/>
      <c r="AF1520" s="30"/>
      <c r="AG1520" s="26"/>
      <c r="AH1520" s="30"/>
    </row>
    <row r="1521" spans="1:34">
      <c r="A1521" s="84">
        <v>0.70991327783246161</v>
      </c>
      <c r="B1521" s="83" t="s">
        <v>795</v>
      </c>
      <c r="C1521" s="83" t="s">
        <v>795</v>
      </c>
      <c r="D1521" s="84">
        <v>0.52550586196277127</v>
      </c>
      <c r="E1521" s="83" t="s">
        <v>822</v>
      </c>
      <c r="F1521" s="84">
        <v>0.9910442883158086</v>
      </c>
      <c r="G1521" s="83" t="s">
        <v>874</v>
      </c>
      <c r="H1521" t="str">
        <f t="shared" si="121"/>
        <v>SILVESTRE</v>
      </c>
      <c r="I1521" t="str">
        <f t="shared" si="122"/>
        <v>MONICA G</v>
      </c>
      <c r="J1521" t="str">
        <f t="shared" si="120"/>
        <v>Silvestre, Monica G</v>
      </c>
      <c r="K1521">
        <f>VLOOKUP(C1521,'Invited Hospitals'!B:J, 7, FALSE)</f>
        <v>247</v>
      </c>
      <c r="L1521" s="132">
        <v>36</v>
      </c>
      <c r="M1521">
        <f>VLOOKUP($C1521,'Invited Hospitals'!$B:$J, 8, FALSE)</f>
        <v>2004</v>
      </c>
      <c r="N1521" s="132" t="str">
        <f>VLOOKUP($C1521,'Invited Hospitals'!$B:$K, 9, FALSE)</f>
        <v>Nongovt. (not-for-profit) - Other</v>
      </c>
      <c r="O1521" s="110" t="s">
        <v>2426</v>
      </c>
      <c r="P1521" s="113">
        <v>41253</v>
      </c>
      <c r="Q1521" s="110" t="s">
        <v>2681</v>
      </c>
      <c r="R1521" s="132" t="str">
        <f>VLOOKUP($C1521,'Invited Hospitals'!$B:$K, 10, FALSE)</f>
        <v>Major</v>
      </c>
      <c r="V1521" s="1"/>
      <c r="X1521" s="1"/>
      <c r="AF1521" s="30"/>
      <c r="AG1521" s="26"/>
      <c r="AH1521" s="30"/>
    </row>
    <row r="1522" spans="1:34">
      <c r="A1522" s="84">
        <v>0.32449988492906812</v>
      </c>
      <c r="B1522" s="83" t="s">
        <v>795</v>
      </c>
      <c r="C1522" s="83" t="s">
        <v>795</v>
      </c>
      <c r="D1522" s="84">
        <v>0.52550586196277127</v>
      </c>
      <c r="E1522" s="83" t="s">
        <v>822</v>
      </c>
      <c r="F1522" s="84">
        <v>0.9910442883158086</v>
      </c>
      <c r="G1522" s="83" t="s">
        <v>875</v>
      </c>
      <c r="H1522" t="str">
        <f t="shared" si="121"/>
        <v>STAEBLER</v>
      </c>
      <c r="I1522" t="str">
        <f t="shared" si="122"/>
        <v>DIANE M</v>
      </c>
      <c r="J1522" t="str">
        <f t="shared" ref="J1522:J1585" si="123">PROPER(CLEAN(H1522&amp;", "&amp;I1522))</f>
        <v>Staebler, Diane M</v>
      </c>
      <c r="K1522">
        <f>VLOOKUP(C1522,'Invited Hospitals'!B:J, 7, FALSE)</f>
        <v>247</v>
      </c>
      <c r="L1522" s="132">
        <v>36</v>
      </c>
      <c r="M1522">
        <f>VLOOKUP($C1522,'Invited Hospitals'!$B:$J, 8, FALSE)</f>
        <v>2004</v>
      </c>
      <c r="N1522" s="132" t="str">
        <f>VLOOKUP($C1522,'Invited Hospitals'!$B:$K, 9, FALSE)</f>
        <v>Nongovt. (not-for-profit) - Other</v>
      </c>
      <c r="O1522" s="110" t="s">
        <v>2679</v>
      </c>
      <c r="P1522" s="113">
        <v>42961</v>
      </c>
      <c r="Q1522" s="110" t="s">
        <v>2681</v>
      </c>
      <c r="R1522" s="132" t="str">
        <f>VLOOKUP($C1522,'Invited Hospitals'!$B:$K, 10, FALSE)</f>
        <v>Major</v>
      </c>
      <c r="V1522" s="1"/>
      <c r="X1522" s="1"/>
      <c r="Y1522" s="3"/>
      <c r="AF1522" s="17"/>
      <c r="AG1522" s="20"/>
      <c r="AH1522" s="17"/>
    </row>
    <row r="1523" spans="1:34">
      <c r="A1523" s="84">
        <v>0.83863242483442568</v>
      </c>
      <c r="B1523" s="83" t="s">
        <v>795</v>
      </c>
      <c r="C1523" s="83" t="s">
        <v>795</v>
      </c>
      <c r="D1523" s="84">
        <v>0.52550586196277127</v>
      </c>
      <c r="E1523" s="83" t="s">
        <v>822</v>
      </c>
      <c r="F1523" s="84">
        <v>0.9910442883158086</v>
      </c>
      <c r="G1523" s="83" t="s">
        <v>876</v>
      </c>
      <c r="H1523" t="str">
        <f t="shared" si="121"/>
        <v>STEENBRUGGEN</v>
      </c>
      <c r="I1523" t="str">
        <f t="shared" si="122"/>
        <v>ALEXA</v>
      </c>
      <c r="J1523" t="str">
        <f t="shared" si="123"/>
        <v>Steenbruggen, Alexa</v>
      </c>
      <c r="K1523">
        <f>VLOOKUP(C1523,'Invited Hospitals'!B:J, 7, FALSE)</f>
        <v>247</v>
      </c>
      <c r="L1523" s="132">
        <v>36</v>
      </c>
      <c r="M1523">
        <f>VLOOKUP($C1523,'Invited Hospitals'!$B:$J, 8, FALSE)</f>
        <v>2004</v>
      </c>
      <c r="N1523" s="132" t="str">
        <f>VLOOKUP($C1523,'Invited Hospitals'!$B:$K, 9, FALSE)</f>
        <v>Nongovt. (not-for-profit) - Other</v>
      </c>
      <c r="O1523" s="17" t="s">
        <v>2426</v>
      </c>
      <c r="P1523" s="20">
        <v>38278</v>
      </c>
      <c r="Q1523" s="17" t="s">
        <v>2681</v>
      </c>
      <c r="R1523" s="132" t="str">
        <f>VLOOKUP($C1523,'Invited Hospitals'!$B:$K, 10, FALSE)</f>
        <v>Major</v>
      </c>
      <c r="V1523" s="1"/>
      <c r="X1523" s="1"/>
      <c r="Y1523" s="3"/>
      <c r="AF1523" s="17"/>
      <c r="AG1523" s="20"/>
      <c r="AH1523" s="17"/>
    </row>
    <row r="1524" spans="1:34">
      <c r="A1524" s="84">
        <v>0.92436788052999508</v>
      </c>
      <c r="B1524" s="83" t="s">
        <v>795</v>
      </c>
      <c r="C1524" s="83" t="s">
        <v>795</v>
      </c>
      <c r="D1524" s="84">
        <v>0.52550586196277127</v>
      </c>
      <c r="E1524" s="83" t="s">
        <v>822</v>
      </c>
      <c r="F1524" s="84">
        <v>0.9910442883158086</v>
      </c>
      <c r="G1524" s="83" t="s">
        <v>877</v>
      </c>
      <c r="H1524" t="str">
        <f t="shared" si="121"/>
        <v>STOWE</v>
      </c>
      <c r="I1524" t="str">
        <f t="shared" si="122"/>
        <v>CORRINE M</v>
      </c>
      <c r="J1524" t="str">
        <f t="shared" si="123"/>
        <v>Stowe, Corrine M</v>
      </c>
      <c r="K1524">
        <f>VLOOKUP(C1524,'Invited Hospitals'!B:J, 7, FALSE)</f>
        <v>247</v>
      </c>
      <c r="L1524" s="132">
        <v>36</v>
      </c>
      <c r="M1524">
        <f>VLOOKUP($C1524,'Invited Hospitals'!$B:$J, 8, FALSE)</f>
        <v>2004</v>
      </c>
      <c r="N1524" s="132" t="str">
        <f>VLOOKUP($C1524,'Invited Hospitals'!$B:$K, 9, FALSE)</f>
        <v>Nongovt. (not-for-profit) - Other</v>
      </c>
      <c r="O1524" s="17" t="s">
        <v>2426</v>
      </c>
      <c r="P1524" s="20">
        <v>41309</v>
      </c>
      <c r="Q1524" s="17" t="s">
        <v>2681</v>
      </c>
      <c r="R1524" s="132" t="str">
        <f>VLOOKUP($C1524,'Invited Hospitals'!$B:$K, 10, FALSE)</f>
        <v>Major</v>
      </c>
      <c r="V1524" s="1"/>
      <c r="X1524" s="1"/>
      <c r="Y1524" s="3"/>
      <c r="AF1524" s="17"/>
      <c r="AG1524" s="20"/>
      <c r="AH1524" s="17"/>
    </row>
    <row r="1525" spans="1:34">
      <c r="A1525" s="84">
        <v>0.35202359710335485</v>
      </c>
      <c r="B1525" s="83" t="s">
        <v>795</v>
      </c>
      <c r="C1525" s="83" t="s">
        <v>795</v>
      </c>
      <c r="D1525" s="84">
        <v>0.52550586196277127</v>
      </c>
      <c r="E1525" s="83" t="s">
        <v>822</v>
      </c>
      <c r="F1525" s="84">
        <v>0.9910442883158086</v>
      </c>
      <c r="G1525" s="83" t="s">
        <v>878</v>
      </c>
      <c r="H1525" t="str">
        <f t="shared" si="121"/>
        <v>TANGUI</v>
      </c>
      <c r="I1525" t="str">
        <f t="shared" si="122"/>
        <v>MARIA A</v>
      </c>
      <c r="J1525" t="str">
        <f t="shared" si="123"/>
        <v>Tangui, Maria A</v>
      </c>
      <c r="K1525">
        <f>VLOOKUP(C1525,'Invited Hospitals'!B:J, 7, FALSE)</f>
        <v>247</v>
      </c>
      <c r="L1525" s="132">
        <v>36</v>
      </c>
      <c r="M1525">
        <f>VLOOKUP($C1525,'Invited Hospitals'!$B:$J, 8, FALSE)</f>
        <v>2004</v>
      </c>
      <c r="N1525" s="132" t="str">
        <f>VLOOKUP($C1525,'Invited Hospitals'!$B:$K, 9, FALSE)</f>
        <v>Nongovt. (not-for-profit) - Other</v>
      </c>
      <c r="O1525" s="17" t="s">
        <v>2679</v>
      </c>
      <c r="P1525" s="20">
        <v>42741</v>
      </c>
      <c r="Q1525" s="17" t="s">
        <v>2678</v>
      </c>
      <c r="R1525" s="132" t="str">
        <f>VLOOKUP($C1525,'Invited Hospitals'!$B:$K, 10, FALSE)</f>
        <v>Major</v>
      </c>
      <c r="V1525" s="1"/>
      <c r="X1525" s="1"/>
      <c r="AF1525" s="17"/>
      <c r="AG1525" s="18"/>
      <c r="AH1525" s="17"/>
    </row>
    <row r="1526" spans="1:34">
      <c r="A1526" s="84">
        <v>0.32798402874836408</v>
      </c>
      <c r="B1526" s="83" t="s">
        <v>795</v>
      </c>
      <c r="C1526" s="83" t="s">
        <v>795</v>
      </c>
      <c r="D1526" s="84">
        <v>0.52550586196277127</v>
      </c>
      <c r="E1526" s="83" t="s">
        <v>822</v>
      </c>
      <c r="F1526" s="84">
        <v>0.9910442883158086</v>
      </c>
      <c r="G1526" s="83" t="s">
        <v>879</v>
      </c>
      <c r="H1526" t="str">
        <f t="shared" si="121"/>
        <v>TROIA</v>
      </c>
      <c r="I1526" t="str">
        <f t="shared" si="122"/>
        <v>ANA</v>
      </c>
      <c r="J1526" t="str">
        <f t="shared" si="123"/>
        <v>Troia, Ana</v>
      </c>
      <c r="K1526">
        <f>VLOOKUP(C1526,'Invited Hospitals'!B:J, 7, FALSE)</f>
        <v>247</v>
      </c>
      <c r="L1526" s="132">
        <v>36</v>
      </c>
      <c r="M1526">
        <f>VLOOKUP($C1526,'Invited Hospitals'!$B:$J, 8, FALSE)</f>
        <v>2004</v>
      </c>
      <c r="N1526" s="132" t="str">
        <f>VLOOKUP($C1526,'Invited Hospitals'!$B:$K, 9, FALSE)</f>
        <v>Nongovt. (not-for-profit) - Other</v>
      </c>
      <c r="O1526" s="17" t="s">
        <v>2426</v>
      </c>
      <c r="P1526" s="113">
        <v>38075</v>
      </c>
      <c r="Q1526" s="17" t="s">
        <v>2678</v>
      </c>
      <c r="R1526" s="132" t="str">
        <f>VLOOKUP($C1526,'Invited Hospitals'!$B:$K, 10, FALSE)</f>
        <v>Major</v>
      </c>
      <c r="V1526" s="1"/>
      <c r="X1526" s="1"/>
      <c r="AF1526" s="17"/>
      <c r="AG1526" s="18"/>
      <c r="AH1526" s="17"/>
    </row>
    <row r="1527" spans="1:34">
      <c r="A1527" s="84">
        <v>0.8959835634364951</v>
      </c>
      <c r="B1527" s="83" t="s">
        <v>795</v>
      </c>
      <c r="C1527" s="83" t="s">
        <v>795</v>
      </c>
      <c r="D1527" s="84">
        <v>0.52550586196277127</v>
      </c>
      <c r="E1527" s="83" t="s">
        <v>822</v>
      </c>
      <c r="F1527" s="84">
        <v>0.9910442883158086</v>
      </c>
      <c r="G1527" s="83" t="s">
        <v>880</v>
      </c>
      <c r="H1527" t="str">
        <f t="shared" si="121"/>
        <v>UNSWORTH</v>
      </c>
      <c r="I1527" t="str">
        <f t="shared" si="122"/>
        <v>KERRI L</v>
      </c>
      <c r="J1527" t="str">
        <f t="shared" si="123"/>
        <v>Unsworth, Kerri L</v>
      </c>
      <c r="K1527">
        <f>VLOOKUP(C1527,'Invited Hospitals'!B:J, 7, FALSE)</f>
        <v>247</v>
      </c>
      <c r="L1527" s="132">
        <v>36</v>
      </c>
      <c r="M1527">
        <f>VLOOKUP($C1527,'Invited Hospitals'!$B:$J, 8, FALSE)</f>
        <v>2004</v>
      </c>
      <c r="N1527" s="132" t="str">
        <f>VLOOKUP($C1527,'Invited Hospitals'!$B:$K, 9, FALSE)</f>
        <v>Nongovt. (not-for-profit) - Other</v>
      </c>
      <c r="O1527" s="17" t="s">
        <v>2426</v>
      </c>
      <c r="P1527" s="113">
        <v>40028</v>
      </c>
      <c r="Q1527" s="17" t="s">
        <v>2678</v>
      </c>
      <c r="R1527" s="132" t="str">
        <f>VLOOKUP($C1527,'Invited Hospitals'!$B:$K, 10, FALSE)</f>
        <v>Major</v>
      </c>
      <c r="V1527" s="1"/>
      <c r="X1527" s="1"/>
      <c r="AF1527" s="17"/>
      <c r="AG1527" s="18"/>
      <c r="AH1527" s="17"/>
    </row>
    <row r="1528" spans="1:34">
      <c r="A1528" s="84">
        <v>0.36890376985577966</v>
      </c>
      <c r="B1528" s="83" t="s">
        <v>795</v>
      </c>
      <c r="C1528" s="83" t="s">
        <v>795</v>
      </c>
      <c r="D1528" s="84">
        <v>0.52550586196277127</v>
      </c>
      <c r="E1528" s="83" t="s">
        <v>822</v>
      </c>
      <c r="F1528" s="84">
        <v>0.9910442883158086</v>
      </c>
      <c r="G1528" s="83" t="s">
        <v>881</v>
      </c>
      <c r="H1528" t="str">
        <f t="shared" si="121"/>
        <v>VEADER</v>
      </c>
      <c r="I1528" t="str">
        <f t="shared" si="122"/>
        <v>LINDA M</v>
      </c>
      <c r="J1528" t="str">
        <f t="shared" si="123"/>
        <v>Veader, Linda M</v>
      </c>
      <c r="K1528">
        <f>VLOOKUP(C1528,'Invited Hospitals'!B:J, 7, FALSE)</f>
        <v>247</v>
      </c>
      <c r="L1528" s="132">
        <v>36</v>
      </c>
      <c r="M1528">
        <f>VLOOKUP($C1528,'Invited Hospitals'!$B:$J, 8, FALSE)</f>
        <v>2004</v>
      </c>
      <c r="N1528" s="132" t="str">
        <f>VLOOKUP($C1528,'Invited Hospitals'!$B:$K, 9, FALSE)</f>
        <v>Nongovt. (not-for-profit) - Other</v>
      </c>
      <c r="O1528" s="17" t="s">
        <v>2426</v>
      </c>
      <c r="P1528" s="113">
        <v>38838</v>
      </c>
      <c r="Q1528" s="17" t="s">
        <v>2678</v>
      </c>
      <c r="R1528" s="132" t="str">
        <f>VLOOKUP($C1528,'Invited Hospitals'!$B:$K, 10, FALSE)</f>
        <v>Major</v>
      </c>
      <c r="V1528" s="1"/>
      <c r="X1528" s="1"/>
      <c r="AF1528" s="17"/>
      <c r="AG1528" s="18"/>
      <c r="AH1528" s="17"/>
    </row>
    <row r="1529" spans="1:34">
      <c r="A1529" s="84">
        <v>0.90826277949734902</v>
      </c>
      <c r="B1529" s="83" t="s">
        <v>795</v>
      </c>
      <c r="C1529" s="83" t="s">
        <v>795</v>
      </c>
      <c r="D1529" s="84">
        <v>0.52550586196277127</v>
      </c>
      <c r="E1529" s="83" t="s">
        <v>822</v>
      </c>
      <c r="F1529" s="84">
        <v>0.9910442883158086</v>
      </c>
      <c r="G1529" s="83" t="s">
        <v>882</v>
      </c>
      <c r="H1529" t="str">
        <f t="shared" si="121"/>
        <v>WALKER</v>
      </c>
      <c r="I1529" t="str">
        <f t="shared" si="122"/>
        <v>ROSALIND M</v>
      </c>
      <c r="J1529" t="str">
        <f t="shared" si="123"/>
        <v>Walker, Rosalind M</v>
      </c>
      <c r="K1529">
        <f>VLOOKUP(C1529,'Invited Hospitals'!B:J, 7, FALSE)</f>
        <v>247</v>
      </c>
      <c r="L1529" s="132">
        <v>36</v>
      </c>
      <c r="M1529">
        <f>VLOOKUP($C1529,'Invited Hospitals'!$B:$J, 8, FALSE)</f>
        <v>2004</v>
      </c>
      <c r="N1529" s="132" t="str">
        <f>VLOOKUP($C1529,'Invited Hospitals'!$B:$K, 9, FALSE)</f>
        <v>Nongovt. (not-for-profit) - Other</v>
      </c>
      <c r="O1529" s="17" t="s">
        <v>2679</v>
      </c>
      <c r="P1529" s="113">
        <v>39531</v>
      </c>
      <c r="Q1529" s="17" t="s">
        <v>2678</v>
      </c>
      <c r="R1529" s="132" t="str">
        <f>VLOOKUP($C1529,'Invited Hospitals'!$B:$K, 10, FALSE)</f>
        <v>Major</v>
      </c>
      <c r="V1529" s="1"/>
      <c r="X1529" s="1"/>
      <c r="AF1529" s="17"/>
      <c r="AG1529" s="18"/>
      <c r="AH1529" s="17"/>
    </row>
    <row r="1530" spans="1:34">
      <c r="A1530" s="84">
        <v>1.946424885990472E-2</v>
      </c>
      <c r="B1530" s="83" t="s">
        <v>795</v>
      </c>
      <c r="C1530" s="83" t="s">
        <v>795</v>
      </c>
      <c r="D1530" s="84">
        <v>0.52550586196277127</v>
      </c>
      <c r="E1530" s="83" t="s">
        <v>822</v>
      </c>
      <c r="F1530" s="84">
        <v>0.9910442883158086</v>
      </c>
      <c r="G1530" s="83" t="s">
        <v>883</v>
      </c>
      <c r="H1530" t="str">
        <f t="shared" si="121"/>
        <v>WILSON</v>
      </c>
      <c r="I1530" t="str">
        <f t="shared" si="122"/>
        <v>JENNIFER J</v>
      </c>
      <c r="J1530" t="str">
        <f t="shared" si="123"/>
        <v>Wilson, Jennifer J</v>
      </c>
      <c r="K1530">
        <f>VLOOKUP(C1530,'Invited Hospitals'!B:J, 7, FALSE)</f>
        <v>247</v>
      </c>
      <c r="L1530" s="132">
        <v>36</v>
      </c>
      <c r="M1530">
        <f>VLOOKUP($C1530,'Invited Hospitals'!$B:$J, 8, FALSE)</f>
        <v>2004</v>
      </c>
      <c r="N1530" s="132" t="str">
        <f>VLOOKUP($C1530,'Invited Hospitals'!$B:$K, 9, FALSE)</f>
        <v>Nongovt. (not-for-profit) - Other</v>
      </c>
      <c r="O1530" s="17" t="s">
        <v>2426</v>
      </c>
      <c r="P1530" s="121">
        <v>38124</v>
      </c>
      <c r="Q1530" s="17" t="s">
        <v>2678</v>
      </c>
      <c r="R1530" s="132" t="str">
        <f>VLOOKUP($C1530,'Invited Hospitals'!$B:$K, 10, FALSE)</f>
        <v>Major</v>
      </c>
      <c r="V1530" s="1"/>
      <c r="X1530" s="1"/>
      <c r="AF1530" s="17"/>
      <c r="AG1530" s="18"/>
      <c r="AH1530" s="17"/>
    </row>
    <row r="1531" spans="1:34">
      <c r="A1531" s="84">
        <v>0.37630568067199111</v>
      </c>
      <c r="B1531" s="83" t="s">
        <v>795</v>
      </c>
      <c r="C1531" s="83" t="s">
        <v>795</v>
      </c>
      <c r="D1531" s="84">
        <v>0.52550586196277127</v>
      </c>
      <c r="E1531" s="83" t="s">
        <v>822</v>
      </c>
      <c r="F1531" s="84">
        <v>0.9910442883158086</v>
      </c>
      <c r="G1531" s="83" t="s">
        <v>884</v>
      </c>
      <c r="H1531" t="str">
        <f t="shared" si="121"/>
        <v>WUO</v>
      </c>
      <c r="I1531" t="str">
        <f t="shared" si="122"/>
        <v>SANDRA K</v>
      </c>
      <c r="J1531" t="str">
        <f t="shared" si="123"/>
        <v>Wuo, Sandra K</v>
      </c>
      <c r="K1531">
        <f>VLOOKUP(C1531,'Invited Hospitals'!B:J, 7, FALSE)</f>
        <v>247</v>
      </c>
      <c r="L1531" s="132">
        <v>36</v>
      </c>
      <c r="M1531">
        <f>VLOOKUP($C1531,'Invited Hospitals'!$B:$J, 8, FALSE)</f>
        <v>2004</v>
      </c>
      <c r="N1531" s="132" t="str">
        <f>VLOOKUP($C1531,'Invited Hospitals'!$B:$K, 9, FALSE)</f>
        <v>Nongovt. (not-for-profit) - Other</v>
      </c>
      <c r="O1531" s="17" t="s">
        <v>2426</v>
      </c>
      <c r="P1531" s="113">
        <v>42975</v>
      </c>
      <c r="Q1531" s="17" t="s">
        <v>2678</v>
      </c>
      <c r="R1531" s="132" t="str">
        <f>VLOOKUP($C1531,'Invited Hospitals'!$B:$K, 10, FALSE)</f>
        <v>Major</v>
      </c>
      <c r="V1531" s="1"/>
      <c r="X1531" s="1"/>
      <c r="AF1531" s="17"/>
      <c r="AG1531" s="18"/>
      <c r="AH1531" s="17"/>
    </row>
    <row r="1532" spans="1:34">
      <c r="A1532" s="84">
        <v>0.86230264234819254</v>
      </c>
      <c r="B1532" s="83" t="s">
        <v>795</v>
      </c>
      <c r="C1532" s="83" t="s">
        <v>795</v>
      </c>
      <c r="D1532" s="84">
        <v>0.52550586196277127</v>
      </c>
      <c r="E1532" s="83" t="s">
        <v>796</v>
      </c>
      <c r="F1532" s="84">
        <v>0.25663933604106137</v>
      </c>
      <c r="G1532" s="83" t="s">
        <v>1072</v>
      </c>
      <c r="H1532" t="str">
        <f t="shared" si="121"/>
        <v>ACKERLY</v>
      </c>
      <c r="I1532" t="str">
        <f t="shared" si="122"/>
        <v>TABATHA</v>
      </c>
      <c r="J1532" t="str">
        <f t="shared" si="123"/>
        <v>Ackerly, Tabatha</v>
      </c>
      <c r="K1532">
        <f>VLOOKUP(C1532,'Invited Hospitals'!B:J, 7, FALSE)</f>
        <v>247</v>
      </c>
      <c r="L1532" s="132">
        <v>36</v>
      </c>
      <c r="M1532">
        <f>VLOOKUP($C1532,'Invited Hospitals'!$B:$J, 8, FALSE)</f>
        <v>2004</v>
      </c>
      <c r="N1532" s="132" t="str">
        <f>VLOOKUP($C1532,'Invited Hospitals'!$B:$K, 9, FALSE)</f>
        <v>Nongovt. (not-for-profit) - Other</v>
      </c>
      <c r="O1532" s="17" t="s">
        <v>2426</v>
      </c>
      <c r="P1532" s="122">
        <v>41792</v>
      </c>
      <c r="Q1532" s="17" t="s">
        <v>2476</v>
      </c>
      <c r="R1532" s="132" t="str">
        <f>VLOOKUP($C1532,'Invited Hospitals'!$B:$K, 10, FALSE)</f>
        <v>Major</v>
      </c>
      <c r="V1532" s="1"/>
      <c r="X1532" s="1"/>
      <c r="AF1532" s="17"/>
      <c r="AG1532" s="18"/>
      <c r="AH1532" s="17"/>
    </row>
    <row r="1533" spans="1:34">
      <c r="A1533" s="84">
        <v>0.33843515534761792</v>
      </c>
      <c r="B1533" s="83" t="s">
        <v>795</v>
      </c>
      <c r="C1533" s="83" t="s">
        <v>795</v>
      </c>
      <c r="D1533" s="84">
        <v>0.52550586196277127</v>
      </c>
      <c r="E1533" s="83" t="s">
        <v>796</v>
      </c>
      <c r="F1533" s="84">
        <v>0.25663933604106137</v>
      </c>
      <c r="G1533" s="83" t="s">
        <v>1073</v>
      </c>
      <c r="H1533" t="str">
        <f t="shared" si="121"/>
        <v>AMOAKO</v>
      </c>
      <c r="I1533" t="str">
        <f t="shared" si="122"/>
        <v>JANELLE</v>
      </c>
      <c r="J1533" t="str">
        <f t="shared" si="123"/>
        <v>Amoako, Janelle</v>
      </c>
      <c r="K1533">
        <f>VLOOKUP(C1533,'Invited Hospitals'!B:J, 7, FALSE)</f>
        <v>247</v>
      </c>
      <c r="L1533" s="132">
        <v>36</v>
      </c>
      <c r="M1533">
        <f>VLOOKUP($C1533,'Invited Hospitals'!$B:$J, 8, FALSE)</f>
        <v>2004</v>
      </c>
      <c r="N1533" s="132" t="str">
        <f>VLOOKUP($C1533,'Invited Hospitals'!$B:$K, 9, FALSE)</f>
        <v>Nongovt. (not-for-profit) - Other</v>
      </c>
      <c r="O1533" s="17" t="s">
        <v>2426</v>
      </c>
      <c r="P1533" s="122">
        <v>36484</v>
      </c>
      <c r="Q1533" s="17" t="s">
        <v>2422</v>
      </c>
      <c r="R1533" s="132" t="str">
        <f>VLOOKUP($C1533,'Invited Hospitals'!$B:$K, 10, FALSE)</f>
        <v>Major</v>
      </c>
      <c r="V1533" s="1"/>
      <c r="X1533" s="1"/>
      <c r="AF1533" s="17"/>
      <c r="AG1533" s="18"/>
      <c r="AH1533" s="17"/>
    </row>
    <row r="1534" spans="1:34">
      <c r="A1534" s="84">
        <v>0.62337404297244514</v>
      </c>
      <c r="B1534" s="83" t="s">
        <v>795</v>
      </c>
      <c r="C1534" s="83" t="s">
        <v>795</v>
      </c>
      <c r="D1534" s="84">
        <v>0.52550586196277127</v>
      </c>
      <c r="E1534" s="83" t="s">
        <v>796</v>
      </c>
      <c r="F1534" s="84">
        <v>0.25663933604106137</v>
      </c>
      <c r="G1534" s="83" t="s">
        <v>1074</v>
      </c>
      <c r="H1534" t="str">
        <f t="shared" si="121"/>
        <v>AUBIN</v>
      </c>
      <c r="I1534" t="str">
        <f t="shared" si="122"/>
        <v>DARYL</v>
      </c>
      <c r="J1534" t="str">
        <f t="shared" si="123"/>
        <v>Aubin, Daryl</v>
      </c>
      <c r="K1534">
        <f>VLOOKUP(C1534,'Invited Hospitals'!B:J, 7, FALSE)</f>
        <v>247</v>
      </c>
      <c r="L1534" s="132">
        <v>36</v>
      </c>
      <c r="M1534">
        <f>VLOOKUP($C1534,'Invited Hospitals'!$B:$J, 8, FALSE)</f>
        <v>2004</v>
      </c>
      <c r="N1534" s="132" t="str">
        <f>VLOOKUP($C1534,'Invited Hospitals'!$B:$K, 9, FALSE)</f>
        <v>Nongovt. (not-for-profit) - Other</v>
      </c>
      <c r="O1534" s="17" t="s">
        <v>2426</v>
      </c>
      <c r="P1534" s="122">
        <v>39426</v>
      </c>
      <c r="Q1534" s="17" t="s">
        <v>2422</v>
      </c>
      <c r="R1534" s="132" t="str">
        <f>VLOOKUP($C1534,'Invited Hospitals'!$B:$K, 10, FALSE)</f>
        <v>Major</v>
      </c>
      <c r="V1534" s="1"/>
      <c r="X1534" s="1"/>
      <c r="AF1534" s="17"/>
      <c r="AG1534" s="18"/>
      <c r="AH1534" s="17"/>
    </row>
    <row r="1535" spans="1:34">
      <c r="A1535" s="84">
        <v>0.24856832300797405</v>
      </c>
      <c r="B1535" s="83" t="s">
        <v>795</v>
      </c>
      <c r="C1535" s="83" t="s">
        <v>795</v>
      </c>
      <c r="D1535" s="84">
        <v>0.52550586196277127</v>
      </c>
      <c r="E1535" s="83" t="s">
        <v>796</v>
      </c>
      <c r="F1535" s="84">
        <v>0.25663933604106137</v>
      </c>
      <c r="G1535" s="83" t="s">
        <v>1075</v>
      </c>
      <c r="H1535" t="str">
        <f t="shared" si="121"/>
        <v>BENEDETTI</v>
      </c>
      <c r="I1535" t="str">
        <f t="shared" si="122"/>
        <v>ALICIA M</v>
      </c>
      <c r="J1535" t="str">
        <f t="shared" si="123"/>
        <v>Benedetti, Alicia M</v>
      </c>
      <c r="K1535">
        <f>VLOOKUP(C1535,'Invited Hospitals'!B:J, 7, FALSE)</f>
        <v>247</v>
      </c>
      <c r="L1535" s="132">
        <v>36</v>
      </c>
      <c r="M1535">
        <f>VLOOKUP($C1535,'Invited Hospitals'!$B:$J, 8, FALSE)</f>
        <v>2004</v>
      </c>
      <c r="N1535" s="132" t="str">
        <f>VLOOKUP($C1535,'Invited Hospitals'!$B:$K, 9, FALSE)</f>
        <v>Nongovt. (not-for-profit) - Other</v>
      </c>
      <c r="O1535" s="17" t="s">
        <v>2685</v>
      </c>
      <c r="P1535" s="122">
        <v>42282</v>
      </c>
      <c r="Q1535" s="17" t="s">
        <v>2647</v>
      </c>
      <c r="R1535" s="132" t="str">
        <f>VLOOKUP($C1535,'Invited Hospitals'!$B:$K, 10, FALSE)</f>
        <v>Major</v>
      </c>
      <c r="V1535" s="1"/>
      <c r="X1535" s="1"/>
      <c r="AF1535" s="17"/>
      <c r="AG1535" s="18"/>
      <c r="AH1535" s="17"/>
    </row>
    <row r="1536" spans="1:34">
      <c r="A1536" s="84">
        <v>0.32157346136220144</v>
      </c>
      <c r="B1536" s="83" t="s">
        <v>795</v>
      </c>
      <c r="C1536" s="83" t="s">
        <v>795</v>
      </c>
      <c r="D1536" s="84">
        <v>0.52550586196277127</v>
      </c>
      <c r="E1536" s="83" t="s">
        <v>796</v>
      </c>
      <c r="F1536" s="84">
        <v>0.25663933604106137</v>
      </c>
      <c r="G1536" s="83" t="s">
        <v>1076</v>
      </c>
      <c r="H1536" t="str">
        <f t="shared" si="121"/>
        <v>BLANCHARD</v>
      </c>
      <c r="I1536" t="str">
        <f t="shared" si="122"/>
        <v>AMANDA</v>
      </c>
      <c r="J1536" t="str">
        <f t="shared" si="123"/>
        <v>Blanchard, Amanda</v>
      </c>
      <c r="K1536">
        <f>VLOOKUP(C1536,'Invited Hospitals'!B:J, 7, FALSE)</f>
        <v>247</v>
      </c>
      <c r="L1536" s="132">
        <v>36</v>
      </c>
      <c r="M1536">
        <f>VLOOKUP($C1536,'Invited Hospitals'!$B:$J, 8, FALSE)</f>
        <v>2004</v>
      </c>
      <c r="N1536" s="132" t="str">
        <f>VLOOKUP($C1536,'Invited Hospitals'!$B:$K, 9, FALSE)</f>
        <v>Nongovt. (not-for-profit) - Other</v>
      </c>
      <c r="O1536" s="17" t="s">
        <v>2426</v>
      </c>
      <c r="P1536" s="122">
        <v>39272</v>
      </c>
      <c r="Q1536" s="17" t="s">
        <v>2422</v>
      </c>
      <c r="R1536" s="132" t="str">
        <f>VLOOKUP($C1536,'Invited Hospitals'!$B:$K, 10, FALSE)</f>
        <v>Major</v>
      </c>
      <c r="V1536" s="1"/>
      <c r="X1536" s="1"/>
      <c r="AF1536" s="17"/>
      <c r="AG1536" s="18"/>
      <c r="AH1536" s="17"/>
    </row>
    <row r="1537" spans="1:34">
      <c r="A1537" s="84">
        <v>0.4102537719603937</v>
      </c>
      <c r="B1537" s="83" t="s">
        <v>795</v>
      </c>
      <c r="C1537" s="83" t="s">
        <v>795</v>
      </c>
      <c r="D1537" s="84">
        <v>0.52550586196277127</v>
      </c>
      <c r="E1537" s="83" t="s">
        <v>796</v>
      </c>
      <c r="F1537" s="84">
        <v>0.25663933604106137</v>
      </c>
      <c r="G1537" s="83" t="s">
        <v>1077</v>
      </c>
      <c r="H1537" t="str">
        <f t="shared" si="121"/>
        <v>BUELL</v>
      </c>
      <c r="I1537" t="str">
        <f t="shared" si="122"/>
        <v>MAGGIE</v>
      </c>
      <c r="J1537" t="str">
        <f t="shared" si="123"/>
        <v>Buell, Maggie</v>
      </c>
      <c r="K1537">
        <f>VLOOKUP(C1537,'Invited Hospitals'!B:J, 7, FALSE)</f>
        <v>247</v>
      </c>
      <c r="L1537" s="132">
        <v>36</v>
      </c>
      <c r="M1537">
        <f>VLOOKUP($C1537,'Invited Hospitals'!$B:$J, 8, FALSE)</f>
        <v>2004</v>
      </c>
      <c r="N1537" s="132" t="str">
        <f>VLOOKUP($C1537,'Invited Hospitals'!$B:$K, 9, FALSE)</f>
        <v>Nongovt. (not-for-profit) - Other</v>
      </c>
      <c r="O1537" s="17" t="s">
        <v>2426</v>
      </c>
      <c r="P1537" s="122">
        <v>39706</v>
      </c>
      <c r="Q1537" s="17" t="s">
        <v>2476</v>
      </c>
      <c r="R1537" s="132" t="str">
        <f>VLOOKUP($C1537,'Invited Hospitals'!$B:$K, 10, FALSE)</f>
        <v>Major</v>
      </c>
      <c r="V1537" s="1"/>
      <c r="X1537" s="1"/>
      <c r="AF1537" s="17"/>
      <c r="AG1537" s="18"/>
      <c r="AH1537" s="17"/>
    </row>
    <row r="1538" spans="1:34">
      <c r="A1538" s="84">
        <v>0.84867752560121601</v>
      </c>
      <c r="B1538" s="83" t="s">
        <v>795</v>
      </c>
      <c r="C1538" s="83" t="s">
        <v>795</v>
      </c>
      <c r="D1538" s="84">
        <v>0.52550586196277127</v>
      </c>
      <c r="E1538" s="83" t="s">
        <v>796</v>
      </c>
      <c r="F1538" s="84">
        <v>0.25663933604106137</v>
      </c>
      <c r="G1538" s="83" t="s">
        <v>1078</v>
      </c>
      <c r="H1538" t="str">
        <f t="shared" si="121"/>
        <v>CARDIN</v>
      </c>
      <c r="I1538" t="str">
        <f t="shared" si="122"/>
        <v>MEAGHAN</v>
      </c>
      <c r="J1538" t="str">
        <f t="shared" si="123"/>
        <v>Cardin, Meaghan</v>
      </c>
      <c r="K1538">
        <f>VLOOKUP(C1538,'Invited Hospitals'!B:J, 7, FALSE)</f>
        <v>247</v>
      </c>
      <c r="L1538" s="132">
        <v>36</v>
      </c>
      <c r="M1538">
        <f>VLOOKUP($C1538,'Invited Hospitals'!$B:$J, 8, FALSE)</f>
        <v>2004</v>
      </c>
      <c r="N1538" s="132" t="str">
        <f>VLOOKUP($C1538,'Invited Hospitals'!$B:$K, 9, FALSE)</f>
        <v>Nongovt. (not-for-profit) - Other</v>
      </c>
      <c r="O1538" s="17" t="s">
        <v>2686</v>
      </c>
      <c r="P1538" s="122">
        <v>41428</v>
      </c>
      <c r="Q1538" s="17" t="s">
        <v>2422</v>
      </c>
      <c r="R1538" s="132" t="str">
        <f>VLOOKUP($C1538,'Invited Hospitals'!$B:$K, 10, FALSE)</f>
        <v>Major</v>
      </c>
      <c r="V1538" s="1"/>
      <c r="X1538" s="1"/>
      <c r="AF1538" s="17"/>
      <c r="AG1538" s="18"/>
      <c r="AH1538" s="17"/>
    </row>
    <row r="1539" spans="1:34">
      <c r="A1539" s="84">
        <v>0.3307944730845056</v>
      </c>
      <c r="B1539" s="83" t="s">
        <v>795</v>
      </c>
      <c r="C1539" s="83" t="s">
        <v>795</v>
      </c>
      <c r="D1539" s="84">
        <v>0.52550586196277127</v>
      </c>
      <c r="E1539" s="83" t="s">
        <v>796</v>
      </c>
      <c r="F1539" s="84">
        <v>0.25663933604106137</v>
      </c>
      <c r="G1539" s="83" t="s">
        <v>1079</v>
      </c>
      <c r="H1539" t="str">
        <f t="shared" si="121"/>
        <v>CENTRACCHIO</v>
      </c>
      <c r="I1539" t="str">
        <f t="shared" si="122"/>
        <v>TESSA</v>
      </c>
      <c r="J1539" t="str">
        <f t="shared" si="123"/>
        <v>Centracchio, Tessa</v>
      </c>
      <c r="K1539">
        <f>VLOOKUP(C1539,'Invited Hospitals'!B:J, 7, FALSE)</f>
        <v>247</v>
      </c>
      <c r="L1539" s="132">
        <v>36</v>
      </c>
      <c r="M1539">
        <f>VLOOKUP($C1539,'Invited Hospitals'!$B:$J, 8, FALSE)</f>
        <v>2004</v>
      </c>
      <c r="N1539" s="132" t="str">
        <f>VLOOKUP($C1539,'Invited Hospitals'!$B:$K, 9, FALSE)</f>
        <v>Nongovt. (not-for-profit) - Other</v>
      </c>
      <c r="O1539" s="17" t="s">
        <v>2426</v>
      </c>
      <c r="P1539" s="122">
        <v>42856</v>
      </c>
      <c r="Q1539" s="17" t="s">
        <v>2476</v>
      </c>
      <c r="R1539" s="132" t="str">
        <f>VLOOKUP($C1539,'Invited Hospitals'!$B:$K, 10, FALSE)</f>
        <v>Major</v>
      </c>
      <c r="V1539" s="1"/>
      <c r="X1539" s="1"/>
      <c r="AF1539" s="17"/>
      <c r="AG1539" s="18"/>
      <c r="AH1539" s="17"/>
    </row>
    <row r="1540" spans="1:34">
      <c r="A1540" s="84">
        <v>0.66517567021921531</v>
      </c>
      <c r="B1540" s="83" t="s">
        <v>795</v>
      </c>
      <c r="C1540" s="83" t="s">
        <v>795</v>
      </c>
      <c r="D1540" s="84">
        <v>0.52550586196277127</v>
      </c>
      <c r="E1540" s="83" t="s">
        <v>796</v>
      </c>
      <c r="F1540" s="84">
        <v>0.25663933604106137</v>
      </c>
      <c r="G1540" s="83" t="s">
        <v>1080</v>
      </c>
      <c r="H1540" t="str">
        <f t="shared" si="121"/>
        <v>CLEMONS</v>
      </c>
      <c r="I1540" t="str">
        <f t="shared" si="122"/>
        <v>SARAH</v>
      </c>
      <c r="J1540" t="str">
        <f t="shared" si="123"/>
        <v>Clemons, Sarah</v>
      </c>
      <c r="K1540">
        <f>VLOOKUP(C1540,'Invited Hospitals'!B:J, 7, FALSE)</f>
        <v>247</v>
      </c>
      <c r="L1540" s="132">
        <v>36</v>
      </c>
      <c r="M1540">
        <f>VLOOKUP($C1540,'Invited Hospitals'!$B:$J, 8, FALSE)</f>
        <v>2004</v>
      </c>
      <c r="N1540" s="132" t="str">
        <f>VLOOKUP($C1540,'Invited Hospitals'!$B:$K, 9, FALSE)</f>
        <v>Nongovt. (not-for-profit) - Other</v>
      </c>
      <c r="O1540" s="17" t="s">
        <v>2426</v>
      </c>
      <c r="P1540" s="18">
        <v>42589</v>
      </c>
      <c r="Q1540" s="17" t="s">
        <v>2422</v>
      </c>
      <c r="R1540" s="132" t="str">
        <f>VLOOKUP($C1540,'Invited Hospitals'!$B:$K, 10, FALSE)</f>
        <v>Major</v>
      </c>
      <c r="V1540" s="1"/>
      <c r="X1540" s="1"/>
      <c r="AF1540" s="17"/>
      <c r="AG1540" s="18"/>
      <c r="AH1540" s="17"/>
    </row>
    <row r="1541" spans="1:34">
      <c r="A1541" s="84">
        <v>0.12460607554691638</v>
      </c>
      <c r="B1541" s="83" t="s">
        <v>795</v>
      </c>
      <c r="C1541" s="83" t="s">
        <v>795</v>
      </c>
      <c r="D1541" s="84">
        <v>0.52550586196277127</v>
      </c>
      <c r="E1541" s="83" t="s">
        <v>796</v>
      </c>
      <c r="F1541" s="84">
        <v>0.25663933604106137</v>
      </c>
      <c r="G1541" s="83" t="s">
        <v>1081</v>
      </c>
      <c r="H1541" t="str">
        <f t="shared" si="121"/>
        <v>CORREIA</v>
      </c>
      <c r="I1541" t="str">
        <f t="shared" si="122"/>
        <v>HANNA M</v>
      </c>
      <c r="J1541" t="str">
        <f t="shared" si="123"/>
        <v>Correia, Hanna M</v>
      </c>
      <c r="K1541">
        <f>VLOOKUP(C1541,'Invited Hospitals'!B:J, 7, FALSE)</f>
        <v>247</v>
      </c>
      <c r="L1541" s="132">
        <v>36</v>
      </c>
      <c r="M1541">
        <f>VLOOKUP($C1541,'Invited Hospitals'!$B:$J, 8, FALSE)</f>
        <v>2004</v>
      </c>
      <c r="N1541" s="132" t="str">
        <f>VLOOKUP($C1541,'Invited Hospitals'!$B:$K, 9, FALSE)</f>
        <v>Nongovt. (not-for-profit) - Other</v>
      </c>
      <c r="O1541" s="17" t="s">
        <v>2626</v>
      </c>
      <c r="P1541" s="18"/>
      <c r="Q1541" s="17" t="s">
        <v>2422</v>
      </c>
      <c r="R1541" s="132" t="str">
        <f>VLOOKUP($C1541,'Invited Hospitals'!$B:$K, 10, FALSE)</f>
        <v>Major</v>
      </c>
      <c r="V1541" s="1"/>
      <c r="X1541" s="1"/>
      <c r="AF1541" s="17"/>
      <c r="AG1541" s="18"/>
      <c r="AH1541" s="17"/>
    </row>
    <row r="1542" spans="1:34">
      <c r="A1542" s="84">
        <v>0.3675002119965165</v>
      </c>
      <c r="B1542" s="83" t="s">
        <v>795</v>
      </c>
      <c r="C1542" s="83" t="s">
        <v>795</v>
      </c>
      <c r="D1542" s="84">
        <v>0.52550586196277127</v>
      </c>
      <c r="E1542" s="83" t="s">
        <v>796</v>
      </c>
      <c r="F1542" s="84">
        <v>0.25663933604106137</v>
      </c>
      <c r="G1542" s="83" t="s">
        <v>1082</v>
      </c>
      <c r="H1542" t="str">
        <f t="shared" si="121"/>
        <v>DUARTE</v>
      </c>
      <c r="I1542" t="str">
        <f t="shared" si="122"/>
        <v>MARIA K</v>
      </c>
      <c r="J1542" t="str">
        <f t="shared" si="123"/>
        <v>Duarte, Maria K</v>
      </c>
      <c r="K1542">
        <f>VLOOKUP(C1542,'Invited Hospitals'!B:J, 7, FALSE)</f>
        <v>247</v>
      </c>
      <c r="L1542" s="132">
        <v>36</v>
      </c>
      <c r="M1542">
        <f>VLOOKUP($C1542,'Invited Hospitals'!$B:$J, 8, FALSE)</f>
        <v>2004</v>
      </c>
      <c r="N1542" s="132" t="str">
        <f>VLOOKUP($C1542,'Invited Hospitals'!$B:$K, 9, FALSE)</f>
        <v>Nongovt. (not-for-profit) - Other</v>
      </c>
      <c r="O1542" s="125" t="s">
        <v>2426</v>
      </c>
      <c r="P1542" s="121">
        <v>42387</v>
      </c>
      <c r="Q1542" s="125" t="s">
        <v>2434</v>
      </c>
      <c r="R1542" s="132" t="str">
        <f>VLOOKUP($C1542,'Invited Hospitals'!$B:$K, 10, FALSE)</f>
        <v>Major</v>
      </c>
      <c r="V1542" s="1"/>
      <c r="X1542" s="1"/>
      <c r="AF1542" s="17"/>
      <c r="AG1542" s="18"/>
      <c r="AH1542" s="17"/>
    </row>
    <row r="1543" spans="1:34">
      <c r="A1543" s="84">
        <v>0.10209303825913152</v>
      </c>
      <c r="B1543" s="83" t="s">
        <v>795</v>
      </c>
      <c r="C1543" s="83" t="s">
        <v>795</v>
      </c>
      <c r="D1543" s="84">
        <v>0.52550586196277127</v>
      </c>
      <c r="E1543" s="83" t="s">
        <v>796</v>
      </c>
      <c r="F1543" s="84">
        <v>0.25663933604106137</v>
      </c>
      <c r="G1543" s="83" t="s">
        <v>1083</v>
      </c>
      <c r="H1543" t="str">
        <f t="shared" si="121"/>
        <v>DZIALO</v>
      </c>
      <c r="I1543" t="str">
        <f t="shared" si="122"/>
        <v>STEPHANIE</v>
      </c>
      <c r="J1543" t="str">
        <f t="shared" si="123"/>
        <v>Dzialo, Stephanie</v>
      </c>
      <c r="K1543">
        <f>VLOOKUP(C1543,'Invited Hospitals'!B:J, 7, FALSE)</f>
        <v>247</v>
      </c>
      <c r="L1543" s="132">
        <v>36</v>
      </c>
      <c r="M1543">
        <f>VLOOKUP($C1543,'Invited Hospitals'!$B:$J, 8, FALSE)</f>
        <v>2004</v>
      </c>
      <c r="N1543" s="132" t="str">
        <f>VLOOKUP($C1543,'Invited Hospitals'!$B:$K, 9, FALSE)</f>
        <v>Nongovt. (not-for-profit) - Other</v>
      </c>
      <c r="O1543" s="17" t="s">
        <v>2426</v>
      </c>
      <c r="P1543" s="18">
        <v>42222</v>
      </c>
      <c r="Q1543" s="17" t="s">
        <v>2656</v>
      </c>
      <c r="R1543" s="132" t="str">
        <f>VLOOKUP($C1543,'Invited Hospitals'!$B:$K, 10, FALSE)</f>
        <v>Major</v>
      </c>
      <c r="V1543" s="1"/>
      <c r="X1543" s="1"/>
      <c r="AF1543" s="17"/>
      <c r="AG1543" s="18"/>
      <c r="AH1543" s="17"/>
    </row>
    <row r="1544" spans="1:34">
      <c r="A1544" s="84">
        <v>0.62485606299953733</v>
      </c>
      <c r="B1544" s="83" t="s">
        <v>795</v>
      </c>
      <c r="C1544" s="83" t="s">
        <v>795</v>
      </c>
      <c r="D1544" s="84">
        <v>0.52550586196277127</v>
      </c>
      <c r="E1544" s="83" t="s">
        <v>796</v>
      </c>
      <c r="F1544" s="84">
        <v>0.25663933604106137</v>
      </c>
      <c r="G1544" s="83" t="s">
        <v>1084</v>
      </c>
      <c r="H1544" t="str">
        <f t="shared" si="121"/>
        <v>EASLEY</v>
      </c>
      <c r="I1544" t="str">
        <f t="shared" si="122"/>
        <v>GINA M</v>
      </c>
      <c r="J1544" t="str">
        <f t="shared" si="123"/>
        <v>Easley, Gina M</v>
      </c>
      <c r="K1544">
        <f>VLOOKUP(C1544,'Invited Hospitals'!B:J, 7, FALSE)</f>
        <v>247</v>
      </c>
      <c r="L1544" s="132">
        <v>36</v>
      </c>
      <c r="M1544">
        <f>VLOOKUP($C1544,'Invited Hospitals'!$B:$J, 8, FALSE)</f>
        <v>2004</v>
      </c>
      <c r="N1544" s="132" t="str">
        <f>VLOOKUP($C1544,'Invited Hospitals'!$B:$K, 9, FALSE)</f>
        <v>Nongovt. (not-for-profit) - Other</v>
      </c>
      <c r="O1544" s="17" t="s">
        <v>2421</v>
      </c>
      <c r="P1544" s="18">
        <v>34659</v>
      </c>
      <c r="Q1544" s="17" t="s">
        <v>2656</v>
      </c>
      <c r="R1544" s="132" t="str">
        <f>VLOOKUP($C1544,'Invited Hospitals'!$B:$K, 10, FALSE)</f>
        <v>Major</v>
      </c>
      <c r="V1544" s="1"/>
      <c r="X1544" s="1"/>
      <c r="AF1544" s="17"/>
      <c r="AG1544" s="18"/>
      <c r="AH1544" s="17"/>
    </row>
    <row r="1545" spans="1:34">
      <c r="A1545" s="84">
        <v>0.7053049695987591</v>
      </c>
      <c r="B1545" s="83" t="s">
        <v>795</v>
      </c>
      <c r="C1545" s="83" t="s">
        <v>795</v>
      </c>
      <c r="D1545" s="84">
        <v>0.52550586196277127</v>
      </c>
      <c r="E1545" s="83" t="s">
        <v>796</v>
      </c>
      <c r="F1545" s="84">
        <v>0.25663933604106137</v>
      </c>
      <c r="G1545" s="83" t="s">
        <v>1085</v>
      </c>
      <c r="H1545" t="str">
        <f t="shared" si="121"/>
        <v>ELLINWOOD</v>
      </c>
      <c r="I1545" t="str">
        <f t="shared" si="122"/>
        <v>KATELYN M</v>
      </c>
      <c r="J1545" t="str">
        <f t="shared" si="123"/>
        <v>Ellinwood, Katelyn M</v>
      </c>
      <c r="K1545">
        <f>VLOOKUP(C1545,'Invited Hospitals'!B:J, 7, FALSE)</f>
        <v>247</v>
      </c>
      <c r="L1545" s="132">
        <v>36</v>
      </c>
      <c r="M1545">
        <f>VLOOKUP($C1545,'Invited Hospitals'!$B:$J, 8, FALSE)</f>
        <v>2004</v>
      </c>
      <c r="N1545" s="132" t="str">
        <f>VLOOKUP($C1545,'Invited Hospitals'!$B:$K, 9, FALSE)</f>
        <v>Nongovt. (not-for-profit) - Other</v>
      </c>
      <c r="O1545" s="17" t="s">
        <v>2426</v>
      </c>
      <c r="P1545" s="18">
        <v>36521</v>
      </c>
      <c r="Q1545" s="17" t="s">
        <v>2656</v>
      </c>
      <c r="R1545" s="132" t="str">
        <f>VLOOKUP($C1545,'Invited Hospitals'!$B:$K, 10, FALSE)</f>
        <v>Major</v>
      </c>
      <c r="V1545" s="1"/>
      <c r="X1545" s="1"/>
      <c r="AF1545" s="17"/>
      <c r="AG1545" s="18"/>
      <c r="AH1545" s="17"/>
    </row>
    <row r="1546" spans="1:34">
      <c r="A1546" s="84">
        <v>0.48324903230978256</v>
      </c>
      <c r="B1546" s="83" t="s">
        <v>795</v>
      </c>
      <c r="C1546" s="83" t="s">
        <v>795</v>
      </c>
      <c r="D1546" s="84">
        <v>0.52550586196277127</v>
      </c>
      <c r="E1546" s="83" t="s">
        <v>796</v>
      </c>
      <c r="F1546" s="84">
        <v>0.25663933604106137</v>
      </c>
      <c r="G1546" s="83" t="s">
        <v>1086</v>
      </c>
      <c r="H1546" t="str">
        <f t="shared" si="121"/>
        <v>FIRPO</v>
      </c>
      <c r="I1546" t="str">
        <f t="shared" si="122"/>
        <v>DARILINA M</v>
      </c>
      <c r="J1546" t="str">
        <f t="shared" si="123"/>
        <v>Firpo, Darilina M</v>
      </c>
      <c r="K1546">
        <f>VLOOKUP(C1546,'Invited Hospitals'!B:J, 7, FALSE)</f>
        <v>247</v>
      </c>
      <c r="L1546" s="132">
        <v>36</v>
      </c>
      <c r="M1546">
        <f>VLOOKUP($C1546,'Invited Hospitals'!$B:$J, 8, FALSE)</f>
        <v>2004</v>
      </c>
      <c r="N1546" s="132" t="str">
        <f>VLOOKUP($C1546,'Invited Hospitals'!$B:$K, 9, FALSE)</f>
        <v>Nongovt. (not-for-profit) - Other</v>
      </c>
      <c r="O1546" s="17" t="s">
        <v>3050</v>
      </c>
      <c r="P1546" s="18">
        <v>39251</v>
      </c>
      <c r="Q1546" s="17" t="s">
        <v>2656</v>
      </c>
      <c r="R1546" s="132" t="str">
        <f>VLOOKUP($C1546,'Invited Hospitals'!$B:$K, 10, FALSE)</f>
        <v>Major</v>
      </c>
      <c r="V1546" s="1"/>
      <c r="X1546" s="1"/>
      <c r="AF1546" s="17"/>
      <c r="AG1546" s="18"/>
      <c r="AH1546" s="17"/>
    </row>
    <row r="1547" spans="1:34">
      <c r="A1547" s="84">
        <v>9.8665642792239661E-2</v>
      </c>
      <c r="B1547" s="83" t="s">
        <v>795</v>
      </c>
      <c r="C1547" s="83" t="s">
        <v>795</v>
      </c>
      <c r="D1547" s="84">
        <v>0.52550586196277127</v>
      </c>
      <c r="E1547" s="83" t="s">
        <v>796</v>
      </c>
      <c r="F1547" s="84">
        <v>0.25663933604106137</v>
      </c>
      <c r="G1547" s="83" t="s">
        <v>1087</v>
      </c>
      <c r="H1547" t="str">
        <f t="shared" si="121"/>
        <v>FIRTH</v>
      </c>
      <c r="I1547" t="str">
        <f t="shared" si="122"/>
        <v>BETSY E</v>
      </c>
      <c r="J1547" t="str">
        <f t="shared" si="123"/>
        <v>Firth, Betsy E</v>
      </c>
      <c r="K1547">
        <f>VLOOKUP(C1547,'Invited Hospitals'!B:J, 7, FALSE)</f>
        <v>247</v>
      </c>
      <c r="L1547" s="132">
        <v>36</v>
      </c>
      <c r="M1547">
        <f>VLOOKUP($C1547,'Invited Hospitals'!$B:$J, 8, FALSE)</f>
        <v>2004</v>
      </c>
      <c r="N1547" s="132" t="str">
        <f>VLOOKUP($C1547,'Invited Hospitals'!$B:$K, 9, FALSE)</f>
        <v>Nongovt. (not-for-profit) - Other</v>
      </c>
      <c r="O1547" s="17" t="s">
        <v>2426</v>
      </c>
      <c r="P1547" s="18">
        <v>40714</v>
      </c>
      <c r="Q1547" s="17" t="s">
        <v>2428</v>
      </c>
      <c r="R1547" s="132" t="str">
        <f>VLOOKUP($C1547,'Invited Hospitals'!$B:$K, 10, FALSE)</f>
        <v>Major</v>
      </c>
      <c r="V1547" s="1"/>
      <c r="X1547" s="1"/>
      <c r="AF1547" s="17"/>
      <c r="AG1547" s="18"/>
      <c r="AH1547" s="17"/>
    </row>
    <row r="1548" spans="1:34">
      <c r="A1548" s="84">
        <v>0.47735518138859567</v>
      </c>
      <c r="B1548" s="83" t="s">
        <v>795</v>
      </c>
      <c r="C1548" s="83" t="s">
        <v>795</v>
      </c>
      <c r="D1548" s="84">
        <v>0.52550586196277127</v>
      </c>
      <c r="E1548" s="83" t="s">
        <v>796</v>
      </c>
      <c r="F1548" s="84">
        <v>0.25663933604106137</v>
      </c>
      <c r="G1548" s="83" t="s">
        <v>1088</v>
      </c>
      <c r="H1548" t="str">
        <f t="shared" si="121"/>
        <v>FLEMING</v>
      </c>
      <c r="I1548" t="str">
        <f t="shared" si="122"/>
        <v>SALLY A</v>
      </c>
      <c r="J1548" t="str">
        <f t="shared" si="123"/>
        <v>Fleming, Sally A</v>
      </c>
      <c r="K1548">
        <f>VLOOKUP(C1548,'Invited Hospitals'!B:J, 7, FALSE)</f>
        <v>247</v>
      </c>
      <c r="L1548" s="132">
        <v>36</v>
      </c>
      <c r="M1548">
        <f>VLOOKUP($C1548,'Invited Hospitals'!$B:$J, 8, FALSE)</f>
        <v>2004</v>
      </c>
      <c r="N1548" s="132" t="str">
        <f>VLOOKUP($C1548,'Invited Hospitals'!$B:$K, 9, FALSE)</f>
        <v>Nongovt. (not-for-profit) - Other</v>
      </c>
      <c r="O1548" s="17" t="s">
        <v>2426</v>
      </c>
      <c r="P1548" s="18">
        <v>41960</v>
      </c>
      <c r="Q1548" s="17" t="s">
        <v>2428</v>
      </c>
      <c r="R1548" s="132" t="str">
        <f>VLOOKUP($C1548,'Invited Hospitals'!$B:$K, 10, FALSE)</f>
        <v>Major</v>
      </c>
      <c r="V1548" s="1"/>
      <c r="X1548" s="1"/>
      <c r="AF1548" s="17"/>
      <c r="AG1548" s="18"/>
      <c r="AH1548" s="17"/>
    </row>
    <row r="1549" spans="1:34">
      <c r="A1549" s="84">
        <v>0.92944191960686939</v>
      </c>
      <c r="B1549" s="83" t="s">
        <v>795</v>
      </c>
      <c r="C1549" s="83" t="s">
        <v>795</v>
      </c>
      <c r="D1549" s="84">
        <v>0.52550586196277127</v>
      </c>
      <c r="E1549" s="83" t="s">
        <v>796</v>
      </c>
      <c r="F1549" s="84">
        <v>0.25663933604106137</v>
      </c>
      <c r="G1549" s="83" t="s">
        <v>1089</v>
      </c>
      <c r="H1549" t="str">
        <f t="shared" si="121"/>
        <v>FLOR</v>
      </c>
      <c r="I1549" t="str">
        <f t="shared" si="122"/>
        <v>LINDA J</v>
      </c>
      <c r="J1549" t="str">
        <f t="shared" si="123"/>
        <v>Flor, Linda J</v>
      </c>
      <c r="K1549">
        <f>VLOOKUP(C1549,'Invited Hospitals'!B:J, 7, FALSE)</f>
        <v>247</v>
      </c>
      <c r="L1549" s="132">
        <v>36</v>
      </c>
      <c r="M1549">
        <f>VLOOKUP($C1549,'Invited Hospitals'!$B:$J, 8, FALSE)</f>
        <v>2004</v>
      </c>
      <c r="N1549" s="132" t="str">
        <f>VLOOKUP($C1549,'Invited Hospitals'!$B:$K, 9, FALSE)</f>
        <v>Nongovt. (not-for-profit) - Other</v>
      </c>
      <c r="O1549" s="17" t="s">
        <v>3050</v>
      </c>
      <c r="P1549" s="18">
        <v>41379</v>
      </c>
      <c r="Q1549" s="17" t="s">
        <v>2656</v>
      </c>
      <c r="R1549" s="132" t="str">
        <f>VLOOKUP($C1549,'Invited Hospitals'!$B:$K, 10, FALSE)</f>
        <v>Major</v>
      </c>
      <c r="V1549" s="1"/>
      <c r="X1549" s="1"/>
      <c r="AF1549" s="17"/>
      <c r="AG1549" s="18"/>
      <c r="AH1549" s="17"/>
    </row>
    <row r="1550" spans="1:34">
      <c r="A1550" s="84">
        <v>0.47935730079562333</v>
      </c>
      <c r="B1550" s="83" t="s">
        <v>795</v>
      </c>
      <c r="C1550" s="83" t="s">
        <v>795</v>
      </c>
      <c r="D1550" s="84">
        <v>0.52550586196277127</v>
      </c>
      <c r="E1550" s="83" t="s">
        <v>796</v>
      </c>
      <c r="F1550" s="84">
        <v>0.25663933604106137</v>
      </c>
      <c r="G1550" s="83" t="s">
        <v>1090</v>
      </c>
      <c r="H1550" t="str">
        <f t="shared" si="121"/>
        <v>FRANCO</v>
      </c>
      <c r="I1550" t="str">
        <f t="shared" si="122"/>
        <v>IVELISSE Y</v>
      </c>
      <c r="J1550" t="str">
        <f t="shared" si="123"/>
        <v>Franco, Ivelisse Y</v>
      </c>
      <c r="K1550">
        <f>VLOOKUP(C1550,'Invited Hospitals'!B:J, 7, FALSE)</f>
        <v>247</v>
      </c>
      <c r="L1550" s="132">
        <v>36</v>
      </c>
      <c r="M1550">
        <f>VLOOKUP($C1550,'Invited Hospitals'!$B:$J, 8, FALSE)</f>
        <v>2004</v>
      </c>
      <c r="N1550" s="132" t="str">
        <f>VLOOKUP($C1550,'Invited Hospitals'!$B:$K, 9, FALSE)</f>
        <v>Nongovt. (not-for-profit) - Other</v>
      </c>
      <c r="O1550" s="17" t="s">
        <v>2426</v>
      </c>
      <c r="P1550" s="18">
        <v>39874</v>
      </c>
      <c r="Q1550" s="17" t="s">
        <v>2656</v>
      </c>
      <c r="R1550" s="132" t="str">
        <f>VLOOKUP($C1550,'Invited Hospitals'!$B:$K, 10, FALSE)</f>
        <v>Major</v>
      </c>
      <c r="V1550" s="1"/>
      <c r="X1550" s="1"/>
      <c r="AF1550" s="17"/>
      <c r="AG1550" s="18"/>
      <c r="AH1550" s="17"/>
    </row>
    <row r="1551" spans="1:34">
      <c r="A1551" s="84">
        <v>0.44524212904462268</v>
      </c>
      <c r="B1551" s="83" t="s">
        <v>795</v>
      </c>
      <c r="C1551" s="83" t="s">
        <v>795</v>
      </c>
      <c r="D1551" s="84">
        <v>0.52550586196277127</v>
      </c>
      <c r="E1551" s="83" t="s">
        <v>796</v>
      </c>
      <c r="F1551" s="84">
        <v>0.25663933604106137</v>
      </c>
      <c r="G1551" s="83" t="s">
        <v>1091</v>
      </c>
      <c r="H1551" t="str">
        <f t="shared" si="121"/>
        <v>GIAMBO</v>
      </c>
      <c r="I1551" t="str">
        <f t="shared" si="122"/>
        <v>ALICIA S</v>
      </c>
      <c r="J1551" t="str">
        <f t="shared" si="123"/>
        <v>Giambo, Alicia S</v>
      </c>
      <c r="K1551">
        <f>VLOOKUP(C1551,'Invited Hospitals'!B:J, 7, FALSE)</f>
        <v>247</v>
      </c>
      <c r="L1551" s="132">
        <v>36</v>
      </c>
      <c r="M1551">
        <f>VLOOKUP($C1551,'Invited Hospitals'!$B:$J, 8, FALSE)</f>
        <v>2004</v>
      </c>
      <c r="N1551" s="132" t="str">
        <f>VLOOKUP($C1551,'Invited Hospitals'!$B:$K, 9, FALSE)</f>
        <v>Nongovt. (not-for-profit) - Other</v>
      </c>
      <c r="O1551" s="125" t="s">
        <v>2426</v>
      </c>
      <c r="P1551" s="121">
        <v>42604</v>
      </c>
      <c r="Q1551" s="125" t="s">
        <v>2476</v>
      </c>
      <c r="R1551" s="132" t="str">
        <f>VLOOKUP($C1551,'Invited Hospitals'!$B:$K, 10, FALSE)</f>
        <v>Major</v>
      </c>
      <c r="V1551" s="1"/>
      <c r="X1551" s="1"/>
      <c r="AF1551" s="17"/>
      <c r="AG1551" s="18"/>
      <c r="AH1551" s="17"/>
    </row>
    <row r="1552" spans="1:34">
      <c r="A1552" s="84">
        <v>0.32444680850408281</v>
      </c>
      <c r="B1552" s="83" t="s">
        <v>795</v>
      </c>
      <c r="C1552" s="83" t="s">
        <v>795</v>
      </c>
      <c r="D1552" s="84">
        <v>0.52550586196277127</v>
      </c>
      <c r="E1552" s="83" t="s">
        <v>796</v>
      </c>
      <c r="F1552" s="84">
        <v>0.25663933604106137</v>
      </c>
      <c r="G1552" s="83" t="s">
        <v>1092</v>
      </c>
      <c r="H1552" t="str">
        <f t="shared" si="121"/>
        <v>GUERRA</v>
      </c>
      <c r="I1552" t="str">
        <f t="shared" si="122"/>
        <v>JENNIFER L</v>
      </c>
      <c r="J1552" t="str">
        <f t="shared" si="123"/>
        <v>Guerra, Jennifer L</v>
      </c>
      <c r="K1552">
        <f>VLOOKUP(C1552,'Invited Hospitals'!B:J, 7, FALSE)</f>
        <v>247</v>
      </c>
      <c r="L1552" s="132">
        <v>36</v>
      </c>
      <c r="M1552">
        <f>VLOOKUP($C1552,'Invited Hospitals'!$B:$J, 8, FALSE)</f>
        <v>2004</v>
      </c>
      <c r="N1552" s="132" t="str">
        <f>VLOOKUP($C1552,'Invited Hospitals'!$B:$K, 9, FALSE)</f>
        <v>Nongovt. (not-for-profit) - Other</v>
      </c>
      <c r="O1552" s="125" t="s">
        <v>2426</v>
      </c>
      <c r="P1552" s="121">
        <v>36360</v>
      </c>
      <c r="Q1552" s="125" t="s">
        <v>2476</v>
      </c>
      <c r="R1552" s="132" t="str">
        <f>VLOOKUP($C1552,'Invited Hospitals'!$B:$K, 10, FALSE)</f>
        <v>Major</v>
      </c>
      <c r="V1552" s="1"/>
      <c r="X1552" s="1"/>
      <c r="AF1552" s="17"/>
      <c r="AG1552" s="18"/>
      <c r="AH1552" s="17"/>
    </row>
    <row r="1553" spans="1:34">
      <c r="A1553" s="84">
        <v>0.46973541168107613</v>
      </c>
      <c r="B1553" s="83" t="s">
        <v>795</v>
      </c>
      <c r="C1553" s="83" t="s">
        <v>795</v>
      </c>
      <c r="D1553" s="84">
        <v>0.52550586196277127</v>
      </c>
      <c r="E1553" s="83" t="s">
        <v>796</v>
      </c>
      <c r="F1553" s="84">
        <v>0.25663933604106137</v>
      </c>
      <c r="G1553" s="83" t="s">
        <v>1093</v>
      </c>
      <c r="H1553" t="str">
        <f t="shared" si="121"/>
        <v>HAWTHORNE</v>
      </c>
      <c r="I1553" t="str">
        <f t="shared" si="122"/>
        <v>LISA L</v>
      </c>
      <c r="J1553" t="str">
        <f t="shared" si="123"/>
        <v>Hawthorne, Lisa L</v>
      </c>
      <c r="K1553">
        <f>VLOOKUP(C1553,'Invited Hospitals'!B:J, 7, FALSE)</f>
        <v>247</v>
      </c>
      <c r="L1553" s="132">
        <v>36</v>
      </c>
      <c r="M1553">
        <f>VLOOKUP($C1553,'Invited Hospitals'!$B:$J, 8, FALSE)</f>
        <v>2004</v>
      </c>
      <c r="N1553" s="132" t="str">
        <f>VLOOKUP($C1553,'Invited Hospitals'!$B:$K, 9, FALSE)</f>
        <v>Nongovt. (not-for-profit) - Other</v>
      </c>
      <c r="O1553" s="17" t="s">
        <v>2426</v>
      </c>
      <c r="P1553" s="113">
        <v>39078</v>
      </c>
      <c r="Q1553" s="17" t="s">
        <v>2678</v>
      </c>
      <c r="R1553" s="132" t="str">
        <f>VLOOKUP($C1553,'Invited Hospitals'!$B:$K, 10, FALSE)</f>
        <v>Major</v>
      </c>
      <c r="V1553" s="1"/>
      <c r="X1553" s="1"/>
      <c r="AF1553" s="17"/>
      <c r="AG1553" s="18"/>
      <c r="AH1553" s="17"/>
    </row>
    <row r="1554" spans="1:34">
      <c r="A1554" s="84">
        <v>0.12001877998685295</v>
      </c>
      <c r="B1554" s="83" t="s">
        <v>795</v>
      </c>
      <c r="C1554" s="83" t="s">
        <v>795</v>
      </c>
      <c r="D1554" s="84">
        <v>0.52550586196277127</v>
      </c>
      <c r="E1554" s="83" t="s">
        <v>796</v>
      </c>
      <c r="F1554" s="84">
        <v>0.25663933604106137</v>
      </c>
      <c r="G1554" s="83" t="s">
        <v>1094</v>
      </c>
      <c r="H1554" t="str">
        <f t="shared" si="121"/>
        <v>KRUPA</v>
      </c>
      <c r="I1554" t="str">
        <f t="shared" si="122"/>
        <v>ALEXANDRA M</v>
      </c>
      <c r="J1554" t="str">
        <f t="shared" si="123"/>
        <v>Krupa, Alexandra M</v>
      </c>
      <c r="K1554">
        <f>VLOOKUP(C1554,'Invited Hospitals'!B:J, 7, FALSE)</f>
        <v>247</v>
      </c>
      <c r="L1554" s="132">
        <v>36</v>
      </c>
      <c r="M1554">
        <f>VLOOKUP($C1554,'Invited Hospitals'!$B:$J, 8, FALSE)</f>
        <v>2004</v>
      </c>
      <c r="N1554" s="132" t="str">
        <f>VLOOKUP($C1554,'Invited Hospitals'!$B:$K, 9, FALSE)</f>
        <v>Nongovt. (not-for-profit) - Other</v>
      </c>
      <c r="O1554" s="17" t="s">
        <v>2433</v>
      </c>
      <c r="P1554" s="18">
        <v>42954</v>
      </c>
      <c r="Q1554" s="17" t="s">
        <v>2422</v>
      </c>
      <c r="R1554" s="132" t="str">
        <f>VLOOKUP($C1554,'Invited Hospitals'!$B:$K, 10, FALSE)</f>
        <v>Major</v>
      </c>
      <c r="V1554" s="1"/>
      <c r="X1554" s="1"/>
      <c r="AF1554" s="17"/>
      <c r="AG1554" s="18"/>
      <c r="AH1554" s="17"/>
    </row>
    <row r="1555" spans="1:34">
      <c r="A1555" s="84">
        <v>0.28218550143767129</v>
      </c>
      <c r="B1555" s="83" t="s">
        <v>795</v>
      </c>
      <c r="C1555" s="83" t="s">
        <v>795</v>
      </c>
      <c r="D1555" s="84">
        <v>0.52550586196277127</v>
      </c>
      <c r="E1555" s="83" t="s">
        <v>796</v>
      </c>
      <c r="F1555" s="84">
        <v>0.25663933604106137</v>
      </c>
      <c r="G1555" s="83" t="s">
        <v>1095</v>
      </c>
      <c r="H1555" t="str">
        <f t="shared" si="121"/>
        <v>LAGOR</v>
      </c>
      <c r="I1555" t="str">
        <f t="shared" si="122"/>
        <v>SHAHNEE L</v>
      </c>
      <c r="J1555" t="str">
        <f t="shared" si="123"/>
        <v>Lagor, Shahnee L</v>
      </c>
      <c r="K1555">
        <f>VLOOKUP(C1555,'Invited Hospitals'!B:J, 7, FALSE)</f>
        <v>247</v>
      </c>
      <c r="L1555" s="132">
        <v>36</v>
      </c>
      <c r="M1555">
        <f>VLOOKUP($C1555,'Invited Hospitals'!$B:$J, 8, FALSE)</f>
        <v>2004</v>
      </c>
      <c r="N1555" s="132" t="str">
        <f>VLOOKUP($C1555,'Invited Hospitals'!$B:$K, 9, FALSE)</f>
        <v>Nongovt. (not-for-profit) - Other</v>
      </c>
      <c r="O1555" s="17" t="s">
        <v>2433</v>
      </c>
      <c r="P1555" s="18">
        <v>38690</v>
      </c>
      <c r="Q1555" s="17" t="s">
        <v>2434</v>
      </c>
      <c r="R1555" s="132" t="str">
        <f>VLOOKUP($C1555,'Invited Hospitals'!$B:$K, 10, FALSE)</f>
        <v>Major</v>
      </c>
      <c r="V1555" s="1"/>
      <c r="X1555" s="1"/>
      <c r="AF1555" s="17"/>
      <c r="AG1555" s="18"/>
      <c r="AH1555" s="17"/>
    </row>
    <row r="1556" spans="1:34">
      <c r="A1556" s="84">
        <v>0.74455629691553216</v>
      </c>
      <c r="B1556" s="83" t="s">
        <v>795</v>
      </c>
      <c r="C1556" s="83" t="s">
        <v>795</v>
      </c>
      <c r="D1556" s="84">
        <v>0.52550586196277127</v>
      </c>
      <c r="E1556" s="83" t="s">
        <v>796</v>
      </c>
      <c r="F1556" s="84">
        <v>0.25663933604106137</v>
      </c>
      <c r="G1556" s="83" t="s">
        <v>1096</v>
      </c>
      <c r="H1556" t="str">
        <f t="shared" si="121"/>
        <v>LAWLER</v>
      </c>
      <c r="I1556" t="str">
        <f t="shared" si="122"/>
        <v>JESSICA M</v>
      </c>
      <c r="J1556" t="str">
        <f t="shared" si="123"/>
        <v>Lawler, Jessica M</v>
      </c>
      <c r="K1556">
        <f>VLOOKUP(C1556,'Invited Hospitals'!B:J, 7, FALSE)</f>
        <v>247</v>
      </c>
      <c r="L1556" s="132">
        <v>36</v>
      </c>
      <c r="M1556">
        <f>VLOOKUP($C1556,'Invited Hospitals'!$B:$J, 8, FALSE)</f>
        <v>2004</v>
      </c>
      <c r="N1556" s="132" t="str">
        <f>VLOOKUP($C1556,'Invited Hospitals'!$B:$K, 9, FALSE)</f>
        <v>Nongovt. (not-for-profit) - Other</v>
      </c>
      <c r="O1556" s="17" t="s">
        <v>2433</v>
      </c>
      <c r="P1556" s="18">
        <v>40343</v>
      </c>
      <c r="Q1556" s="17" t="s">
        <v>2422</v>
      </c>
      <c r="R1556" s="132" t="str">
        <f>VLOOKUP($C1556,'Invited Hospitals'!$B:$K, 10, FALSE)</f>
        <v>Major</v>
      </c>
      <c r="V1556" s="1"/>
      <c r="X1556" s="1"/>
      <c r="AF1556" s="17"/>
      <c r="AG1556" s="18"/>
      <c r="AH1556" s="17"/>
    </row>
    <row r="1557" spans="1:34">
      <c r="A1557" s="84">
        <v>0.29020546180032236</v>
      </c>
      <c r="B1557" s="83" t="s">
        <v>795</v>
      </c>
      <c r="C1557" s="83" t="s">
        <v>795</v>
      </c>
      <c r="D1557" s="84">
        <v>0.52550586196277127</v>
      </c>
      <c r="E1557" s="83" t="s">
        <v>796</v>
      </c>
      <c r="F1557" s="84">
        <v>0.25663933604106137</v>
      </c>
      <c r="G1557" s="83" t="s">
        <v>1097</v>
      </c>
      <c r="H1557" t="str">
        <f t="shared" si="121"/>
        <v>LIARD</v>
      </c>
      <c r="I1557" t="str">
        <f t="shared" si="122"/>
        <v>MELISSA A</v>
      </c>
      <c r="J1557" t="str">
        <f t="shared" si="123"/>
        <v>Liard, Melissa A</v>
      </c>
      <c r="K1557">
        <f>VLOOKUP(C1557,'Invited Hospitals'!B:J, 7, FALSE)</f>
        <v>247</v>
      </c>
      <c r="L1557" s="132">
        <v>36</v>
      </c>
      <c r="M1557">
        <f>VLOOKUP($C1557,'Invited Hospitals'!$B:$J, 8, FALSE)</f>
        <v>2004</v>
      </c>
      <c r="N1557" s="132" t="str">
        <f>VLOOKUP($C1557,'Invited Hospitals'!$B:$K, 9, FALSE)</f>
        <v>Nongovt. (not-for-profit) - Other</v>
      </c>
      <c r="O1557" s="17" t="s">
        <v>2464</v>
      </c>
      <c r="P1557" s="18">
        <v>31199</v>
      </c>
      <c r="Q1557" s="17" t="s">
        <v>2422</v>
      </c>
      <c r="R1557" s="132" t="str">
        <f>VLOOKUP($C1557,'Invited Hospitals'!$B:$K, 10, FALSE)</f>
        <v>Major</v>
      </c>
      <c r="V1557" s="1"/>
      <c r="X1557" s="1"/>
      <c r="AF1557" s="17"/>
      <c r="AG1557" s="18"/>
      <c r="AH1557" s="17"/>
    </row>
    <row r="1558" spans="1:34">
      <c r="A1558" s="84">
        <v>0.66216994310097288</v>
      </c>
      <c r="B1558" s="83" t="s">
        <v>795</v>
      </c>
      <c r="C1558" s="83" t="s">
        <v>795</v>
      </c>
      <c r="D1558" s="84">
        <v>0.52550586196277127</v>
      </c>
      <c r="E1558" s="83" t="s">
        <v>796</v>
      </c>
      <c r="F1558" s="84">
        <v>0.25663933604106137</v>
      </c>
      <c r="G1558" s="83" t="s">
        <v>1098</v>
      </c>
      <c r="H1558" t="str">
        <f t="shared" si="121"/>
        <v>LIMA</v>
      </c>
      <c r="I1558" t="str">
        <f t="shared" si="122"/>
        <v>BRITTANIE M</v>
      </c>
      <c r="J1558" t="str">
        <f t="shared" si="123"/>
        <v>Lima, Brittanie M</v>
      </c>
      <c r="K1558">
        <f>VLOOKUP(C1558,'Invited Hospitals'!B:J, 7, FALSE)</f>
        <v>247</v>
      </c>
      <c r="L1558" s="132">
        <v>36</v>
      </c>
      <c r="M1558">
        <f>VLOOKUP($C1558,'Invited Hospitals'!$B:$J, 8, FALSE)</f>
        <v>2004</v>
      </c>
      <c r="N1558" s="132" t="str">
        <f>VLOOKUP($C1558,'Invited Hospitals'!$B:$K, 9, FALSE)</f>
        <v>Nongovt. (not-for-profit) - Other</v>
      </c>
      <c r="O1558" s="17" t="s">
        <v>2469</v>
      </c>
      <c r="P1558" s="18">
        <v>42338</v>
      </c>
      <c r="Q1558" s="17" t="s">
        <v>2422</v>
      </c>
      <c r="R1558" s="132" t="str">
        <f>VLOOKUP($C1558,'Invited Hospitals'!$B:$K, 10, FALSE)</f>
        <v>Major</v>
      </c>
      <c r="V1558" s="1"/>
      <c r="X1558" s="1"/>
      <c r="AF1558" s="17"/>
      <c r="AG1558" s="18"/>
      <c r="AH1558" s="17"/>
    </row>
    <row r="1559" spans="1:34">
      <c r="A1559" s="84">
        <v>0.44035331679644951</v>
      </c>
      <c r="B1559" s="83" t="s">
        <v>795</v>
      </c>
      <c r="C1559" s="83" t="s">
        <v>795</v>
      </c>
      <c r="D1559" s="84">
        <v>0.52550586196277127</v>
      </c>
      <c r="E1559" s="83" t="s">
        <v>796</v>
      </c>
      <c r="F1559" s="84">
        <v>0.25663933604106137</v>
      </c>
      <c r="G1559" s="83" t="s">
        <v>1099</v>
      </c>
      <c r="H1559" t="str">
        <f t="shared" si="121"/>
        <v>LOPES</v>
      </c>
      <c r="I1559" t="str">
        <f t="shared" si="122"/>
        <v>JAY</v>
      </c>
      <c r="J1559" t="str">
        <f t="shared" si="123"/>
        <v>Lopes, Jay</v>
      </c>
      <c r="K1559">
        <f>VLOOKUP(C1559,'Invited Hospitals'!B:J, 7, FALSE)</f>
        <v>247</v>
      </c>
      <c r="L1559" s="132">
        <v>36</v>
      </c>
      <c r="M1559">
        <f>VLOOKUP($C1559,'Invited Hospitals'!$B:$J, 8, FALSE)</f>
        <v>2004</v>
      </c>
      <c r="N1559" s="132" t="str">
        <f>VLOOKUP($C1559,'Invited Hospitals'!$B:$K, 9, FALSE)</f>
        <v>Nongovt. (not-for-profit) - Other</v>
      </c>
      <c r="O1559" s="17" t="s">
        <v>2433</v>
      </c>
      <c r="P1559" s="18">
        <v>39818</v>
      </c>
      <c r="Q1559" s="17" t="s">
        <v>2434</v>
      </c>
      <c r="R1559" s="132" t="str">
        <f>VLOOKUP($C1559,'Invited Hospitals'!$B:$K, 10, FALSE)</f>
        <v>Major</v>
      </c>
      <c r="V1559" s="1"/>
      <c r="X1559" s="1"/>
      <c r="AF1559" s="17"/>
      <c r="AG1559" s="18"/>
      <c r="AH1559" s="17"/>
    </row>
    <row r="1560" spans="1:34">
      <c r="A1560" s="84">
        <v>2.5523994298765618E-2</v>
      </c>
      <c r="B1560" s="83" t="s">
        <v>795</v>
      </c>
      <c r="C1560" s="83" t="s">
        <v>795</v>
      </c>
      <c r="D1560" s="84">
        <v>0.52550586196277127</v>
      </c>
      <c r="E1560" s="83" t="s">
        <v>796</v>
      </c>
      <c r="F1560" s="84">
        <v>0.25663933604106137</v>
      </c>
      <c r="G1560" s="83" t="s">
        <v>1100</v>
      </c>
      <c r="H1560" t="str">
        <f t="shared" si="121"/>
        <v>LOPES</v>
      </c>
      <c r="I1560" t="str">
        <f t="shared" si="122"/>
        <v>LEONY N</v>
      </c>
      <c r="J1560" t="str">
        <f t="shared" si="123"/>
        <v>Lopes, Leony N</v>
      </c>
      <c r="K1560">
        <f>VLOOKUP(C1560,'Invited Hospitals'!B:J, 7, FALSE)</f>
        <v>247</v>
      </c>
      <c r="L1560" s="132">
        <v>36</v>
      </c>
      <c r="M1560">
        <f>VLOOKUP($C1560,'Invited Hospitals'!$B:$J, 8, FALSE)</f>
        <v>2004</v>
      </c>
      <c r="N1560" s="132" t="str">
        <f>VLOOKUP($C1560,'Invited Hospitals'!$B:$K, 9, FALSE)</f>
        <v>Nongovt. (not-for-profit) - Other</v>
      </c>
      <c r="O1560" s="17" t="s">
        <v>2469</v>
      </c>
      <c r="P1560" s="18">
        <v>42059</v>
      </c>
      <c r="Q1560" s="17" t="s">
        <v>2474</v>
      </c>
      <c r="R1560" s="132" t="str">
        <f>VLOOKUP($C1560,'Invited Hospitals'!$B:$K, 10, FALSE)</f>
        <v>Major</v>
      </c>
      <c r="V1560" s="1"/>
      <c r="X1560" s="1"/>
      <c r="AF1560" s="17"/>
      <c r="AG1560" s="18"/>
      <c r="AH1560" s="17"/>
    </row>
    <row r="1561" spans="1:34">
      <c r="A1561" s="84">
        <v>8.4376795043356045E-2</v>
      </c>
      <c r="B1561" s="83" t="s">
        <v>795</v>
      </c>
      <c r="C1561" s="83" t="s">
        <v>795</v>
      </c>
      <c r="D1561" s="84">
        <v>0.52550586196277127</v>
      </c>
      <c r="E1561" s="83" t="s">
        <v>796</v>
      </c>
      <c r="F1561" s="84">
        <v>0.25663933604106137</v>
      </c>
      <c r="G1561" s="83" t="s">
        <v>1101</v>
      </c>
      <c r="H1561" t="str">
        <f t="shared" si="121"/>
        <v>MCMAHON</v>
      </c>
      <c r="I1561" t="str">
        <f t="shared" si="122"/>
        <v>DONNA L</v>
      </c>
      <c r="J1561" t="str">
        <f t="shared" si="123"/>
        <v>Mcmahon, Donna L</v>
      </c>
      <c r="K1561">
        <f>VLOOKUP(C1561,'Invited Hospitals'!B:J, 7, FALSE)</f>
        <v>247</v>
      </c>
      <c r="L1561" s="132">
        <v>36</v>
      </c>
      <c r="M1561">
        <f>VLOOKUP($C1561,'Invited Hospitals'!$B:$J, 8, FALSE)</f>
        <v>2004</v>
      </c>
      <c r="N1561" s="132" t="str">
        <f>VLOOKUP($C1561,'Invited Hospitals'!$B:$K, 9, FALSE)</f>
        <v>Nongovt. (not-for-profit) - Other</v>
      </c>
      <c r="O1561" s="31" t="s">
        <v>3591</v>
      </c>
      <c r="P1561" s="32">
        <v>42181</v>
      </c>
      <c r="Q1561" s="31" t="s">
        <v>2428</v>
      </c>
      <c r="R1561" s="132" t="str">
        <f>VLOOKUP($C1561,'Invited Hospitals'!$B:$K, 10, FALSE)</f>
        <v>Major</v>
      </c>
      <c r="V1561" s="1"/>
      <c r="X1561" s="1"/>
      <c r="AF1561" s="17"/>
      <c r="AG1561" s="18"/>
      <c r="AH1561" s="17"/>
    </row>
    <row r="1562" spans="1:34">
      <c r="A1562" s="84">
        <v>0.40372563203846534</v>
      </c>
      <c r="B1562" s="83" t="s">
        <v>795</v>
      </c>
      <c r="C1562" s="83" t="s">
        <v>795</v>
      </c>
      <c r="D1562" s="84">
        <v>0.52550586196277127</v>
      </c>
      <c r="E1562" s="83" t="s">
        <v>796</v>
      </c>
      <c r="F1562" s="84">
        <v>0.25663933604106137</v>
      </c>
      <c r="G1562" s="83" t="s">
        <v>1102</v>
      </c>
      <c r="H1562" t="str">
        <f t="shared" si="121"/>
        <v>MEDEIROS</v>
      </c>
      <c r="I1562" t="str">
        <f t="shared" si="122"/>
        <v>DANIELLE M</v>
      </c>
      <c r="J1562" t="str">
        <f t="shared" si="123"/>
        <v>Medeiros, Danielle M</v>
      </c>
      <c r="K1562">
        <f>VLOOKUP(C1562,'Invited Hospitals'!B:J, 7, FALSE)</f>
        <v>247</v>
      </c>
      <c r="L1562" s="132">
        <v>36</v>
      </c>
      <c r="M1562">
        <f>VLOOKUP($C1562,'Invited Hospitals'!$B:$J, 8, FALSE)</f>
        <v>2004</v>
      </c>
      <c r="N1562" s="132" t="str">
        <f>VLOOKUP($C1562,'Invited Hospitals'!$B:$K, 9, FALSE)</f>
        <v>Nongovt. (not-for-profit) - Other</v>
      </c>
      <c r="O1562" s="31" t="s">
        <v>3565</v>
      </c>
      <c r="P1562" s="32">
        <v>41537</v>
      </c>
      <c r="Q1562" s="31" t="s">
        <v>2422</v>
      </c>
      <c r="R1562" s="132" t="str">
        <f>VLOOKUP($C1562,'Invited Hospitals'!$B:$K, 10, FALSE)</f>
        <v>Major</v>
      </c>
      <c r="V1562" s="1"/>
      <c r="X1562" s="1"/>
      <c r="AF1562" s="17"/>
      <c r="AG1562" s="18"/>
      <c r="AH1562" s="17"/>
    </row>
    <row r="1563" spans="1:34">
      <c r="A1563" s="84">
        <v>0.69203753743987995</v>
      </c>
      <c r="B1563" s="83" t="s">
        <v>795</v>
      </c>
      <c r="C1563" s="83" t="s">
        <v>795</v>
      </c>
      <c r="D1563" s="84">
        <v>0.52550586196277127</v>
      </c>
      <c r="E1563" s="83" t="s">
        <v>796</v>
      </c>
      <c r="F1563" s="84">
        <v>0.25663933604106137</v>
      </c>
      <c r="G1563" s="83" t="s">
        <v>1103</v>
      </c>
      <c r="H1563" t="str">
        <f t="shared" si="121"/>
        <v>MONIZ</v>
      </c>
      <c r="I1563" t="str">
        <f t="shared" si="122"/>
        <v>KARLA D</v>
      </c>
      <c r="J1563" t="str">
        <f t="shared" si="123"/>
        <v>Moniz, Karla D</v>
      </c>
      <c r="K1563">
        <f>VLOOKUP(C1563,'Invited Hospitals'!B:J, 7, FALSE)</f>
        <v>247</v>
      </c>
      <c r="L1563" s="132">
        <v>36</v>
      </c>
      <c r="M1563">
        <f>VLOOKUP($C1563,'Invited Hospitals'!$B:$J, 8, FALSE)</f>
        <v>2004</v>
      </c>
      <c r="N1563" s="132" t="str">
        <f>VLOOKUP($C1563,'Invited Hospitals'!$B:$K, 9, FALSE)</f>
        <v>Nongovt. (not-for-profit) - Other</v>
      </c>
      <c r="O1563" s="31" t="s">
        <v>3565</v>
      </c>
      <c r="P1563" s="32">
        <v>39423</v>
      </c>
      <c r="Q1563" s="31" t="s">
        <v>2428</v>
      </c>
      <c r="R1563" s="132" t="str">
        <f>VLOOKUP($C1563,'Invited Hospitals'!$B:$K, 10, FALSE)</f>
        <v>Major</v>
      </c>
      <c r="V1563" s="1"/>
      <c r="X1563" s="1"/>
      <c r="AF1563" s="17"/>
      <c r="AG1563" s="18"/>
      <c r="AH1563" s="17"/>
    </row>
    <row r="1564" spans="1:34">
      <c r="A1564" s="84">
        <v>0.69099026749329928</v>
      </c>
      <c r="B1564" s="83" t="s">
        <v>795</v>
      </c>
      <c r="C1564" s="83" t="s">
        <v>795</v>
      </c>
      <c r="D1564" s="84">
        <v>0.52550586196277127</v>
      </c>
      <c r="E1564" s="83" t="s">
        <v>796</v>
      </c>
      <c r="F1564" s="84">
        <v>0.25663933604106137</v>
      </c>
      <c r="G1564" s="83" t="s">
        <v>1104</v>
      </c>
      <c r="H1564" t="str">
        <f t="shared" si="121"/>
        <v>NUNEZ</v>
      </c>
      <c r="I1564" t="str">
        <f t="shared" si="122"/>
        <v>ANDRES M</v>
      </c>
      <c r="J1564" t="str">
        <f t="shared" si="123"/>
        <v>Nunez, Andres M</v>
      </c>
      <c r="K1564">
        <f>VLOOKUP(C1564,'Invited Hospitals'!B:J, 7, FALSE)</f>
        <v>247</v>
      </c>
      <c r="L1564" s="132">
        <v>36</v>
      </c>
      <c r="M1564">
        <f>VLOOKUP($C1564,'Invited Hospitals'!$B:$J, 8, FALSE)</f>
        <v>2004</v>
      </c>
      <c r="N1564" s="132" t="str">
        <f>VLOOKUP($C1564,'Invited Hospitals'!$B:$K, 9, FALSE)</f>
        <v>Nongovt. (not-for-profit) - Other</v>
      </c>
      <c r="O1564" s="31" t="s">
        <v>3591</v>
      </c>
      <c r="P1564" s="32">
        <v>39689</v>
      </c>
      <c r="Q1564" s="31" t="s">
        <v>2422</v>
      </c>
      <c r="R1564" s="132" t="str">
        <f>VLOOKUP($C1564,'Invited Hospitals'!$B:$K, 10, FALSE)</f>
        <v>Major</v>
      </c>
      <c r="V1564" s="1"/>
      <c r="X1564" s="1"/>
      <c r="AF1564" s="17"/>
      <c r="AG1564" s="18"/>
      <c r="AH1564" s="17"/>
    </row>
    <row r="1565" spans="1:34">
      <c r="A1565" s="84">
        <v>0.53619763348602079</v>
      </c>
      <c r="B1565" s="83" t="s">
        <v>795</v>
      </c>
      <c r="C1565" s="83" t="s">
        <v>795</v>
      </c>
      <c r="D1565" s="84">
        <v>0.52550586196277127</v>
      </c>
      <c r="E1565" s="83" t="s">
        <v>796</v>
      </c>
      <c r="F1565" s="84">
        <v>0.25663933604106137</v>
      </c>
      <c r="G1565" s="83" t="s">
        <v>1105</v>
      </c>
      <c r="H1565" t="str">
        <f t="shared" si="121"/>
        <v>PEREZ</v>
      </c>
      <c r="I1565" t="str">
        <f t="shared" si="122"/>
        <v>SARAH B</v>
      </c>
      <c r="J1565" t="str">
        <f t="shared" si="123"/>
        <v>Perez, Sarah B</v>
      </c>
      <c r="K1565">
        <f>VLOOKUP(C1565,'Invited Hospitals'!B:J, 7, FALSE)</f>
        <v>247</v>
      </c>
      <c r="L1565" s="132">
        <v>36</v>
      </c>
      <c r="M1565">
        <f>VLOOKUP($C1565,'Invited Hospitals'!$B:$J, 8, FALSE)</f>
        <v>2004</v>
      </c>
      <c r="N1565" s="132" t="str">
        <f>VLOOKUP($C1565,'Invited Hospitals'!$B:$K, 9, FALSE)</f>
        <v>Nongovt. (not-for-profit) - Other</v>
      </c>
      <c r="O1565" s="31" t="s">
        <v>3588</v>
      </c>
      <c r="P1565" s="32">
        <v>33543</v>
      </c>
      <c r="Q1565" s="31" t="s">
        <v>2422</v>
      </c>
      <c r="R1565" s="132" t="str">
        <f>VLOOKUP($C1565,'Invited Hospitals'!$B:$K, 10, FALSE)</f>
        <v>Major</v>
      </c>
      <c r="V1565" s="1"/>
      <c r="X1565" s="1"/>
      <c r="AF1565" s="17"/>
      <c r="AG1565" s="18"/>
      <c r="AH1565" s="17"/>
    </row>
    <row r="1566" spans="1:34">
      <c r="A1566" s="84">
        <v>0.49620675942911308</v>
      </c>
      <c r="B1566" s="83" t="s">
        <v>795</v>
      </c>
      <c r="C1566" s="83" t="s">
        <v>795</v>
      </c>
      <c r="D1566" s="84">
        <v>0.52550586196277127</v>
      </c>
      <c r="E1566" s="83" t="s">
        <v>796</v>
      </c>
      <c r="F1566" s="84">
        <v>0.25663933604106137</v>
      </c>
      <c r="G1566" s="83" t="s">
        <v>1106</v>
      </c>
      <c r="H1566" t="str">
        <f t="shared" si="121"/>
        <v>PIERRE-LOUIS</v>
      </c>
      <c r="I1566" t="str">
        <f t="shared" si="122"/>
        <v>TENISHA G</v>
      </c>
      <c r="J1566" t="str">
        <f t="shared" si="123"/>
        <v>Pierre-Louis, Tenisha G</v>
      </c>
      <c r="K1566">
        <f>VLOOKUP(C1566,'Invited Hospitals'!B:J, 7, FALSE)</f>
        <v>247</v>
      </c>
      <c r="L1566" s="132">
        <v>36</v>
      </c>
      <c r="M1566">
        <f>VLOOKUP($C1566,'Invited Hospitals'!$B:$J, 8, FALSE)</f>
        <v>2004</v>
      </c>
      <c r="N1566" s="132" t="str">
        <f>VLOOKUP($C1566,'Invited Hospitals'!$B:$K, 9, FALSE)</f>
        <v>Nongovt. (not-for-profit) - Other</v>
      </c>
      <c r="O1566" s="31" t="s">
        <v>3565</v>
      </c>
      <c r="P1566" s="32">
        <v>42349</v>
      </c>
      <c r="Q1566" s="31" t="s">
        <v>2428</v>
      </c>
      <c r="R1566" s="132" t="str">
        <f>VLOOKUP($C1566,'Invited Hospitals'!$B:$K, 10, FALSE)</f>
        <v>Major</v>
      </c>
      <c r="V1566" s="1"/>
      <c r="X1566" s="1"/>
      <c r="AF1566" s="17"/>
      <c r="AG1566" s="18"/>
      <c r="AH1566" s="17"/>
    </row>
    <row r="1567" spans="1:34">
      <c r="A1567" s="84">
        <v>0.54488014073946645</v>
      </c>
      <c r="B1567" s="83" t="s">
        <v>795</v>
      </c>
      <c r="C1567" s="83" t="s">
        <v>795</v>
      </c>
      <c r="D1567" s="84">
        <v>0.52550586196277127</v>
      </c>
      <c r="E1567" s="83" t="s">
        <v>796</v>
      </c>
      <c r="F1567" s="84">
        <v>0.25663933604106137</v>
      </c>
      <c r="G1567" s="83" t="s">
        <v>1107</v>
      </c>
      <c r="H1567" t="str">
        <f t="shared" si="121"/>
        <v>PION</v>
      </c>
      <c r="I1567" t="str">
        <f t="shared" si="122"/>
        <v>MARK J</v>
      </c>
      <c r="J1567" t="str">
        <f t="shared" si="123"/>
        <v>Pion, Mark J</v>
      </c>
      <c r="K1567">
        <f>VLOOKUP(C1567,'Invited Hospitals'!B:J, 7, FALSE)</f>
        <v>247</v>
      </c>
      <c r="L1567" s="132">
        <v>36</v>
      </c>
      <c r="M1567">
        <f>VLOOKUP($C1567,'Invited Hospitals'!$B:$J, 8, FALSE)</f>
        <v>2004</v>
      </c>
      <c r="N1567" s="132" t="str">
        <f>VLOOKUP($C1567,'Invited Hospitals'!$B:$K, 9, FALSE)</f>
        <v>Nongovt. (not-for-profit) - Other</v>
      </c>
      <c r="O1567" s="31" t="s">
        <v>3565</v>
      </c>
      <c r="P1567" s="32">
        <v>39423</v>
      </c>
      <c r="Q1567" s="31" t="s">
        <v>2428</v>
      </c>
      <c r="R1567" s="132" t="str">
        <f>VLOOKUP($C1567,'Invited Hospitals'!$B:$K, 10, FALSE)</f>
        <v>Major</v>
      </c>
      <c r="V1567" s="1"/>
      <c r="X1567" s="1"/>
      <c r="AF1567" s="17"/>
      <c r="AG1567" s="18"/>
      <c r="AH1567" s="17"/>
    </row>
    <row r="1568" spans="1:34">
      <c r="A1568" s="84">
        <v>0.21180293929702043</v>
      </c>
      <c r="B1568" s="83" t="s">
        <v>795</v>
      </c>
      <c r="C1568" s="83" t="s">
        <v>795</v>
      </c>
      <c r="D1568" s="84">
        <v>0.52550586196277127</v>
      </c>
      <c r="E1568" s="83" t="s">
        <v>796</v>
      </c>
      <c r="F1568" s="84">
        <v>0.25663933604106137</v>
      </c>
      <c r="G1568" s="83" t="s">
        <v>1108</v>
      </c>
      <c r="H1568" t="str">
        <f t="shared" si="121"/>
        <v>REIS</v>
      </c>
      <c r="I1568" t="str">
        <f t="shared" si="122"/>
        <v>ARIANA M</v>
      </c>
      <c r="J1568" t="str">
        <f t="shared" si="123"/>
        <v>Reis, Ariana M</v>
      </c>
      <c r="K1568">
        <f>VLOOKUP(C1568,'Invited Hospitals'!B:J, 7, FALSE)</f>
        <v>247</v>
      </c>
      <c r="L1568" s="132">
        <v>36</v>
      </c>
      <c r="M1568">
        <f>VLOOKUP($C1568,'Invited Hospitals'!$B:$J, 8, FALSE)</f>
        <v>2004</v>
      </c>
      <c r="N1568" s="132" t="str">
        <f>VLOOKUP($C1568,'Invited Hospitals'!$B:$K, 9, FALSE)</f>
        <v>Nongovt. (not-for-profit) - Other</v>
      </c>
      <c r="O1568" s="31" t="s">
        <v>3565</v>
      </c>
      <c r="P1568" s="32">
        <v>34215</v>
      </c>
      <c r="Q1568" s="31" t="s">
        <v>2422</v>
      </c>
      <c r="R1568" s="132" t="str">
        <f>VLOOKUP($C1568,'Invited Hospitals'!$B:$K, 10, FALSE)</f>
        <v>Major</v>
      </c>
      <c r="V1568" s="1"/>
      <c r="X1568" s="1"/>
      <c r="AF1568" s="17"/>
      <c r="AG1568" s="18"/>
      <c r="AH1568" s="17"/>
    </row>
    <row r="1569" spans="1:34">
      <c r="A1569" s="84">
        <v>0.70521748544219631</v>
      </c>
      <c r="B1569" s="83" t="s">
        <v>795</v>
      </c>
      <c r="C1569" s="83" t="s">
        <v>795</v>
      </c>
      <c r="D1569" s="84">
        <v>0.52550586196277127</v>
      </c>
      <c r="E1569" s="83" t="s">
        <v>796</v>
      </c>
      <c r="F1569" s="84">
        <v>0.25663933604106137</v>
      </c>
      <c r="G1569" s="83" t="s">
        <v>1109</v>
      </c>
      <c r="H1569" t="str">
        <f t="shared" si="121"/>
        <v>ROBERGE</v>
      </c>
      <c r="I1569" t="str">
        <f t="shared" si="122"/>
        <v>MARY LOU</v>
      </c>
      <c r="J1569" t="str">
        <f t="shared" si="123"/>
        <v>Roberge, Mary Lou</v>
      </c>
      <c r="K1569">
        <f>VLOOKUP(C1569,'Invited Hospitals'!B:J, 7, FALSE)</f>
        <v>247</v>
      </c>
      <c r="L1569" s="132">
        <v>36</v>
      </c>
      <c r="M1569">
        <f>VLOOKUP($C1569,'Invited Hospitals'!$B:$J, 8, FALSE)</f>
        <v>2004</v>
      </c>
      <c r="N1569" s="132" t="str">
        <f>VLOOKUP($C1569,'Invited Hospitals'!$B:$K, 9, FALSE)</f>
        <v>Nongovt. (not-for-profit) - Other</v>
      </c>
      <c r="O1569" s="31" t="s">
        <v>3591</v>
      </c>
      <c r="P1569" s="32">
        <v>42797</v>
      </c>
      <c r="Q1569" s="31" t="s">
        <v>2428</v>
      </c>
      <c r="R1569" s="132" t="str">
        <f>VLOOKUP($C1569,'Invited Hospitals'!$B:$K, 10, FALSE)</f>
        <v>Major</v>
      </c>
      <c r="V1569" s="1"/>
      <c r="X1569" s="1"/>
      <c r="AF1569" s="17"/>
      <c r="AG1569" s="18"/>
      <c r="AH1569" s="17"/>
    </row>
    <row r="1570" spans="1:34">
      <c r="A1570" s="84">
        <v>0.24553037515252796</v>
      </c>
      <c r="B1570" s="83" t="s">
        <v>795</v>
      </c>
      <c r="C1570" s="83" t="s">
        <v>795</v>
      </c>
      <c r="D1570" s="84">
        <v>0.52550586196277127</v>
      </c>
      <c r="E1570" s="83" t="s">
        <v>796</v>
      </c>
      <c r="F1570" s="84">
        <v>0.25663933604106137</v>
      </c>
      <c r="G1570" s="83" t="s">
        <v>1110</v>
      </c>
      <c r="H1570" t="str">
        <f t="shared" si="121"/>
        <v>ROSS</v>
      </c>
      <c r="I1570" t="str">
        <f t="shared" si="122"/>
        <v>MEGAN K</v>
      </c>
      <c r="J1570" t="str">
        <f t="shared" si="123"/>
        <v>Ross, Megan K</v>
      </c>
      <c r="K1570">
        <f>VLOOKUP(C1570,'Invited Hospitals'!B:J, 7, FALSE)</f>
        <v>247</v>
      </c>
      <c r="L1570" s="132">
        <v>36</v>
      </c>
      <c r="M1570">
        <f>VLOOKUP($C1570,'Invited Hospitals'!$B:$J, 8, FALSE)</f>
        <v>2004</v>
      </c>
      <c r="N1570" s="132" t="str">
        <f>VLOOKUP($C1570,'Invited Hospitals'!$B:$K, 9, FALSE)</f>
        <v>Nongovt. (not-for-profit) - Other</v>
      </c>
      <c r="O1570" s="17" t="s">
        <v>2426</v>
      </c>
      <c r="P1570" s="113">
        <v>41071</v>
      </c>
      <c r="Q1570" s="17" t="s">
        <v>2681</v>
      </c>
      <c r="R1570" s="132" t="str">
        <f>VLOOKUP($C1570,'Invited Hospitals'!$B:$K, 10, FALSE)</f>
        <v>Major</v>
      </c>
      <c r="V1570" s="1"/>
      <c r="X1570" s="1"/>
      <c r="AF1570" s="17"/>
      <c r="AG1570" s="18"/>
      <c r="AH1570" s="17"/>
    </row>
    <row r="1571" spans="1:34">
      <c r="A1571" s="84">
        <v>0.21022206682362587</v>
      </c>
      <c r="B1571" s="83" t="s">
        <v>795</v>
      </c>
      <c r="C1571" s="83" t="s">
        <v>795</v>
      </c>
      <c r="D1571" s="84">
        <v>0.52550586196277127</v>
      </c>
      <c r="E1571" s="83" t="s">
        <v>796</v>
      </c>
      <c r="F1571" s="84">
        <v>0.25663933604106137</v>
      </c>
      <c r="G1571" s="83" t="s">
        <v>1111</v>
      </c>
      <c r="H1571" t="str">
        <f t="shared" si="121"/>
        <v>SACCOCCIO</v>
      </c>
      <c r="I1571" t="str">
        <f t="shared" si="122"/>
        <v>BRITTANY M</v>
      </c>
      <c r="J1571" t="str">
        <f t="shared" si="123"/>
        <v>Saccoccio, Brittany M</v>
      </c>
      <c r="K1571">
        <f>VLOOKUP(C1571,'Invited Hospitals'!B:J, 7, FALSE)</f>
        <v>247</v>
      </c>
      <c r="L1571" s="132">
        <v>36</v>
      </c>
      <c r="M1571">
        <f>VLOOKUP($C1571,'Invited Hospitals'!$B:$J, 8, FALSE)</f>
        <v>2004</v>
      </c>
      <c r="N1571" s="132" t="str">
        <f>VLOOKUP($C1571,'Invited Hospitals'!$B:$K, 9, FALSE)</f>
        <v>Nongovt. (not-for-profit) - Other</v>
      </c>
      <c r="O1571" s="17" t="s">
        <v>2426</v>
      </c>
      <c r="P1571" s="113">
        <v>41960</v>
      </c>
      <c r="Q1571" s="17" t="s">
        <v>2678</v>
      </c>
      <c r="R1571" s="132" t="str">
        <f>VLOOKUP($C1571,'Invited Hospitals'!$B:$K, 10, FALSE)</f>
        <v>Major</v>
      </c>
      <c r="V1571" s="1"/>
      <c r="X1571" s="1"/>
      <c r="AF1571" s="17"/>
      <c r="AG1571" s="18"/>
      <c r="AH1571" s="17"/>
    </row>
    <row r="1572" spans="1:34">
      <c r="A1572" s="84">
        <v>0.61038669855294259</v>
      </c>
      <c r="B1572" s="83" t="s">
        <v>795</v>
      </c>
      <c r="C1572" s="83" t="s">
        <v>795</v>
      </c>
      <c r="D1572" s="84">
        <v>0.52550586196277127</v>
      </c>
      <c r="E1572" s="83" t="s">
        <v>796</v>
      </c>
      <c r="F1572" s="84">
        <v>0.25663933604106137</v>
      </c>
      <c r="G1572" s="83" t="s">
        <v>1112</v>
      </c>
      <c r="H1572" t="str">
        <f t="shared" si="121"/>
        <v>SAINVAL</v>
      </c>
      <c r="I1572" t="str">
        <f t="shared" si="122"/>
        <v>DIEULA</v>
      </c>
      <c r="J1572" t="str">
        <f t="shared" si="123"/>
        <v>Sainval, Dieula</v>
      </c>
      <c r="K1572">
        <f>VLOOKUP(C1572,'Invited Hospitals'!B:J, 7, FALSE)</f>
        <v>247</v>
      </c>
      <c r="L1572" s="132">
        <v>36</v>
      </c>
      <c r="M1572">
        <f>VLOOKUP($C1572,'Invited Hospitals'!$B:$J, 8, FALSE)</f>
        <v>2004</v>
      </c>
      <c r="N1572" s="132" t="str">
        <f>VLOOKUP($C1572,'Invited Hospitals'!$B:$K, 9, FALSE)</f>
        <v>Nongovt. (not-for-profit) - Other</v>
      </c>
      <c r="O1572" s="17" t="s">
        <v>2426</v>
      </c>
      <c r="P1572" s="113">
        <v>40007</v>
      </c>
      <c r="Q1572" s="17" t="s">
        <v>2678</v>
      </c>
      <c r="R1572" s="132" t="str">
        <f>VLOOKUP($C1572,'Invited Hospitals'!$B:$K, 10, FALSE)</f>
        <v>Major</v>
      </c>
      <c r="V1572" s="1"/>
      <c r="X1572" s="1"/>
      <c r="AF1572" s="17"/>
      <c r="AG1572" s="18"/>
      <c r="AH1572" s="17"/>
    </row>
    <row r="1573" spans="1:34">
      <c r="A1573" s="84">
        <v>0.66701246090450983</v>
      </c>
      <c r="B1573" s="83" t="s">
        <v>795</v>
      </c>
      <c r="C1573" s="83" t="s">
        <v>795</v>
      </c>
      <c r="D1573" s="84">
        <v>0.52550586196277127</v>
      </c>
      <c r="E1573" s="83" t="s">
        <v>796</v>
      </c>
      <c r="F1573" s="84">
        <v>0.25663933604106137</v>
      </c>
      <c r="G1573" s="83" t="s">
        <v>1113</v>
      </c>
      <c r="H1573" t="str">
        <f t="shared" si="121"/>
        <v>SALOMON</v>
      </c>
      <c r="I1573" t="str">
        <f t="shared" si="122"/>
        <v>CLAUDINE</v>
      </c>
      <c r="J1573" t="str">
        <f t="shared" si="123"/>
        <v>Salomon, Claudine</v>
      </c>
      <c r="K1573">
        <f>VLOOKUP(C1573,'Invited Hospitals'!B:J, 7, FALSE)</f>
        <v>247</v>
      </c>
      <c r="L1573" s="132">
        <v>36</v>
      </c>
      <c r="M1573">
        <f>VLOOKUP($C1573,'Invited Hospitals'!$B:$J, 8, FALSE)</f>
        <v>2004</v>
      </c>
      <c r="N1573" s="132" t="str">
        <f>VLOOKUP($C1573,'Invited Hospitals'!$B:$K, 9, FALSE)</f>
        <v>Nongovt. (not-for-profit) - Other</v>
      </c>
      <c r="O1573" s="17" t="s">
        <v>2426</v>
      </c>
      <c r="P1573" s="113">
        <v>42387</v>
      </c>
      <c r="Q1573" s="17" t="s">
        <v>2681</v>
      </c>
      <c r="R1573" s="132" t="str">
        <f>VLOOKUP($C1573,'Invited Hospitals'!$B:$K, 10, FALSE)</f>
        <v>Major</v>
      </c>
      <c r="V1573" s="1"/>
      <c r="X1573" s="1"/>
      <c r="AF1573" s="17"/>
      <c r="AG1573" s="18"/>
      <c r="AH1573" s="17"/>
    </row>
    <row r="1574" spans="1:34">
      <c r="A1574" s="84">
        <v>0.51877150072569433</v>
      </c>
      <c r="B1574" s="83" t="s">
        <v>795</v>
      </c>
      <c r="C1574" s="83" t="s">
        <v>795</v>
      </c>
      <c r="D1574" s="84">
        <v>0.52550586196277127</v>
      </c>
      <c r="E1574" s="83" t="s">
        <v>796</v>
      </c>
      <c r="F1574" s="84">
        <v>0.25663933604106137</v>
      </c>
      <c r="G1574" s="83" t="s">
        <v>1114</v>
      </c>
      <c r="H1574" t="str">
        <f t="shared" si="121"/>
        <v>SANNI</v>
      </c>
      <c r="I1574" t="str">
        <f t="shared" si="122"/>
        <v>OLANREWAJU D</v>
      </c>
      <c r="J1574" t="str">
        <f t="shared" si="123"/>
        <v>Sanni, Olanrewaju D</v>
      </c>
      <c r="K1574">
        <f>VLOOKUP(C1574,'Invited Hospitals'!B:J, 7, FALSE)</f>
        <v>247</v>
      </c>
      <c r="L1574" s="132">
        <v>36</v>
      </c>
      <c r="M1574">
        <f>VLOOKUP($C1574,'Invited Hospitals'!$B:$J, 8, FALSE)</f>
        <v>2004</v>
      </c>
      <c r="N1574" s="132" t="str">
        <f>VLOOKUP($C1574,'Invited Hospitals'!$B:$K, 9, FALSE)</f>
        <v>Nongovt. (not-for-profit) - Other</v>
      </c>
      <c r="O1574" s="17" t="s">
        <v>2426</v>
      </c>
      <c r="P1574" s="113">
        <v>42898</v>
      </c>
      <c r="Q1574" s="17" t="s">
        <v>2681</v>
      </c>
      <c r="R1574" s="132" t="str">
        <f>VLOOKUP($C1574,'Invited Hospitals'!$B:$K, 10, FALSE)</f>
        <v>Major</v>
      </c>
      <c r="V1574" s="1"/>
      <c r="X1574" s="1"/>
      <c r="AF1574" s="17"/>
      <c r="AG1574" s="18"/>
      <c r="AH1574" s="17"/>
    </row>
    <row r="1575" spans="1:34">
      <c r="A1575" s="84">
        <v>0.37410758483025597</v>
      </c>
      <c r="B1575" s="83" t="s">
        <v>795</v>
      </c>
      <c r="C1575" s="83" t="s">
        <v>795</v>
      </c>
      <c r="D1575" s="84">
        <v>0.52550586196277127</v>
      </c>
      <c r="E1575" s="83" t="s">
        <v>796</v>
      </c>
      <c r="F1575" s="84">
        <v>0.25663933604106137</v>
      </c>
      <c r="G1575" s="83" t="s">
        <v>1115</v>
      </c>
      <c r="H1575" t="str">
        <f t="shared" si="121"/>
        <v>SCHIFFER</v>
      </c>
      <c r="I1575" t="str">
        <f t="shared" si="122"/>
        <v>ELANA A</v>
      </c>
      <c r="J1575" t="str">
        <f t="shared" si="123"/>
        <v>Schiffer, Elana A</v>
      </c>
      <c r="K1575">
        <f>VLOOKUP(C1575,'Invited Hospitals'!B:J, 7, FALSE)</f>
        <v>247</v>
      </c>
      <c r="L1575" s="132">
        <v>36</v>
      </c>
      <c r="M1575">
        <f>VLOOKUP($C1575,'Invited Hospitals'!$B:$J, 8, FALSE)</f>
        <v>2004</v>
      </c>
      <c r="N1575" s="132" t="str">
        <f>VLOOKUP($C1575,'Invited Hospitals'!$B:$K, 9, FALSE)</f>
        <v>Nongovt. (not-for-profit) - Other</v>
      </c>
      <c r="O1575" s="17" t="s">
        <v>2426</v>
      </c>
      <c r="P1575" s="113">
        <v>40378</v>
      </c>
      <c r="Q1575" s="17" t="s">
        <v>2681</v>
      </c>
      <c r="R1575" s="132" t="str">
        <f>VLOOKUP($C1575,'Invited Hospitals'!$B:$K, 10, FALSE)</f>
        <v>Major</v>
      </c>
      <c r="V1575" s="1"/>
      <c r="X1575" s="1"/>
      <c r="AF1575" s="17"/>
      <c r="AG1575" s="18"/>
      <c r="AH1575" s="17"/>
    </row>
    <row r="1576" spans="1:34">
      <c r="A1576" s="84">
        <v>0.2719000375080195</v>
      </c>
      <c r="B1576" s="83" t="s">
        <v>795</v>
      </c>
      <c r="C1576" s="83" t="s">
        <v>795</v>
      </c>
      <c r="D1576" s="84">
        <v>0.52550586196277127</v>
      </c>
      <c r="E1576" s="83" t="s">
        <v>796</v>
      </c>
      <c r="F1576" s="84">
        <v>0.25663933604106137</v>
      </c>
      <c r="G1576" s="83" t="s">
        <v>1116</v>
      </c>
      <c r="H1576" t="str">
        <f t="shared" si="121"/>
        <v>SHEEHAN</v>
      </c>
      <c r="I1576" t="str">
        <f t="shared" si="122"/>
        <v>ASHLEY</v>
      </c>
      <c r="J1576" t="str">
        <f t="shared" si="123"/>
        <v>Sheehan, Ashley</v>
      </c>
      <c r="K1576">
        <f>VLOOKUP(C1576,'Invited Hospitals'!B:J, 7, FALSE)</f>
        <v>247</v>
      </c>
      <c r="L1576" s="132">
        <v>36</v>
      </c>
      <c r="M1576">
        <f>VLOOKUP($C1576,'Invited Hospitals'!$B:$J, 8, FALSE)</f>
        <v>2004</v>
      </c>
      <c r="N1576" s="132" t="str">
        <f>VLOOKUP($C1576,'Invited Hospitals'!$B:$K, 9, FALSE)</f>
        <v>Nongovt. (not-for-profit) - Other</v>
      </c>
      <c r="O1576" s="17" t="s">
        <v>2426</v>
      </c>
      <c r="P1576" s="113">
        <v>35324</v>
      </c>
      <c r="Q1576" s="17" t="s">
        <v>2678</v>
      </c>
      <c r="R1576" s="132" t="str">
        <f>VLOOKUP($C1576,'Invited Hospitals'!$B:$K, 10, FALSE)</f>
        <v>Major</v>
      </c>
      <c r="V1576" s="1"/>
      <c r="X1576" s="1"/>
      <c r="AF1576" s="17"/>
      <c r="AG1576" s="18"/>
      <c r="AH1576" s="17"/>
    </row>
    <row r="1577" spans="1:34">
      <c r="A1577" s="84">
        <v>0.50330293124557901</v>
      </c>
      <c r="B1577" s="83" t="s">
        <v>795</v>
      </c>
      <c r="C1577" s="83" t="s">
        <v>795</v>
      </c>
      <c r="D1577" s="84">
        <v>0.52550586196277127</v>
      </c>
      <c r="E1577" s="83" t="s">
        <v>796</v>
      </c>
      <c r="F1577" s="84">
        <v>0.25663933604106137</v>
      </c>
      <c r="G1577" s="83" t="s">
        <v>1117</v>
      </c>
      <c r="H1577" t="str">
        <f t="shared" si="121"/>
        <v>SILVERMAN</v>
      </c>
      <c r="I1577" t="str">
        <f t="shared" si="122"/>
        <v>DAVID J</v>
      </c>
      <c r="J1577" t="str">
        <f t="shared" si="123"/>
        <v>Silverman, David J</v>
      </c>
      <c r="K1577">
        <f>VLOOKUP(C1577,'Invited Hospitals'!B:J, 7, FALSE)</f>
        <v>247</v>
      </c>
      <c r="L1577" s="132">
        <v>36</v>
      </c>
      <c r="M1577">
        <f>VLOOKUP($C1577,'Invited Hospitals'!$B:$J, 8, FALSE)</f>
        <v>2004</v>
      </c>
      <c r="N1577" s="132" t="str">
        <f>VLOOKUP($C1577,'Invited Hospitals'!$B:$K, 9, FALSE)</f>
        <v>Nongovt. (not-for-profit) - Other</v>
      </c>
      <c r="O1577" s="17" t="s">
        <v>2679</v>
      </c>
      <c r="P1577" s="113">
        <v>38369</v>
      </c>
      <c r="Q1577" s="17" t="s">
        <v>2680</v>
      </c>
      <c r="R1577" s="132" t="str">
        <f>VLOOKUP($C1577,'Invited Hospitals'!$B:$K, 10, FALSE)</f>
        <v>Major</v>
      </c>
      <c r="V1577" s="1"/>
      <c r="X1577" s="1"/>
      <c r="AF1577" s="31"/>
      <c r="AG1577" s="32"/>
      <c r="AH1577" s="31"/>
    </row>
    <row r="1578" spans="1:34">
      <c r="A1578" s="84">
        <v>0.84917836631378263</v>
      </c>
      <c r="B1578" s="83" t="s">
        <v>795</v>
      </c>
      <c r="C1578" s="83" t="s">
        <v>795</v>
      </c>
      <c r="D1578" s="84">
        <v>0.52550586196277127</v>
      </c>
      <c r="E1578" s="83" t="s">
        <v>796</v>
      </c>
      <c r="F1578" s="84">
        <v>0.25663933604106137</v>
      </c>
      <c r="G1578" s="83" t="s">
        <v>1118</v>
      </c>
      <c r="H1578" t="str">
        <f t="shared" ref="H1578:H1641" si="124">LEFT(G1578,(FIND(" ",G1578,1)-1))</f>
        <v>SILVIA</v>
      </c>
      <c r="I1578" t="str">
        <f t="shared" ref="I1578:I1641" si="125">TRIM(MID(G1578,FIND(" ",G1578)+1,256))</f>
        <v>KIMBERLY A</v>
      </c>
      <c r="J1578" t="str">
        <f t="shared" si="123"/>
        <v>Silvia, Kimberly A</v>
      </c>
      <c r="K1578">
        <f>VLOOKUP(C1578,'Invited Hospitals'!B:J, 7, FALSE)</f>
        <v>247</v>
      </c>
      <c r="L1578" s="132">
        <v>36</v>
      </c>
      <c r="M1578">
        <f>VLOOKUP($C1578,'Invited Hospitals'!$B:$J, 8, FALSE)</f>
        <v>2004</v>
      </c>
      <c r="N1578" s="132" t="str">
        <f>VLOOKUP($C1578,'Invited Hospitals'!$B:$K, 9, FALSE)</f>
        <v>Nongovt. (not-for-profit) - Other</v>
      </c>
      <c r="O1578" s="110" t="s">
        <v>2426</v>
      </c>
      <c r="P1578" s="113">
        <v>42673</v>
      </c>
      <c r="Q1578" s="110" t="s">
        <v>2678</v>
      </c>
      <c r="R1578" s="132" t="str">
        <f>VLOOKUP($C1578,'Invited Hospitals'!$B:$K, 10, FALSE)</f>
        <v>Major</v>
      </c>
      <c r="V1578" s="1"/>
      <c r="X1578" s="1"/>
      <c r="AF1578" s="31"/>
      <c r="AG1578" s="32"/>
      <c r="AH1578" s="31"/>
    </row>
    <row r="1579" spans="1:34">
      <c r="A1579" s="84">
        <v>0.64945854147514814</v>
      </c>
      <c r="B1579" s="83" t="s">
        <v>795</v>
      </c>
      <c r="C1579" s="83" t="s">
        <v>795</v>
      </c>
      <c r="D1579" s="84">
        <v>0.52550586196277127</v>
      </c>
      <c r="E1579" s="83" t="s">
        <v>796</v>
      </c>
      <c r="F1579" s="84">
        <v>0.25663933604106137</v>
      </c>
      <c r="G1579" s="83" t="s">
        <v>1119</v>
      </c>
      <c r="H1579" t="str">
        <f t="shared" si="124"/>
        <v>SOLOMON</v>
      </c>
      <c r="I1579" t="str">
        <f t="shared" si="125"/>
        <v>KAYLA</v>
      </c>
      <c r="J1579" t="str">
        <f t="shared" si="123"/>
        <v>Solomon, Kayla</v>
      </c>
      <c r="K1579">
        <f>VLOOKUP(C1579,'Invited Hospitals'!B:J, 7, FALSE)</f>
        <v>247</v>
      </c>
      <c r="L1579" s="132">
        <v>36</v>
      </c>
      <c r="M1579">
        <f>VLOOKUP($C1579,'Invited Hospitals'!$B:$J, 8, FALSE)</f>
        <v>2004</v>
      </c>
      <c r="N1579" s="132" t="str">
        <f>VLOOKUP($C1579,'Invited Hospitals'!$B:$K, 9, FALSE)</f>
        <v>Nongovt. (not-for-profit) - Other</v>
      </c>
      <c r="O1579" s="110" t="s">
        <v>2426</v>
      </c>
      <c r="P1579" s="113">
        <v>42835</v>
      </c>
      <c r="Q1579" s="110" t="s">
        <v>2678</v>
      </c>
      <c r="R1579" s="132" t="str">
        <f>VLOOKUP($C1579,'Invited Hospitals'!$B:$K, 10, FALSE)</f>
        <v>Major</v>
      </c>
      <c r="V1579" s="1"/>
      <c r="X1579" s="1"/>
      <c r="AF1579" s="31"/>
      <c r="AG1579" s="32"/>
      <c r="AH1579" s="31"/>
    </row>
    <row r="1580" spans="1:34">
      <c r="A1580" s="84">
        <v>0.52756360265753355</v>
      </c>
      <c r="B1580" s="83" t="s">
        <v>795</v>
      </c>
      <c r="C1580" s="83" t="s">
        <v>795</v>
      </c>
      <c r="D1580" s="84">
        <v>0.52550586196277127</v>
      </c>
      <c r="E1580" s="83" t="s">
        <v>796</v>
      </c>
      <c r="F1580" s="84">
        <v>0.25663933604106137</v>
      </c>
      <c r="G1580" s="83" t="s">
        <v>1120</v>
      </c>
      <c r="H1580" t="str">
        <f t="shared" si="124"/>
        <v>STAULO</v>
      </c>
      <c r="I1580" t="str">
        <f t="shared" si="125"/>
        <v>THERESA E</v>
      </c>
      <c r="J1580" t="str">
        <f t="shared" si="123"/>
        <v>Staulo, Theresa E</v>
      </c>
      <c r="K1580">
        <f>VLOOKUP(C1580,'Invited Hospitals'!B:J, 7, FALSE)</f>
        <v>247</v>
      </c>
      <c r="L1580" s="132">
        <v>36</v>
      </c>
      <c r="M1580">
        <f>VLOOKUP($C1580,'Invited Hospitals'!$B:$J, 8, FALSE)</f>
        <v>2004</v>
      </c>
      <c r="N1580" s="132" t="str">
        <f>VLOOKUP($C1580,'Invited Hospitals'!$B:$K, 9, FALSE)</f>
        <v>Nongovt. (not-for-profit) - Other</v>
      </c>
      <c r="O1580" s="110" t="s">
        <v>2426</v>
      </c>
      <c r="P1580" s="113">
        <v>41736</v>
      </c>
      <c r="Q1580" s="110" t="s">
        <v>2681</v>
      </c>
      <c r="R1580" s="132" t="str">
        <f>VLOOKUP($C1580,'Invited Hospitals'!$B:$K, 10, FALSE)</f>
        <v>Major</v>
      </c>
      <c r="V1580" s="1"/>
      <c r="X1580" s="1"/>
      <c r="AF1580" s="31"/>
      <c r="AG1580" s="32"/>
      <c r="AH1580" s="31"/>
    </row>
    <row r="1581" spans="1:34">
      <c r="A1581" s="84">
        <v>0.96797973077219845</v>
      </c>
      <c r="B1581" s="83" t="s">
        <v>795</v>
      </c>
      <c r="C1581" s="83" t="s">
        <v>795</v>
      </c>
      <c r="D1581" s="84">
        <v>0.52550586196277127</v>
      </c>
      <c r="E1581" s="83" t="s">
        <v>796</v>
      </c>
      <c r="F1581" s="84">
        <v>0.25663933604106137</v>
      </c>
      <c r="G1581" s="83" t="s">
        <v>1121</v>
      </c>
      <c r="H1581" t="str">
        <f t="shared" si="124"/>
        <v>THOMAS</v>
      </c>
      <c r="I1581" t="str">
        <f t="shared" si="125"/>
        <v>AUDREY L</v>
      </c>
      <c r="J1581" t="str">
        <f t="shared" si="123"/>
        <v>Thomas, Audrey L</v>
      </c>
      <c r="K1581">
        <f>VLOOKUP(C1581,'Invited Hospitals'!B:J, 7, FALSE)</f>
        <v>247</v>
      </c>
      <c r="L1581" s="132">
        <v>36</v>
      </c>
      <c r="M1581">
        <f>VLOOKUP($C1581,'Invited Hospitals'!$B:$J, 8, FALSE)</f>
        <v>2004</v>
      </c>
      <c r="N1581" s="132" t="str">
        <f>VLOOKUP($C1581,'Invited Hospitals'!$B:$K, 9, FALSE)</f>
        <v>Nongovt. (not-for-profit) - Other</v>
      </c>
      <c r="O1581" s="110" t="s">
        <v>2426</v>
      </c>
      <c r="P1581" s="113">
        <v>37148</v>
      </c>
      <c r="Q1581" s="110" t="s">
        <v>2678</v>
      </c>
      <c r="R1581" s="132" t="str">
        <f>VLOOKUP($C1581,'Invited Hospitals'!$B:$K, 10, FALSE)</f>
        <v>Major</v>
      </c>
      <c r="V1581" s="1"/>
      <c r="X1581" s="1"/>
      <c r="AF1581" s="31"/>
      <c r="AG1581" s="32"/>
      <c r="AH1581" s="31"/>
    </row>
    <row r="1582" spans="1:34">
      <c r="A1582" s="84">
        <v>0.87295565270484643</v>
      </c>
      <c r="B1582" s="83" t="s">
        <v>795</v>
      </c>
      <c r="C1582" s="83" t="s">
        <v>795</v>
      </c>
      <c r="D1582" s="84">
        <v>0.52550586196277127</v>
      </c>
      <c r="E1582" s="83" t="s">
        <v>796</v>
      </c>
      <c r="F1582" s="84">
        <v>0.25663933604106137</v>
      </c>
      <c r="G1582" s="83" t="s">
        <v>1122</v>
      </c>
      <c r="H1582" t="str">
        <f t="shared" si="124"/>
        <v>THOMPSON</v>
      </c>
      <c r="I1582" t="str">
        <f t="shared" si="125"/>
        <v>KATLIN A</v>
      </c>
      <c r="J1582" t="str">
        <f t="shared" si="123"/>
        <v>Thompson, Katlin A</v>
      </c>
      <c r="K1582">
        <f>VLOOKUP(C1582,'Invited Hospitals'!B:J, 7, FALSE)</f>
        <v>247</v>
      </c>
      <c r="L1582" s="132">
        <v>36</v>
      </c>
      <c r="M1582">
        <f>VLOOKUP($C1582,'Invited Hospitals'!$B:$J, 8, FALSE)</f>
        <v>2004</v>
      </c>
      <c r="N1582" s="132" t="str">
        <f>VLOOKUP($C1582,'Invited Hospitals'!$B:$K, 9, FALSE)</f>
        <v>Nongovt. (not-for-profit) - Other</v>
      </c>
      <c r="O1582" s="110" t="s">
        <v>2426</v>
      </c>
      <c r="P1582" s="113">
        <v>41596</v>
      </c>
      <c r="Q1582" s="110" t="s">
        <v>2681</v>
      </c>
      <c r="R1582" s="132" t="str">
        <f>VLOOKUP($C1582,'Invited Hospitals'!$B:$K, 10, FALSE)</f>
        <v>Major</v>
      </c>
      <c r="V1582" s="1"/>
      <c r="X1582" s="1"/>
      <c r="AF1582" s="31"/>
      <c r="AG1582" s="32"/>
      <c r="AH1582" s="31"/>
    </row>
    <row r="1583" spans="1:34">
      <c r="A1583" s="84">
        <v>0.67925351582301474</v>
      </c>
      <c r="B1583" s="83" t="s">
        <v>795</v>
      </c>
      <c r="C1583" s="83" t="s">
        <v>795</v>
      </c>
      <c r="D1583" s="84">
        <v>0.52550586196277127</v>
      </c>
      <c r="E1583" s="83" t="s">
        <v>796</v>
      </c>
      <c r="F1583" s="84">
        <v>0.25663933604106137</v>
      </c>
      <c r="G1583" s="83" t="s">
        <v>1123</v>
      </c>
      <c r="H1583" t="str">
        <f t="shared" si="124"/>
        <v>VARELA</v>
      </c>
      <c r="I1583" t="str">
        <f t="shared" si="125"/>
        <v>KENIRA H</v>
      </c>
      <c r="J1583" t="str">
        <f t="shared" si="123"/>
        <v>Varela, Kenira H</v>
      </c>
      <c r="K1583">
        <f>VLOOKUP(C1583,'Invited Hospitals'!B:J, 7, FALSE)</f>
        <v>247</v>
      </c>
      <c r="L1583" s="132">
        <v>36</v>
      </c>
      <c r="M1583">
        <f>VLOOKUP($C1583,'Invited Hospitals'!$B:$J, 8, FALSE)</f>
        <v>2004</v>
      </c>
      <c r="N1583" s="132" t="str">
        <f>VLOOKUP($C1583,'Invited Hospitals'!$B:$K, 9, FALSE)</f>
        <v>Nongovt. (not-for-profit) - Other</v>
      </c>
      <c r="O1583" s="110" t="s">
        <v>2426</v>
      </c>
      <c r="P1583" s="113">
        <v>42863</v>
      </c>
      <c r="Q1583" s="110" t="s">
        <v>2678</v>
      </c>
      <c r="R1583" s="132" t="str">
        <f>VLOOKUP($C1583,'Invited Hospitals'!$B:$K, 10, FALSE)</f>
        <v>Major</v>
      </c>
      <c r="V1583" s="1"/>
      <c r="X1583" s="1"/>
      <c r="AF1583" s="31"/>
      <c r="AG1583" s="32"/>
      <c r="AH1583" s="31"/>
    </row>
    <row r="1584" spans="1:34">
      <c r="A1584" s="84">
        <v>0.21653783861077147</v>
      </c>
      <c r="B1584" s="83" t="s">
        <v>795</v>
      </c>
      <c r="C1584" s="83" t="s">
        <v>795</v>
      </c>
      <c r="D1584" s="84">
        <v>0.52550586196277127</v>
      </c>
      <c r="E1584" s="83" t="s">
        <v>796</v>
      </c>
      <c r="F1584" s="84">
        <v>0.25663933604106137</v>
      </c>
      <c r="G1584" s="83" t="s">
        <v>1124</v>
      </c>
      <c r="H1584" t="str">
        <f t="shared" si="124"/>
        <v>VIEIRA</v>
      </c>
      <c r="I1584" t="str">
        <f t="shared" si="125"/>
        <v>ROSALINA M</v>
      </c>
      <c r="J1584" t="str">
        <f t="shared" si="123"/>
        <v>Vieira, Rosalina M</v>
      </c>
      <c r="K1584">
        <f>VLOOKUP(C1584,'Invited Hospitals'!B:J, 7, FALSE)</f>
        <v>247</v>
      </c>
      <c r="L1584" s="132">
        <v>36</v>
      </c>
      <c r="M1584">
        <f>VLOOKUP($C1584,'Invited Hospitals'!$B:$J, 8, FALSE)</f>
        <v>2004</v>
      </c>
      <c r="N1584" s="132" t="str">
        <f>VLOOKUP($C1584,'Invited Hospitals'!$B:$K, 9, FALSE)</f>
        <v>Nongovt. (not-for-profit) - Other</v>
      </c>
      <c r="O1584" s="110" t="s">
        <v>2426</v>
      </c>
      <c r="P1584" s="113">
        <v>42163</v>
      </c>
      <c r="Q1584" s="110" t="s">
        <v>2681</v>
      </c>
      <c r="R1584" s="132" t="str">
        <f>VLOOKUP($C1584,'Invited Hospitals'!$B:$K, 10, FALSE)</f>
        <v>Major</v>
      </c>
      <c r="V1584" s="1"/>
      <c r="X1584" s="1"/>
      <c r="AF1584" s="31"/>
      <c r="AG1584" s="32"/>
      <c r="AH1584" s="31"/>
    </row>
    <row r="1585" spans="1:34">
      <c r="A1585" s="84">
        <v>0.63277284207002871</v>
      </c>
      <c r="B1585" s="83" t="s">
        <v>795</v>
      </c>
      <c r="C1585" s="83" t="s">
        <v>795</v>
      </c>
      <c r="D1585" s="84">
        <v>0.52550586196277127</v>
      </c>
      <c r="E1585" s="83" t="s">
        <v>796</v>
      </c>
      <c r="F1585" s="84">
        <v>0.25663933604106137</v>
      </c>
      <c r="G1585" s="83" t="s">
        <v>1125</v>
      </c>
      <c r="H1585" t="str">
        <f t="shared" si="124"/>
        <v>WATERMAN</v>
      </c>
      <c r="I1585" t="str">
        <f t="shared" si="125"/>
        <v>MARIA</v>
      </c>
      <c r="J1585" t="str">
        <f t="shared" si="123"/>
        <v>Waterman, Maria</v>
      </c>
      <c r="K1585">
        <f>VLOOKUP(C1585,'Invited Hospitals'!B:J, 7, FALSE)</f>
        <v>247</v>
      </c>
      <c r="L1585" s="132">
        <v>36</v>
      </c>
      <c r="M1585">
        <f>VLOOKUP($C1585,'Invited Hospitals'!$B:$J, 8, FALSE)</f>
        <v>2004</v>
      </c>
      <c r="N1585" s="132" t="str">
        <f>VLOOKUP($C1585,'Invited Hospitals'!$B:$K, 9, FALSE)</f>
        <v>Nongovt. (not-for-profit) - Other</v>
      </c>
      <c r="O1585" s="110" t="s">
        <v>2426</v>
      </c>
      <c r="P1585" s="121">
        <v>33756</v>
      </c>
      <c r="Q1585" s="110" t="s">
        <v>2678</v>
      </c>
      <c r="R1585" s="132" t="str">
        <f>VLOOKUP($C1585,'Invited Hospitals'!$B:$K, 10, FALSE)</f>
        <v>Major</v>
      </c>
      <c r="V1585" s="1"/>
      <c r="X1585" s="1"/>
      <c r="AF1585" s="31"/>
      <c r="AG1585" s="32"/>
      <c r="AH1585" s="31"/>
    </row>
    <row r="1586" spans="1:34">
      <c r="A1586" s="84">
        <v>0.24439596017661147</v>
      </c>
      <c r="B1586" s="83" t="s">
        <v>795</v>
      </c>
      <c r="C1586" s="83" t="s">
        <v>795</v>
      </c>
      <c r="D1586" s="84">
        <v>0.52550586196277127</v>
      </c>
      <c r="E1586" s="83" t="s">
        <v>796</v>
      </c>
      <c r="F1586" s="84">
        <v>0.25663933604106137</v>
      </c>
      <c r="G1586" s="83" t="s">
        <v>1126</v>
      </c>
      <c r="H1586" t="str">
        <f t="shared" si="124"/>
        <v>WRAY</v>
      </c>
      <c r="I1586" t="str">
        <f t="shared" si="125"/>
        <v>LINNIE</v>
      </c>
      <c r="J1586" t="str">
        <f t="shared" ref="J1586:J1649" si="126">PROPER(CLEAN(H1586&amp;", "&amp;I1586))</f>
        <v>Wray, Linnie</v>
      </c>
      <c r="K1586">
        <f>VLOOKUP(C1586,'Invited Hospitals'!B:J, 7, FALSE)</f>
        <v>247</v>
      </c>
      <c r="L1586" s="132">
        <v>36</v>
      </c>
      <c r="M1586">
        <f>VLOOKUP($C1586,'Invited Hospitals'!$B:$J, 8, FALSE)</f>
        <v>2004</v>
      </c>
      <c r="N1586" s="132" t="str">
        <f>VLOOKUP($C1586,'Invited Hospitals'!$B:$K, 9, FALSE)</f>
        <v>Nongovt. (not-for-profit) - Other</v>
      </c>
      <c r="O1586" s="110" t="s">
        <v>2426</v>
      </c>
      <c r="P1586" s="113">
        <v>40966</v>
      </c>
      <c r="Q1586" s="110" t="s">
        <v>2678</v>
      </c>
      <c r="R1586" s="132" t="str">
        <f>VLOOKUP($C1586,'Invited Hospitals'!$B:$K, 10, FALSE)</f>
        <v>Major</v>
      </c>
      <c r="V1586" s="1"/>
      <c r="X1586" s="1"/>
      <c r="AF1586" s="31"/>
      <c r="AG1586" s="18"/>
      <c r="AH1586" s="31"/>
    </row>
    <row r="1587" spans="1:34">
      <c r="A1587" s="84">
        <v>0.96446259455463235</v>
      </c>
      <c r="B1587" s="83" t="s">
        <v>795</v>
      </c>
      <c r="C1587" s="83" t="s">
        <v>795</v>
      </c>
      <c r="D1587" s="84">
        <v>0.52550586196277127</v>
      </c>
      <c r="E1587" s="83" t="s">
        <v>938</v>
      </c>
      <c r="F1587" s="84">
        <v>0.93622122789429929</v>
      </c>
      <c r="G1587" s="83" t="s">
        <v>939</v>
      </c>
      <c r="H1587" t="str">
        <f t="shared" si="124"/>
        <v>BAILEY</v>
      </c>
      <c r="I1587" t="str">
        <f t="shared" si="125"/>
        <v>ARIANA</v>
      </c>
      <c r="J1587" t="str">
        <f t="shared" si="126"/>
        <v>Bailey, Ariana</v>
      </c>
      <c r="K1587">
        <f>VLOOKUP(C1587,'Invited Hospitals'!B:J, 7, FALSE)</f>
        <v>247</v>
      </c>
      <c r="L1587" s="132">
        <v>25</v>
      </c>
      <c r="M1587">
        <f>VLOOKUP($C1587,'Invited Hospitals'!$B:$J, 8, FALSE)</f>
        <v>2004</v>
      </c>
      <c r="N1587" s="132" t="str">
        <f>VLOOKUP($C1587,'Invited Hospitals'!$B:$K, 9, FALSE)</f>
        <v>Nongovt. (not-for-profit) - Other</v>
      </c>
      <c r="O1587" s="110" t="s">
        <v>2426</v>
      </c>
      <c r="P1587" s="122">
        <v>33311</v>
      </c>
      <c r="Q1587" s="110" t="s">
        <v>2422</v>
      </c>
      <c r="R1587" s="132" t="str">
        <f>VLOOKUP($C1587,'Invited Hospitals'!$B:$K, 10, FALSE)</f>
        <v>Major</v>
      </c>
      <c r="V1587" s="1"/>
      <c r="X1587" s="1"/>
      <c r="AF1587" s="31"/>
      <c r="AG1587" s="18"/>
      <c r="AH1587" s="31"/>
    </row>
    <row r="1588" spans="1:34">
      <c r="A1588" s="84">
        <v>0.62117367699984016</v>
      </c>
      <c r="B1588" s="83" t="s">
        <v>795</v>
      </c>
      <c r="C1588" s="83" t="s">
        <v>795</v>
      </c>
      <c r="D1588" s="84">
        <v>0.52550586196277127</v>
      </c>
      <c r="E1588" s="83" t="s">
        <v>938</v>
      </c>
      <c r="F1588" s="84">
        <v>0.93622122789429929</v>
      </c>
      <c r="G1588" s="83" t="s">
        <v>940</v>
      </c>
      <c r="H1588" t="str">
        <f t="shared" si="124"/>
        <v>BEAUDOIN</v>
      </c>
      <c r="I1588" t="str">
        <f t="shared" si="125"/>
        <v>ERIC</v>
      </c>
      <c r="J1588" t="str">
        <f t="shared" si="126"/>
        <v>Beaudoin, Eric</v>
      </c>
      <c r="K1588">
        <f>VLOOKUP(C1588,'Invited Hospitals'!B:J, 7, FALSE)</f>
        <v>247</v>
      </c>
      <c r="L1588" s="132">
        <v>25</v>
      </c>
      <c r="M1588">
        <f>VLOOKUP($C1588,'Invited Hospitals'!$B:$J, 8, FALSE)</f>
        <v>2004</v>
      </c>
      <c r="N1588" s="132" t="str">
        <f>VLOOKUP($C1588,'Invited Hospitals'!$B:$K, 9, FALSE)</f>
        <v>Nongovt. (not-for-profit) - Other</v>
      </c>
      <c r="O1588" s="110" t="s">
        <v>2426</v>
      </c>
      <c r="P1588" s="122">
        <v>42625</v>
      </c>
      <c r="Q1588" s="110" t="s">
        <v>2476</v>
      </c>
      <c r="R1588" s="132" t="str">
        <f>VLOOKUP($C1588,'Invited Hospitals'!$B:$K, 10, FALSE)</f>
        <v>Major</v>
      </c>
      <c r="V1588" s="1"/>
      <c r="X1588" s="1"/>
      <c r="AF1588" s="31"/>
      <c r="AG1588" s="32"/>
      <c r="AH1588" s="31"/>
    </row>
    <row r="1589" spans="1:34">
      <c r="A1589" s="84">
        <v>0.33037841489853603</v>
      </c>
      <c r="B1589" s="83" t="s">
        <v>795</v>
      </c>
      <c r="C1589" s="83" t="s">
        <v>795</v>
      </c>
      <c r="D1589" s="84">
        <v>0.52550586196277127</v>
      </c>
      <c r="E1589" s="83" t="s">
        <v>938</v>
      </c>
      <c r="F1589" s="84">
        <v>0.93622122789429929</v>
      </c>
      <c r="G1589" s="83" t="s">
        <v>941</v>
      </c>
      <c r="H1589" t="str">
        <f t="shared" si="124"/>
        <v>BOSSE</v>
      </c>
      <c r="I1589" t="str">
        <f t="shared" si="125"/>
        <v>MARIAH</v>
      </c>
      <c r="J1589" t="str">
        <f t="shared" si="126"/>
        <v>Bosse, Mariah</v>
      </c>
      <c r="K1589">
        <f>VLOOKUP(C1589,'Invited Hospitals'!B:J, 7, FALSE)</f>
        <v>247</v>
      </c>
      <c r="L1589" s="132">
        <v>25</v>
      </c>
      <c r="M1589">
        <f>VLOOKUP($C1589,'Invited Hospitals'!$B:$J, 8, FALSE)</f>
        <v>2004</v>
      </c>
      <c r="N1589" s="132" t="str">
        <f>VLOOKUP($C1589,'Invited Hospitals'!$B:$K, 9, FALSE)</f>
        <v>Nongovt. (not-for-profit) - Other</v>
      </c>
      <c r="O1589" s="110" t="s">
        <v>2426</v>
      </c>
      <c r="P1589" s="122">
        <v>41610</v>
      </c>
      <c r="Q1589" s="110" t="s">
        <v>2422</v>
      </c>
      <c r="R1589" s="132" t="str">
        <f>VLOOKUP($C1589,'Invited Hospitals'!$B:$K, 10, FALSE)</f>
        <v>Major</v>
      </c>
      <c r="V1589" s="1"/>
      <c r="X1589" s="1"/>
      <c r="AF1589" s="31"/>
      <c r="AG1589" s="32"/>
      <c r="AH1589" s="31"/>
    </row>
    <row r="1590" spans="1:34">
      <c r="A1590" s="84">
        <v>0.65215038350856602</v>
      </c>
      <c r="B1590" s="83" t="s">
        <v>795</v>
      </c>
      <c r="C1590" s="83" t="s">
        <v>795</v>
      </c>
      <c r="D1590" s="84">
        <v>0.52550586196277127</v>
      </c>
      <c r="E1590" s="83" t="s">
        <v>938</v>
      </c>
      <c r="F1590" s="84">
        <v>0.93622122789429929</v>
      </c>
      <c r="G1590" s="83" t="s">
        <v>942</v>
      </c>
      <c r="H1590" t="str">
        <f t="shared" si="124"/>
        <v>BOYD</v>
      </c>
      <c r="I1590" t="str">
        <f t="shared" si="125"/>
        <v>AMY M.</v>
      </c>
      <c r="J1590" t="str">
        <f t="shared" si="126"/>
        <v>Boyd, Amy M.</v>
      </c>
      <c r="K1590">
        <f>VLOOKUP(C1590,'Invited Hospitals'!B:J, 7, FALSE)</f>
        <v>247</v>
      </c>
      <c r="L1590" s="132">
        <v>25</v>
      </c>
      <c r="M1590">
        <f>VLOOKUP($C1590,'Invited Hospitals'!$B:$J, 8, FALSE)</f>
        <v>2004</v>
      </c>
      <c r="N1590" s="132" t="str">
        <f>VLOOKUP($C1590,'Invited Hospitals'!$B:$K, 9, FALSE)</f>
        <v>Nongovt. (not-for-profit) - Other</v>
      </c>
      <c r="O1590" s="110" t="s">
        <v>2426</v>
      </c>
      <c r="P1590" s="122">
        <v>42841</v>
      </c>
      <c r="Q1590" s="110" t="s">
        <v>2434</v>
      </c>
      <c r="R1590" s="132" t="str">
        <f>VLOOKUP($C1590,'Invited Hospitals'!$B:$K, 10, FALSE)</f>
        <v>Major</v>
      </c>
      <c r="V1590" s="1"/>
      <c r="X1590" s="1"/>
      <c r="AF1590" s="31"/>
      <c r="AG1590" s="32"/>
      <c r="AH1590" s="31"/>
    </row>
    <row r="1591" spans="1:34">
      <c r="A1591" s="84">
        <v>0.79731223306023213</v>
      </c>
      <c r="B1591" s="83" t="s">
        <v>795</v>
      </c>
      <c r="C1591" s="83" t="s">
        <v>795</v>
      </c>
      <c r="D1591" s="84">
        <v>0.52550586196277127</v>
      </c>
      <c r="E1591" s="83" t="s">
        <v>938</v>
      </c>
      <c r="F1591" s="84">
        <v>0.93622122789429929</v>
      </c>
      <c r="G1591" s="83" t="s">
        <v>943</v>
      </c>
      <c r="H1591" t="str">
        <f t="shared" si="124"/>
        <v>BRICAULT</v>
      </c>
      <c r="I1591" t="str">
        <f t="shared" si="125"/>
        <v>COURTNEY L</v>
      </c>
      <c r="J1591" t="str">
        <f t="shared" si="126"/>
        <v>Bricault, Courtney L</v>
      </c>
      <c r="K1591">
        <f>VLOOKUP(C1591,'Invited Hospitals'!B:J, 7, FALSE)</f>
        <v>247</v>
      </c>
      <c r="L1591" s="132">
        <v>25</v>
      </c>
      <c r="M1591">
        <f>VLOOKUP($C1591,'Invited Hospitals'!$B:$J, 8, FALSE)</f>
        <v>2004</v>
      </c>
      <c r="N1591" s="132" t="str">
        <f>VLOOKUP($C1591,'Invited Hospitals'!$B:$K, 9, FALSE)</f>
        <v>Nongovt. (not-for-profit) - Other</v>
      </c>
      <c r="O1591" s="110" t="s">
        <v>2426</v>
      </c>
      <c r="P1591" s="122">
        <v>39601</v>
      </c>
      <c r="Q1591" s="110" t="s">
        <v>2422</v>
      </c>
      <c r="R1591" s="132" t="str">
        <f>VLOOKUP($C1591,'Invited Hospitals'!$B:$K, 10, FALSE)</f>
        <v>Major</v>
      </c>
      <c r="V1591" s="1"/>
      <c r="X1591" s="1"/>
      <c r="AF1591" s="31"/>
      <c r="AG1591" s="32"/>
      <c r="AH1591" s="31"/>
    </row>
    <row r="1592" spans="1:34">
      <c r="A1592" s="84">
        <v>0.86832026711220611</v>
      </c>
      <c r="B1592" s="83" t="s">
        <v>795</v>
      </c>
      <c r="C1592" s="83" t="s">
        <v>795</v>
      </c>
      <c r="D1592" s="84">
        <v>0.52550586196277127</v>
      </c>
      <c r="E1592" s="83" t="s">
        <v>938</v>
      </c>
      <c r="F1592" s="84">
        <v>0.93622122789429929</v>
      </c>
      <c r="G1592" s="83" t="s">
        <v>944</v>
      </c>
      <c r="H1592" t="str">
        <f t="shared" si="124"/>
        <v>BROOKS</v>
      </c>
      <c r="I1592" t="str">
        <f t="shared" si="125"/>
        <v>KELSEY</v>
      </c>
      <c r="J1592" t="str">
        <f t="shared" si="126"/>
        <v>Brooks, Kelsey</v>
      </c>
      <c r="K1592">
        <f>VLOOKUP(C1592,'Invited Hospitals'!B:J, 7, FALSE)</f>
        <v>247</v>
      </c>
      <c r="L1592" s="132">
        <v>25</v>
      </c>
      <c r="M1592">
        <f>VLOOKUP($C1592,'Invited Hospitals'!$B:$J, 8, FALSE)</f>
        <v>2004</v>
      </c>
      <c r="N1592" s="132" t="str">
        <f>VLOOKUP($C1592,'Invited Hospitals'!$B:$K, 9, FALSE)</f>
        <v>Nongovt. (not-for-profit) - Other</v>
      </c>
      <c r="O1592" s="110" t="s">
        <v>2426</v>
      </c>
      <c r="P1592" s="122">
        <v>41072</v>
      </c>
      <c r="Q1592" s="110" t="s">
        <v>2476</v>
      </c>
      <c r="R1592" s="132" t="str">
        <f>VLOOKUP($C1592,'Invited Hospitals'!$B:$K, 10, FALSE)</f>
        <v>Major</v>
      </c>
      <c r="V1592" s="1"/>
      <c r="X1592" s="1"/>
      <c r="AF1592" s="31"/>
      <c r="AG1592" s="32"/>
      <c r="AH1592" s="31"/>
    </row>
    <row r="1593" spans="1:34">
      <c r="A1593" s="84">
        <v>0.80025335587968394</v>
      </c>
      <c r="B1593" s="83" t="s">
        <v>795</v>
      </c>
      <c r="C1593" s="83" t="s">
        <v>795</v>
      </c>
      <c r="D1593" s="84">
        <v>0.52550586196277127</v>
      </c>
      <c r="E1593" s="83" t="s">
        <v>938</v>
      </c>
      <c r="F1593" s="84">
        <v>0.93622122789429929</v>
      </c>
      <c r="G1593" s="83" t="s">
        <v>945</v>
      </c>
      <c r="H1593" t="str">
        <f t="shared" si="124"/>
        <v>BUTLER</v>
      </c>
      <c r="I1593" t="str">
        <f t="shared" si="125"/>
        <v>KAREN</v>
      </c>
      <c r="J1593" t="str">
        <f t="shared" si="126"/>
        <v>Butler, Karen</v>
      </c>
      <c r="K1593">
        <f>VLOOKUP(C1593,'Invited Hospitals'!B:J, 7, FALSE)</f>
        <v>247</v>
      </c>
      <c r="L1593" s="132">
        <v>25</v>
      </c>
      <c r="M1593">
        <f>VLOOKUP($C1593,'Invited Hospitals'!$B:$J, 8, FALSE)</f>
        <v>2004</v>
      </c>
      <c r="N1593" s="132" t="str">
        <f>VLOOKUP($C1593,'Invited Hospitals'!$B:$K, 9, FALSE)</f>
        <v>Nongovt. (not-for-profit) - Other</v>
      </c>
      <c r="O1593" s="110" t="s">
        <v>2426</v>
      </c>
      <c r="P1593" s="122">
        <v>42191</v>
      </c>
      <c r="Q1593" s="110" t="s">
        <v>2422</v>
      </c>
      <c r="R1593" s="132" t="str">
        <f>VLOOKUP($C1593,'Invited Hospitals'!$B:$K, 10, FALSE)</f>
        <v>Major</v>
      </c>
      <c r="V1593" s="1"/>
      <c r="X1593" s="1"/>
      <c r="AF1593" s="31"/>
      <c r="AG1593" s="32"/>
      <c r="AH1593" s="31"/>
    </row>
    <row r="1594" spans="1:34">
      <c r="A1594" s="84">
        <v>0.69878980581714589</v>
      </c>
      <c r="B1594" s="83" t="s">
        <v>795</v>
      </c>
      <c r="C1594" s="83" t="s">
        <v>795</v>
      </c>
      <c r="D1594" s="84">
        <v>0.52550586196277127</v>
      </c>
      <c r="E1594" s="83" t="s">
        <v>938</v>
      </c>
      <c r="F1594" s="84">
        <v>0.93622122789429929</v>
      </c>
      <c r="G1594" s="83" t="s">
        <v>946</v>
      </c>
      <c r="H1594" t="str">
        <f t="shared" si="124"/>
        <v>CORREIA</v>
      </c>
      <c r="I1594" t="str">
        <f t="shared" si="125"/>
        <v>CARMEN H</v>
      </c>
      <c r="J1594" t="str">
        <f t="shared" si="126"/>
        <v>Correia, Carmen H</v>
      </c>
      <c r="K1594">
        <f>VLOOKUP(C1594,'Invited Hospitals'!B:J, 7, FALSE)</f>
        <v>247</v>
      </c>
      <c r="L1594" s="132">
        <v>25</v>
      </c>
      <c r="M1594">
        <f>VLOOKUP($C1594,'Invited Hospitals'!$B:$J, 8, FALSE)</f>
        <v>2004</v>
      </c>
      <c r="N1594" s="132" t="str">
        <f>VLOOKUP($C1594,'Invited Hospitals'!$B:$K, 9, FALSE)</f>
        <v>Nongovt. (not-for-profit) - Other</v>
      </c>
      <c r="O1594" s="110" t="s">
        <v>2593</v>
      </c>
      <c r="P1594" s="111">
        <v>42296</v>
      </c>
      <c r="Q1594" s="110" t="s">
        <v>2422</v>
      </c>
      <c r="R1594" s="132" t="str">
        <f>VLOOKUP($C1594,'Invited Hospitals'!$B:$K, 10, FALSE)</f>
        <v>Major</v>
      </c>
      <c r="V1594" s="1"/>
      <c r="X1594" s="1"/>
      <c r="AF1594" s="31"/>
      <c r="AG1594" s="32"/>
      <c r="AH1594" s="31"/>
    </row>
    <row r="1595" spans="1:34">
      <c r="A1595" s="84">
        <v>0.2463595973299928</v>
      </c>
      <c r="B1595" s="83" t="s">
        <v>795</v>
      </c>
      <c r="C1595" s="83" t="s">
        <v>795</v>
      </c>
      <c r="D1595" s="84">
        <v>0.52550586196277127</v>
      </c>
      <c r="E1595" s="83" t="s">
        <v>938</v>
      </c>
      <c r="F1595" s="84">
        <v>0.93622122789429929</v>
      </c>
      <c r="G1595" s="83" t="s">
        <v>947</v>
      </c>
      <c r="H1595" t="str">
        <f t="shared" si="124"/>
        <v>CORREIA</v>
      </c>
      <c r="I1595" t="str">
        <f t="shared" si="125"/>
        <v>TIFFANY A</v>
      </c>
      <c r="J1595" t="str">
        <f t="shared" si="126"/>
        <v>Correia, Tiffany A</v>
      </c>
      <c r="K1595">
        <f>VLOOKUP(C1595,'Invited Hospitals'!B:J, 7, FALSE)</f>
        <v>247</v>
      </c>
      <c r="L1595" s="132">
        <v>25</v>
      </c>
      <c r="M1595">
        <f>VLOOKUP($C1595,'Invited Hospitals'!$B:$J, 8, FALSE)</f>
        <v>2004</v>
      </c>
      <c r="N1595" s="132" t="str">
        <f>VLOOKUP($C1595,'Invited Hospitals'!$B:$K, 9, FALSE)</f>
        <v>Nongovt. (not-for-profit) - Other</v>
      </c>
      <c r="O1595" s="110" t="s">
        <v>2593</v>
      </c>
      <c r="P1595" s="111">
        <v>42435</v>
      </c>
      <c r="Q1595" s="110" t="s">
        <v>2422</v>
      </c>
      <c r="R1595" s="132" t="str">
        <f>VLOOKUP($C1595,'Invited Hospitals'!$B:$K, 10, FALSE)</f>
        <v>Major</v>
      </c>
      <c r="V1595" s="1"/>
      <c r="X1595" s="1"/>
      <c r="AF1595" s="31"/>
      <c r="AG1595" s="32"/>
      <c r="AH1595" s="31"/>
    </row>
    <row r="1596" spans="1:34">
      <c r="A1596" s="84">
        <v>0.49293310110896249</v>
      </c>
      <c r="B1596" s="83" t="s">
        <v>795</v>
      </c>
      <c r="C1596" s="83" t="s">
        <v>795</v>
      </c>
      <c r="D1596" s="84">
        <v>0.52550586196277127</v>
      </c>
      <c r="E1596" s="83" t="s">
        <v>938</v>
      </c>
      <c r="F1596" s="84">
        <v>0.93622122789429929</v>
      </c>
      <c r="G1596" s="83" t="s">
        <v>948</v>
      </c>
      <c r="H1596" t="str">
        <f t="shared" si="124"/>
        <v>DANG</v>
      </c>
      <c r="I1596" t="str">
        <f t="shared" si="125"/>
        <v>THUY TIEN T</v>
      </c>
      <c r="J1596" t="str">
        <f t="shared" si="126"/>
        <v>Dang, Thuy Tien T</v>
      </c>
      <c r="K1596">
        <f>VLOOKUP(C1596,'Invited Hospitals'!B:J, 7, FALSE)</f>
        <v>247</v>
      </c>
      <c r="L1596" s="132">
        <v>25</v>
      </c>
      <c r="M1596">
        <f>VLOOKUP($C1596,'Invited Hospitals'!$B:$J, 8, FALSE)</f>
        <v>2004</v>
      </c>
      <c r="N1596" s="132" t="str">
        <f>VLOOKUP($C1596,'Invited Hospitals'!$B:$K, 9, FALSE)</f>
        <v>Nongovt. (not-for-profit) - Other</v>
      </c>
      <c r="O1596" s="110" t="s">
        <v>2426</v>
      </c>
      <c r="P1596" s="111">
        <v>40882</v>
      </c>
      <c r="Q1596" s="110" t="s">
        <v>2422</v>
      </c>
      <c r="R1596" s="132" t="str">
        <f>VLOOKUP($C1596,'Invited Hospitals'!$B:$K, 10, FALSE)</f>
        <v>Major</v>
      </c>
      <c r="V1596" s="1"/>
      <c r="X1596" s="1"/>
      <c r="AF1596" s="31"/>
      <c r="AG1596" s="32"/>
      <c r="AH1596" s="31"/>
    </row>
    <row r="1597" spans="1:34">
      <c r="A1597" s="84">
        <v>0.50985504717965213</v>
      </c>
      <c r="B1597" s="83" t="s">
        <v>795</v>
      </c>
      <c r="C1597" s="83" t="s">
        <v>795</v>
      </c>
      <c r="D1597" s="84">
        <v>0.52550586196277127</v>
      </c>
      <c r="E1597" s="83" t="s">
        <v>938</v>
      </c>
      <c r="F1597" s="84">
        <v>0.93622122789429929</v>
      </c>
      <c r="G1597" s="83" t="s">
        <v>949</v>
      </c>
      <c r="H1597" t="str">
        <f t="shared" si="124"/>
        <v>DELANDE</v>
      </c>
      <c r="I1597" t="str">
        <f t="shared" si="125"/>
        <v>AJAH L</v>
      </c>
      <c r="J1597" t="str">
        <f t="shared" si="126"/>
        <v>Delande, Ajah L</v>
      </c>
      <c r="K1597">
        <f>VLOOKUP(C1597,'Invited Hospitals'!B:J, 7, FALSE)</f>
        <v>247</v>
      </c>
      <c r="L1597" s="132">
        <v>25</v>
      </c>
      <c r="M1597">
        <f>VLOOKUP($C1597,'Invited Hospitals'!$B:$J, 8, FALSE)</f>
        <v>2004</v>
      </c>
      <c r="N1597" s="132" t="str">
        <f>VLOOKUP($C1597,'Invited Hospitals'!$B:$K, 9, FALSE)</f>
        <v>Nongovt. (not-for-profit) - Other</v>
      </c>
      <c r="O1597" s="110" t="s">
        <v>2426</v>
      </c>
      <c r="P1597" s="111">
        <v>42435</v>
      </c>
      <c r="Q1597" s="110" t="s">
        <v>2422</v>
      </c>
      <c r="R1597" s="132" t="str">
        <f>VLOOKUP($C1597,'Invited Hospitals'!$B:$K, 10, FALSE)</f>
        <v>Major</v>
      </c>
      <c r="V1597" s="1"/>
      <c r="X1597" s="1"/>
      <c r="AF1597" s="31"/>
      <c r="AG1597" s="32"/>
      <c r="AH1597" s="31"/>
    </row>
    <row r="1598" spans="1:34">
      <c r="A1598" s="84">
        <v>0.31556789355059878</v>
      </c>
      <c r="B1598" s="83" t="s">
        <v>795</v>
      </c>
      <c r="C1598" s="83" t="s">
        <v>795</v>
      </c>
      <c r="D1598" s="84">
        <v>0.52550586196277127</v>
      </c>
      <c r="E1598" s="83" t="s">
        <v>938</v>
      </c>
      <c r="F1598" s="84">
        <v>0.93622122789429929</v>
      </c>
      <c r="G1598" s="83" t="s">
        <v>950</v>
      </c>
      <c r="H1598" t="str">
        <f t="shared" si="124"/>
        <v>DOSSANTOS</v>
      </c>
      <c r="I1598" t="str">
        <f t="shared" si="125"/>
        <v>JACQUELINA</v>
      </c>
      <c r="J1598" t="str">
        <f t="shared" si="126"/>
        <v>Dossantos, Jacquelina</v>
      </c>
      <c r="K1598">
        <f>VLOOKUP(C1598,'Invited Hospitals'!B:J, 7, FALSE)</f>
        <v>247</v>
      </c>
      <c r="L1598" s="132">
        <v>25</v>
      </c>
      <c r="M1598">
        <f>VLOOKUP($C1598,'Invited Hospitals'!$B:$J, 8, FALSE)</f>
        <v>2004</v>
      </c>
      <c r="N1598" s="132" t="str">
        <f>VLOOKUP($C1598,'Invited Hospitals'!$B:$K, 9, FALSE)</f>
        <v>Nongovt. (not-for-profit) - Other</v>
      </c>
      <c r="O1598" s="125" t="s">
        <v>2426</v>
      </c>
      <c r="P1598" s="121">
        <v>42023</v>
      </c>
      <c r="Q1598" s="125" t="s">
        <v>2422</v>
      </c>
      <c r="R1598" s="132" t="str">
        <f>VLOOKUP($C1598,'Invited Hospitals'!$B:$K, 10, FALSE)</f>
        <v>Major</v>
      </c>
      <c r="V1598" s="1"/>
      <c r="X1598" s="1"/>
      <c r="AF1598" s="31"/>
      <c r="AG1598" s="32"/>
      <c r="AH1598" s="31"/>
    </row>
    <row r="1599" spans="1:34">
      <c r="A1599" s="84">
        <v>0.22339748930872094</v>
      </c>
      <c r="B1599" s="83" t="s">
        <v>795</v>
      </c>
      <c r="C1599" s="83" t="s">
        <v>795</v>
      </c>
      <c r="D1599" s="84">
        <v>0.52550586196277127</v>
      </c>
      <c r="E1599" s="83" t="s">
        <v>938</v>
      </c>
      <c r="F1599" s="84">
        <v>0.93622122789429929</v>
      </c>
      <c r="G1599" s="83" t="s">
        <v>951</v>
      </c>
      <c r="H1599" t="str">
        <f t="shared" si="124"/>
        <v>DURAND</v>
      </c>
      <c r="I1599" t="str">
        <f t="shared" si="125"/>
        <v>TANYA J</v>
      </c>
      <c r="J1599" t="str">
        <f t="shared" si="126"/>
        <v>Durand, Tanya J</v>
      </c>
      <c r="K1599">
        <f>VLOOKUP(C1599,'Invited Hospitals'!B:J, 7, FALSE)</f>
        <v>247</v>
      </c>
      <c r="L1599" s="132">
        <v>25</v>
      </c>
      <c r="M1599">
        <f>VLOOKUP($C1599,'Invited Hospitals'!$B:$J, 8, FALSE)</f>
        <v>2004</v>
      </c>
      <c r="N1599" s="132" t="str">
        <f>VLOOKUP($C1599,'Invited Hospitals'!$B:$K, 9, FALSE)</f>
        <v>Nongovt. (not-for-profit) - Other</v>
      </c>
      <c r="O1599" s="110" t="s">
        <v>2426</v>
      </c>
      <c r="P1599" s="111">
        <v>42146</v>
      </c>
      <c r="Q1599" s="110" t="s">
        <v>2656</v>
      </c>
      <c r="R1599" s="132" t="str">
        <f>VLOOKUP($C1599,'Invited Hospitals'!$B:$K, 10, FALSE)</f>
        <v>Major</v>
      </c>
      <c r="V1599" s="1"/>
      <c r="X1599" s="1"/>
      <c r="AF1599" s="31"/>
      <c r="AG1599" s="32"/>
      <c r="AH1599" s="31"/>
    </row>
    <row r="1600" spans="1:34">
      <c r="A1600" s="84">
        <v>0.22648473207885322</v>
      </c>
      <c r="B1600" s="83" t="s">
        <v>795</v>
      </c>
      <c r="C1600" s="83" t="s">
        <v>795</v>
      </c>
      <c r="D1600" s="84">
        <v>0.52550586196277127</v>
      </c>
      <c r="E1600" s="83" t="s">
        <v>938</v>
      </c>
      <c r="F1600" s="84">
        <v>0.93622122789429929</v>
      </c>
      <c r="G1600" s="83" t="s">
        <v>952</v>
      </c>
      <c r="H1600" t="str">
        <f t="shared" si="124"/>
        <v>FERRI</v>
      </c>
      <c r="I1600" t="str">
        <f t="shared" si="125"/>
        <v>BRIANNA</v>
      </c>
      <c r="J1600" t="str">
        <f t="shared" si="126"/>
        <v>Ferri, Brianna</v>
      </c>
      <c r="K1600">
        <f>VLOOKUP(C1600,'Invited Hospitals'!B:J, 7, FALSE)</f>
        <v>247</v>
      </c>
      <c r="L1600" s="132">
        <v>25</v>
      </c>
      <c r="M1600">
        <f>VLOOKUP($C1600,'Invited Hospitals'!$B:$J, 8, FALSE)</f>
        <v>2004</v>
      </c>
      <c r="N1600" s="132" t="str">
        <f>VLOOKUP($C1600,'Invited Hospitals'!$B:$K, 9, FALSE)</f>
        <v>Nongovt. (not-for-profit) - Other</v>
      </c>
      <c r="O1600" s="110" t="s">
        <v>3050</v>
      </c>
      <c r="P1600" s="111">
        <v>38244</v>
      </c>
      <c r="Q1600" s="110" t="s">
        <v>2656</v>
      </c>
      <c r="R1600" s="132" t="str">
        <f>VLOOKUP($C1600,'Invited Hospitals'!$B:$K, 10, FALSE)</f>
        <v>Major</v>
      </c>
      <c r="V1600" s="1"/>
      <c r="X1600" s="1"/>
      <c r="AF1600" s="31"/>
      <c r="AG1600" s="32"/>
      <c r="AH1600" s="31"/>
    </row>
    <row r="1601" spans="1:34">
      <c r="A1601" s="84">
        <v>0.39869872417698105</v>
      </c>
      <c r="B1601" s="83" t="s">
        <v>795</v>
      </c>
      <c r="C1601" s="83" t="s">
        <v>795</v>
      </c>
      <c r="D1601" s="84">
        <v>0.52550586196277127</v>
      </c>
      <c r="E1601" s="83" t="s">
        <v>938</v>
      </c>
      <c r="F1601" s="84">
        <v>0.93622122789429929</v>
      </c>
      <c r="G1601" s="83" t="s">
        <v>953</v>
      </c>
      <c r="H1601" t="str">
        <f t="shared" si="124"/>
        <v>FITZPATRICK</v>
      </c>
      <c r="I1601" t="str">
        <f t="shared" si="125"/>
        <v>MALENY</v>
      </c>
      <c r="J1601" t="str">
        <f t="shared" si="126"/>
        <v>Fitzpatrick, Maleny</v>
      </c>
      <c r="K1601">
        <f>VLOOKUP(C1601,'Invited Hospitals'!B:J, 7, FALSE)</f>
        <v>247</v>
      </c>
      <c r="L1601" s="132">
        <v>25</v>
      </c>
      <c r="M1601">
        <f>VLOOKUP($C1601,'Invited Hospitals'!$B:$J, 8, FALSE)</f>
        <v>2004</v>
      </c>
      <c r="N1601" s="132" t="str">
        <f>VLOOKUP($C1601,'Invited Hospitals'!$B:$K, 9, FALSE)</f>
        <v>Nongovt. (not-for-profit) - Other</v>
      </c>
      <c r="O1601" s="110" t="s">
        <v>2426</v>
      </c>
      <c r="P1601" s="111">
        <v>42933</v>
      </c>
      <c r="Q1601" s="110" t="s">
        <v>2428</v>
      </c>
      <c r="R1601" s="132" t="str">
        <f>VLOOKUP($C1601,'Invited Hospitals'!$B:$K, 10, FALSE)</f>
        <v>Major</v>
      </c>
      <c r="V1601" s="1"/>
      <c r="X1601" s="1"/>
      <c r="AF1601" s="31"/>
      <c r="AG1601" s="32"/>
      <c r="AH1601" s="31"/>
    </row>
    <row r="1602" spans="1:34">
      <c r="A1602" s="84">
        <v>5.0505447167127793E-2</v>
      </c>
      <c r="B1602" s="83" t="s">
        <v>795</v>
      </c>
      <c r="C1602" s="83" t="s">
        <v>795</v>
      </c>
      <c r="D1602" s="84">
        <v>0.52550586196277127</v>
      </c>
      <c r="E1602" s="83" t="s">
        <v>938</v>
      </c>
      <c r="F1602" s="84">
        <v>0.93622122789429929</v>
      </c>
      <c r="G1602" s="83" t="s">
        <v>954</v>
      </c>
      <c r="H1602" t="str">
        <f t="shared" si="124"/>
        <v>FRANCISCO</v>
      </c>
      <c r="I1602" t="str">
        <f t="shared" si="125"/>
        <v>MARIA</v>
      </c>
      <c r="J1602" t="str">
        <f t="shared" si="126"/>
        <v>Francisco, Maria</v>
      </c>
      <c r="K1602">
        <f>VLOOKUP(C1602,'Invited Hospitals'!B:J, 7, FALSE)</f>
        <v>247</v>
      </c>
      <c r="L1602" s="132">
        <v>25</v>
      </c>
      <c r="M1602">
        <f>VLOOKUP($C1602,'Invited Hospitals'!$B:$J, 8, FALSE)</f>
        <v>2004</v>
      </c>
      <c r="N1602" s="132" t="str">
        <f>VLOOKUP($C1602,'Invited Hospitals'!$B:$K, 9, FALSE)</f>
        <v>Nongovt. (not-for-profit) - Other</v>
      </c>
      <c r="O1602" s="110" t="s">
        <v>2426</v>
      </c>
      <c r="P1602" s="111">
        <v>40359</v>
      </c>
      <c r="Q1602" s="110" t="s">
        <v>2656</v>
      </c>
      <c r="R1602" s="132" t="str">
        <f>VLOOKUP($C1602,'Invited Hospitals'!$B:$K, 10, FALSE)</f>
        <v>Major</v>
      </c>
      <c r="V1602" s="1"/>
      <c r="X1602" s="1"/>
      <c r="AF1602" s="31"/>
      <c r="AG1602" s="32"/>
      <c r="AH1602" s="31"/>
    </row>
    <row r="1603" spans="1:34">
      <c r="A1603" s="84">
        <v>0.67019715502440269</v>
      </c>
      <c r="B1603" s="83" t="s">
        <v>795</v>
      </c>
      <c r="C1603" s="83" t="s">
        <v>795</v>
      </c>
      <c r="D1603" s="84">
        <v>0.52550586196277127</v>
      </c>
      <c r="E1603" s="83" t="s">
        <v>938</v>
      </c>
      <c r="F1603" s="84">
        <v>0.93622122789429929</v>
      </c>
      <c r="G1603" s="83" t="s">
        <v>955</v>
      </c>
      <c r="H1603" t="str">
        <f t="shared" si="124"/>
        <v>GARCIA</v>
      </c>
      <c r="I1603" t="str">
        <f t="shared" si="125"/>
        <v>LIBANESSA</v>
      </c>
      <c r="J1603" t="str">
        <f t="shared" si="126"/>
        <v>Garcia, Libanessa</v>
      </c>
      <c r="K1603">
        <f>VLOOKUP(C1603,'Invited Hospitals'!B:J, 7, FALSE)</f>
        <v>247</v>
      </c>
      <c r="L1603" s="132">
        <v>25</v>
      </c>
      <c r="M1603">
        <f>VLOOKUP($C1603,'Invited Hospitals'!$B:$J, 8, FALSE)</f>
        <v>2004</v>
      </c>
      <c r="N1603" s="132" t="str">
        <f>VLOOKUP($C1603,'Invited Hospitals'!$B:$K, 9, FALSE)</f>
        <v>Nongovt. (not-for-profit) - Other</v>
      </c>
      <c r="O1603" s="125" t="s">
        <v>2426</v>
      </c>
      <c r="P1603" s="121">
        <v>35912</v>
      </c>
      <c r="Q1603" s="125" t="s">
        <v>2476</v>
      </c>
      <c r="R1603" s="132" t="str">
        <f>VLOOKUP($C1603,'Invited Hospitals'!$B:$K, 10, FALSE)</f>
        <v>Major</v>
      </c>
      <c r="V1603" s="1"/>
      <c r="X1603" s="1"/>
      <c r="AF1603" s="31"/>
      <c r="AG1603" s="32"/>
      <c r="AH1603" s="31"/>
    </row>
    <row r="1604" spans="1:34">
      <c r="A1604" s="84">
        <v>0.651483356015921</v>
      </c>
      <c r="B1604" s="83" t="s">
        <v>795</v>
      </c>
      <c r="C1604" s="83" t="s">
        <v>795</v>
      </c>
      <c r="D1604" s="84">
        <v>0.52550586196277127</v>
      </c>
      <c r="E1604" s="83" t="s">
        <v>938</v>
      </c>
      <c r="F1604" s="84">
        <v>0.93622122789429929</v>
      </c>
      <c r="G1604" s="83" t="s">
        <v>956</v>
      </c>
      <c r="H1604" t="str">
        <f t="shared" si="124"/>
        <v>GORTON</v>
      </c>
      <c r="I1604" t="str">
        <f t="shared" si="125"/>
        <v>HILLARY M</v>
      </c>
      <c r="J1604" t="str">
        <f t="shared" si="126"/>
        <v>Gorton, Hillary M</v>
      </c>
      <c r="K1604">
        <f>VLOOKUP(C1604,'Invited Hospitals'!B:J, 7, FALSE)</f>
        <v>247</v>
      </c>
      <c r="L1604" s="132">
        <v>25</v>
      </c>
      <c r="M1604">
        <f>VLOOKUP($C1604,'Invited Hospitals'!$B:$J, 8, FALSE)</f>
        <v>2004</v>
      </c>
      <c r="N1604" s="132" t="str">
        <f>VLOOKUP($C1604,'Invited Hospitals'!$B:$K, 9, FALSE)</f>
        <v>Nongovt. (not-for-profit) - Other</v>
      </c>
      <c r="O1604" s="125" t="s">
        <v>2664</v>
      </c>
      <c r="P1604" s="121">
        <v>42933</v>
      </c>
      <c r="Q1604" s="125" t="s">
        <v>2476</v>
      </c>
      <c r="R1604" s="132" t="str">
        <f>VLOOKUP($C1604,'Invited Hospitals'!$B:$K, 10, FALSE)</f>
        <v>Major</v>
      </c>
      <c r="V1604" s="1"/>
      <c r="X1604" s="1"/>
      <c r="AF1604" s="31"/>
      <c r="AG1604" s="32"/>
      <c r="AH1604" s="31"/>
    </row>
    <row r="1605" spans="1:34">
      <c r="A1605" s="84">
        <v>0.77315646792353154</v>
      </c>
      <c r="B1605" s="83" t="s">
        <v>795</v>
      </c>
      <c r="C1605" s="83" t="s">
        <v>795</v>
      </c>
      <c r="D1605" s="84">
        <v>0.52550586196277127</v>
      </c>
      <c r="E1605" s="83" t="s">
        <v>938</v>
      </c>
      <c r="F1605" s="84">
        <v>0.93622122789429929</v>
      </c>
      <c r="G1605" s="83" t="s">
        <v>957</v>
      </c>
      <c r="H1605" t="str">
        <f t="shared" si="124"/>
        <v>HURTEAU</v>
      </c>
      <c r="I1605" t="str">
        <f t="shared" si="125"/>
        <v>JACQUELINE M</v>
      </c>
      <c r="J1605" t="str">
        <f t="shared" si="126"/>
        <v>Hurteau, Jacqueline M</v>
      </c>
      <c r="K1605">
        <f>VLOOKUP(C1605,'Invited Hospitals'!B:J, 7, FALSE)</f>
        <v>247</v>
      </c>
      <c r="L1605" s="132">
        <v>25</v>
      </c>
      <c r="M1605">
        <f>VLOOKUP($C1605,'Invited Hospitals'!$B:$J, 8, FALSE)</f>
        <v>2004</v>
      </c>
      <c r="N1605" s="132" t="str">
        <f>VLOOKUP($C1605,'Invited Hospitals'!$B:$K, 9, FALSE)</f>
        <v>Nongovt. (not-for-profit) - Other</v>
      </c>
      <c r="O1605" s="110" t="s">
        <v>2433</v>
      </c>
      <c r="P1605" s="111">
        <v>42363</v>
      </c>
      <c r="Q1605" s="110" t="s">
        <v>2422</v>
      </c>
      <c r="R1605" s="132" t="str">
        <f>VLOOKUP($C1605,'Invited Hospitals'!$B:$K, 10, FALSE)</f>
        <v>Major</v>
      </c>
      <c r="V1605" s="1"/>
      <c r="X1605" s="1"/>
      <c r="AF1605" s="31"/>
      <c r="AG1605" s="32"/>
      <c r="AH1605" s="31"/>
    </row>
    <row r="1606" spans="1:34">
      <c r="A1606" s="84">
        <v>0.84956548334588922</v>
      </c>
      <c r="B1606" s="83" t="s">
        <v>795</v>
      </c>
      <c r="C1606" s="83" t="s">
        <v>795</v>
      </c>
      <c r="D1606" s="84">
        <v>0.52550586196277127</v>
      </c>
      <c r="E1606" s="83" t="s">
        <v>938</v>
      </c>
      <c r="F1606" s="84">
        <v>0.93622122789429929</v>
      </c>
      <c r="G1606" s="83" t="s">
        <v>958</v>
      </c>
      <c r="H1606" t="str">
        <f t="shared" si="124"/>
        <v>JONES</v>
      </c>
      <c r="I1606" t="str">
        <f t="shared" si="125"/>
        <v>ROBIN</v>
      </c>
      <c r="J1606" t="str">
        <f t="shared" si="126"/>
        <v>Jones, Robin</v>
      </c>
      <c r="K1606">
        <f>VLOOKUP(C1606,'Invited Hospitals'!B:J, 7, FALSE)</f>
        <v>247</v>
      </c>
      <c r="L1606" s="132">
        <v>25</v>
      </c>
      <c r="M1606">
        <f>VLOOKUP($C1606,'Invited Hospitals'!$B:$J, 8, FALSE)</f>
        <v>2004</v>
      </c>
      <c r="N1606" s="132" t="str">
        <f>VLOOKUP($C1606,'Invited Hospitals'!$B:$K, 9, FALSE)</f>
        <v>Nongovt. (not-for-profit) - Other</v>
      </c>
      <c r="O1606" s="110" t="s">
        <v>2433</v>
      </c>
      <c r="P1606" s="111">
        <v>42709</v>
      </c>
      <c r="Q1606" s="110" t="s">
        <v>2434</v>
      </c>
      <c r="R1606" s="132" t="str">
        <f>VLOOKUP($C1606,'Invited Hospitals'!$B:$K, 10, FALSE)</f>
        <v>Major</v>
      </c>
      <c r="V1606" s="1"/>
      <c r="X1606" s="1"/>
      <c r="AF1606" s="31"/>
      <c r="AG1606" s="18"/>
      <c r="AH1606" s="31"/>
    </row>
    <row r="1607" spans="1:34">
      <c r="A1607" s="84">
        <v>2.1021718677362022E-3</v>
      </c>
      <c r="B1607" s="83" t="s">
        <v>795</v>
      </c>
      <c r="C1607" s="83" t="s">
        <v>795</v>
      </c>
      <c r="D1607" s="84">
        <v>0.52550586196277127</v>
      </c>
      <c r="E1607" s="83" t="s">
        <v>938</v>
      </c>
      <c r="F1607" s="84">
        <v>0.93622122789429929</v>
      </c>
      <c r="G1607" s="83" t="s">
        <v>959</v>
      </c>
      <c r="H1607" t="str">
        <f t="shared" si="124"/>
        <v>KANIA</v>
      </c>
      <c r="I1607" t="str">
        <f t="shared" si="125"/>
        <v>IWONA B</v>
      </c>
      <c r="J1607" t="str">
        <f t="shared" si="126"/>
        <v>Kania, Iwona B</v>
      </c>
      <c r="K1607">
        <f>VLOOKUP(C1607,'Invited Hospitals'!B:J, 7, FALSE)</f>
        <v>247</v>
      </c>
      <c r="L1607" s="132">
        <v>25</v>
      </c>
      <c r="M1607">
        <f>VLOOKUP($C1607,'Invited Hospitals'!$B:$J, 8, FALSE)</f>
        <v>2004</v>
      </c>
      <c r="N1607" s="132" t="str">
        <f>VLOOKUP($C1607,'Invited Hospitals'!$B:$K, 9, FALSE)</f>
        <v>Nongovt. (not-for-profit) - Other</v>
      </c>
      <c r="O1607" s="110" t="s">
        <v>2469</v>
      </c>
      <c r="P1607" s="18">
        <v>42506</v>
      </c>
      <c r="Q1607" s="110" t="s">
        <v>2422</v>
      </c>
      <c r="R1607" s="132" t="str">
        <f>VLOOKUP($C1607,'Invited Hospitals'!$B:$K, 10, FALSE)</f>
        <v>Major</v>
      </c>
      <c r="V1607" s="1"/>
      <c r="X1607" s="1"/>
      <c r="AF1607" s="31"/>
      <c r="AG1607" s="32"/>
      <c r="AH1607" s="31"/>
    </row>
    <row r="1608" spans="1:34">
      <c r="A1608" s="84">
        <v>0.62223079500670919</v>
      </c>
      <c r="B1608" s="83" t="s">
        <v>795</v>
      </c>
      <c r="C1608" s="83" t="s">
        <v>795</v>
      </c>
      <c r="D1608" s="84">
        <v>0.52550586196277127</v>
      </c>
      <c r="E1608" s="83" t="s">
        <v>938</v>
      </c>
      <c r="F1608" s="84">
        <v>0.93622122789429929</v>
      </c>
      <c r="G1608" s="83" t="s">
        <v>960</v>
      </c>
      <c r="H1608" t="str">
        <f t="shared" si="124"/>
        <v>LALLY</v>
      </c>
      <c r="I1608" t="str">
        <f t="shared" si="125"/>
        <v>JULIE</v>
      </c>
      <c r="J1608" t="str">
        <f t="shared" si="126"/>
        <v>Lally, Julie</v>
      </c>
      <c r="K1608">
        <f>VLOOKUP(C1608,'Invited Hospitals'!B:J, 7, FALSE)</f>
        <v>247</v>
      </c>
      <c r="L1608" s="132">
        <v>25</v>
      </c>
      <c r="M1608">
        <f>VLOOKUP($C1608,'Invited Hospitals'!$B:$J, 8, FALSE)</f>
        <v>2004</v>
      </c>
      <c r="N1608" s="132" t="str">
        <f>VLOOKUP($C1608,'Invited Hospitals'!$B:$K, 9, FALSE)</f>
        <v>Nongovt. (not-for-profit) - Other</v>
      </c>
      <c r="O1608" s="110" t="s">
        <v>2433</v>
      </c>
      <c r="P1608" s="111">
        <v>42054</v>
      </c>
      <c r="Q1608" s="110" t="s">
        <v>2434</v>
      </c>
      <c r="R1608" s="132" t="str">
        <f>VLOOKUP($C1608,'Invited Hospitals'!$B:$K, 10, FALSE)</f>
        <v>Major</v>
      </c>
      <c r="V1608" s="1"/>
      <c r="X1608" s="1"/>
      <c r="AF1608" s="31"/>
      <c r="AG1608" s="32"/>
      <c r="AH1608" s="31"/>
    </row>
    <row r="1609" spans="1:34">
      <c r="A1609" s="84">
        <v>0.88043469236745253</v>
      </c>
      <c r="B1609" s="83" t="s">
        <v>795</v>
      </c>
      <c r="C1609" s="83" t="s">
        <v>795</v>
      </c>
      <c r="D1609" s="84">
        <v>0.52550586196277127</v>
      </c>
      <c r="E1609" s="83" t="s">
        <v>938</v>
      </c>
      <c r="F1609" s="84">
        <v>0.93622122789429929</v>
      </c>
      <c r="G1609" s="83" t="s">
        <v>961</v>
      </c>
      <c r="H1609" t="str">
        <f t="shared" si="124"/>
        <v>MATTEIS</v>
      </c>
      <c r="I1609" t="str">
        <f t="shared" si="125"/>
        <v>MICHELLE</v>
      </c>
      <c r="J1609" t="str">
        <f t="shared" si="126"/>
        <v>Matteis, Michelle</v>
      </c>
      <c r="K1609">
        <f>VLOOKUP(C1609,'Invited Hospitals'!B:J, 7, FALSE)</f>
        <v>247</v>
      </c>
      <c r="L1609" s="132">
        <v>25</v>
      </c>
      <c r="M1609">
        <f>VLOOKUP($C1609,'Invited Hospitals'!$B:$J, 8, FALSE)</f>
        <v>2004</v>
      </c>
      <c r="N1609" s="132" t="str">
        <f>VLOOKUP($C1609,'Invited Hospitals'!$B:$K, 9, FALSE)</f>
        <v>Nongovt. (not-for-profit) - Other</v>
      </c>
      <c r="O1609" s="31" t="s">
        <v>3565</v>
      </c>
      <c r="P1609" s="32">
        <v>37169</v>
      </c>
      <c r="Q1609" s="31" t="s">
        <v>2428</v>
      </c>
      <c r="R1609" s="132" t="str">
        <f>VLOOKUP($C1609,'Invited Hospitals'!$B:$K, 10, FALSE)</f>
        <v>Major</v>
      </c>
      <c r="V1609" s="1"/>
      <c r="X1609" s="1"/>
      <c r="AF1609" s="31"/>
      <c r="AG1609" s="32"/>
      <c r="AH1609" s="31"/>
    </row>
    <row r="1610" spans="1:34">
      <c r="A1610" s="84">
        <v>0.50477211340709116</v>
      </c>
      <c r="B1610" s="83" t="s">
        <v>795</v>
      </c>
      <c r="C1610" s="83" t="s">
        <v>795</v>
      </c>
      <c r="D1610" s="84">
        <v>0.52550586196277127</v>
      </c>
      <c r="E1610" s="83" t="s">
        <v>938</v>
      </c>
      <c r="F1610" s="84">
        <v>0.93622122789429929</v>
      </c>
      <c r="G1610" s="83" t="s">
        <v>962</v>
      </c>
      <c r="H1610" t="str">
        <f t="shared" si="124"/>
        <v>NICOLAS</v>
      </c>
      <c r="I1610" t="str">
        <f t="shared" si="125"/>
        <v>LAURA</v>
      </c>
      <c r="J1610" t="str">
        <f t="shared" si="126"/>
        <v>Nicolas, Laura</v>
      </c>
      <c r="K1610">
        <f>VLOOKUP(C1610,'Invited Hospitals'!B:J, 7, FALSE)</f>
        <v>247</v>
      </c>
      <c r="L1610" s="132">
        <v>25</v>
      </c>
      <c r="M1610">
        <f>VLOOKUP($C1610,'Invited Hospitals'!$B:$J, 8, FALSE)</f>
        <v>2004</v>
      </c>
      <c r="N1610" s="132" t="str">
        <f>VLOOKUP($C1610,'Invited Hospitals'!$B:$K, 9, FALSE)</f>
        <v>Nongovt. (not-for-profit) - Other</v>
      </c>
      <c r="O1610" s="31" t="s">
        <v>3591</v>
      </c>
      <c r="P1610" s="32">
        <v>41761</v>
      </c>
      <c r="Q1610" s="31" t="s">
        <v>2428</v>
      </c>
      <c r="R1610" s="132" t="str">
        <f>VLOOKUP($C1610,'Invited Hospitals'!$B:$K, 10, FALSE)</f>
        <v>Major</v>
      </c>
      <c r="V1610" s="1"/>
      <c r="X1610" s="1"/>
      <c r="AF1610" s="31"/>
      <c r="AG1610" s="18"/>
      <c r="AH1610" s="31"/>
    </row>
    <row r="1611" spans="1:34">
      <c r="A1611" s="84">
        <v>0.50479308475244633</v>
      </c>
      <c r="B1611" s="83" t="s">
        <v>795</v>
      </c>
      <c r="C1611" s="83" t="s">
        <v>795</v>
      </c>
      <c r="D1611" s="84">
        <v>0.52550586196277127</v>
      </c>
      <c r="E1611" s="83" t="s">
        <v>938</v>
      </c>
      <c r="F1611" s="84">
        <v>0.93622122789429929</v>
      </c>
      <c r="G1611" s="83" t="s">
        <v>963</v>
      </c>
      <c r="H1611" t="str">
        <f t="shared" si="124"/>
        <v>NORMAND</v>
      </c>
      <c r="I1611" t="str">
        <f t="shared" si="125"/>
        <v>SAMANTHA</v>
      </c>
      <c r="J1611" t="str">
        <f t="shared" si="126"/>
        <v>Normand, Samantha</v>
      </c>
      <c r="K1611">
        <f>VLOOKUP(C1611,'Invited Hospitals'!B:J, 7, FALSE)</f>
        <v>247</v>
      </c>
      <c r="L1611" s="132">
        <v>25</v>
      </c>
      <c r="M1611">
        <f>VLOOKUP($C1611,'Invited Hospitals'!$B:$J, 8, FALSE)</f>
        <v>2004</v>
      </c>
      <c r="N1611" s="132" t="str">
        <f>VLOOKUP($C1611,'Invited Hospitals'!$B:$K, 9, FALSE)</f>
        <v>Nongovt. (not-for-profit) - Other</v>
      </c>
      <c r="O1611" s="31" t="s">
        <v>3565</v>
      </c>
      <c r="P1611" s="32">
        <v>42209</v>
      </c>
      <c r="Q1611" s="31" t="s">
        <v>2422</v>
      </c>
      <c r="R1611" s="132" t="str">
        <f>VLOOKUP($C1611,'Invited Hospitals'!$B:$K, 10, FALSE)</f>
        <v>Major</v>
      </c>
      <c r="V1611" s="1"/>
      <c r="X1611" s="1"/>
      <c r="AF1611" s="31"/>
      <c r="AG1611" s="18"/>
      <c r="AH1611" s="31"/>
    </row>
    <row r="1612" spans="1:34">
      <c r="A1612" s="84">
        <v>0.89088102292542315</v>
      </c>
      <c r="B1612" s="83" t="s">
        <v>795</v>
      </c>
      <c r="C1612" s="83" t="s">
        <v>795</v>
      </c>
      <c r="D1612" s="84">
        <v>0.52550586196277127</v>
      </c>
      <c r="E1612" s="83" t="s">
        <v>938</v>
      </c>
      <c r="F1612" s="84">
        <v>0.93622122789429929</v>
      </c>
      <c r="G1612" s="83" t="s">
        <v>964</v>
      </c>
      <c r="H1612" t="str">
        <f t="shared" si="124"/>
        <v>PEREZ</v>
      </c>
      <c r="I1612" t="str">
        <f t="shared" si="125"/>
        <v>NOELIA I</v>
      </c>
      <c r="J1612" t="str">
        <f t="shared" si="126"/>
        <v>Perez, Noelia I</v>
      </c>
      <c r="K1612">
        <f>VLOOKUP(C1612,'Invited Hospitals'!B:J, 7, FALSE)</f>
        <v>247</v>
      </c>
      <c r="L1612" s="132">
        <v>25</v>
      </c>
      <c r="M1612">
        <f>VLOOKUP($C1612,'Invited Hospitals'!$B:$J, 8, FALSE)</f>
        <v>2004</v>
      </c>
      <c r="N1612" s="132" t="str">
        <f>VLOOKUP($C1612,'Invited Hospitals'!$B:$K, 9, FALSE)</f>
        <v>Nongovt. (not-for-profit) - Other</v>
      </c>
      <c r="O1612" s="31" t="s">
        <v>3591</v>
      </c>
      <c r="P1612" s="32">
        <v>41257</v>
      </c>
      <c r="Q1612" s="31" t="s">
        <v>2422</v>
      </c>
      <c r="R1612" s="132" t="str">
        <f>VLOOKUP($C1612,'Invited Hospitals'!$B:$K, 10, FALSE)</f>
        <v>Major</v>
      </c>
      <c r="V1612" s="1"/>
      <c r="X1612" s="1"/>
      <c r="AF1612" s="31"/>
      <c r="AG1612" s="32"/>
      <c r="AH1612" s="31"/>
    </row>
    <row r="1613" spans="1:34">
      <c r="A1613" s="84">
        <v>0.17823792591370236</v>
      </c>
      <c r="B1613" s="83" t="s">
        <v>795</v>
      </c>
      <c r="C1613" s="83" t="s">
        <v>795</v>
      </c>
      <c r="D1613" s="84">
        <v>0.52550586196277127</v>
      </c>
      <c r="E1613" s="83" t="s">
        <v>938</v>
      </c>
      <c r="F1613" s="84">
        <v>0.93622122789429929</v>
      </c>
      <c r="G1613" s="83" t="s">
        <v>965</v>
      </c>
      <c r="H1613" t="str">
        <f t="shared" si="124"/>
        <v>PIMENTEL</v>
      </c>
      <c r="I1613" t="str">
        <f t="shared" si="125"/>
        <v>BRENDA L</v>
      </c>
      <c r="J1613" t="str">
        <f t="shared" si="126"/>
        <v>Pimentel, Brenda L</v>
      </c>
      <c r="K1613">
        <f>VLOOKUP(C1613,'Invited Hospitals'!B:J, 7, FALSE)</f>
        <v>247</v>
      </c>
      <c r="L1613" s="132">
        <v>25</v>
      </c>
      <c r="M1613">
        <f>VLOOKUP($C1613,'Invited Hospitals'!$B:$J, 8, FALSE)</f>
        <v>2004</v>
      </c>
      <c r="N1613" s="132" t="str">
        <f>VLOOKUP($C1613,'Invited Hospitals'!$B:$K, 9, FALSE)</f>
        <v>Nongovt. (not-for-profit) - Other</v>
      </c>
      <c r="O1613" s="31" t="s">
        <v>3561</v>
      </c>
      <c r="P1613" s="32">
        <v>32003</v>
      </c>
      <c r="Q1613" s="31" t="s">
        <v>2422</v>
      </c>
      <c r="R1613" s="132" t="str">
        <f>VLOOKUP($C1613,'Invited Hospitals'!$B:$K, 10, FALSE)</f>
        <v>Major</v>
      </c>
      <c r="V1613" s="1"/>
      <c r="X1613" s="1"/>
      <c r="AF1613" s="31"/>
      <c r="AG1613" s="32"/>
      <c r="AH1613" s="31"/>
    </row>
    <row r="1614" spans="1:34">
      <c r="A1614" s="84">
        <v>0.47493957418387056</v>
      </c>
      <c r="B1614" s="83" t="s">
        <v>795</v>
      </c>
      <c r="C1614" s="83" t="s">
        <v>795</v>
      </c>
      <c r="D1614" s="84">
        <v>0.52550586196277127</v>
      </c>
      <c r="E1614" s="83" t="s">
        <v>938</v>
      </c>
      <c r="F1614" s="84">
        <v>0.93622122789429929</v>
      </c>
      <c r="G1614" s="83" t="s">
        <v>966</v>
      </c>
      <c r="H1614" t="str">
        <f t="shared" si="124"/>
        <v>ROBINSON</v>
      </c>
      <c r="I1614" t="str">
        <f t="shared" si="125"/>
        <v>KELLY A</v>
      </c>
      <c r="J1614" t="str">
        <f t="shared" si="126"/>
        <v>Robinson, Kelly A</v>
      </c>
      <c r="K1614">
        <f>VLOOKUP(C1614,'Invited Hospitals'!B:J, 7, FALSE)</f>
        <v>247</v>
      </c>
      <c r="L1614" s="132">
        <v>25</v>
      </c>
      <c r="M1614">
        <f>VLOOKUP($C1614,'Invited Hospitals'!$B:$J, 8, FALSE)</f>
        <v>2004</v>
      </c>
      <c r="N1614" s="132" t="str">
        <f>VLOOKUP($C1614,'Invited Hospitals'!$B:$K, 9, FALSE)</f>
        <v>Nongovt. (not-for-profit) - Other</v>
      </c>
      <c r="O1614" s="31" t="s">
        <v>3565</v>
      </c>
      <c r="P1614" s="32">
        <v>39983</v>
      </c>
      <c r="Q1614" s="31" t="s">
        <v>2428</v>
      </c>
      <c r="R1614" s="132" t="str">
        <f>VLOOKUP($C1614,'Invited Hospitals'!$B:$K, 10, FALSE)</f>
        <v>Major</v>
      </c>
      <c r="V1614" s="1"/>
      <c r="X1614" s="1"/>
      <c r="AF1614" s="31"/>
      <c r="AG1614" s="32"/>
      <c r="AH1614" s="31"/>
    </row>
    <row r="1615" spans="1:34">
      <c r="A1615" s="84">
        <v>2.9250678698219734E-2</v>
      </c>
      <c r="B1615" s="83" t="s">
        <v>795</v>
      </c>
      <c r="C1615" s="83" t="s">
        <v>795</v>
      </c>
      <c r="D1615" s="84">
        <v>0.52550586196277127</v>
      </c>
      <c r="E1615" s="83" t="s">
        <v>938</v>
      </c>
      <c r="F1615" s="84">
        <v>0.93622122789429929</v>
      </c>
      <c r="G1615" s="83" t="s">
        <v>967</v>
      </c>
      <c r="H1615" t="str">
        <f t="shared" si="124"/>
        <v>SIWY</v>
      </c>
      <c r="I1615" t="str">
        <f t="shared" si="125"/>
        <v>THERESA</v>
      </c>
      <c r="J1615" t="str">
        <f t="shared" si="126"/>
        <v>Siwy, Theresa</v>
      </c>
      <c r="K1615">
        <f>VLOOKUP(C1615,'Invited Hospitals'!B:J, 7, FALSE)</f>
        <v>247</v>
      </c>
      <c r="L1615" s="132">
        <v>25</v>
      </c>
      <c r="M1615">
        <f>VLOOKUP($C1615,'Invited Hospitals'!$B:$J, 8, FALSE)</f>
        <v>2004</v>
      </c>
      <c r="N1615" s="132" t="str">
        <f>VLOOKUP($C1615,'Invited Hospitals'!$B:$K, 9, FALSE)</f>
        <v>Nongovt. (not-for-profit) - Other</v>
      </c>
      <c r="O1615" s="110" t="s">
        <v>2426</v>
      </c>
      <c r="P1615" s="113">
        <v>42758</v>
      </c>
      <c r="Q1615" s="110" t="s">
        <v>2681</v>
      </c>
      <c r="R1615" s="132" t="str">
        <f>VLOOKUP($C1615,'Invited Hospitals'!$B:$K, 10, FALSE)</f>
        <v>Major</v>
      </c>
      <c r="V1615" s="1"/>
      <c r="X1615" s="1"/>
      <c r="AF1615" s="31"/>
      <c r="AG1615" s="32"/>
      <c r="AH1615" s="31"/>
    </row>
    <row r="1616" spans="1:34">
      <c r="A1616" s="84">
        <v>0.16636161407148131</v>
      </c>
      <c r="B1616" s="83" t="s">
        <v>795</v>
      </c>
      <c r="C1616" s="83" t="s">
        <v>795</v>
      </c>
      <c r="D1616" s="84">
        <v>0.52550586196277127</v>
      </c>
      <c r="E1616" s="83" t="s">
        <v>938</v>
      </c>
      <c r="F1616" s="84">
        <v>0.93622122789429929</v>
      </c>
      <c r="G1616" s="83" t="s">
        <v>968</v>
      </c>
      <c r="H1616" t="str">
        <f t="shared" si="124"/>
        <v>STEWART</v>
      </c>
      <c r="I1616" t="str">
        <f t="shared" si="125"/>
        <v>MORGAN B</v>
      </c>
      <c r="J1616" t="str">
        <f t="shared" si="126"/>
        <v>Stewart, Morgan B</v>
      </c>
      <c r="K1616">
        <f>VLOOKUP(C1616,'Invited Hospitals'!B:J, 7, FALSE)</f>
        <v>247</v>
      </c>
      <c r="L1616" s="132">
        <v>25</v>
      </c>
      <c r="M1616">
        <f>VLOOKUP($C1616,'Invited Hospitals'!$B:$J, 8, FALSE)</f>
        <v>2004</v>
      </c>
      <c r="N1616" s="132" t="str">
        <f>VLOOKUP($C1616,'Invited Hospitals'!$B:$K, 9, FALSE)</f>
        <v>Nongovt. (not-for-profit) - Other</v>
      </c>
      <c r="O1616" s="110" t="s">
        <v>2426</v>
      </c>
      <c r="P1616" s="113">
        <v>42688</v>
      </c>
      <c r="Q1616" s="110" t="s">
        <v>2681</v>
      </c>
      <c r="R1616" s="132" t="str">
        <f>VLOOKUP($C1616,'Invited Hospitals'!$B:$K, 10, FALSE)</f>
        <v>Major</v>
      </c>
      <c r="V1616" s="1"/>
      <c r="X1616" s="1"/>
      <c r="AF1616" s="31"/>
      <c r="AG1616" s="32"/>
      <c r="AH1616" s="31"/>
    </row>
    <row r="1617" spans="1:34">
      <c r="A1617" s="84">
        <v>0.93807752291975266</v>
      </c>
      <c r="B1617" s="83" t="s">
        <v>795</v>
      </c>
      <c r="C1617" s="83" t="s">
        <v>795</v>
      </c>
      <c r="D1617" s="84">
        <v>0.52550586196277127</v>
      </c>
      <c r="E1617" s="83" t="s">
        <v>938</v>
      </c>
      <c r="F1617" s="84">
        <v>0.93622122789429929</v>
      </c>
      <c r="G1617" s="83" t="s">
        <v>969</v>
      </c>
      <c r="H1617" t="str">
        <f t="shared" si="124"/>
        <v>TAYLOR</v>
      </c>
      <c r="I1617" t="str">
        <f t="shared" si="125"/>
        <v>ROMELL</v>
      </c>
      <c r="J1617" t="str">
        <f t="shared" si="126"/>
        <v>Taylor, Romell</v>
      </c>
      <c r="K1617">
        <f>VLOOKUP(C1617,'Invited Hospitals'!B:J, 7, FALSE)</f>
        <v>247</v>
      </c>
      <c r="L1617" s="132">
        <v>25</v>
      </c>
      <c r="M1617">
        <f>VLOOKUP($C1617,'Invited Hospitals'!$B:$J, 8, FALSE)</f>
        <v>2004</v>
      </c>
      <c r="N1617" s="132" t="str">
        <f>VLOOKUP($C1617,'Invited Hospitals'!$B:$K, 9, FALSE)</f>
        <v>Nongovt. (not-for-profit) - Other</v>
      </c>
      <c r="O1617" s="110" t="s">
        <v>2679</v>
      </c>
      <c r="P1617" s="113">
        <v>42093</v>
      </c>
      <c r="Q1617" s="110" t="s">
        <v>2680</v>
      </c>
      <c r="R1617" s="132" t="str">
        <f>VLOOKUP($C1617,'Invited Hospitals'!$B:$K, 10, FALSE)</f>
        <v>Major</v>
      </c>
      <c r="V1617" s="1"/>
      <c r="X1617" s="1"/>
      <c r="AF1617" s="31"/>
      <c r="AG1617" s="32"/>
      <c r="AH1617" s="31"/>
    </row>
    <row r="1618" spans="1:34">
      <c r="A1618" s="84">
        <v>0.26060392334150106</v>
      </c>
      <c r="B1618" s="83" t="s">
        <v>795</v>
      </c>
      <c r="C1618" s="83" t="s">
        <v>795</v>
      </c>
      <c r="D1618" s="84">
        <v>0.52550586196277127</v>
      </c>
      <c r="E1618" s="83" t="s">
        <v>938</v>
      </c>
      <c r="F1618" s="84">
        <v>0.93622122789429929</v>
      </c>
      <c r="G1618" s="83" t="s">
        <v>970</v>
      </c>
      <c r="H1618" t="str">
        <f t="shared" si="124"/>
        <v>UNHURYAN</v>
      </c>
      <c r="I1618" t="str">
        <f t="shared" si="125"/>
        <v>OKSANA</v>
      </c>
      <c r="J1618" t="str">
        <f t="shared" si="126"/>
        <v>Unhuryan, Oksana</v>
      </c>
      <c r="K1618">
        <f>VLOOKUP(C1618,'Invited Hospitals'!B:J, 7, FALSE)</f>
        <v>247</v>
      </c>
      <c r="L1618" s="132">
        <v>25</v>
      </c>
      <c r="M1618">
        <f>VLOOKUP($C1618,'Invited Hospitals'!$B:$J, 8, FALSE)</f>
        <v>2004</v>
      </c>
      <c r="N1618" s="132" t="str">
        <f>VLOOKUP($C1618,'Invited Hospitals'!$B:$K, 9, FALSE)</f>
        <v>Nongovt. (not-for-profit) - Other</v>
      </c>
      <c r="O1618" s="110" t="s">
        <v>2426</v>
      </c>
      <c r="P1618" s="121">
        <v>42118</v>
      </c>
      <c r="Q1618" s="110" t="s">
        <v>2681</v>
      </c>
      <c r="R1618" s="132" t="str">
        <f>VLOOKUP($C1618,'Invited Hospitals'!$B:$K, 10, FALSE)</f>
        <v>Major</v>
      </c>
      <c r="V1618" s="1"/>
      <c r="X1618" s="1"/>
      <c r="AF1618" s="31"/>
      <c r="AG1618" s="32"/>
      <c r="AH1618" s="31"/>
    </row>
    <row r="1619" spans="1:34">
      <c r="A1619" s="84">
        <v>0.3665611584793379</v>
      </c>
      <c r="B1619" s="83" t="s">
        <v>795</v>
      </c>
      <c r="C1619" s="83" t="s">
        <v>795</v>
      </c>
      <c r="D1619" s="84">
        <v>0.52550586196277127</v>
      </c>
      <c r="E1619" s="83" t="s">
        <v>938</v>
      </c>
      <c r="F1619" s="84">
        <v>0.93622122789429929</v>
      </c>
      <c r="G1619" s="83" t="s">
        <v>971</v>
      </c>
      <c r="H1619" t="str">
        <f t="shared" si="124"/>
        <v>WILCOX</v>
      </c>
      <c r="I1619" t="str">
        <f t="shared" si="125"/>
        <v>DUSTIN R</v>
      </c>
      <c r="J1619" t="str">
        <f t="shared" si="126"/>
        <v>Wilcox, Dustin R</v>
      </c>
      <c r="K1619">
        <f>VLOOKUP(C1619,'Invited Hospitals'!B:J, 7, FALSE)</f>
        <v>247</v>
      </c>
      <c r="L1619" s="132">
        <v>25</v>
      </c>
      <c r="M1619">
        <f>VLOOKUP($C1619,'Invited Hospitals'!$B:$J, 8, FALSE)</f>
        <v>2004</v>
      </c>
      <c r="N1619" s="132" t="str">
        <f>VLOOKUP($C1619,'Invited Hospitals'!$B:$K, 9, FALSE)</f>
        <v>Nongovt. (not-for-profit) - Other</v>
      </c>
      <c r="O1619" s="110" t="s">
        <v>2684</v>
      </c>
      <c r="P1619" s="121">
        <v>42645</v>
      </c>
      <c r="Q1619" s="110" t="s">
        <v>2680</v>
      </c>
      <c r="R1619" s="132" t="str">
        <f>VLOOKUP($C1619,'Invited Hospitals'!$B:$K, 10, FALSE)</f>
        <v>Major</v>
      </c>
      <c r="V1619" s="1"/>
      <c r="X1619" s="1"/>
      <c r="AF1619" s="31"/>
      <c r="AG1619" s="32"/>
      <c r="AH1619" s="31"/>
    </row>
    <row r="1620" spans="1:34">
      <c r="A1620" s="84">
        <v>0.35819528724998806</v>
      </c>
      <c r="B1620" s="83" t="s">
        <v>795</v>
      </c>
      <c r="C1620" s="83" t="s">
        <v>795</v>
      </c>
      <c r="D1620" s="84">
        <v>0.52550586196277127</v>
      </c>
      <c r="E1620" s="83" t="s">
        <v>938</v>
      </c>
      <c r="F1620" s="84">
        <v>0.93622122789429929</v>
      </c>
      <c r="G1620" s="83" t="s">
        <v>972</v>
      </c>
      <c r="H1620" t="str">
        <f t="shared" si="124"/>
        <v>WYATT</v>
      </c>
      <c r="I1620" t="str">
        <f t="shared" si="125"/>
        <v>JANIE M</v>
      </c>
      <c r="J1620" t="str">
        <f t="shared" si="126"/>
        <v>Wyatt, Janie M</v>
      </c>
      <c r="K1620">
        <f>VLOOKUP(C1620,'Invited Hospitals'!B:J, 7, FALSE)</f>
        <v>247</v>
      </c>
      <c r="L1620" s="132">
        <v>25</v>
      </c>
      <c r="M1620">
        <f>VLOOKUP($C1620,'Invited Hospitals'!$B:$J, 8, FALSE)</f>
        <v>2004</v>
      </c>
      <c r="N1620" s="132" t="str">
        <f>VLOOKUP($C1620,'Invited Hospitals'!$B:$K, 9, FALSE)</f>
        <v>Nongovt. (not-for-profit) - Other</v>
      </c>
      <c r="O1620" s="110" t="s">
        <v>2426</v>
      </c>
      <c r="P1620" s="113">
        <v>41680</v>
      </c>
      <c r="Q1620" s="110" t="s">
        <v>2678</v>
      </c>
      <c r="R1620" s="132" t="str">
        <f>VLOOKUP($C1620,'Invited Hospitals'!$B:$K, 10, FALSE)</f>
        <v>Major</v>
      </c>
      <c r="V1620" s="1"/>
      <c r="X1620" s="1"/>
      <c r="AF1620" s="31"/>
      <c r="AG1620" s="32"/>
      <c r="AH1620" s="31"/>
    </row>
    <row r="1621" spans="1:34">
      <c r="A1621" s="84">
        <v>0.25778856248190596</v>
      </c>
      <c r="B1621" s="83" t="s">
        <v>795</v>
      </c>
      <c r="C1621" s="83" t="s">
        <v>795</v>
      </c>
      <c r="D1621" s="84">
        <v>0.52550586196277127</v>
      </c>
      <c r="E1621" s="83" t="s">
        <v>973</v>
      </c>
      <c r="F1621" s="84">
        <v>0.80277592639886974</v>
      </c>
      <c r="G1621" s="83" t="s">
        <v>974</v>
      </c>
      <c r="H1621" t="str">
        <f t="shared" si="124"/>
        <v>AGUDELO</v>
      </c>
      <c r="I1621" t="str">
        <f t="shared" si="125"/>
        <v>LANI M</v>
      </c>
      <c r="J1621" t="str">
        <f t="shared" si="126"/>
        <v>Agudelo, Lani M</v>
      </c>
      <c r="K1621">
        <f>VLOOKUP(C1621,'Invited Hospitals'!B:J, 7, FALSE)</f>
        <v>247</v>
      </c>
      <c r="L1621" s="132">
        <v>30</v>
      </c>
      <c r="M1621">
        <f>VLOOKUP($C1621,'Invited Hospitals'!$B:$J, 8, FALSE)</f>
        <v>2004</v>
      </c>
      <c r="N1621" s="132" t="str">
        <f>VLOOKUP($C1621,'Invited Hospitals'!$B:$K, 9, FALSE)</f>
        <v>Nongovt. (not-for-profit) - Other</v>
      </c>
      <c r="O1621" s="110" t="s">
        <v>2426</v>
      </c>
      <c r="P1621" s="122">
        <v>42583</v>
      </c>
      <c r="Q1621" s="110" t="s">
        <v>2476</v>
      </c>
      <c r="R1621" s="132" t="str">
        <f>VLOOKUP($C1621,'Invited Hospitals'!$B:$K, 10, FALSE)</f>
        <v>Major</v>
      </c>
      <c r="V1621" s="1"/>
      <c r="X1621" s="1"/>
      <c r="AF1621" s="31"/>
      <c r="AG1621" s="32"/>
      <c r="AH1621" s="31"/>
    </row>
    <row r="1622" spans="1:34">
      <c r="A1622" s="84">
        <v>0.55576740180893835</v>
      </c>
      <c r="B1622" s="83" t="s">
        <v>795</v>
      </c>
      <c r="C1622" s="83" t="s">
        <v>795</v>
      </c>
      <c r="D1622" s="84">
        <v>0.52550586196277127</v>
      </c>
      <c r="E1622" s="83" t="s">
        <v>973</v>
      </c>
      <c r="F1622" s="84">
        <v>0.80277592639886974</v>
      </c>
      <c r="G1622" s="83" t="s">
        <v>975</v>
      </c>
      <c r="H1622" t="str">
        <f t="shared" si="124"/>
        <v>AMATO</v>
      </c>
      <c r="I1622" t="str">
        <f t="shared" si="125"/>
        <v>ALICIA</v>
      </c>
      <c r="J1622" t="str">
        <f t="shared" si="126"/>
        <v>Amato, Alicia</v>
      </c>
      <c r="K1622">
        <f>VLOOKUP(C1622,'Invited Hospitals'!B:J, 7, FALSE)</f>
        <v>247</v>
      </c>
      <c r="L1622" s="132">
        <v>30</v>
      </c>
      <c r="M1622">
        <f>VLOOKUP($C1622,'Invited Hospitals'!$B:$J, 8, FALSE)</f>
        <v>2004</v>
      </c>
      <c r="N1622" s="132" t="str">
        <f>VLOOKUP($C1622,'Invited Hospitals'!$B:$K, 9, FALSE)</f>
        <v>Nongovt. (not-for-profit) - Other</v>
      </c>
      <c r="O1622" s="110" t="s">
        <v>2426</v>
      </c>
      <c r="P1622" s="122">
        <v>42655</v>
      </c>
      <c r="Q1622" s="110" t="s">
        <v>2422</v>
      </c>
      <c r="R1622" s="132" t="str">
        <f>VLOOKUP($C1622,'Invited Hospitals'!$B:$K, 10, FALSE)</f>
        <v>Major</v>
      </c>
      <c r="V1622" s="1"/>
      <c r="X1622" s="1"/>
      <c r="AF1622" s="31"/>
      <c r="AG1622" s="32"/>
      <c r="AH1622" s="31"/>
    </row>
    <row r="1623" spans="1:34">
      <c r="A1623" s="84">
        <v>0.11060190443426676</v>
      </c>
      <c r="B1623" s="83" t="s">
        <v>795</v>
      </c>
      <c r="C1623" s="83" t="s">
        <v>795</v>
      </c>
      <c r="D1623" s="84">
        <v>0.52550586196277127</v>
      </c>
      <c r="E1623" s="83" t="s">
        <v>973</v>
      </c>
      <c r="F1623" s="84">
        <v>0.80277592639886974</v>
      </c>
      <c r="G1623" s="83" t="s">
        <v>976</v>
      </c>
      <c r="H1623" t="str">
        <f t="shared" si="124"/>
        <v>ANTONIO</v>
      </c>
      <c r="I1623" t="str">
        <f t="shared" si="125"/>
        <v>JENNA</v>
      </c>
      <c r="J1623" t="str">
        <f t="shared" si="126"/>
        <v>Antonio, Jenna</v>
      </c>
      <c r="K1623">
        <f>VLOOKUP(C1623,'Invited Hospitals'!B:J, 7, FALSE)</f>
        <v>247</v>
      </c>
      <c r="L1623" s="132">
        <v>30</v>
      </c>
      <c r="M1623">
        <f>VLOOKUP($C1623,'Invited Hospitals'!$B:$J, 8, FALSE)</f>
        <v>2004</v>
      </c>
      <c r="N1623" s="132" t="str">
        <f>VLOOKUP($C1623,'Invited Hospitals'!$B:$K, 9, FALSE)</f>
        <v>Nongovt. (not-for-profit) - Other</v>
      </c>
      <c r="O1623" s="110" t="s">
        <v>2426</v>
      </c>
      <c r="P1623" s="122">
        <v>41400</v>
      </c>
      <c r="Q1623" s="110" t="s">
        <v>2476</v>
      </c>
      <c r="R1623" s="132" t="str">
        <f>VLOOKUP($C1623,'Invited Hospitals'!$B:$K, 10, FALSE)</f>
        <v>Major</v>
      </c>
      <c r="V1623" s="1"/>
      <c r="X1623" s="1"/>
      <c r="AF1623" s="31"/>
      <c r="AG1623" s="32"/>
      <c r="AH1623" s="31"/>
    </row>
    <row r="1624" spans="1:34">
      <c r="A1624" s="84">
        <v>1.2565709951624981E-2</v>
      </c>
      <c r="B1624" s="83" t="s">
        <v>795</v>
      </c>
      <c r="C1624" s="83" t="s">
        <v>795</v>
      </c>
      <c r="D1624" s="84">
        <v>0.52550586196277127</v>
      </c>
      <c r="E1624" s="83" t="s">
        <v>973</v>
      </c>
      <c r="F1624" s="84">
        <v>0.80277592639886974</v>
      </c>
      <c r="G1624" s="83" t="s">
        <v>977</v>
      </c>
      <c r="H1624" t="str">
        <f t="shared" si="124"/>
        <v>BARIBAULT</v>
      </c>
      <c r="I1624" t="str">
        <f t="shared" si="125"/>
        <v>NICOLE M</v>
      </c>
      <c r="J1624" t="str">
        <f t="shared" si="126"/>
        <v>Baribault, Nicole M</v>
      </c>
      <c r="K1624">
        <f>VLOOKUP(C1624,'Invited Hospitals'!B:J, 7, FALSE)</f>
        <v>247</v>
      </c>
      <c r="L1624" s="132">
        <v>30</v>
      </c>
      <c r="M1624">
        <f>VLOOKUP($C1624,'Invited Hospitals'!$B:$J, 8, FALSE)</f>
        <v>2004</v>
      </c>
      <c r="N1624" s="132" t="str">
        <f>VLOOKUP($C1624,'Invited Hospitals'!$B:$K, 9, FALSE)</f>
        <v>Nongovt. (not-for-profit) - Other</v>
      </c>
      <c r="O1624" s="110" t="s">
        <v>2426</v>
      </c>
      <c r="P1624" s="122">
        <v>38355</v>
      </c>
      <c r="Q1624" s="110" t="s">
        <v>2422</v>
      </c>
      <c r="R1624" s="132" t="str">
        <f>VLOOKUP($C1624,'Invited Hospitals'!$B:$K, 10, FALSE)</f>
        <v>Major</v>
      </c>
      <c r="V1624" s="1"/>
      <c r="X1624" s="1"/>
      <c r="AF1624" s="31"/>
      <c r="AG1624" s="32"/>
      <c r="AH1624" s="31"/>
    </row>
    <row r="1625" spans="1:34">
      <c r="A1625" s="84">
        <v>0.86276023820987002</v>
      </c>
      <c r="B1625" s="83" t="s">
        <v>795</v>
      </c>
      <c r="C1625" s="83" t="s">
        <v>795</v>
      </c>
      <c r="D1625" s="84">
        <v>0.52550586196277127</v>
      </c>
      <c r="E1625" s="83" t="s">
        <v>973</v>
      </c>
      <c r="F1625" s="84">
        <v>0.80277592639886974</v>
      </c>
      <c r="G1625" s="83" t="s">
        <v>978</v>
      </c>
      <c r="H1625" t="str">
        <f t="shared" si="124"/>
        <v>BOUCHER</v>
      </c>
      <c r="I1625" t="str">
        <f t="shared" si="125"/>
        <v>SIERRA N</v>
      </c>
      <c r="J1625" t="str">
        <f t="shared" si="126"/>
        <v>Boucher, Sierra N</v>
      </c>
      <c r="K1625">
        <f>VLOOKUP(C1625,'Invited Hospitals'!B:J, 7, FALSE)</f>
        <v>247</v>
      </c>
      <c r="L1625" s="132">
        <v>30</v>
      </c>
      <c r="M1625">
        <f>VLOOKUP($C1625,'Invited Hospitals'!$B:$J, 8, FALSE)</f>
        <v>2004</v>
      </c>
      <c r="N1625" s="132" t="str">
        <f>VLOOKUP($C1625,'Invited Hospitals'!$B:$K, 9, FALSE)</f>
        <v>Nongovt. (not-for-profit) - Other</v>
      </c>
      <c r="O1625" s="110" t="s">
        <v>2426</v>
      </c>
      <c r="P1625" s="122">
        <v>42898</v>
      </c>
      <c r="Q1625" s="110" t="s">
        <v>2476</v>
      </c>
      <c r="R1625" s="132" t="str">
        <f>VLOOKUP($C1625,'Invited Hospitals'!$B:$K, 10, FALSE)</f>
        <v>Major</v>
      </c>
      <c r="V1625" s="1"/>
      <c r="X1625" s="1"/>
      <c r="AF1625" s="31"/>
      <c r="AG1625" s="32"/>
      <c r="AH1625" s="31"/>
    </row>
    <row r="1626" spans="1:34">
      <c r="A1626" s="84">
        <v>0.88173933999483067</v>
      </c>
      <c r="B1626" s="83" t="s">
        <v>795</v>
      </c>
      <c r="C1626" s="83" t="s">
        <v>795</v>
      </c>
      <c r="D1626" s="84">
        <v>0.52550586196277127</v>
      </c>
      <c r="E1626" s="83" t="s">
        <v>973</v>
      </c>
      <c r="F1626" s="84">
        <v>0.80277592639886974</v>
      </c>
      <c r="G1626" s="83" t="s">
        <v>979</v>
      </c>
      <c r="H1626" t="str">
        <f t="shared" si="124"/>
        <v>BROWN</v>
      </c>
      <c r="I1626" t="str">
        <f t="shared" si="125"/>
        <v>KEAUNDRA T</v>
      </c>
      <c r="J1626" t="str">
        <f t="shared" si="126"/>
        <v>Brown, Keaundra T</v>
      </c>
      <c r="K1626">
        <f>VLOOKUP(C1626,'Invited Hospitals'!B:J, 7, FALSE)</f>
        <v>247</v>
      </c>
      <c r="L1626" s="132">
        <v>30</v>
      </c>
      <c r="M1626">
        <f>VLOOKUP($C1626,'Invited Hospitals'!$B:$J, 8, FALSE)</f>
        <v>2004</v>
      </c>
      <c r="N1626" s="132" t="str">
        <f>VLOOKUP($C1626,'Invited Hospitals'!$B:$K, 9, FALSE)</f>
        <v>Nongovt. (not-for-profit) - Other</v>
      </c>
      <c r="O1626" s="110" t="s">
        <v>2426</v>
      </c>
      <c r="P1626" s="122">
        <v>38355</v>
      </c>
      <c r="Q1626" s="110" t="s">
        <v>2422</v>
      </c>
      <c r="R1626" s="132" t="str">
        <f>VLOOKUP($C1626,'Invited Hospitals'!$B:$K, 10, FALSE)</f>
        <v>Major</v>
      </c>
      <c r="V1626" s="1"/>
      <c r="X1626" s="1"/>
      <c r="AF1626" s="31"/>
      <c r="AG1626" s="32"/>
      <c r="AH1626" s="31"/>
    </row>
    <row r="1627" spans="1:34">
      <c r="A1627" s="84">
        <v>0.57587748342003819</v>
      </c>
      <c r="B1627" s="83" t="s">
        <v>795</v>
      </c>
      <c r="C1627" s="83" t="s">
        <v>795</v>
      </c>
      <c r="D1627" s="84">
        <v>0.52550586196277127</v>
      </c>
      <c r="E1627" s="83" t="s">
        <v>973</v>
      </c>
      <c r="F1627" s="84">
        <v>0.80277592639886974</v>
      </c>
      <c r="G1627" s="83" t="s">
        <v>980</v>
      </c>
      <c r="H1627" t="str">
        <f t="shared" si="124"/>
        <v>CHHAY</v>
      </c>
      <c r="I1627" t="str">
        <f t="shared" si="125"/>
        <v>MEREDITH</v>
      </c>
      <c r="J1627" t="str">
        <f t="shared" si="126"/>
        <v>Chhay, Meredith</v>
      </c>
      <c r="K1627">
        <f>VLOOKUP(C1627,'Invited Hospitals'!B:J, 7, FALSE)</f>
        <v>247</v>
      </c>
      <c r="L1627" s="132">
        <v>30</v>
      </c>
      <c r="M1627">
        <f>VLOOKUP($C1627,'Invited Hospitals'!$B:$J, 8, FALSE)</f>
        <v>2004</v>
      </c>
      <c r="N1627" s="132" t="str">
        <f>VLOOKUP($C1627,'Invited Hospitals'!$B:$K, 9, FALSE)</f>
        <v>Nongovt. (not-for-profit) - Other</v>
      </c>
      <c r="O1627" s="110" t="s">
        <v>2426</v>
      </c>
      <c r="P1627" s="122">
        <v>37991</v>
      </c>
      <c r="Q1627" s="110" t="s">
        <v>2422</v>
      </c>
      <c r="R1627" s="132" t="str">
        <f>VLOOKUP($C1627,'Invited Hospitals'!$B:$K, 10, FALSE)</f>
        <v>Major</v>
      </c>
      <c r="V1627" s="1"/>
      <c r="X1627" s="1"/>
      <c r="AF1627" s="31"/>
      <c r="AG1627" s="32"/>
      <c r="AH1627" s="31"/>
    </row>
    <row r="1628" spans="1:34">
      <c r="A1628" s="84">
        <v>0.69227309995163</v>
      </c>
      <c r="B1628" s="83" t="s">
        <v>795</v>
      </c>
      <c r="C1628" s="83" t="s">
        <v>795</v>
      </c>
      <c r="D1628" s="84">
        <v>0.52550586196277127</v>
      </c>
      <c r="E1628" s="83" t="s">
        <v>973</v>
      </c>
      <c r="F1628" s="84">
        <v>0.80277592639886974</v>
      </c>
      <c r="G1628" s="83" t="s">
        <v>981</v>
      </c>
      <c r="H1628" t="str">
        <f t="shared" si="124"/>
        <v>COSTA</v>
      </c>
      <c r="I1628" t="str">
        <f t="shared" si="125"/>
        <v>MARGARIDA</v>
      </c>
      <c r="J1628" t="str">
        <f t="shared" si="126"/>
        <v>Costa, Margarida</v>
      </c>
      <c r="K1628">
        <f>VLOOKUP(C1628,'Invited Hospitals'!B:J, 7, FALSE)</f>
        <v>247</v>
      </c>
      <c r="L1628" s="132">
        <v>30</v>
      </c>
      <c r="M1628">
        <f>VLOOKUP($C1628,'Invited Hospitals'!$B:$J, 8, FALSE)</f>
        <v>2004</v>
      </c>
      <c r="N1628" s="132" t="str">
        <f>VLOOKUP($C1628,'Invited Hospitals'!$B:$K, 9, FALSE)</f>
        <v>Nongovt. (not-for-profit) - Other</v>
      </c>
      <c r="O1628" s="110" t="s">
        <v>2426</v>
      </c>
      <c r="P1628" s="111">
        <v>42547</v>
      </c>
      <c r="Q1628" s="110" t="s">
        <v>2422</v>
      </c>
      <c r="R1628" s="132" t="str">
        <f>VLOOKUP($C1628,'Invited Hospitals'!$B:$K, 10, FALSE)</f>
        <v>Major</v>
      </c>
      <c r="V1628" s="1"/>
      <c r="X1628" s="1"/>
      <c r="AF1628" s="31"/>
      <c r="AG1628" s="32"/>
      <c r="AH1628" s="31"/>
    </row>
    <row r="1629" spans="1:34">
      <c r="A1629" s="84">
        <v>0.40175439892929066</v>
      </c>
      <c r="B1629" s="83" t="s">
        <v>795</v>
      </c>
      <c r="C1629" s="83" t="s">
        <v>795</v>
      </c>
      <c r="D1629" s="84">
        <v>0.52550586196277127</v>
      </c>
      <c r="E1629" s="83" t="s">
        <v>973</v>
      </c>
      <c r="F1629" s="84">
        <v>0.80277592639886974</v>
      </c>
      <c r="G1629" s="83" t="s">
        <v>982</v>
      </c>
      <c r="H1629" t="str">
        <f t="shared" si="124"/>
        <v>COSTAVIANA</v>
      </c>
      <c r="I1629" t="str">
        <f t="shared" si="125"/>
        <v>ANNA M</v>
      </c>
      <c r="J1629" t="str">
        <f t="shared" si="126"/>
        <v>Costaviana, Anna M</v>
      </c>
      <c r="K1629">
        <f>VLOOKUP(C1629,'Invited Hospitals'!B:J, 7, FALSE)</f>
        <v>247</v>
      </c>
      <c r="L1629" s="132">
        <v>30</v>
      </c>
      <c r="M1629">
        <f>VLOOKUP($C1629,'Invited Hospitals'!$B:$J, 8, FALSE)</f>
        <v>2004</v>
      </c>
      <c r="N1629" s="132" t="str">
        <f>VLOOKUP($C1629,'Invited Hospitals'!$B:$K, 9, FALSE)</f>
        <v>Nongovt. (not-for-profit) - Other</v>
      </c>
      <c r="O1629" s="110" t="s">
        <v>2426</v>
      </c>
      <c r="P1629" s="111">
        <v>42625</v>
      </c>
      <c r="Q1629" s="110" t="s">
        <v>2422</v>
      </c>
      <c r="R1629" s="132" t="str">
        <f>VLOOKUP($C1629,'Invited Hospitals'!$B:$K, 10, FALSE)</f>
        <v>Major</v>
      </c>
      <c r="V1629" s="1"/>
      <c r="X1629" s="1"/>
      <c r="AF1629" s="31"/>
      <c r="AG1629" s="32"/>
      <c r="AH1629" s="31"/>
    </row>
    <row r="1630" spans="1:34">
      <c r="A1630" s="84">
        <v>0.98457326070810369</v>
      </c>
      <c r="B1630" s="83" t="s">
        <v>795</v>
      </c>
      <c r="C1630" s="83" t="s">
        <v>795</v>
      </c>
      <c r="D1630" s="84">
        <v>0.52550586196277127</v>
      </c>
      <c r="E1630" s="83" t="s">
        <v>973</v>
      </c>
      <c r="F1630" s="84">
        <v>0.80277592639886974</v>
      </c>
      <c r="G1630" s="83" t="s">
        <v>983</v>
      </c>
      <c r="H1630" t="str">
        <f t="shared" si="124"/>
        <v>DELGADO</v>
      </c>
      <c r="I1630" t="str">
        <f t="shared" si="125"/>
        <v>ANA A</v>
      </c>
      <c r="J1630" t="str">
        <f t="shared" si="126"/>
        <v>Delgado, Ana A</v>
      </c>
      <c r="K1630">
        <f>VLOOKUP(C1630,'Invited Hospitals'!B:J, 7, FALSE)</f>
        <v>247</v>
      </c>
      <c r="L1630" s="132">
        <v>30</v>
      </c>
      <c r="M1630">
        <f>VLOOKUP($C1630,'Invited Hospitals'!$B:$J, 8, FALSE)</f>
        <v>2004</v>
      </c>
      <c r="N1630" s="132" t="str">
        <f>VLOOKUP($C1630,'Invited Hospitals'!$B:$K, 9, FALSE)</f>
        <v>Nongovt. (not-for-profit) - Other</v>
      </c>
      <c r="O1630" s="110" t="s">
        <v>2426</v>
      </c>
      <c r="P1630" s="111">
        <v>42926</v>
      </c>
      <c r="Q1630" s="110" t="s">
        <v>2422</v>
      </c>
      <c r="R1630" s="132" t="str">
        <f>VLOOKUP($C1630,'Invited Hospitals'!$B:$K, 10, FALSE)</f>
        <v>Major</v>
      </c>
      <c r="V1630" s="1"/>
      <c r="X1630" s="1"/>
      <c r="AF1630" s="31"/>
      <c r="AG1630" s="32"/>
      <c r="AH1630" s="31"/>
    </row>
    <row r="1631" spans="1:34">
      <c r="A1631" s="84">
        <v>0.32494083428505216</v>
      </c>
      <c r="B1631" s="83" t="s">
        <v>795</v>
      </c>
      <c r="C1631" s="83" t="s">
        <v>795</v>
      </c>
      <c r="D1631" s="84">
        <v>0.52550586196277127</v>
      </c>
      <c r="E1631" s="83" t="s">
        <v>973</v>
      </c>
      <c r="F1631" s="84">
        <v>0.80277592639886974</v>
      </c>
      <c r="G1631" s="83" t="s">
        <v>984</v>
      </c>
      <c r="H1631" t="str">
        <f t="shared" si="124"/>
        <v>DELLAGROTTA</v>
      </c>
      <c r="I1631" t="str">
        <f t="shared" si="125"/>
        <v>ERIN</v>
      </c>
      <c r="J1631" t="str">
        <f t="shared" si="126"/>
        <v>Dellagrotta, Erin</v>
      </c>
      <c r="K1631">
        <f>VLOOKUP(C1631,'Invited Hospitals'!B:J, 7, FALSE)</f>
        <v>247</v>
      </c>
      <c r="L1631" s="132">
        <v>30</v>
      </c>
      <c r="M1631">
        <f>VLOOKUP($C1631,'Invited Hospitals'!$B:$J, 8, FALSE)</f>
        <v>2004</v>
      </c>
      <c r="N1631" s="132" t="str">
        <f>VLOOKUP($C1631,'Invited Hospitals'!$B:$K, 9, FALSE)</f>
        <v>Nongovt. (not-for-profit) - Other</v>
      </c>
      <c r="O1631" s="110" t="s">
        <v>2426</v>
      </c>
      <c r="P1631" s="111">
        <v>32846</v>
      </c>
      <c r="Q1631" s="110" t="s">
        <v>2422</v>
      </c>
      <c r="R1631" s="132" t="str">
        <f>VLOOKUP($C1631,'Invited Hospitals'!$B:$K, 10, FALSE)</f>
        <v>Major</v>
      </c>
      <c r="V1631" s="1"/>
      <c r="X1631" s="1"/>
      <c r="AF1631" s="31"/>
      <c r="AG1631" s="32"/>
      <c r="AH1631" s="31"/>
    </row>
    <row r="1632" spans="1:34">
      <c r="A1632" s="84">
        <v>0.62796130658465532</v>
      </c>
      <c r="B1632" s="83" t="s">
        <v>795</v>
      </c>
      <c r="C1632" s="83" t="s">
        <v>795</v>
      </c>
      <c r="D1632" s="84">
        <v>0.52550586196277127</v>
      </c>
      <c r="E1632" s="83" t="s">
        <v>973</v>
      </c>
      <c r="F1632" s="84">
        <v>0.80277592639886974</v>
      </c>
      <c r="G1632" s="83" t="s">
        <v>985</v>
      </c>
      <c r="H1632" t="str">
        <f t="shared" si="124"/>
        <v>DIBIASIO</v>
      </c>
      <c r="I1632" t="str">
        <f t="shared" si="125"/>
        <v>JEREMY D</v>
      </c>
      <c r="J1632" t="str">
        <f t="shared" si="126"/>
        <v>Dibiasio, Jeremy D</v>
      </c>
      <c r="K1632">
        <f>VLOOKUP(C1632,'Invited Hospitals'!B:J, 7, FALSE)</f>
        <v>247</v>
      </c>
      <c r="L1632" s="132">
        <v>30</v>
      </c>
      <c r="M1632">
        <f>VLOOKUP($C1632,'Invited Hospitals'!$B:$J, 8, FALSE)</f>
        <v>2004</v>
      </c>
      <c r="N1632" s="132" t="str">
        <f>VLOOKUP($C1632,'Invited Hospitals'!$B:$K, 9, FALSE)</f>
        <v>Nongovt. (not-for-profit) - Other</v>
      </c>
      <c r="O1632" s="125" t="s">
        <v>2426</v>
      </c>
      <c r="P1632" s="121">
        <v>42387</v>
      </c>
      <c r="Q1632" s="125" t="s">
        <v>2998</v>
      </c>
      <c r="R1632" s="132" t="str">
        <f>VLOOKUP($C1632,'Invited Hospitals'!$B:$K, 10, FALSE)</f>
        <v>Major</v>
      </c>
      <c r="V1632" s="1"/>
      <c r="X1632" s="1"/>
      <c r="AF1632" s="31"/>
      <c r="AG1632" s="32"/>
      <c r="AH1632" s="31"/>
    </row>
    <row r="1633" spans="1:34">
      <c r="A1633" s="84">
        <v>0.78022641766746481</v>
      </c>
      <c r="B1633" s="83" t="s">
        <v>795</v>
      </c>
      <c r="C1633" s="83" t="s">
        <v>795</v>
      </c>
      <c r="D1633" s="84">
        <v>0.52550586196277127</v>
      </c>
      <c r="E1633" s="83" t="s">
        <v>973</v>
      </c>
      <c r="F1633" s="84">
        <v>0.80277592639886974</v>
      </c>
      <c r="G1633" s="83" t="s">
        <v>986</v>
      </c>
      <c r="H1633" t="str">
        <f t="shared" si="124"/>
        <v>DONOVAN</v>
      </c>
      <c r="I1633" t="str">
        <f t="shared" si="125"/>
        <v>MARY</v>
      </c>
      <c r="J1633" t="str">
        <f t="shared" si="126"/>
        <v>Donovan, Mary</v>
      </c>
      <c r="K1633">
        <f>VLOOKUP(C1633,'Invited Hospitals'!B:J, 7, FALSE)</f>
        <v>247</v>
      </c>
      <c r="L1633" s="132">
        <v>30</v>
      </c>
      <c r="M1633">
        <f>VLOOKUP($C1633,'Invited Hospitals'!$B:$J, 8, FALSE)</f>
        <v>2004</v>
      </c>
      <c r="N1633" s="132" t="str">
        <f>VLOOKUP($C1633,'Invited Hospitals'!$B:$K, 9, FALSE)</f>
        <v>Nongovt. (not-for-profit) - Other</v>
      </c>
      <c r="O1633" s="125" t="s">
        <v>2426</v>
      </c>
      <c r="P1633" s="113">
        <v>42989</v>
      </c>
      <c r="Q1633" s="125" t="s">
        <v>2422</v>
      </c>
      <c r="R1633" s="132" t="str">
        <f>VLOOKUP($C1633,'Invited Hospitals'!$B:$K, 10, FALSE)</f>
        <v>Major</v>
      </c>
      <c r="V1633" s="1"/>
      <c r="X1633" s="1"/>
      <c r="AF1633" s="31"/>
      <c r="AG1633" s="32"/>
      <c r="AH1633" s="31"/>
    </row>
    <row r="1634" spans="1:34">
      <c r="A1634" s="84">
        <v>0.47033471034117968</v>
      </c>
      <c r="B1634" s="83" t="s">
        <v>795</v>
      </c>
      <c r="C1634" s="83" t="s">
        <v>795</v>
      </c>
      <c r="D1634" s="84">
        <v>0.52550586196277127</v>
      </c>
      <c r="E1634" s="83" t="s">
        <v>973</v>
      </c>
      <c r="F1634" s="84">
        <v>0.80277592639886974</v>
      </c>
      <c r="G1634" s="83" t="s">
        <v>987</v>
      </c>
      <c r="H1634" t="str">
        <f t="shared" si="124"/>
        <v>DOS</v>
      </c>
      <c r="I1634" t="str">
        <f t="shared" si="125"/>
        <v>SANTOS MARIA L</v>
      </c>
      <c r="J1634" t="str">
        <f t="shared" si="126"/>
        <v>Dos, Santos Maria L</v>
      </c>
      <c r="K1634">
        <f>VLOOKUP(C1634,'Invited Hospitals'!B:J, 7, FALSE)</f>
        <v>247</v>
      </c>
      <c r="L1634" s="132">
        <v>30</v>
      </c>
      <c r="M1634">
        <f>VLOOKUP($C1634,'Invited Hospitals'!$B:$J, 8, FALSE)</f>
        <v>2004</v>
      </c>
      <c r="N1634" s="132" t="str">
        <f>VLOOKUP($C1634,'Invited Hospitals'!$B:$K, 9, FALSE)</f>
        <v>Nongovt. (not-for-profit) - Other</v>
      </c>
      <c r="O1634" s="125" t="s">
        <v>2426</v>
      </c>
      <c r="P1634" s="121">
        <v>40623</v>
      </c>
      <c r="Q1634" s="125" t="s">
        <v>2422</v>
      </c>
      <c r="R1634" s="132" t="str">
        <f>VLOOKUP($C1634,'Invited Hospitals'!$B:$K, 10, FALSE)</f>
        <v>Major</v>
      </c>
      <c r="V1634" s="1"/>
      <c r="X1634" s="1"/>
      <c r="AF1634" s="31"/>
      <c r="AG1634" s="18"/>
      <c r="AH1634" s="31"/>
    </row>
    <row r="1635" spans="1:34">
      <c r="A1635" s="84">
        <v>0.44749689968117901</v>
      </c>
      <c r="B1635" s="83" t="s">
        <v>795</v>
      </c>
      <c r="C1635" s="83" t="s">
        <v>795</v>
      </c>
      <c r="D1635" s="84">
        <v>0.52550586196277127</v>
      </c>
      <c r="E1635" s="83" t="s">
        <v>973</v>
      </c>
      <c r="F1635" s="84">
        <v>0.80277592639886974</v>
      </c>
      <c r="G1635" s="83" t="s">
        <v>988</v>
      </c>
      <c r="H1635" t="str">
        <f t="shared" si="124"/>
        <v>DUNNE</v>
      </c>
      <c r="I1635" t="str">
        <f t="shared" si="125"/>
        <v>ABIGAIL</v>
      </c>
      <c r="J1635" t="str">
        <f t="shared" si="126"/>
        <v>Dunne, Abigail</v>
      </c>
      <c r="K1635">
        <f>VLOOKUP(C1635,'Invited Hospitals'!B:J, 7, FALSE)</f>
        <v>247</v>
      </c>
      <c r="L1635" s="132">
        <v>30</v>
      </c>
      <c r="M1635">
        <f>VLOOKUP($C1635,'Invited Hospitals'!$B:$J, 8, FALSE)</f>
        <v>2004</v>
      </c>
      <c r="N1635" s="132" t="str">
        <f>VLOOKUP($C1635,'Invited Hospitals'!$B:$K, 9, FALSE)</f>
        <v>Nongovt. (not-for-profit) - Other</v>
      </c>
      <c r="O1635" s="110" t="s">
        <v>2426</v>
      </c>
      <c r="P1635" s="18">
        <v>42786</v>
      </c>
      <c r="Q1635" s="110" t="s">
        <v>2656</v>
      </c>
      <c r="R1635" s="132" t="str">
        <f>VLOOKUP($C1635,'Invited Hospitals'!$B:$K, 10, FALSE)</f>
        <v>Major</v>
      </c>
      <c r="V1635" s="1"/>
      <c r="X1635" s="1"/>
      <c r="AF1635" s="31"/>
      <c r="AG1635" s="32"/>
      <c r="AH1635" s="31"/>
    </row>
    <row r="1636" spans="1:34">
      <c r="A1636" s="84">
        <v>0.90047960884224021</v>
      </c>
      <c r="B1636" s="83" t="s">
        <v>795</v>
      </c>
      <c r="C1636" s="83" t="s">
        <v>795</v>
      </c>
      <c r="D1636" s="84">
        <v>0.52550586196277127</v>
      </c>
      <c r="E1636" s="83" t="s">
        <v>973</v>
      </c>
      <c r="F1636" s="84">
        <v>0.80277592639886974</v>
      </c>
      <c r="G1636" s="83" t="s">
        <v>989</v>
      </c>
      <c r="H1636" t="str">
        <f t="shared" si="124"/>
        <v>ESCUDERO</v>
      </c>
      <c r="I1636" t="str">
        <f t="shared" si="125"/>
        <v>NATASHA</v>
      </c>
      <c r="J1636" t="str">
        <f t="shared" si="126"/>
        <v>Escudero, Natasha</v>
      </c>
      <c r="K1636">
        <f>VLOOKUP(C1636,'Invited Hospitals'!B:J, 7, FALSE)</f>
        <v>247</v>
      </c>
      <c r="L1636" s="132">
        <v>30</v>
      </c>
      <c r="M1636">
        <f>VLOOKUP($C1636,'Invited Hospitals'!$B:$J, 8, FALSE)</f>
        <v>2004</v>
      </c>
      <c r="N1636" s="132" t="str">
        <f>VLOOKUP($C1636,'Invited Hospitals'!$B:$K, 9, FALSE)</f>
        <v>Nongovt. (not-for-profit) - Other</v>
      </c>
      <c r="O1636" s="110" t="s">
        <v>2426</v>
      </c>
      <c r="P1636" s="111">
        <v>39377</v>
      </c>
      <c r="Q1636" s="110" t="s">
        <v>2428</v>
      </c>
      <c r="R1636" s="132" t="str">
        <f>VLOOKUP($C1636,'Invited Hospitals'!$B:$K, 10, FALSE)</f>
        <v>Major</v>
      </c>
      <c r="V1636" s="1"/>
      <c r="X1636" s="1"/>
      <c r="AF1636" s="31"/>
      <c r="AG1636" s="32"/>
      <c r="AH1636" s="31"/>
    </row>
    <row r="1637" spans="1:34">
      <c r="A1637" s="84">
        <v>0.40253897083505541</v>
      </c>
      <c r="B1637" s="83" t="s">
        <v>795</v>
      </c>
      <c r="C1637" s="83" t="s">
        <v>795</v>
      </c>
      <c r="D1637" s="84">
        <v>0.52550586196277127</v>
      </c>
      <c r="E1637" s="83" t="s">
        <v>973</v>
      </c>
      <c r="F1637" s="84">
        <v>0.80277592639886974</v>
      </c>
      <c r="G1637" s="83" t="s">
        <v>990</v>
      </c>
      <c r="H1637" t="str">
        <f t="shared" si="124"/>
        <v>FLORES</v>
      </c>
      <c r="I1637" t="str">
        <f t="shared" si="125"/>
        <v>ANDREA</v>
      </c>
      <c r="J1637" t="str">
        <f t="shared" si="126"/>
        <v>Flores, Andrea</v>
      </c>
      <c r="K1637">
        <f>VLOOKUP(C1637,'Invited Hospitals'!B:J, 7, FALSE)</f>
        <v>247</v>
      </c>
      <c r="L1637" s="132">
        <v>30</v>
      </c>
      <c r="M1637">
        <f>VLOOKUP($C1637,'Invited Hospitals'!$B:$J, 8, FALSE)</f>
        <v>2004</v>
      </c>
      <c r="N1637" s="132" t="str">
        <f>VLOOKUP($C1637,'Invited Hospitals'!$B:$K, 9, FALSE)</f>
        <v>Nongovt. (not-for-profit) - Other</v>
      </c>
      <c r="O1637" s="110" t="s">
        <v>2426</v>
      </c>
      <c r="P1637" s="111">
        <v>39071</v>
      </c>
      <c r="Q1637" s="110" t="s">
        <v>2656</v>
      </c>
      <c r="R1637" s="132" t="str">
        <f>VLOOKUP($C1637,'Invited Hospitals'!$B:$K, 10, FALSE)</f>
        <v>Major</v>
      </c>
      <c r="V1637" s="1"/>
      <c r="X1637" s="1"/>
      <c r="AF1637" s="31"/>
      <c r="AG1637" s="32"/>
      <c r="AH1637" s="31"/>
    </row>
    <row r="1638" spans="1:34">
      <c r="A1638" s="84">
        <v>0.41574378685406432</v>
      </c>
      <c r="B1638" s="83" t="s">
        <v>795</v>
      </c>
      <c r="C1638" s="83" t="s">
        <v>795</v>
      </c>
      <c r="D1638" s="84">
        <v>0.52550586196277127</v>
      </c>
      <c r="E1638" s="83" t="s">
        <v>973</v>
      </c>
      <c r="F1638" s="84">
        <v>0.80277592639886974</v>
      </c>
      <c r="G1638" s="83" t="s">
        <v>991</v>
      </c>
      <c r="H1638" t="str">
        <f t="shared" si="124"/>
        <v>FORTINPER</v>
      </c>
      <c r="I1638" t="str">
        <f t="shared" si="125"/>
        <v>RENEE E</v>
      </c>
      <c r="J1638" t="str">
        <f t="shared" si="126"/>
        <v>Fortinper, Renee E</v>
      </c>
      <c r="K1638">
        <f>VLOOKUP(C1638,'Invited Hospitals'!B:J, 7, FALSE)</f>
        <v>247</v>
      </c>
      <c r="L1638" s="132">
        <v>30</v>
      </c>
      <c r="M1638">
        <f>VLOOKUP($C1638,'Invited Hospitals'!$B:$J, 8, FALSE)</f>
        <v>2004</v>
      </c>
      <c r="N1638" s="132" t="str">
        <f>VLOOKUP($C1638,'Invited Hospitals'!$B:$K, 9, FALSE)</f>
        <v>Nongovt. (not-for-profit) - Other</v>
      </c>
      <c r="O1638" s="110" t="s">
        <v>3050</v>
      </c>
      <c r="P1638" s="111">
        <v>41148</v>
      </c>
      <c r="Q1638" s="110" t="s">
        <v>2428</v>
      </c>
      <c r="R1638" s="132" t="str">
        <f>VLOOKUP($C1638,'Invited Hospitals'!$B:$K, 10, FALSE)</f>
        <v>Major</v>
      </c>
      <c r="V1638" s="1"/>
      <c r="X1638" s="1"/>
      <c r="AF1638" s="31"/>
      <c r="AG1638" s="32"/>
      <c r="AH1638" s="31"/>
    </row>
    <row r="1639" spans="1:34">
      <c r="A1639" s="84">
        <v>0.63272563159827522</v>
      </c>
      <c r="B1639" s="83" t="s">
        <v>795</v>
      </c>
      <c r="C1639" s="83" t="s">
        <v>795</v>
      </c>
      <c r="D1639" s="84">
        <v>0.52550586196277127</v>
      </c>
      <c r="E1639" s="83" t="s">
        <v>973</v>
      </c>
      <c r="F1639" s="84">
        <v>0.80277592639886974</v>
      </c>
      <c r="G1639" s="83" t="s">
        <v>992</v>
      </c>
      <c r="H1639" t="str">
        <f t="shared" si="124"/>
        <v>FREITAS</v>
      </c>
      <c r="I1639" t="str">
        <f t="shared" si="125"/>
        <v>JESSIE</v>
      </c>
      <c r="J1639" t="str">
        <f t="shared" si="126"/>
        <v>Freitas, Jessie</v>
      </c>
      <c r="K1639">
        <f>VLOOKUP(C1639,'Invited Hospitals'!B:J, 7, FALSE)</f>
        <v>247</v>
      </c>
      <c r="L1639" s="132">
        <v>30</v>
      </c>
      <c r="M1639">
        <f>VLOOKUP($C1639,'Invited Hospitals'!$B:$J, 8, FALSE)</f>
        <v>2004</v>
      </c>
      <c r="N1639" s="132" t="str">
        <f>VLOOKUP($C1639,'Invited Hospitals'!$B:$K, 9, FALSE)</f>
        <v>Nongovt. (not-for-profit) - Other</v>
      </c>
      <c r="O1639" s="110" t="s">
        <v>2426</v>
      </c>
      <c r="P1639" s="111">
        <v>42838</v>
      </c>
      <c r="Q1639" s="110" t="s">
        <v>2428</v>
      </c>
      <c r="R1639" s="132" t="str">
        <f>VLOOKUP($C1639,'Invited Hospitals'!$B:$K, 10, FALSE)</f>
        <v>Major</v>
      </c>
      <c r="V1639" s="1"/>
      <c r="X1639" s="1"/>
      <c r="AF1639" s="31"/>
      <c r="AG1639" s="32"/>
      <c r="AH1639" s="31"/>
    </row>
    <row r="1640" spans="1:34">
      <c r="A1640" s="84">
        <v>0.22720806584041087</v>
      </c>
      <c r="B1640" s="83" t="s">
        <v>795</v>
      </c>
      <c r="C1640" s="83" t="s">
        <v>795</v>
      </c>
      <c r="D1640" s="84">
        <v>0.52550586196277127</v>
      </c>
      <c r="E1640" s="83" t="s">
        <v>973</v>
      </c>
      <c r="F1640" s="84">
        <v>0.80277592639886974</v>
      </c>
      <c r="G1640" s="83" t="s">
        <v>993</v>
      </c>
      <c r="H1640" t="str">
        <f t="shared" si="124"/>
        <v>GAMACHE</v>
      </c>
      <c r="I1640" t="str">
        <f t="shared" si="125"/>
        <v>SARAH</v>
      </c>
      <c r="J1640" t="str">
        <f t="shared" si="126"/>
        <v>Gamache, Sarah</v>
      </c>
      <c r="K1640">
        <f>VLOOKUP(C1640,'Invited Hospitals'!B:J, 7, FALSE)</f>
        <v>247</v>
      </c>
      <c r="L1640" s="132">
        <v>30</v>
      </c>
      <c r="M1640">
        <f>VLOOKUP($C1640,'Invited Hospitals'!$B:$J, 8, FALSE)</f>
        <v>2004</v>
      </c>
      <c r="N1640" s="132" t="str">
        <f>VLOOKUP($C1640,'Invited Hospitals'!$B:$K, 9, FALSE)</f>
        <v>Nongovt. (not-for-profit) - Other</v>
      </c>
      <c r="O1640" s="125" t="s">
        <v>2426</v>
      </c>
      <c r="P1640" s="121">
        <v>42030</v>
      </c>
      <c r="Q1640" s="125" t="s">
        <v>2422</v>
      </c>
      <c r="R1640" s="132" t="str">
        <f>VLOOKUP($C1640,'Invited Hospitals'!$B:$K, 10, FALSE)</f>
        <v>Major</v>
      </c>
      <c r="V1640" s="1"/>
      <c r="X1640" s="1"/>
      <c r="AF1640" s="31"/>
      <c r="AG1640" s="32"/>
      <c r="AH1640" s="31"/>
    </row>
    <row r="1641" spans="1:34">
      <c r="A1641" s="84">
        <v>0.57398462700681374</v>
      </c>
      <c r="B1641" s="83" t="s">
        <v>795</v>
      </c>
      <c r="C1641" s="83" t="s">
        <v>795</v>
      </c>
      <c r="D1641" s="84">
        <v>0.52550586196277127</v>
      </c>
      <c r="E1641" s="83" t="s">
        <v>973</v>
      </c>
      <c r="F1641" s="84">
        <v>0.80277592639886974</v>
      </c>
      <c r="G1641" s="83" t="s">
        <v>994</v>
      </c>
      <c r="H1641" t="str">
        <f t="shared" si="124"/>
        <v>HAFFNER</v>
      </c>
      <c r="I1641" t="str">
        <f t="shared" si="125"/>
        <v>JATTA CECELIA</v>
      </c>
      <c r="J1641" t="str">
        <f t="shared" si="126"/>
        <v>Haffner, Jatta Cecelia</v>
      </c>
      <c r="K1641">
        <f>VLOOKUP(C1641,'Invited Hospitals'!B:J, 7, FALSE)</f>
        <v>247</v>
      </c>
      <c r="L1641" s="132">
        <v>30</v>
      </c>
      <c r="M1641">
        <f>VLOOKUP($C1641,'Invited Hospitals'!$B:$J, 8, FALSE)</f>
        <v>2004</v>
      </c>
      <c r="N1641" s="132" t="str">
        <f>VLOOKUP($C1641,'Invited Hospitals'!$B:$K, 9, FALSE)</f>
        <v>Nongovt. (not-for-profit) - Other</v>
      </c>
      <c r="O1641" s="125" t="s">
        <v>3170</v>
      </c>
      <c r="P1641" s="121">
        <v>36739</v>
      </c>
      <c r="Q1641" s="125" t="s">
        <v>2476</v>
      </c>
      <c r="R1641" s="132" t="str">
        <f>VLOOKUP($C1641,'Invited Hospitals'!$B:$K, 10, FALSE)</f>
        <v>Major</v>
      </c>
      <c r="V1641" s="1"/>
      <c r="X1641" s="1"/>
      <c r="Y1641" s="3"/>
      <c r="AF1641" s="17"/>
      <c r="AG1641" s="20"/>
      <c r="AH1641" s="17"/>
    </row>
    <row r="1642" spans="1:34">
      <c r="A1642" s="84">
        <v>0.23711027879300373</v>
      </c>
      <c r="B1642" s="83" t="s">
        <v>795</v>
      </c>
      <c r="C1642" s="83" t="s">
        <v>795</v>
      </c>
      <c r="D1642" s="84">
        <v>0.52550586196277127</v>
      </c>
      <c r="E1642" s="83" t="s">
        <v>973</v>
      </c>
      <c r="F1642" s="84">
        <v>0.80277592639886974</v>
      </c>
      <c r="G1642" s="83" t="s">
        <v>995</v>
      </c>
      <c r="H1642" t="str">
        <f t="shared" ref="H1642:H1659" si="127">LEFT(G1642,(FIND(" ",G1642,1)-1))</f>
        <v>HATHAWAY</v>
      </c>
      <c r="I1642" t="str">
        <f t="shared" ref="I1642:I1705" si="128">TRIM(MID(G1642,FIND(" ",G1642)+1,256))</f>
        <v>ASHLEY C</v>
      </c>
      <c r="J1642" t="str">
        <f t="shared" si="126"/>
        <v>Hathaway, Ashley C</v>
      </c>
      <c r="K1642">
        <f>VLOOKUP(C1642,'Invited Hospitals'!B:J, 7, FALSE)</f>
        <v>247</v>
      </c>
      <c r="L1642" s="132">
        <v>30</v>
      </c>
      <c r="M1642">
        <f>VLOOKUP($C1642,'Invited Hospitals'!$B:$J, 8, FALSE)</f>
        <v>2004</v>
      </c>
      <c r="N1642" s="132" t="str">
        <f>VLOOKUP($C1642,'Invited Hospitals'!$B:$K, 9, FALSE)</f>
        <v>Nongovt. (not-for-profit) - Other</v>
      </c>
      <c r="O1642" s="17" t="s">
        <v>2426</v>
      </c>
      <c r="P1642" s="20">
        <v>42779</v>
      </c>
      <c r="Q1642" s="17" t="s">
        <v>2678</v>
      </c>
      <c r="R1642" s="132" t="str">
        <f>VLOOKUP($C1642,'Invited Hospitals'!$B:$K, 10, FALSE)</f>
        <v>Major</v>
      </c>
      <c r="V1642" s="1"/>
      <c r="X1642" s="1"/>
      <c r="Y1642" s="3"/>
      <c r="AF1642" s="17"/>
      <c r="AG1642" s="20"/>
      <c r="AH1642" s="17"/>
    </row>
    <row r="1643" spans="1:34">
      <c r="A1643" s="84">
        <v>0.33801078700682596</v>
      </c>
      <c r="B1643" s="83" t="s">
        <v>795</v>
      </c>
      <c r="C1643" s="83" t="s">
        <v>795</v>
      </c>
      <c r="D1643" s="84">
        <v>0.52550586196277127</v>
      </c>
      <c r="E1643" s="83" t="s">
        <v>973</v>
      </c>
      <c r="F1643" s="84">
        <v>0.80277592639886974</v>
      </c>
      <c r="G1643" s="83" t="s">
        <v>996</v>
      </c>
      <c r="H1643" t="str">
        <f t="shared" si="127"/>
        <v>HUDSON</v>
      </c>
      <c r="I1643" t="str">
        <f t="shared" si="128"/>
        <v>NATALIE M</v>
      </c>
      <c r="J1643" t="str">
        <f t="shared" si="126"/>
        <v>Hudson, Natalie M</v>
      </c>
      <c r="K1643">
        <f>VLOOKUP(C1643,'Invited Hospitals'!B:J, 7, FALSE)</f>
        <v>247</v>
      </c>
      <c r="L1643" s="132">
        <v>30</v>
      </c>
      <c r="M1643">
        <f>VLOOKUP($C1643,'Invited Hospitals'!$B:$J, 8, FALSE)</f>
        <v>2004</v>
      </c>
      <c r="N1643" s="132" t="str">
        <f>VLOOKUP($C1643,'Invited Hospitals'!$B:$K, 9, FALSE)</f>
        <v>Nongovt. (not-for-profit) - Other</v>
      </c>
      <c r="O1643" s="17" t="s">
        <v>2433</v>
      </c>
      <c r="P1643" s="111">
        <v>41484</v>
      </c>
      <c r="Q1643" s="17" t="s">
        <v>2434</v>
      </c>
      <c r="R1643" s="132" t="str">
        <f>VLOOKUP($C1643,'Invited Hospitals'!$B:$K, 10, FALSE)</f>
        <v>Major</v>
      </c>
      <c r="V1643" s="1"/>
      <c r="X1643" s="1"/>
      <c r="Y1643" s="3"/>
      <c r="AF1643" s="17"/>
      <c r="AG1643" s="20"/>
      <c r="AH1643" s="17"/>
    </row>
    <row r="1644" spans="1:34">
      <c r="A1644" s="84">
        <v>0.32928827031685948</v>
      </c>
      <c r="B1644" s="83" t="s">
        <v>795</v>
      </c>
      <c r="C1644" s="83" t="s">
        <v>795</v>
      </c>
      <c r="D1644" s="84">
        <v>0.52550586196277127</v>
      </c>
      <c r="E1644" s="83" t="s">
        <v>973</v>
      </c>
      <c r="F1644" s="84">
        <v>0.80277592639886974</v>
      </c>
      <c r="G1644" s="83" t="s">
        <v>997</v>
      </c>
      <c r="H1644" t="str">
        <f t="shared" si="127"/>
        <v>KEARNS</v>
      </c>
      <c r="I1644" t="str">
        <f t="shared" si="128"/>
        <v>JOCELYN</v>
      </c>
      <c r="J1644" t="str">
        <f t="shared" si="126"/>
        <v>Kearns, Jocelyn</v>
      </c>
      <c r="K1644">
        <f>VLOOKUP(C1644,'Invited Hospitals'!B:J, 7, FALSE)</f>
        <v>247</v>
      </c>
      <c r="L1644" s="132">
        <v>30</v>
      </c>
      <c r="M1644">
        <f>VLOOKUP($C1644,'Invited Hospitals'!$B:$J, 8, FALSE)</f>
        <v>2004</v>
      </c>
      <c r="N1644" s="132" t="str">
        <f>VLOOKUP($C1644,'Invited Hospitals'!$B:$K, 9, FALSE)</f>
        <v>Nongovt. (not-for-profit) - Other</v>
      </c>
      <c r="O1644" s="17" t="s">
        <v>2433</v>
      </c>
      <c r="P1644" s="111">
        <v>41064</v>
      </c>
      <c r="Q1644" s="17" t="s">
        <v>2422</v>
      </c>
      <c r="R1644" s="132" t="str">
        <f>VLOOKUP($C1644,'Invited Hospitals'!$B:$K, 10, FALSE)</f>
        <v>Major</v>
      </c>
      <c r="V1644" s="1"/>
      <c r="X1644" s="1"/>
      <c r="Y1644" s="3"/>
      <c r="AF1644" s="17"/>
      <c r="AG1644" s="20"/>
      <c r="AH1644" s="17"/>
    </row>
    <row r="1645" spans="1:34">
      <c r="A1645" s="84">
        <v>0.98115184478205064</v>
      </c>
      <c r="B1645" s="83" t="s">
        <v>795</v>
      </c>
      <c r="C1645" s="83" t="s">
        <v>795</v>
      </c>
      <c r="D1645" s="84">
        <v>0.52550586196277127</v>
      </c>
      <c r="E1645" s="83" t="s">
        <v>973</v>
      </c>
      <c r="F1645" s="84">
        <v>0.80277592639886974</v>
      </c>
      <c r="G1645" s="83" t="s">
        <v>998</v>
      </c>
      <c r="H1645" t="str">
        <f t="shared" si="127"/>
        <v>LAPLUME</v>
      </c>
      <c r="I1645" t="str">
        <f t="shared" si="128"/>
        <v>HEATHER M</v>
      </c>
      <c r="J1645" t="str">
        <f t="shared" si="126"/>
        <v>Laplume, Heather M</v>
      </c>
      <c r="K1645">
        <f>VLOOKUP(C1645,'Invited Hospitals'!B:J, 7, FALSE)</f>
        <v>247</v>
      </c>
      <c r="L1645" s="132">
        <v>30</v>
      </c>
      <c r="M1645">
        <f>VLOOKUP($C1645,'Invited Hospitals'!$B:$J, 8, FALSE)</f>
        <v>2004</v>
      </c>
      <c r="N1645" s="132" t="str">
        <f>VLOOKUP($C1645,'Invited Hospitals'!$B:$K, 9, FALSE)</f>
        <v>Nongovt. (not-for-profit) - Other</v>
      </c>
      <c r="O1645" s="17" t="s">
        <v>2433</v>
      </c>
      <c r="P1645" s="111">
        <v>42193</v>
      </c>
      <c r="Q1645" s="17" t="s">
        <v>2422</v>
      </c>
      <c r="R1645" s="132" t="str">
        <f>VLOOKUP($C1645,'Invited Hospitals'!$B:$K, 10, FALSE)</f>
        <v>Major</v>
      </c>
      <c r="V1645" s="1"/>
      <c r="X1645" s="1"/>
      <c r="Y1645" s="3"/>
      <c r="AF1645" s="17"/>
      <c r="AG1645" s="20"/>
      <c r="AH1645" s="17"/>
    </row>
    <row r="1646" spans="1:34">
      <c r="A1646" s="84">
        <v>0.58300985701528041</v>
      </c>
      <c r="B1646" s="83" t="s">
        <v>795</v>
      </c>
      <c r="C1646" s="83" t="s">
        <v>795</v>
      </c>
      <c r="D1646" s="84">
        <v>0.52550586196277127</v>
      </c>
      <c r="E1646" s="83" t="s">
        <v>973</v>
      </c>
      <c r="F1646" s="84">
        <v>0.80277592639886974</v>
      </c>
      <c r="G1646" s="83" t="s">
        <v>999</v>
      </c>
      <c r="H1646" t="str">
        <f t="shared" si="127"/>
        <v>LEE</v>
      </c>
      <c r="I1646" t="str">
        <f t="shared" si="128"/>
        <v>ALLISON M</v>
      </c>
      <c r="J1646" t="str">
        <f t="shared" si="126"/>
        <v>Lee, Allison M</v>
      </c>
      <c r="K1646">
        <f>VLOOKUP(C1646,'Invited Hospitals'!B:J, 7, FALSE)</f>
        <v>247</v>
      </c>
      <c r="L1646" s="132">
        <v>30</v>
      </c>
      <c r="M1646">
        <f>VLOOKUP($C1646,'Invited Hospitals'!$B:$J, 8, FALSE)</f>
        <v>2004</v>
      </c>
      <c r="N1646" s="132" t="str">
        <f>VLOOKUP($C1646,'Invited Hospitals'!$B:$K, 9, FALSE)</f>
        <v>Nongovt. (not-for-profit) - Other</v>
      </c>
      <c r="O1646" s="17" t="s">
        <v>2469</v>
      </c>
      <c r="P1646" s="111">
        <v>42898</v>
      </c>
      <c r="Q1646" s="17" t="s">
        <v>2472</v>
      </c>
      <c r="R1646" s="132" t="str">
        <f>VLOOKUP($C1646,'Invited Hospitals'!$B:$K, 10, FALSE)</f>
        <v>Major</v>
      </c>
      <c r="V1646" s="1"/>
      <c r="X1646" s="1"/>
      <c r="Y1646" s="3"/>
      <c r="AF1646" s="17"/>
      <c r="AG1646" s="20"/>
      <c r="AH1646" s="17"/>
    </row>
    <row r="1647" spans="1:34">
      <c r="A1647" s="84">
        <v>0.75731603357451094</v>
      </c>
      <c r="B1647" s="83" t="s">
        <v>795</v>
      </c>
      <c r="C1647" s="83" t="s">
        <v>795</v>
      </c>
      <c r="D1647" s="84">
        <v>0.52550586196277127</v>
      </c>
      <c r="E1647" s="83" t="s">
        <v>973</v>
      </c>
      <c r="F1647" s="84">
        <v>0.80277592639886974</v>
      </c>
      <c r="G1647" s="83" t="s">
        <v>1000</v>
      </c>
      <c r="H1647" t="str">
        <f t="shared" si="127"/>
        <v>LORRAINE</v>
      </c>
      <c r="I1647" t="str">
        <f t="shared" si="128"/>
        <v>REBECCA L</v>
      </c>
      <c r="J1647" t="str">
        <f t="shared" si="126"/>
        <v>Lorraine, Rebecca L</v>
      </c>
      <c r="K1647">
        <f>VLOOKUP(C1647,'Invited Hospitals'!B:J, 7, FALSE)</f>
        <v>247</v>
      </c>
      <c r="L1647" s="132">
        <v>30</v>
      </c>
      <c r="M1647">
        <f>VLOOKUP($C1647,'Invited Hospitals'!$B:$J, 8, FALSE)</f>
        <v>2004</v>
      </c>
      <c r="N1647" s="132" t="str">
        <f>VLOOKUP($C1647,'Invited Hospitals'!$B:$K, 9, FALSE)</f>
        <v>Nongovt. (not-for-profit) - Other</v>
      </c>
      <c r="O1647" s="17" t="s">
        <v>2469</v>
      </c>
      <c r="P1647" s="111">
        <v>42674</v>
      </c>
      <c r="Q1647" s="17" t="s">
        <v>2476</v>
      </c>
      <c r="R1647" s="132" t="str">
        <f>VLOOKUP($C1647,'Invited Hospitals'!$B:$K, 10, FALSE)</f>
        <v>Major</v>
      </c>
      <c r="V1647" s="1"/>
      <c r="X1647" s="1"/>
      <c r="Y1647" s="3"/>
      <c r="AF1647" s="17"/>
      <c r="AG1647" s="20"/>
      <c r="AH1647" s="17"/>
    </row>
    <row r="1648" spans="1:34">
      <c r="A1648" s="84">
        <v>2.5464164450754723E-3</v>
      </c>
      <c r="B1648" s="83" t="s">
        <v>795</v>
      </c>
      <c r="C1648" s="83" t="s">
        <v>795</v>
      </c>
      <c r="D1648" s="84">
        <v>0.52550586196277127</v>
      </c>
      <c r="E1648" s="83" t="s">
        <v>973</v>
      </c>
      <c r="F1648" s="84">
        <v>0.80277592639886974</v>
      </c>
      <c r="G1648" s="83" t="s">
        <v>1001</v>
      </c>
      <c r="H1648" t="str">
        <f t="shared" si="127"/>
        <v>LUBERA</v>
      </c>
      <c r="I1648" t="str">
        <f t="shared" si="128"/>
        <v>KALEIGH</v>
      </c>
      <c r="J1648" t="str">
        <f t="shared" si="126"/>
        <v>Lubera, Kaleigh</v>
      </c>
      <c r="K1648">
        <f>VLOOKUP(C1648,'Invited Hospitals'!B:J, 7, FALSE)</f>
        <v>247</v>
      </c>
      <c r="L1648" s="132">
        <v>30</v>
      </c>
      <c r="M1648">
        <f>VLOOKUP($C1648,'Invited Hospitals'!$B:$J, 8, FALSE)</f>
        <v>2004</v>
      </c>
      <c r="N1648" s="132" t="str">
        <f>VLOOKUP($C1648,'Invited Hospitals'!$B:$K, 9, FALSE)</f>
        <v>Nongovt. (not-for-profit) - Other</v>
      </c>
      <c r="O1648" s="17" t="s">
        <v>2433</v>
      </c>
      <c r="P1648" s="111">
        <v>42380</v>
      </c>
      <c r="Q1648" s="17" t="s">
        <v>2422</v>
      </c>
      <c r="R1648" s="132" t="str">
        <f>VLOOKUP($C1648,'Invited Hospitals'!$B:$K, 10, FALSE)</f>
        <v>Major</v>
      </c>
      <c r="V1648" s="1"/>
      <c r="X1648" s="1"/>
      <c r="Y1648" s="3"/>
      <c r="AF1648" s="17"/>
      <c r="AG1648" s="20"/>
      <c r="AH1648" s="17"/>
    </row>
    <row r="1649" spans="1:34">
      <c r="A1649" s="84">
        <v>0.33541229970757735</v>
      </c>
      <c r="B1649" s="83" t="s">
        <v>795</v>
      </c>
      <c r="C1649" s="83" t="s">
        <v>795</v>
      </c>
      <c r="D1649" s="84">
        <v>0.52550586196277127</v>
      </c>
      <c r="E1649" s="83" t="s">
        <v>973</v>
      </c>
      <c r="F1649" s="84">
        <v>0.80277592639886974</v>
      </c>
      <c r="G1649" s="83" t="s">
        <v>1002</v>
      </c>
      <c r="H1649" t="str">
        <f t="shared" si="127"/>
        <v>MATCHETT</v>
      </c>
      <c r="I1649" t="str">
        <f t="shared" si="128"/>
        <v>JESSICA L</v>
      </c>
      <c r="J1649" t="str">
        <f t="shared" si="126"/>
        <v>Matchett, Jessica L</v>
      </c>
      <c r="K1649">
        <f>VLOOKUP(C1649,'Invited Hospitals'!B:J, 7, FALSE)</f>
        <v>247</v>
      </c>
      <c r="L1649" s="132">
        <v>30</v>
      </c>
      <c r="M1649">
        <f>VLOOKUP($C1649,'Invited Hospitals'!$B:$J, 8, FALSE)</f>
        <v>2004</v>
      </c>
      <c r="N1649" s="132" t="str">
        <f>VLOOKUP($C1649,'Invited Hospitals'!$B:$K, 9, FALSE)</f>
        <v>Nongovt. (not-for-profit) - Other</v>
      </c>
      <c r="O1649" s="31" t="s">
        <v>3565</v>
      </c>
      <c r="P1649" s="32">
        <v>42489</v>
      </c>
      <c r="Q1649" s="31" t="s">
        <v>2428</v>
      </c>
      <c r="R1649" s="132" t="str">
        <f>VLOOKUP($C1649,'Invited Hospitals'!$B:$K, 10, FALSE)</f>
        <v>Major</v>
      </c>
      <c r="V1649" s="1"/>
      <c r="X1649" s="1"/>
      <c r="Y1649" s="3"/>
      <c r="AF1649" s="17"/>
      <c r="AG1649" s="20"/>
      <c r="AH1649" s="17"/>
    </row>
    <row r="1650" spans="1:34">
      <c r="A1650" s="84">
        <v>0.84705389716352097</v>
      </c>
      <c r="B1650" s="83" t="s">
        <v>795</v>
      </c>
      <c r="C1650" s="83" t="s">
        <v>795</v>
      </c>
      <c r="D1650" s="84">
        <v>0.52550586196277127</v>
      </c>
      <c r="E1650" s="83" t="s">
        <v>973</v>
      </c>
      <c r="F1650" s="84">
        <v>0.80277592639886974</v>
      </c>
      <c r="G1650" s="83" t="s">
        <v>1003</v>
      </c>
      <c r="H1650" t="str">
        <f t="shared" si="127"/>
        <v>MCCULLOUGH</v>
      </c>
      <c r="I1650" t="str">
        <f t="shared" si="128"/>
        <v>ERIN E</v>
      </c>
      <c r="J1650" t="str">
        <f t="shared" ref="J1650:J1713" si="129">PROPER(CLEAN(H1650&amp;", "&amp;I1650))</f>
        <v>Mccullough, Erin E</v>
      </c>
      <c r="K1650">
        <f>VLOOKUP(C1650,'Invited Hospitals'!B:J, 7, FALSE)</f>
        <v>247</v>
      </c>
      <c r="L1650" s="132">
        <v>30</v>
      </c>
      <c r="M1650">
        <f>VLOOKUP($C1650,'Invited Hospitals'!$B:$J, 8, FALSE)</f>
        <v>2004</v>
      </c>
      <c r="N1650" s="132" t="str">
        <f>VLOOKUP($C1650,'Invited Hospitals'!$B:$K, 9, FALSE)</f>
        <v>Nongovt. (not-for-profit) - Other</v>
      </c>
      <c r="O1650" s="31" t="s">
        <v>3588</v>
      </c>
      <c r="P1650" s="32">
        <v>41481</v>
      </c>
      <c r="Q1650" s="31" t="s">
        <v>2422</v>
      </c>
      <c r="R1650" s="132" t="str">
        <f>VLOOKUP($C1650,'Invited Hospitals'!$B:$K, 10, FALSE)</f>
        <v>Major</v>
      </c>
      <c r="V1650" s="1"/>
      <c r="X1650" s="1"/>
      <c r="Y1650" s="3"/>
      <c r="AF1650" s="17"/>
      <c r="AG1650" s="20"/>
      <c r="AH1650" s="17"/>
    </row>
    <row r="1651" spans="1:34">
      <c r="A1651" s="84">
        <v>0.74707288352176071</v>
      </c>
      <c r="B1651" s="83" t="s">
        <v>795</v>
      </c>
      <c r="C1651" s="83" t="s">
        <v>795</v>
      </c>
      <c r="D1651" s="84">
        <v>0.52550586196277127</v>
      </c>
      <c r="E1651" s="83" t="s">
        <v>973</v>
      </c>
      <c r="F1651" s="84">
        <v>0.80277592639886974</v>
      </c>
      <c r="G1651" s="83" t="s">
        <v>1004</v>
      </c>
      <c r="H1651" t="str">
        <f t="shared" si="127"/>
        <v>MORRISSEY</v>
      </c>
      <c r="I1651" t="str">
        <f t="shared" si="128"/>
        <v>AMANDA</v>
      </c>
      <c r="J1651" t="str">
        <f t="shared" si="129"/>
        <v>Morrissey, Amanda</v>
      </c>
      <c r="K1651">
        <f>VLOOKUP(C1651,'Invited Hospitals'!B:J, 7, FALSE)</f>
        <v>247</v>
      </c>
      <c r="L1651" s="132">
        <v>30</v>
      </c>
      <c r="M1651">
        <f>VLOOKUP($C1651,'Invited Hospitals'!$B:$J, 8, FALSE)</f>
        <v>2004</v>
      </c>
      <c r="N1651" s="132" t="str">
        <f>VLOOKUP($C1651,'Invited Hospitals'!$B:$K, 9, FALSE)</f>
        <v>Nongovt. (not-for-profit) - Other</v>
      </c>
      <c r="O1651" s="31" t="s">
        <v>3557</v>
      </c>
      <c r="P1651" s="32">
        <v>36357</v>
      </c>
      <c r="Q1651" s="31" t="s">
        <v>2422</v>
      </c>
      <c r="R1651" s="132" t="str">
        <f>VLOOKUP($C1651,'Invited Hospitals'!$B:$K, 10, FALSE)</f>
        <v>Major</v>
      </c>
      <c r="V1651" s="1"/>
      <c r="X1651" s="1"/>
      <c r="Y1651" s="3"/>
      <c r="AF1651" s="17"/>
      <c r="AG1651" s="20"/>
      <c r="AH1651" s="17"/>
    </row>
    <row r="1652" spans="1:34">
      <c r="A1652" s="84">
        <v>0.35158346632599458</v>
      </c>
      <c r="B1652" s="83" t="s">
        <v>795</v>
      </c>
      <c r="C1652" s="83" t="s">
        <v>795</v>
      </c>
      <c r="D1652" s="84">
        <v>0.52550586196277127</v>
      </c>
      <c r="E1652" s="83" t="s">
        <v>973</v>
      </c>
      <c r="F1652" s="84">
        <v>0.80277592639886974</v>
      </c>
      <c r="G1652" s="83" t="s">
        <v>1005</v>
      </c>
      <c r="H1652" t="str">
        <f t="shared" si="127"/>
        <v>MURRAY</v>
      </c>
      <c r="I1652" t="str">
        <f t="shared" si="128"/>
        <v>KATIE E</v>
      </c>
      <c r="J1652" t="str">
        <f t="shared" si="129"/>
        <v>Murray, Katie E</v>
      </c>
      <c r="K1652">
        <f>VLOOKUP(C1652,'Invited Hospitals'!B:J, 7, FALSE)</f>
        <v>247</v>
      </c>
      <c r="L1652" s="132">
        <v>30</v>
      </c>
      <c r="M1652">
        <f>VLOOKUP($C1652,'Invited Hospitals'!$B:$J, 8, FALSE)</f>
        <v>2004</v>
      </c>
      <c r="N1652" s="132" t="str">
        <f>VLOOKUP($C1652,'Invited Hospitals'!$B:$K, 9, FALSE)</f>
        <v>Nongovt. (not-for-profit) - Other</v>
      </c>
      <c r="O1652" s="31" t="s">
        <v>3591</v>
      </c>
      <c r="P1652" s="32">
        <v>42811</v>
      </c>
      <c r="Q1652" s="31" t="s">
        <v>2428</v>
      </c>
      <c r="R1652" s="132" t="str">
        <f>VLOOKUP($C1652,'Invited Hospitals'!$B:$K, 10, FALSE)</f>
        <v>Major</v>
      </c>
      <c r="V1652" s="1"/>
      <c r="X1652" s="1"/>
      <c r="Y1652" s="3"/>
      <c r="AF1652" s="17"/>
      <c r="AG1652" s="20"/>
      <c r="AH1652" s="17"/>
    </row>
    <row r="1653" spans="1:34">
      <c r="A1653" s="84">
        <v>0.32747405271047603</v>
      </c>
      <c r="B1653" s="83" t="s">
        <v>795</v>
      </c>
      <c r="C1653" s="83" t="s">
        <v>795</v>
      </c>
      <c r="D1653" s="84">
        <v>0.52550586196277127</v>
      </c>
      <c r="E1653" s="83" t="s">
        <v>973</v>
      </c>
      <c r="F1653" s="84">
        <v>0.80277592639886974</v>
      </c>
      <c r="G1653" s="83" t="s">
        <v>1006</v>
      </c>
      <c r="H1653" t="str">
        <f t="shared" si="127"/>
        <v>NDIAYE</v>
      </c>
      <c r="I1653" t="str">
        <f t="shared" si="128"/>
        <v>MATY</v>
      </c>
      <c r="J1653" t="str">
        <f t="shared" si="129"/>
        <v>Ndiaye, Maty</v>
      </c>
      <c r="K1653">
        <f>VLOOKUP(C1653,'Invited Hospitals'!B:J, 7, FALSE)</f>
        <v>247</v>
      </c>
      <c r="L1653" s="132">
        <v>30</v>
      </c>
      <c r="M1653">
        <f>VLOOKUP($C1653,'Invited Hospitals'!$B:$J, 8, FALSE)</f>
        <v>2004</v>
      </c>
      <c r="N1653" s="132" t="str">
        <f>VLOOKUP($C1653,'Invited Hospitals'!$B:$K, 9, FALSE)</f>
        <v>Nongovt. (not-for-profit) - Other</v>
      </c>
      <c r="O1653" s="31" t="s">
        <v>3565</v>
      </c>
      <c r="P1653" s="32">
        <v>41117</v>
      </c>
      <c r="Q1653" s="31" t="s">
        <v>2422</v>
      </c>
      <c r="R1653" s="132" t="str">
        <f>VLOOKUP($C1653,'Invited Hospitals'!$B:$K, 10, FALSE)</f>
        <v>Major</v>
      </c>
      <c r="V1653" s="1"/>
      <c r="X1653" s="1"/>
      <c r="Y1653" s="3"/>
      <c r="AF1653" s="17"/>
      <c r="AG1653" s="20"/>
      <c r="AH1653" s="17"/>
    </row>
    <row r="1654" spans="1:34">
      <c r="A1654" s="84">
        <v>0.66318591033611429</v>
      </c>
      <c r="B1654" s="83" t="s">
        <v>795</v>
      </c>
      <c r="C1654" s="83" t="s">
        <v>795</v>
      </c>
      <c r="D1654" s="84">
        <v>0.52550586196277127</v>
      </c>
      <c r="E1654" s="83" t="s">
        <v>973</v>
      </c>
      <c r="F1654" s="84">
        <v>0.80277592639886974</v>
      </c>
      <c r="G1654" s="83" t="s">
        <v>1007</v>
      </c>
      <c r="H1654" t="str">
        <f t="shared" si="127"/>
        <v>NORMAN</v>
      </c>
      <c r="I1654" t="str">
        <f t="shared" si="128"/>
        <v>KENDRA E</v>
      </c>
      <c r="J1654" t="str">
        <f t="shared" si="129"/>
        <v>Norman, Kendra E</v>
      </c>
      <c r="K1654">
        <f>VLOOKUP(C1654,'Invited Hospitals'!B:J, 7, FALSE)</f>
        <v>247</v>
      </c>
      <c r="L1654" s="132">
        <v>30</v>
      </c>
      <c r="M1654">
        <f>VLOOKUP($C1654,'Invited Hospitals'!$B:$J, 8, FALSE)</f>
        <v>2004</v>
      </c>
      <c r="N1654" s="132" t="str">
        <f>VLOOKUP($C1654,'Invited Hospitals'!$B:$K, 9, FALSE)</f>
        <v>Nongovt. (not-for-profit) - Other</v>
      </c>
      <c r="O1654" s="31" t="s">
        <v>3591</v>
      </c>
      <c r="P1654" s="32">
        <v>40809</v>
      </c>
      <c r="Q1654" s="31" t="s">
        <v>2428</v>
      </c>
      <c r="R1654" s="132" t="str">
        <f>VLOOKUP($C1654,'Invited Hospitals'!$B:$K, 10, FALSE)</f>
        <v>Major</v>
      </c>
      <c r="V1654" s="1"/>
      <c r="X1654" s="1"/>
      <c r="Y1654" s="3"/>
      <c r="AF1654" s="17"/>
      <c r="AG1654" s="20"/>
      <c r="AH1654" s="17"/>
    </row>
    <row r="1655" spans="1:34">
      <c r="A1655" s="84">
        <v>1.2574835657786387E-2</v>
      </c>
      <c r="B1655" s="83" t="s">
        <v>795</v>
      </c>
      <c r="C1655" s="83" t="s">
        <v>795</v>
      </c>
      <c r="D1655" s="84">
        <v>0.52550586196277127</v>
      </c>
      <c r="E1655" s="83" t="s">
        <v>973</v>
      </c>
      <c r="F1655" s="84">
        <v>0.80277592639886974</v>
      </c>
      <c r="G1655" s="83" t="s">
        <v>1008</v>
      </c>
      <c r="H1655" t="str">
        <f t="shared" si="127"/>
        <v>OLIVEIRA</v>
      </c>
      <c r="I1655" t="str">
        <f t="shared" si="128"/>
        <v>SUSANA C</v>
      </c>
      <c r="J1655" t="str">
        <f t="shared" si="129"/>
        <v>Oliveira, Susana C</v>
      </c>
      <c r="K1655">
        <f>VLOOKUP(C1655,'Invited Hospitals'!B:J, 7, FALSE)</f>
        <v>247</v>
      </c>
      <c r="L1655" s="132">
        <v>30</v>
      </c>
      <c r="M1655">
        <f>VLOOKUP($C1655,'Invited Hospitals'!$B:$J, 8, FALSE)</f>
        <v>2004</v>
      </c>
      <c r="N1655" s="132" t="str">
        <f>VLOOKUP($C1655,'Invited Hospitals'!$B:$K, 9, FALSE)</f>
        <v>Nongovt. (not-for-profit) - Other</v>
      </c>
      <c r="O1655" s="31" t="s">
        <v>3565</v>
      </c>
      <c r="P1655" s="32">
        <v>39636</v>
      </c>
      <c r="Q1655" s="31" t="s">
        <v>2428</v>
      </c>
      <c r="R1655" s="132" t="str">
        <f>VLOOKUP($C1655,'Invited Hospitals'!$B:$K, 10, FALSE)</f>
        <v>Major</v>
      </c>
      <c r="V1655" s="1"/>
      <c r="X1655" s="1"/>
      <c r="Y1655" s="3"/>
      <c r="AF1655" s="17"/>
      <c r="AG1655" s="20"/>
      <c r="AH1655" s="17"/>
    </row>
    <row r="1656" spans="1:34">
      <c r="A1656" s="84">
        <v>0.3738989859844164</v>
      </c>
      <c r="B1656" s="83" t="s">
        <v>795</v>
      </c>
      <c r="C1656" s="83" t="s">
        <v>795</v>
      </c>
      <c r="D1656" s="84">
        <v>0.52550586196277127</v>
      </c>
      <c r="E1656" s="83" t="s">
        <v>973</v>
      </c>
      <c r="F1656" s="84">
        <v>0.80277592639886974</v>
      </c>
      <c r="G1656" s="83" t="s">
        <v>1009</v>
      </c>
      <c r="H1656" t="str">
        <f t="shared" si="127"/>
        <v>PAULO</v>
      </c>
      <c r="I1656" t="str">
        <f t="shared" si="128"/>
        <v>KALEY</v>
      </c>
      <c r="J1656" t="str">
        <f t="shared" si="129"/>
        <v>Paulo, Kaley</v>
      </c>
      <c r="K1656">
        <f>VLOOKUP(C1656,'Invited Hospitals'!B:J, 7, FALSE)</f>
        <v>247</v>
      </c>
      <c r="L1656" s="132">
        <v>30</v>
      </c>
      <c r="M1656">
        <f>VLOOKUP($C1656,'Invited Hospitals'!$B:$J, 8, FALSE)</f>
        <v>2004</v>
      </c>
      <c r="N1656" s="132" t="str">
        <f>VLOOKUP($C1656,'Invited Hospitals'!$B:$K, 9, FALSE)</f>
        <v>Nongovt. (not-for-profit) - Other</v>
      </c>
      <c r="O1656" s="31" t="s">
        <v>3591</v>
      </c>
      <c r="P1656" s="32">
        <v>38079</v>
      </c>
      <c r="Q1656" s="31" t="s">
        <v>2428</v>
      </c>
      <c r="R1656" s="132" t="str">
        <f>VLOOKUP($C1656,'Invited Hospitals'!$B:$K, 10, FALSE)</f>
        <v>Major</v>
      </c>
      <c r="V1656" s="1"/>
      <c r="X1656" s="1"/>
      <c r="Y1656" s="3"/>
      <c r="AF1656" s="17"/>
      <c r="AG1656" s="20"/>
      <c r="AH1656" s="17"/>
    </row>
    <row r="1657" spans="1:34">
      <c r="A1657" s="84">
        <v>0.59250709436169713</v>
      </c>
      <c r="B1657" s="83" t="s">
        <v>795</v>
      </c>
      <c r="C1657" s="83" t="s">
        <v>795</v>
      </c>
      <c r="D1657" s="84">
        <v>0.52550586196277127</v>
      </c>
      <c r="E1657" s="83" t="s">
        <v>973</v>
      </c>
      <c r="F1657" s="84">
        <v>0.80277592639886974</v>
      </c>
      <c r="G1657" s="83" t="s">
        <v>1010</v>
      </c>
      <c r="H1657" t="str">
        <f t="shared" si="127"/>
        <v>RODRIGUEZ</v>
      </c>
      <c r="I1657" t="str">
        <f t="shared" si="128"/>
        <v>AMANDA M</v>
      </c>
      <c r="J1657" t="str">
        <f t="shared" si="129"/>
        <v>Rodriguez, Amanda M</v>
      </c>
      <c r="K1657">
        <f>VLOOKUP(C1657,'Invited Hospitals'!B:J, 7, FALSE)</f>
        <v>247</v>
      </c>
      <c r="L1657" s="132">
        <v>30</v>
      </c>
      <c r="M1657">
        <f>VLOOKUP($C1657,'Invited Hospitals'!$B:$J, 8, FALSE)</f>
        <v>2004</v>
      </c>
      <c r="N1657" s="132" t="str">
        <f>VLOOKUP($C1657,'Invited Hospitals'!$B:$K, 9, FALSE)</f>
        <v>Nongovt. (not-for-profit) - Other</v>
      </c>
      <c r="O1657" s="17" t="s">
        <v>2426</v>
      </c>
      <c r="P1657" s="20">
        <v>41750</v>
      </c>
      <c r="Q1657" s="17" t="s">
        <v>2681</v>
      </c>
      <c r="R1657" s="132" t="str">
        <f>VLOOKUP($C1657,'Invited Hospitals'!$B:$K, 10, FALSE)</f>
        <v>Major</v>
      </c>
      <c r="V1657" s="1"/>
      <c r="X1657" s="1"/>
      <c r="Y1657" s="3"/>
      <c r="AF1657" s="17"/>
      <c r="AG1657" s="20"/>
      <c r="AH1657" s="17"/>
    </row>
    <row r="1658" spans="1:34">
      <c r="A1658" s="84">
        <v>4.702617075121418E-2</v>
      </c>
      <c r="B1658" s="83" t="s">
        <v>795</v>
      </c>
      <c r="C1658" s="83" t="s">
        <v>795</v>
      </c>
      <c r="D1658" s="84">
        <v>0.52550586196277127</v>
      </c>
      <c r="E1658" s="83" t="s">
        <v>973</v>
      </c>
      <c r="F1658" s="84">
        <v>0.80277592639886974</v>
      </c>
      <c r="G1658" s="83" t="s">
        <v>1011</v>
      </c>
      <c r="H1658" t="str">
        <f t="shared" si="127"/>
        <v>SALDUA</v>
      </c>
      <c r="I1658" t="str">
        <f t="shared" si="128"/>
        <v>JOCELYN T</v>
      </c>
      <c r="J1658" t="str">
        <f t="shared" si="129"/>
        <v>Saldua, Jocelyn T</v>
      </c>
      <c r="K1658">
        <f>VLOOKUP(C1658,'Invited Hospitals'!B:J, 7, FALSE)</f>
        <v>247</v>
      </c>
      <c r="L1658" s="132">
        <v>30</v>
      </c>
      <c r="M1658">
        <f>VLOOKUP($C1658,'Invited Hospitals'!$B:$J, 8, FALSE)</f>
        <v>2004</v>
      </c>
      <c r="N1658" s="132" t="str">
        <f>VLOOKUP($C1658,'Invited Hospitals'!$B:$K, 9, FALSE)</f>
        <v>Nongovt. (not-for-profit) - Other</v>
      </c>
      <c r="O1658" s="17" t="s">
        <v>2679</v>
      </c>
      <c r="P1658" s="20">
        <v>39097</v>
      </c>
      <c r="Q1658" s="17" t="s">
        <v>2681</v>
      </c>
      <c r="R1658" s="132" t="str">
        <f>VLOOKUP($C1658,'Invited Hospitals'!$B:$K, 10, FALSE)</f>
        <v>Major</v>
      </c>
      <c r="V1658" s="1"/>
      <c r="X1658" s="1"/>
      <c r="Y1658" s="3"/>
      <c r="AF1658" s="17"/>
      <c r="AG1658" s="20"/>
      <c r="AH1658" s="17"/>
    </row>
    <row r="1659" spans="1:34">
      <c r="A1659" s="84">
        <v>0.50320582634031585</v>
      </c>
      <c r="B1659" s="83" t="s">
        <v>795</v>
      </c>
      <c r="C1659" s="83" t="s">
        <v>795</v>
      </c>
      <c r="D1659" s="84">
        <v>0.52550586196277127</v>
      </c>
      <c r="E1659" s="83" t="s">
        <v>973</v>
      </c>
      <c r="F1659" s="84">
        <v>0.80277592639886974</v>
      </c>
      <c r="G1659" s="83" t="s">
        <v>1012</v>
      </c>
      <c r="H1659" t="str">
        <f t="shared" si="127"/>
        <v>SHIPPEE</v>
      </c>
      <c r="I1659" t="str">
        <f t="shared" si="128"/>
        <v>AMANDA M</v>
      </c>
      <c r="J1659" t="str">
        <f t="shared" si="129"/>
        <v>Shippee, Amanda M</v>
      </c>
      <c r="K1659">
        <f>VLOOKUP(C1659,'Invited Hospitals'!B:J, 7, FALSE)</f>
        <v>247</v>
      </c>
      <c r="L1659" s="132">
        <v>30</v>
      </c>
      <c r="M1659">
        <f>VLOOKUP($C1659,'Invited Hospitals'!$B:$J, 8, FALSE)</f>
        <v>2004</v>
      </c>
      <c r="N1659" s="132" t="str">
        <f>VLOOKUP($C1659,'Invited Hospitals'!$B:$K, 9, FALSE)</f>
        <v>Nongovt. (not-for-profit) - Other</v>
      </c>
      <c r="O1659" s="17" t="s">
        <v>2426</v>
      </c>
      <c r="P1659" s="20">
        <v>42702</v>
      </c>
      <c r="Q1659" s="17" t="s">
        <v>2681</v>
      </c>
      <c r="R1659" s="132" t="str">
        <f>VLOOKUP($C1659,'Invited Hospitals'!$B:$K, 10, FALSE)</f>
        <v>Major</v>
      </c>
      <c r="V1659" s="1"/>
      <c r="X1659" s="1"/>
      <c r="Y1659" s="3"/>
      <c r="AF1659" s="17"/>
      <c r="AG1659" s="20"/>
      <c r="AH1659" s="17"/>
    </row>
    <row r="1660" spans="1:34">
      <c r="A1660" s="84">
        <v>0.14122950004344104</v>
      </c>
      <c r="B1660" s="83" t="s">
        <v>795</v>
      </c>
      <c r="C1660" s="83" t="s">
        <v>795</v>
      </c>
      <c r="D1660" s="84">
        <v>0.52550586196277127</v>
      </c>
      <c r="E1660" s="83" t="s">
        <v>973</v>
      </c>
      <c r="F1660" s="84">
        <v>0.80277592639886974</v>
      </c>
      <c r="G1660" s="83" t="s">
        <v>1013</v>
      </c>
      <c r="H1660" t="s">
        <v>3724</v>
      </c>
      <c r="I1660" t="str">
        <f t="shared" si="128"/>
        <v>SARAH A</v>
      </c>
      <c r="J1660" t="str">
        <f t="shared" si="129"/>
        <v>Tower, Sarah A</v>
      </c>
      <c r="K1660">
        <f>VLOOKUP(C1660,'Invited Hospitals'!B:J, 7, FALSE)</f>
        <v>247</v>
      </c>
      <c r="L1660" s="132">
        <v>30</v>
      </c>
      <c r="M1660">
        <f>VLOOKUP($C1660,'Invited Hospitals'!$B:$J, 8, FALSE)</f>
        <v>2004</v>
      </c>
      <c r="N1660" s="132" t="str">
        <f>VLOOKUP($C1660,'Invited Hospitals'!$B:$K, 9, FALSE)</f>
        <v>Nongovt. (not-for-profit) - Other</v>
      </c>
      <c r="O1660" s="17" t="s">
        <v>2426</v>
      </c>
      <c r="P1660" s="20">
        <v>42678</v>
      </c>
      <c r="Q1660" s="17" t="s">
        <v>2681</v>
      </c>
      <c r="R1660" s="132" t="str">
        <f>VLOOKUP($C1660,'Invited Hospitals'!$B:$K, 10, FALSE)</f>
        <v>Major</v>
      </c>
      <c r="V1660" s="1"/>
      <c r="X1660" s="1"/>
      <c r="Y1660" s="3"/>
      <c r="AF1660" s="17"/>
      <c r="AG1660" s="20"/>
      <c r="AH1660" s="17"/>
    </row>
    <row r="1661" spans="1:34">
      <c r="A1661" s="84">
        <v>0.32262863252336216</v>
      </c>
      <c r="B1661" s="83" t="s">
        <v>795</v>
      </c>
      <c r="C1661" s="83" t="s">
        <v>795</v>
      </c>
      <c r="D1661" s="84">
        <v>0.52550586196277127</v>
      </c>
      <c r="E1661" s="83" t="s">
        <v>973</v>
      </c>
      <c r="F1661" s="84">
        <v>0.80277592639886974</v>
      </c>
      <c r="G1661" s="83" t="s">
        <v>1014</v>
      </c>
      <c r="H1661" t="str">
        <f t="shared" ref="H1661:H1692" si="130">LEFT(G1661,(FIND(" ",G1661,1)-1))</f>
        <v>SILVESTRI</v>
      </c>
      <c r="I1661" t="str">
        <f t="shared" si="128"/>
        <v>MARK A</v>
      </c>
      <c r="J1661" t="str">
        <f t="shared" si="129"/>
        <v>Silvestri, Mark A</v>
      </c>
      <c r="K1661">
        <f>VLOOKUP(C1661,'Invited Hospitals'!B:J, 7, FALSE)</f>
        <v>247</v>
      </c>
      <c r="L1661" s="132">
        <v>30</v>
      </c>
      <c r="M1661">
        <f>VLOOKUP($C1661,'Invited Hospitals'!$B:$J, 8, FALSE)</f>
        <v>2004</v>
      </c>
      <c r="N1661" s="132" t="str">
        <f>VLOOKUP($C1661,'Invited Hospitals'!$B:$K, 9, FALSE)</f>
        <v>Nongovt. (not-for-profit) - Other</v>
      </c>
      <c r="O1661" s="17" t="s">
        <v>2679</v>
      </c>
      <c r="P1661" s="20">
        <v>42720</v>
      </c>
      <c r="Q1661" s="17" t="s">
        <v>2680</v>
      </c>
      <c r="R1661" s="132" t="str">
        <f>VLOOKUP($C1661,'Invited Hospitals'!$B:$K, 10, FALSE)</f>
        <v>Major</v>
      </c>
      <c r="V1661" s="1"/>
      <c r="X1661" s="1"/>
      <c r="Y1661" s="3"/>
      <c r="AF1661" s="17"/>
      <c r="AG1661" s="20"/>
      <c r="AH1661" s="17"/>
    </row>
    <row r="1662" spans="1:34">
      <c r="A1662" s="84">
        <v>0.30016327693651734</v>
      </c>
      <c r="B1662" s="83" t="s">
        <v>795</v>
      </c>
      <c r="C1662" s="83" t="s">
        <v>795</v>
      </c>
      <c r="D1662" s="84">
        <v>0.52550586196277127</v>
      </c>
      <c r="E1662" s="83" t="s">
        <v>973</v>
      </c>
      <c r="F1662" s="84">
        <v>0.80277592639886974</v>
      </c>
      <c r="G1662" s="83" t="s">
        <v>1015</v>
      </c>
      <c r="H1662" t="str">
        <f t="shared" si="130"/>
        <v>STANLEY</v>
      </c>
      <c r="I1662" t="str">
        <f t="shared" si="128"/>
        <v>KARA A</v>
      </c>
      <c r="J1662" t="str">
        <f t="shared" si="129"/>
        <v>Stanley, Kara A</v>
      </c>
      <c r="K1662">
        <f>VLOOKUP(C1662,'Invited Hospitals'!B:J, 7, FALSE)</f>
        <v>247</v>
      </c>
      <c r="L1662" s="132">
        <v>30</v>
      </c>
      <c r="M1662">
        <f>VLOOKUP($C1662,'Invited Hospitals'!$B:$J, 8, FALSE)</f>
        <v>2004</v>
      </c>
      <c r="N1662" s="132" t="str">
        <f>VLOOKUP($C1662,'Invited Hospitals'!$B:$K, 9, FALSE)</f>
        <v>Nongovt. (not-for-profit) - Other</v>
      </c>
      <c r="O1662" s="17" t="s">
        <v>2426</v>
      </c>
      <c r="P1662" s="20">
        <v>42650</v>
      </c>
      <c r="Q1662" s="17" t="s">
        <v>2678</v>
      </c>
      <c r="R1662" s="132" t="str">
        <f>VLOOKUP($C1662,'Invited Hospitals'!$B:$K, 10, FALSE)</f>
        <v>Major</v>
      </c>
      <c r="V1662" s="1"/>
      <c r="X1662" s="1"/>
      <c r="Y1662" s="3"/>
      <c r="AF1662" s="17"/>
      <c r="AG1662" s="20"/>
      <c r="AH1662" s="17"/>
    </row>
    <row r="1663" spans="1:34">
      <c r="A1663" s="84">
        <v>0.16364491647436319</v>
      </c>
      <c r="B1663" s="83" t="s">
        <v>795</v>
      </c>
      <c r="C1663" s="83" t="s">
        <v>795</v>
      </c>
      <c r="D1663" s="84">
        <v>0.52550586196277127</v>
      </c>
      <c r="E1663" s="83" t="s">
        <v>973</v>
      </c>
      <c r="F1663" s="84">
        <v>0.80277592639886974</v>
      </c>
      <c r="G1663" s="83" t="s">
        <v>1016</v>
      </c>
      <c r="H1663" t="str">
        <f t="shared" si="130"/>
        <v>TENTE</v>
      </c>
      <c r="I1663" t="str">
        <f t="shared" si="128"/>
        <v>MARY</v>
      </c>
      <c r="J1663" t="str">
        <f t="shared" si="129"/>
        <v>Tente, Mary</v>
      </c>
      <c r="K1663">
        <f>VLOOKUP(C1663,'Invited Hospitals'!B:J, 7, FALSE)</f>
        <v>247</v>
      </c>
      <c r="L1663" s="132">
        <v>30</v>
      </c>
      <c r="M1663">
        <f>VLOOKUP($C1663,'Invited Hospitals'!$B:$J, 8, FALSE)</f>
        <v>2004</v>
      </c>
      <c r="N1663" s="132" t="str">
        <f>VLOOKUP($C1663,'Invited Hospitals'!$B:$K, 9, FALSE)</f>
        <v>Nongovt. (not-for-profit) - Other</v>
      </c>
      <c r="O1663" s="17" t="s">
        <v>2679</v>
      </c>
      <c r="P1663" s="20">
        <v>41169</v>
      </c>
      <c r="Q1663" s="17" t="s">
        <v>2681</v>
      </c>
      <c r="R1663" s="132" t="str">
        <f>VLOOKUP($C1663,'Invited Hospitals'!$B:$K, 10, FALSE)</f>
        <v>Major</v>
      </c>
      <c r="V1663" s="1"/>
      <c r="X1663" s="1"/>
      <c r="Y1663" s="3"/>
      <c r="AF1663" s="17"/>
      <c r="AG1663" s="20"/>
      <c r="AH1663" s="17"/>
    </row>
    <row r="1664" spans="1:34">
      <c r="A1664" s="84">
        <v>0.18482625483295478</v>
      </c>
      <c r="B1664" s="83" t="s">
        <v>795</v>
      </c>
      <c r="C1664" s="83" t="s">
        <v>795</v>
      </c>
      <c r="D1664" s="84">
        <v>0.52550586196277127</v>
      </c>
      <c r="E1664" s="83" t="s">
        <v>973</v>
      </c>
      <c r="F1664" s="84">
        <v>0.80277592639886974</v>
      </c>
      <c r="G1664" s="83" t="s">
        <v>1017</v>
      </c>
      <c r="H1664" t="str">
        <f t="shared" si="130"/>
        <v>TORRES</v>
      </c>
      <c r="I1664" t="str">
        <f t="shared" si="128"/>
        <v>ZOILA L</v>
      </c>
      <c r="J1664" t="str">
        <f t="shared" si="129"/>
        <v>Torres, Zoila L</v>
      </c>
      <c r="K1664">
        <f>VLOOKUP(C1664,'Invited Hospitals'!B:J, 7, FALSE)</f>
        <v>247</v>
      </c>
      <c r="L1664" s="132">
        <v>30</v>
      </c>
      <c r="M1664">
        <f>VLOOKUP($C1664,'Invited Hospitals'!$B:$J, 8, FALSE)</f>
        <v>2004</v>
      </c>
      <c r="N1664" s="132" t="str">
        <f>VLOOKUP($C1664,'Invited Hospitals'!$B:$K, 9, FALSE)</f>
        <v>Nongovt. (not-for-profit) - Other</v>
      </c>
      <c r="O1664" s="17" t="s">
        <v>2426</v>
      </c>
      <c r="P1664" s="20">
        <v>38901</v>
      </c>
      <c r="Q1664" s="17" t="s">
        <v>2678</v>
      </c>
      <c r="R1664" s="132" t="str">
        <f>VLOOKUP($C1664,'Invited Hospitals'!$B:$K, 10, FALSE)</f>
        <v>Major</v>
      </c>
      <c r="V1664" s="1"/>
      <c r="X1664" s="1"/>
      <c r="Y1664" s="3"/>
      <c r="AF1664" s="17"/>
      <c r="AG1664" s="20"/>
      <c r="AH1664" s="17"/>
    </row>
    <row r="1665" spans="1:34">
      <c r="A1665" s="84">
        <v>0.53074224379866519</v>
      </c>
      <c r="B1665" s="83" t="s">
        <v>795</v>
      </c>
      <c r="C1665" s="83" t="s">
        <v>795</v>
      </c>
      <c r="D1665" s="84">
        <v>0.52550586196277127</v>
      </c>
      <c r="E1665" s="83" t="s">
        <v>973</v>
      </c>
      <c r="F1665" s="84">
        <v>0.80277592639886974</v>
      </c>
      <c r="G1665" s="83" t="s">
        <v>1018</v>
      </c>
      <c r="H1665" t="str">
        <f t="shared" si="130"/>
        <v>VIEIRA</v>
      </c>
      <c r="I1665" t="str">
        <f t="shared" si="128"/>
        <v>BIANCA A</v>
      </c>
      <c r="J1665" t="str">
        <f t="shared" si="129"/>
        <v>Vieira, Bianca A</v>
      </c>
      <c r="K1665">
        <f>VLOOKUP(C1665,'Invited Hospitals'!B:J, 7, FALSE)</f>
        <v>247</v>
      </c>
      <c r="L1665" s="132">
        <v>30</v>
      </c>
      <c r="M1665">
        <f>VLOOKUP($C1665,'Invited Hospitals'!$B:$J, 8, FALSE)</f>
        <v>2004</v>
      </c>
      <c r="N1665" s="132" t="str">
        <f>VLOOKUP($C1665,'Invited Hospitals'!$B:$K, 9, FALSE)</f>
        <v>Nongovt. (not-for-profit) - Other</v>
      </c>
      <c r="O1665" s="17" t="s">
        <v>2679</v>
      </c>
      <c r="P1665" s="20">
        <v>41848</v>
      </c>
      <c r="Q1665" s="17" t="s">
        <v>2680</v>
      </c>
      <c r="R1665" s="132" t="str">
        <f>VLOOKUP($C1665,'Invited Hospitals'!$B:$K, 10, FALSE)</f>
        <v>Major</v>
      </c>
      <c r="V1665" s="1"/>
      <c r="X1665" s="1"/>
      <c r="Y1665" s="3"/>
      <c r="AF1665" s="17"/>
      <c r="AG1665" s="20"/>
      <c r="AH1665" s="17"/>
    </row>
    <row r="1666" spans="1:34">
      <c r="A1666" s="84">
        <v>0.29759116766657046</v>
      </c>
      <c r="B1666" s="83" t="s">
        <v>795</v>
      </c>
      <c r="C1666" s="83" t="s">
        <v>795</v>
      </c>
      <c r="D1666" s="84">
        <v>0.52550586196277127</v>
      </c>
      <c r="E1666" s="83" t="s">
        <v>973</v>
      </c>
      <c r="F1666" s="84">
        <v>0.80277592639886974</v>
      </c>
      <c r="G1666" s="83" t="s">
        <v>1019</v>
      </c>
      <c r="H1666" t="str">
        <f t="shared" si="130"/>
        <v>VONA</v>
      </c>
      <c r="I1666" t="str">
        <f t="shared" si="128"/>
        <v>ANN MARIE</v>
      </c>
      <c r="J1666" t="str">
        <f t="shared" si="129"/>
        <v>Vona, Ann Marie</v>
      </c>
      <c r="K1666">
        <f>VLOOKUP(C1666,'Invited Hospitals'!B:J, 7, FALSE)</f>
        <v>247</v>
      </c>
      <c r="L1666" s="132">
        <v>30</v>
      </c>
      <c r="M1666">
        <f>VLOOKUP($C1666,'Invited Hospitals'!$B:$J, 8, FALSE)</f>
        <v>2004</v>
      </c>
      <c r="N1666" s="132" t="str">
        <f>VLOOKUP($C1666,'Invited Hospitals'!$B:$K, 9, FALSE)</f>
        <v>Nongovt. (not-for-profit) - Other</v>
      </c>
      <c r="O1666" s="17" t="s">
        <v>2426</v>
      </c>
      <c r="P1666" s="20">
        <v>37119</v>
      </c>
      <c r="Q1666" s="17" t="s">
        <v>2678</v>
      </c>
      <c r="R1666" s="132" t="str">
        <f>VLOOKUP($C1666,'Invited Hospitals'!$B:$K, 10, FALSE)</f>
        <v>Major</v>
      </c>
      <c r="V1666" s="1"/>
      <c r="X1666" s="1"/>
      <c r="Y1666" s="3"/>
      <c r="AF1666" s="17"/>
      <c r="AG1666" s="20"/>
      <c r="AH1666" s="17"/>
    </row>
    <row r="1667" spans="1:34">
      <c r="A1667" s="84">
        <v>0.54852959970165271</v>
      </c>
      <c r="B1667" s="83" t="s">
        <v>795</v>
      </c>
      <c r="C1667" s="83" t="s">
        <v>795</v>
      </c>
      <c r="D1667" s="84">
        <v>0.52550586196277127</v>
      </c>
      <c r="E1667" s="83" t="s">
        <v>973</v>
      </c>
      <c r="F1667" s="84">
        <v>0.80277592639886974</v>
      </c>
      <c r="G1667" s="83" t="s">
        <v>1020</v>
      </c>
      <c r="H1667" t="str">
        <f t="shared" si="130"/>
        <v>WILCOX</v>
      </c>
      <c r="I1667" t="str">
        <f t="shared" si="128"/>
        <v>NINA M</v>
      </c>
      <c r="J1667" t="str">
        <f t="shared" si="129"/>
        <v>Wilcox, Nina M</v>
      </c>
      <c r="K1667">
        <f>VLOOKUP(C1667,'Invited Hospitals'!B:J, 7, FALSE)</f>
        <v>247</v>
      </c>
      <c r="L1667" s="132">
        <v>30</v>
      </c>
      <c r="M1667">
        <f>VLOOKUP($C1667,'Invited Hospitals'!$B:$J, 8, FALSE)</f>
        <v>2004</v>
      </c>
      <c r="N1667" s="132" t="str">
        <f>VLOOKUP($C1667,'Invited Hospitals'!$B:$K, 9, FALSE)</f>
        <v>Nongovt. (not-for-profit) - Other</v>
      </c>
      <c r="O1667" s="17" t="s">
        <v>2426</v>
      </c>
      <c r="P1667" s="121">
        <v>41071</v>
      </c>
      <c r="Q1667" s="17" t="s">
        <v>2681</v>
      </c>
      <c r="R1667" s="132" t="str">
        <f>VLOOKUP($C1667,'Invited Hospitals'!$B:$K, 10, FALSE)</f>
        <v>Major</v>
      </c>
      <c r="V1667" s="1"/>
      <c r="X1667" s="1"/>
      <c r="Y1667" s="3"/>
      <c r="AF1667" s="17"/>
      <c r="AG1667" s="20"/>
      <c r="AH1667" s="17"/>
    </row>
    <row r="1668" spans="1:34">
      <c r="A1668" s="84">
        <v>1.2145015245876523E-2</v>
      </c>
      <c r="B1668" s="83" t="s">
        <v>795</v>
      </c>
      <c r="C1668" s="83" t="s">
        <v>795</v>
      </c>
      <c r="D1668" s="84">
        <v>0.52550586196277127</v>
      </c>
      <c r="E1668" s="83" t="s">
        <v>973</v>
      </c>
      <c r="F1668" s="84">
        <v>0.80277592639886974</v>
      </c>
      <c r="G1668" s="83" t="s">
        <v>1021</v>
      </c>
      <c r="H1668" t="str">
        <f t="shared" si="130"/>
        <v>WILLIAMS</v>
      </c>
      <c r="I1668" t="str">
        <f t="shared" si="128"/>
        <v>JASMINE L</v>
      </c>
      <c r="J1668" t="str">
        <f t="shared" si="129"/>
        <v>Williams, Jasmine L</v>
      </c>
      <c r="K1668">
        <f>VLOOKUP(C1668,'Invited Hospitals'!B:J, 7, FALSE)</f>
        <v>247</v>
      </c>
      <c r="L1668" s="132">
        <v>30</v>
      </c>
      <c r="M1668">
        <f>VLOOKUP($C1668,'Invited Hospitals'!$B:$J, 8, FALSE)</f>
        <v>2004</v>
      </c>
      <c r="N1668" s="132" t="str">
        <f>VLOOKUP($C1668,'Invited Hospitals'!$B:$K, 9, FALSE)</f>
        <v>Nongovt. (not-for-profit) - Other</v>
      </c>
      <c r="O1668" s="17" t="s">
        <v>2684</v>
      </c>
      <c r="P1668" s="121">
        <v>39377</v>
      </c>
      <c r="Q1668" s="17" t="s">
        <v>2680</v>
      </c>
      <c r="R1668" s="132" t="str">
        <f>VLOOKUP($C1668,'Invited Hospitals'!$B:$K, 10, FALSE)</f>
        <v>Major</v>
      </c>
      <c r="V1668" s="1"/>
      <c r="X1668" s="1"/>
      <c r="Y1668" s="3"/>
      <c r="AF1668" s="17"/>
      <c r="AG1668" s="20"/>
      <c r="AH1668" s="17"/>
    </row>
    <row r="1669" spans="1:34">
      <c r="A1669" s="84">
        <v>0.11934361302848151</v>
      </c>
      <c r="B1669" s="83" t="s">
        <v>795</v>
      </c>
      <c r="C1669" s="83" t="s">
        <v>795</v>
      </c>
      <c r="D1669" s="84">
        <v>0.52550586196277127</v>
      </c>
      <c r="E1669" s="83" t="s">
        <v>973</v>
      </c>
      <c r="F1669" s="84">
        <v>0.80277592639886974</v>
      </c>
      <c r="G1669" s="83" t="s">
        <v>1022</v>
      </c>
      <c r="H1669" t="str">
        <f t="shared" si="130"/>
        <v>ZEIL</v>
      </c>
      <c r="I1669" t="str">
        <f t="shared" si="128"/>
        <v>GRETCHEN</v>
      </c>
      <c r="J1669" t="str">
        <f t="shared" si="129"/>
        <v>Zeil, Gretchen</v>
      </c>
      <c r="K1669">
        <f>VLOOKUP(C1669,'Invited Hospitals'!B:J, 7, FALSE)</f>
        <v>247</v>
      </c>
      <c r="L1669" s="132">
        <v>30</v>
      </c>
      <c r="M1669">
        <f>VLOOKUP($C1669,'Invited Hospitals'!$B:$J, 8, FALSE)</f>
        <v>2004</v>
      </c>
      <c r="N1669" s="132" t="str">
        <f>VLOOKUP($C1669,'Invited Hospitals'!$B:$K, 9, FALSE)</f>
        <v>Nongovt. (not-for-profit) - Other</v>
      </c>
      <c r="O1669" s="17" t="s">
        <v>2684</v>
      </c>
      <c r="P1669" s="121">
        <v>42167</v>
      </c>
      <c r="Q1669" s="17" t="s">
        <v>2678</v>
      </c>
      <c r="R1669" s="132" t="str">
        <f>VLOOKUP($C1669,'Invited Hospitals'!$B:$K, 10, FALSE)</f>
        <v>Major</v>
      </c>
      <c r="V1669" s="1"/>
      <c r="X1669" s="1"/>
      <c r="Y1669" s="3"/>
      <c r="AF1669" s="17"/>
      <c r="AG1669" s="20"/>
      <c r="AH1669" s="17"/>
    </row>
    <row r="1670" spans="1:34">
      <c r="A1670" s="84">
        <v>0.95957945101092956</v>
      </c>
      <c r="B1670" s="83" t="s">
        <v>795</v>
      </c>
      <c r="C1670" s="83" t="s">
        <v>795</v>
      </c>
      <c r="D1670" s="84">
        <v>0.52550586196277127</v>
      </c>
      <c r="E1670" s="83" t="s">
        <v>1023</v>
      </c>
      <c r="F1670" s="84">
        <v>0.43561974961587346</v>
      </c>
      <c r="G1670" s="83" t="s">
        <v>1024</v>
      </c>
      <c r="H1670" t="str">
        <f t="shared" si="130"/>
        <v>ALLARD</v>
      </c>
      <c r="I1670" t="str">
        <f t="shared" si="128"/>
        <v>DAVID</v>
      </c>
      <c r="J1670" t="str">
        <f t="shared" si="129"/>
        <v>Allard, David</v>
      </c>
      <c r="K1670">
        <f>VLOOKUP(C1670,'Invited Hospitals'!B:J, 7, FALSE)</f>
        <v>247</v>
      </c>
      <c r="L1670" s="132">
        <v>30</v>
      </c>
      <c r="M1670">
        <f>VLOOKUP($C1670,'Invited Hospitals'!$B:$J, 8, FALSE)</f>
        <v>2004</v>
      </c>
      <c r="N1670" s="132" t="str">
        <f>VLOOKUP($C1670,'Invited Hospitals'!$B:$K, 9, FALSE)</f>
        <v>Nongovt. (not-for-profit) - Other</v>
      </c>
      <c r="O1670" s="17" t="s">
        <v>2426</v>
      </c>
      <c r="P1670" s="122">
        <v>38991</v>
      </c>
      <c r="Q1670" s="17" t="s">
        <v>2476</v>
      </c>
      <c r="R1670" s="132" t="str">
        <f>VLOOKUP($C1670,'Invited Hospitals'!$B:$K, 10, FALSE)</f>
        <v>Major</v>
      </c>
      <c r="V1670" s="1"/>
      <c r="X1670" s="1"/>
      <c r="Y1670" s="3"/>
      <c r="AF1670" s="17"/>
      <c r="AG1670" s="20"/>
      <c r="AH1670" s="17"/>
    </row>
    <row r="1671" spans="1:34">
      <c r="A1671" s="84">
        <v>0.36181978551890781</v>
      </c>
      <c r="B1671" s="83" t="s">
        <v>795</v>
      </c>
      <c r="C1671" s="83" t="s">
        <v>795</v>
      </c>
      <c r="D1671" s="84">
        <v>0.52550586196277127</v>
      </c>
      <c r="E1671" s="83" t="s">
        <v>1023</v>
      </c>
      <c r="F1671" s="84">
        <v>0.43561974961587346</v>
      </c>
      <c r="G1671" s="83" t="s">
        <v>1025</v>
      </c>
      <c r="H1671" t="str">
        <f t="shared" si="130"/>
        <v>BARTLETT</v>
      </c>
      <c r="I1671" t="str">
        <f t="shared" si="128"/>
        <v>RACHAEL L</v>
      </c>
      <c r="J1671" t="str">
        <f t="shared" si="129"/>
        <v>Bartlett, Rachael L</v>
      </c>
      <c r="K1671">
        <f>VLOOKUP(C1671,'Invited Hospitals'!B:J, 7, FALSE)</f>
        <v>247</v>
      </c>
      <c r="L1671" s="132">
        <v>30</v>
      </c>
      <c r="M1671">
        <f>VLOOKUP($C1671,'Invited Hospitals'!$B:$J, 8, FALSE)</f>
        <v>2004</v>
      </c>
      <c r="N1671" s="132" t="str">
        <f>VLOOKUP($C1671,'Invited Hospitals'!$B:$K, 9, FALSE)</f>
        <v>Nongovt. (not-for-profit) - Other</v>
      </c>
      <c r="O1671" s="17" t="s">
        <v>2426</v>
      </c>
      <c r="P1671" s="122">
        <v>39065</v>
      </c>
      <c r="Q1671" s="17" t="s">
        <v>2422</v>
      </c>
      <c r="R1671" s="132" t="str">
        <f>VLOOKUP($C1671,'Invited Hospitals'!$B:$K, 10, FALSE)</f>
        <v>Major</v>
      </c>
      <c r="V1671" s="1"/>
      <c r="X1671" s="1"/>
      <c r="Y1671" s="3"/>
      <c r="AF1671" s="17"/>
      <c r="AG1671" s="20"/>
      <c r="AH1671" s="17"/>
    </row>
    <row r="1672" spans="1:34">
      <c r="A1672" s="84">
        <v>0.94721997487335863</v>
      </c>
      <c r="B1672" s="83" t="s">
        <v>795</v>
      </c>
      <c r="C1672" s="83" t="s">
        <v>795</v>
      </c>
      <c r="D1672" s="84">
        <v>0.52550586196277127</v>
      </c>
      <c r="E1672" s="83" t="s">
        <v>1023</v>
      </c>
      <c r="F1672" s="84">
        <v>0.43561974961587346</v>
      </c>
      <c r="G1672" s="83" t="s">
        <v>1026</v>
      </c>
      <c r="H1672" t="str">
        <f t="shared" si="130"/>
        <v>BATISTA</v>
      </c>
      <c r="I1672" t="str">
        <f t="shared" si="128"/>
        <v>ANTONIA O</v>
      </c>
      <c r="J1672" t="str">
        <f t="shared" si="129"/>
        <v>Batista, Antonia O</v>
      </c>
      <c r="K1672">
        <f>VLOOKUP(C1672,'Invited Hospitals'!B:J, 7, FALSE)</f>
        <v>247</v>
      </c>
      <c r="L1672" s="132">
        <v>30</v>
      </c>
      <c r="M1672">
        <f>VLOOKUP($C1672,'Invited Hospitals'!$B:$J, 8, FALSE)</f>
        <v>2004</v>
      </c>
      <c r="N1672" s="132" t="str">
        <f>VLOOKUP($C1672,'Invited Hospitals'!$B:$K, 9, FALSE)</f>
        <v>Nongovt. (not-for-profit) - Other</v>
      </c>
      <c r="O1672" s="17" t="s">
        <v>2426</v>
      </c>
      <c r="P1672" s="122">
        <v>42536</v>
      </c>
      <c r="Q1672" s="17" t="s">
        <v>2476</v>
      </c>
      <c r="R1672" s="132" t="str">
        <f>VLOOKUP($C1672,'Invited Hospitals'!$B:$K, 10, FALSE)</f>
        <v>Major</v>
      </c>
      <c r="V1672" s="1"/>
      <c r="X1672" s="1"/>
      <c r="Y1672" s="3"/>
      <c r="AF1672" s="17"/>
      <c r="AG1672" s="20"/>
      <c r="AH1672" s="17"/>
    </row>
    <row r="1673" spans="1:34">
      <c r="A1673" s="84">
        <v>0.78465326015371806</v>
      </c>
      <c r="B1673" s="83" t="s">
        <v>795</v>
      </c>
      <c r="C1673" s="83" t="s">
        <v>795</v>
      </c>
      <c r="D1673" s="84">
        <v>0.52550586196277127</v>
      </c>
      <c r="E1673" s="83" t="s">
        <v>1023</v>
      </c>
      <c r="F1673" s="84">
        <v>0.43561974961587346</v>
      </c>
      <c r="G1673" s="83" t="s">
        <v>1027</v>
      </c>
      <c r="H1673" t="str">
        <f t="shared" si="130"/>
        <v>BOLIEK</v>
      </c>
      <c r="I1673" t="str">
        <f t="shared" si="128"/>
        <v>CHARLES</v>
      </c>
      <c r="J1673" t="str">
        <f t="shared" si="129"/>
        <v>Boliek, Charles</v>
      </c>
      <c r="K1673">
        <f>VLOOKUP(C1673,'Invited Hospitals'!B:J, 7, FALSE)</f>
        <v>247</v>
      </c>
      <c r="L1673" s="132">
        <v>30</v>
      </c>
      <c r="M1673">
        <f>VLOOKUP($C1673,'Invited Hospitals'!$B:$J, 8, FALSE)</f>
        <v>2004</v>
      </c>
      <c r="N1673" s="132" t="str">
        <f>VLOOKUP($C1673,'Invited Hospitals'!$B:$K, 9, FALSE)</f>
        <v>Nongovt. (not-for-profit) - Other</v>
      </c>
      <c r="O1673" s="17" t="s">
        <v>2426</v>
      </c>
      <c r="P1673" s="122">
        <v>41337</v>
      </c>
      <c r="Q1673" s="17" t="s">
        <v>2422</v>
      </c>
      <c r="R1673" s="132" t="str">
        <f>VLOOKUP($C1673,'Invited Hospitals'!$B:$K, 10, FALSE)</f>
        <v>Major</v>
      </c>
      <c r="V1673" s="1"/>
      <c r="X1673" s="1"/>
      <c r="Y1673" s="3"/>
      <c r="AF1673" s="17"/>
      <c r="AG1673" s="20"/>
      <c r="AH1673" s="17"/>
    </row>
    <row r="1674" spans="1:34">
      <c r="A1674" s="84">
        <v>0.21659002550207818</v>
      </c>
      <c r="B1674" s="83" t="s">
        <v>795</v>
      </c>
      <c r="C1674" s="83" t="s">
        <v>795</v>
      </c>
      <c r="D1674" s="84">
        <v>0.52550586196277127</v>
      </c>
      <c r="E1674" s="83" t="s">
        <v>1023</v>
      </c>
      <c r="F1674" s="84">
        <v>0.43561974961587346</v>
      </c>
      <c r="G1674" s="83" t="s">
        <v>1028</v>
      </c>
      <c r="H1674" t="str">
        <f t="shared" si="130"/>
        <v>BREEN</v>
      </c>
      <c r="I1674" t="str">
        <f t="shared" si="128"/>
        <v>LAURYN L</v>
      </c>
      <c r="J1674" t="str">
        <f t="shared" si="129"/>
        <v>Breen, Lauryn L</v>
      </c>
      <c r="K1674">
        <f>VLOOKUP(C1674,'Invited Hospitals'!B:J, 7, FALSE)</f>
        <v>247</v>
      </c>
      <c r="L1674" s="132">
        <v>30</v>
      </c>
      <c r="M1674">
        <f>VLOOKUP($C1674,'Invited Hospitals'!$B:$J, 8, FALSE)</f>
        <v>2004</v>
      </c>
      <c r="N1674" s="132" t="str">
        <f>VLOOKUP($C1674,'Invited Hospitals'!$B:$K, 9, FALSE)</f>
        <v>Nongovt. (not-for-profit) - Other</v>
      </c>
      <c r="O1674" s="17" t="s">
        <v>2426</v>
      </c>
      <c r="P1674" s="122">
        <v>40133</v>
      </c>
      <c r="Q1674" s="17" t="s">
        <v>2476</v>
      </c>
      <c r="R1674" s="132" t="str">
        <f>VLOOKUP($C1674,'Invited Hospitals'!$B:$K, 10, FALSE)</f>
        <v>Major</v>
      </c>
      <c r="V1674" s="1"/>
      <c r="X1674" s="1"/>
      <c r="Y1674" s="3"/>
      <c r="AF1674" s="17"/>
      <c r="AG1674" s="20"/>
      <c r="AH1674" s="17"/>
    </row>
    <row r="1675" spans="1:34">
      <c r="A1675" s="84">
        <v>0.79994062320893744</v>
      </c>
      <c r="B1675" s="83" t="s">
        <v>795</v>
      </c>
      <c r="C1675" s="83" t="s">
        <v>795</v>
      </c>
      <c r="D1675" s="84">
        <v>0.52550586196277127</v>
      </c>
      <c r="E1675" s="83" t="s">
        <v>1023</v>
      </c>
      <c r="F1675" s="84">
        <v>0.43561974961587346</v>
      </c>
      <c r="G1675" s="83" t="s">
        <v>1029</v>
      </c>
      <c r="H1675" t="str">
        <f t="shared" si="130"/>
        <v>CARDIN</v>
      </c>
      <c r="I1675" t="str">
        <f t="shared" si="128"/>
        <v>MARY C</v>
      </c>
      <c r="J1675" t="str">
        <f t="shared" si="129"/>
        <v>Cardin, Mary C</v>
      </c>
      <c r="K1675">
        <f>VLOOKUP(C1675,'Invited Hospitals'!B:J, 7, FALSE)</f>
        <v>247</v>
      </c>
      <c r="L1675" s="132">
        <v>30</v>
      </c>
      <c r="M1675">
        <f>VLOOKUP($C1675,'Invited Hospitals'!$B:$J, 8, FALSE)</f>
        <v>2004</v>
      </c>
      <c r="N1675" s="132" t="str">
        <f>VLOOKUP($C1675,'Invited Hospitals'!$B:$K, 9, FALSE)</f>
        <v>Nongovt. (not-for-profit) - Other</v>
      </c>
      <c r="O1675" s="17" t="s">
        <v>2426</v>
      </c>
      <c r="P1675" s="123" t="s">
        <v>2687</v>
      </c>
      <c r="Q1675" s="17" t="s">
        <v>2422</v>
      </c>
      <c r="R1675" s="132" t="str">
        <f>VLOOKUP($C1675,'Invited Hospitals'!$B:$K, 10, FALSE)</f>
        <v>Major</v>
      </c>
      <c r="V1675" s="1"/>
      <c r="X1675" s="1"/>
      <c r="Y1675" s="3"/>
      <c r="AF1675" s="17"/>
      <c r="AG1675" s="20"/>
      <c r="AH1675" s="17"/>
    </row>
    <row r="1676" spans="1:34">
      <c r="A1676" s="84">
        <v>0.33864459643889622</v>
      </c>
      <c r="B1676" s="83" t="s">
        <v>795</v>
      </c>
      <c r="C1676" s="83" t="s">
        <v>795</v>
      </c>
      <c r="D1676" s="84">
        <v>0.52550586196277127</v>
      </c>
      <c r="E1676" s="83" t="s">
        <v>1023</v>
      </c>
      <c r="F1676" s="84">
        <v>0.43561974961587346</v>
      </c>
      <c r="G1676" s="83" t="s">
        <v>1030</v>
      </c>
      <c r="H1676" t="str">
        <f t="shared" si="130"/>
        <v>CHARLES</v>
      </c>
      <c r="I1676" t="str">
        <f t="shared" si="128"/>
        <v>EDDIE J</v>
      </c>
      <c r="J1676" t="str">
        <f t="shared" si="129"/>
        <v>Charles, Eddie J</v>
      </c>
      <c r="K1676">
        <f>VLOOKUP(C1676,'Invited Hospitals'!B:J, 7, FALSE)</f>
        <v>247</v>
      </c>
      <c r="L1676" s="132">
        <v>30</v>
      </c>
      <c r="M1676">
        <f>VLOOKUP($C1676,'Invited Hospitals'!$B:$J, 8, FALSE)</f>
        <v>2004</v>
      </c>
      <c r="N1676" s="132" t="str">
        <f>VLOOKUP($C1676,'Invited Hospitals'!$B:$K, 9, FALSE)</f>
        <v>Nongovt. (not-for-profit) - Other</v>
      </c>
      <c r="O1676" s="17" t="s">
        <v>2426</v>
      </c>
      <c r="P1676" s="122">
        <v>42625</v>
      </c>
      <c r="Q1676" s="17" t="s">
        <v>2422</v>
      </c>
      <c r="R1676" s="132" t="str">
        <f>VLOOKUP($C1676,'Invited Hospitals'!$B:$K, 10, FALSE)</f>
        <v>Major</v>
      </c>
      <c r="V1676" s="1"/>
      <c r="X1676" s="1"/>
      <c r="Y1676" s="3"/>
      <c r="AF1676" s="17"/>
      <c r="AG1676" s="20"/>
      <c r="AH1676" s="17"/>
    </row>
    <row r="1677" spans="1:34">
      <c r="A1677" s="84">
        <v>0.93591694788726187</v>
      </c>
      <c r="B1677" s="83" t="s">
        <v>795</v>
      </c>
      <c r="C1677" s="83" t="s">
        <v>795</v>
      </c>
      <c r="D1677" s="84">
        <v>0.52550586196277127</v>
      </c>
      <c r="E1677" s="83" t="s">
        <v>1023</v>
      </c>
      <c r="F1677" s="84">
        <v>0.43561974961587346</v>
      </c>
      <c r="G1677" s="83" t="s">
        <v>1031</v>
      </c>
      <c r="H1677" t="str">
        <f t="shared" si="130"/>
        <v>CHAVES</v>
      </c>
      <c r="I1677" t="str">
        <f t="shared" si="128"/>
        <v>JAMES</v>
      </c>
      <c r="J1677" t="str">
        <f t="shared" si="129"/>
        <v>Chaves, James</v>
      </c>
      <c r="K1677">
        <f>VLOOKUP(C1677,'Invited Hospitals'!B:J, 7, FALSE)</f>
        <v>247</v>
      </c>
      <c r="L1677" s="132">
        <v>30</v>
      </c>
      <c r="M1677">
        <f>VLOOKUP($C1677,'Invited Hospitals'!$B:$J, 8, FALSE)</f>
        <v>2004</v>
      </c>
      <c r="N1677" s="132" t="str">
        <f>VLOOKUP($C1677,'Invited Hospitals'!$B:$K, 9, FALSE)</f>
        <v>Nongovt. (not-for-profit) - Other</v>
      </c>
      <c r="O1677" s="17" t="s">
        <v>2426</v>
      </c>
      <c r="P1677" s="122">
        <v>42931</v>
      </c>
      <c r="Q1677" s="17" t="s">
        <v>2434</v>
      </c>
      <c r="R1677" s="132" t="str">
        <f>VLOOKUP($C1677,'Invited Hospitals'!$B:$K, 10, FALSE)</f>
        <v>Major</v>
      </c>
      <c r="V1677" s="1"/>
      <c r="X1677" s="1"/>
      <c r="Y1677" s="3"/>
      <c r="AF1677" s="17"/>
      <c r="AG1677" s="20"/>
      <c r="AH1677" s="17"/>
    </row>
    <row r="1678" spans="1:34">
      <c r="A1678" s="84">
        <v>0.13693427924704871</v>
      </c>
      <c r="B1678" s="83" t="s">
        <v>795</v>
      </c>
      <c r="C1678" s="83" t="s">
        <v>795</v>
      </c>
      <c r="D1678" s="84">
        <v>0.52550586196277127</v>
      </c>
      <c r="E1678" s="83" t="s">
        <v>1023</v>
      </c>
      <c r="F1678" s="84">
        <v>0.43561974961587346</v>
      </c>
      <c r="G1678" s="83" t="s">
        <v>1032</v>
      </c>
      <c r="H1678" t="str">
        <f t="shared" si="130"/>
        <v>CHEVES</v>
      </c>
      <c r="I1678" t="str">
        <f t="shared" si="128"/>
        <v>JARED</v>
      </c>
      <c r="J1678" t="str">
        <f t="shared" si="129"/>
        <v>Cheves, Jared</v>
      </c>
      <c r="K1678">
        <f>VLOOKUP(C1678,'Invited Hospitals'!B:J, 7, FALSE)</f>
        <v>247</v>
      </c>
      <c r="L1678" s="132">
        <v>30</v>
      </c>
      <c r="M1678">
        <f>VLOOKUP($C1678,'Invited Hospitals'!$B:$J, 8, FALSE)</f>
        <v>2004</v>
      </c>
      <c r="N1678" s="132" t="str">
        <f>VLOOKUP($C1678,'Invited Hospitals'!$B:$K, 9, FALSE)</f>
        <v>Nongovt. (not-for-profit) - Other</v>
      </c>
      <c r="O1678" s="17" t="s">
        <v>2426</v>
      </c>
      <c r="P1678" s="122">
        <v>39090</v>
      </c>
      <c r="Q1678" s="17" t="s">
        <v>2476</v>
      </c>
      <c r="R1678" s="132" t="str">
        <f>VLOOKUP($C1678,'Invited Hospitals'!$B:$K, 10, FALSE)</f>
        <v>Major</v>
      </c>
      <c r="V1678" s="1"/>
      <c r="X1678" s="1"/>
      <c r="Y1678" s="3"/>
      <c r="AF1678" s="17"/>
      <c r="AG1678" s="20"/>
      <c r="AH1678" s="17"/>
    </row>
    <row r="1679" spans="1:34">
      <c r="A1679" s="84">
        <v>0.3576650826461335</v>
      </c>
      <c r="B1679" s="83" t="s">
        <v>795</v>
      </c>
      <c r="C1679" s="83" t="s">
        <v>795</v>
      </c>
      <c r="D1679" s="84">
        <v>0.52550586196277127</v>
      </c>
      <c r="E1679" s="83" t="s">
        <v>1023</v>
      </c>
      <c r="F1679" s="84">
        <v>0.43561974961587346</v>
      </c>
      <c r="G1679" s="83" t="s">
        <v>1033</v>
      </c>
      <c r="H1679" t="str">
        <f t="shared" si="130"/>
        <v>CUERVO</v>
      </c>
      <c r="I1679" t="str">
        <f t="shared" si="128"/>
        <v>VANESSA</v>
      </c>
      <c r="J1679" t="str">
        <f t="shared" si="129"/>
        <v>Cuervo, Vanessa</v>
      </c>
      <c r="K1679">
        <f>VLOOKUP(C1679,'Invited Hospitals'!B:J, 7, FALSE)</f>
        <v>247</v>
      </c>
      <c r="L1679" s="132">
        <v>30</v>
      </c>
      <c r="M1679">
        <f>VLOOKUP($C1679,'Invited Hospitals'!$B:$J, 8, FALSE)</f>
        <v>2004</v>
      </c>
      <c r="N1679" s="132" t="str">
        <f>VLOOKUP($C1679,'Invited Hospitals'!$B:$K, 9, FALSE)</f>
        <v>Nongovt. (not-for-profit) - Other</v>
      </c>
      <c r="O1679" s="17" t="s">
        <v>2593</v>
      </c>
      <c r="P1679" s="111">
        <v>41736</v>
      </c>
      <c r="Q1679" s="17" t="s">
        <v>2422</v>
      </c>
      <c r="R1679" s="132" t="str">
        <f>VLOOKUP($C1679,'Invited Hospitals'!$B:$K, 10, FALSE)</f>
        <v>Major</v>
      </c>
      <c r="V1679" s="1"/>
      <c r="X1679" s="1"/>
      <c r="Y1679" s="3"/>
      <c r="AF1679" s="17"/>
      <c r="AG1679" s="20"/>
      <c r="AH1679" s="17"/>
    </row>
    <row r="1680" spans="1:34">
      <c r="A1680" s="84">
        <v>0.14893589458279077</v>
      </c>
      <c r="B1680" s="83" t="s">
        <v>795</v>
      </c>
      <c r="C1680" s="83" t="s">
        <v>795</v>
      </c>
      <c r="D1680" s="84">
        <v>0.52550586196277127</v>
      </c>
      <c r="E1680" s="83" t="s">
        <v>1023</v>
      </c>
      <c r="F1680" s="84">
        <v>0.43561974961587346</v>
      </c>
      <c r="G1680" s="83" t="s">
        <v>1034</v>
      </c>
      <c r="H1680" t="str">
        <f t="shared" si="130"/>
        <v>DENNIS</v>
      </c>
      <c r="I1680" t="str">
        <f t="shared" si="128"/>
        <v>FEELTA</v>
      </c>
      <c r="J1680" t="str">
        <f t="shared" si="129"/>
        <v>Dennis, Feelta</v>
      </c>
      <c r="K1680">
        <f>VLOOKUP(C1680,'Invited Hospitals'!B:J, 7, FALSE)</f>
        <v>247</v>
      </c>
      <c r="L1680" s="132">
        <v>30</v>
      </c>
      <c r="M1680">
        <f>VLOOKUP($C1680,'Invited Hospitals'!$B:$J, 8, FALSE)</f>
        <v>2004</v>
      </c>
      <c r="N1680" s="132" t="str">
        <f>VLOOKUP($C1680,'Invited Hospitals'!$B:$K, 9, FALSE)</f>
        <v>Nongovt. (not-for-profit) - Other</v>
      </c>
      <c r="O1680" s="17" t="s">
        <v>2426</v>
      </c>
      <c r="P1680" s="111">
        <v>41414</v>
      </c>
      <c r="Q1680" s="17" t="s">
        <v>2428</v>
      </c>
      <c r="R1680" s="132" t="str">
        <f>VLOOKUP($C1680,'Invited Hospitals'!$B:$K, 10, FALSE)</f>
        <v>Major</v>
      </c>
      <c r="V1680" s="1"/>
      <c r="X1680" s="1"/>
      <c r="Y1680" s="3"/>
      <c r="AF1680" s="17"/>
      <c r="AG1680" s="20"/>
      <c r="AH1680" s="17"/>
    </row>
    <row r="1681" spans="1:34">
      <c r="A1681" s="84">
        <v>0.64013702989948529</v>
      </c>
      <c r="B1681" s="83" t="s">
        <v>795</v>
      </c>
      <c r="C1681" s="83" t="s">
        <v>795</v>
      </c>
      <c r="D1681" s="84">
        <v>0.52550586196277127</v>
      </c>
      <c r="E1681" s="83" t="s">
        <v>1023</v>
      </c>
      <c r="F1681" s="84">
        <v>0.43561974961587346</v>
      </c>
      <c r="G1681" s="83" t="s">
        <v>1035</v>
      </c>
      <c r="H1681" t="str">
        <f t="shared" si="130"/>
        <v>FOUNTAIN</v>
      </c>
      <c r="I1681" t="str">
        <f t="shared" si="128"/>
        <v>KATHERINE</v>
      </c>
      <c r="J1681" t="str">
        <f t="shared" si="129"/>
        <v>Fountain, Katherine</v>
      </c>
      <c r="K1681">
        <f>VLOOKUP(C1681,'Invited Hospitals'!B:J, 7, FALSE)</f>
        <v>247</v>
      </c>
      <c r="L1681" s="132">
        <v>30</v>
      </c>
      <c r="M1681">
        <f>VLOOKUP($C1681,'Invited Hospitals'!$B:$J, 8, FALSE)</f>
        <v>2004</v>
      </c>
      <c r="N1681" s="132" t="str">
        <f>VLOOKUP($C1681,'Invited Hospitals'!$B:$K, 9, FALSE)</f>
        <v>Nongovt. (not-for-profit) - Other</v>
      </c>
      <c r="O1681" s="17" t="s">
        <v>2426</v>
      </c>
      <c r="P1681" s="111">
        <v>41575</v>
      </c>
      <c r="Q1681" s="17" t="s">
        <v>2656</v>
      </c>
      <c r="R1681" s="132" t="str">
        <f>VLOOKUP($C1681,'Invited Hospitals'!$B:$K, 10, FALSE)</f>
        <v>Major</v>
      </c>
      <c r="V1681" s="1"/>
      <c r="X1681" s="1"/>
      <c r="Y1681" s="3"/>
      <c r="AF1681" s="17"/>
      <c r="AG1681" s="20"/>
      <c r="AH1681" s="17"/>
    </row>
    <row r="1682" spans="1:34">
      <c r="A1682" s="84">
        <v>0.56382006607763502</v>
      </c>
      <c r="B1682" s="83" t="s">
        <v>795</v>
      </c>
      <c r="C1682" s="83" t="s">
        <v>795</v>
      </c>
      <c r="D1682" s="84">
        <v>0.52550586196277127</v>
      </c>
      <c r="E1682" s="83" t="s">
        <v>1023</v>
      </c>
      <c r="F1682" s="84">
        <v>0.43561974961587346</v>
      </c>
      <c r="G1682" s="83" t="s">
        <v>1036</v>
      </c>
      <c r="H1682" t="str">
        <f t="shared" si="130"/>
        <v>FURMAN</v>
      </c>
      <c r="I1682" t="str">
        <f t="shared" si="128"/>
        <v>KENDRA</v>
      </c>
      <c r="J1682" t="str">
        <f t="shared" si="129"/>
        <v>Furman, Kendra</v>
      </c>
      <c r="K1682">
        <f>VLOOKUP(C1682,'Invited Hospitals'!B:J, 7, FALSE)</f>
        <v>247</v>
      </c>
      <c r="L1682" s="132">
        <v>30</v>
      </c>
      <c r="M1682">
        <f>VLOOKUP($C1682,'Invited Hospitals'!$B:$J, 8, FALSE)</f>
        <v>2004</v>
      </c>
      <c r="N1682" s="132" t="str">
        <f>VLOOKUP($C1682,'Invited Hospitals'!$B:$K, 9, FALSE)</f>
        <v>Nongovt. (not-for-profit) - Other</v>
      </c>
      <c r="O1682" s="17" t="s">
        <v>2426</v>
      </c>
      <c r="P1682" s="111">
        <v>42556</v>
      </c>
      <c r="Q1682" s="17" t="s">
        <v>2428</v>
      </c>
      <c r="R1682" s="132" t="str">
        <f>VLOOKUP($C1682,'Invited Hospitals'!$B:$K, 10, FALSE)</f>
        <v>Major</v>
      </c>
      <c r="V1682" s="1"/>
      <c r="X1682" s="1"/>
      <c r="Y1682" s="3"/>
      <c r="AF1682" s="17"/>
      <c r="AG1682" s="20"/>
      <c r="AH1682" s="17"/>
    </row>
    <row r="1683" spans="1:34">
      <c r="A1683" s="84">
        <v>0.16129203397251179</v>
      </c>
      <c r="B1683" s="83" t="s">
        <v>795</v>
      </c>
      <c r="C1683" s="83" t="s">
        <v>795</v>
      </c>
      <c r="D1683" s="84">
        <v>0.52550586196277127</v>
      </c>
      <c r="E1683" s="83" t="s">
        <v>1023</v>
      </c>
      <c r="F1683" s="84">
        <v>0.43561974961587346</v>
      </c>
      <c r="G1683" s="83" t="s">
        <v>1037</v>
      </c>
      <c r="H1683" t="str">
        <f t="shared" si="130"/>
        <v>GALE</v>
      </c>
      <c r="I1683" t="str">
        <f t="shared" si="128"/>
        <v>JESSICA A</v>
      </c>
      <c r="J1683" t="str">
        <f t="shared" si="129"/>
        <v>Gale, Jessica A</v>
      </c>
      <c r="K1683">
        <f>VLOOKUP(C1683,'Invited Hospitals'!B:J, 7, FALSE)</f>
        <v>247</v>
      </c>
      <c r="L1683" s="132">
        <v>30</v>
      </c>
      <c r="M1683">
        <f>VLOOKUP($C1683,'Invited Hospitals'!$B:$J, 8, FALSE)</f>
        <v>2004</v>
      </c>
      <c r="N1683" s="132" t="str">
        <f>VLOOKUP($C1683,'Invited Hospitals'!$B:$K, 9, FALSE)</f>
        <v>Nongovt. (not-for-profit) - Other</v>
      </c>
      <c r="O1683" s="125" t="s">
        <v>2426</v>
      </c>
      <c r="P1683" s="121">
        <v>42569</v>
      </c>
      <c r="Q1683" s="125" t="s">
        <v>2422</v>
      </c>
      <c r="R1683" s="132" t="str">
        <f>VLOOKUP($C1683,'Invited Hospitals'!$B:$K, 10, FALSE)</f>
        <v>Major</v>
      </c>
      <c r="V1683" s="1"/>
      <c r="X1683" s="1"/>
      <c r="Y1683" s="3"/>
      <c r="AF1683" s="17"/>
      <c r="AG1683" s="20"/>
      <c r="AH1683" s="17"/>
    </row>
    <row r="1684" spans="1:34">
      <c r="A1684" s="84">
        <v>0.77978368169549994</v>
      </c>
      <c r="B1684" s="83" t="s">
        <v>795</v>
      </c>
      <c r="C1684" s="83" t="s">
        <v>795</v>
      </c>
      <c r="D1684" s="84">
        <v>0.52550586196277127</v>
      </c>
      <c r="E1684" s="83" t="s">
        <v>1023</v>
      </c>
      <c r="F1684" s="84">
        <v>0.43561974961587346</v>
      </c>
      <c r="G1684" s="83" t="s">
        <v>1038</v>
      </c>
      <c r="H1684" t="str">
        <f t="shared" si="130"/>
        <v>GOMES</v>
      </c>
      <c r="I1684" t="str">
        <f t="shared" si="128"/>
        <v>ROBERTO F</v>
      </c>
      <c r="J1684" t="str">
        <f t="shared" si="129"/>
        <v>Gomes, Roberto F</v>
      </c>
      <c r="K1684">
        <f>VLOOKUP(C1684,'Invited Hospitals'!B:J, 7, FALSE)</f>
        <v>247</v>
      </c>
      <c r="L1684" s="132">
        <v>30</v>
      </c>
      <c r="M1684">
        <f>VLOOKUP($C1684,'Invited Hospitals'!$B:$J, 8, FALSE)</f>
        <v>2004</v>
      </c>
      <c r="N1684" s="132" t="str">
        <f>VLOOKUP($C1684,'Invited Hospitals'!$B:$K, 9, FALSE)</f>
        <v>Nongovt. (not-for-profit) - Other</v>
      </c>
      <c r="O1684" s="125" t="s">
        <v>2664</v>
      </c>
      <c r="P1684" s="121">
        <v>39713</v>
      </c>
      <c r="Q1684" s="125" t="s">
        <v>2422</v>
      </c>
      <c r="R1684" s="132" t="str">
        <f>VLOOKUP($C1684,'Invited Hospitals'!$B:$K, 10, FALSE)</f>
        <v>Major</v>
      </c>
      <c r="V1684" s="1"/>
      <c r="X1684" s="1"/>
      <c r="Y1684" s="3"/>
      <c r="AF1684" s="17"/>
      <c r="AG1684" s="20"/>
      <c r="AH1684" s="17"/>
    </row>
    <row r="1685" spans="1:34">
      <c r="A1685" s="84">
        <v>0.69943016837132388</v>
      </c>
      <c r="B1685" s="83" t="s">
        <v>795</v>
      </c>
      <c r="C1685" s="83" t="s">
        <v>795</v>
      </c>
      <c r="D1685" s="84">
        <v>0.52550586196277127</v>
      </c>
      <c r="E1685" s="83" t="s">
        <v>1023</v>
      </c>
      <c r="F1685" s="84">
        <v>0.43561974961587346</v>
      </c>
      <c r="G1685" s="83" t="s">
        <v>1039</v>
      </c>
      <c r="H1685" t="str">
        <f t="shared" si="130"/>
        <v>GONNELLI</v>
      </c>
      <c r="I1685" t="str">
        <f t="shared" si="128"/>
        <v>DAWN C</v>
      </c>
      <c r="J1685" t="str">
        <f t="shared" si="129"/>
        <v>Gonnelli, Dawn C</v>
      </c>
      <c r="K1685">
        <f>VLOOKUP(C1685,'Invited Hospitals'!B:J, 7, FALSE)</f>
        <v>247</v>
      </c>
      <c r="L1685" s="132">
        <v>30</v>
      </c>
      <c r="M1685">
        <f>VLOOKUP($C1685,'Invited Hospitals'!$B:$J, 8, FALSE)</f>
        <v>2004</v>
      </c>
      <c r="N1685" s="132" t="str">
        <f>VLOOKUP($C1685,'Invited Hospitals'!$B:$K, 9, FALSE)</f>
        <v>Nongovt. (not-for-profit) - Other</v>
      </c>
      <c r="O1685" s="125" t="s">
        <v>2426</v>
      </c>
      <c r="P1685" s="121">
        <v>42317</v>
      </c>
      <c r="Q1685" s="125" t="s">
        <v>2422</v>
      </c>
      <c r="R1685" s="132" t="str">
        <f>VLOOKUP($C1685,'Invited Hospitals'!$B:$K, 10, FALSE)</f>
        <v>Major</v>
      </c>
      <c r="V1685" s="1"/>
      <c r="X1685" s="1"/>
      <c r="Y1685" s="3"/>
      <c r="AF1685" s="17"/>
      <c r="AG1685" s="20"/>
      <c r="AH1685" s="17"/>
    </row>
    <row r="1686" spans="1:34">
      <c r="A1686" s="84">
        <v>0.68815275018780608</v>
      </c>
      <c r="B1686" s="83" t="s">
        <v>795</v>
      </c>
      <c r="C1686" s="83" t="s">
        <v>795</v>
      </c>
      <c r="D1686" s="84">
        <v>0.52550586196277127</v>
      </c>
      <c r="E1686" s="83" t="s">
        <v>1023</v>
      </c>
      <c r="F1686" s="84">
        <v>0.43561974961587346</v>
      </c>
      <c r="G1686" s="83" t="s">
        <v>1040</v>
      </c>
      <c r="H1686" t="str">
        <f t="shared" si="130"/>
        <v>HAMMOND</v>
      </c>
      <c r="I1686" t="str">
        <f t="shared" si="128"/>
        <v>ANNA MARIA F</v>
      </c>
      <c r="J1686" t="str">
        <f t="shared" si="129"/>
        <v>Hammond, Anna Maria F</v>
      </c>
      <c r="K1686">
        <f>VLOOKUP(C1686,'Invited Hospitals'!B:J, 7, FALSE)</f>
        <v>247</v>
      </c>
      <c r="L1686" s="132">
        <v>30</v>
      </c>
      <c r="M1686">
        <f>VLOOKUP($C1686,'Invited Hospitals'!$B:$J, 8, FALSE)</f>
        <v>2004</v>
      </c>
      <c r="N1686" s="132" t="str">
        <f>VLOOKUP($C1686,'Invited Hospitals'!$B:$K, 9, FALSE)</f>
        <v>Nongovt. (not-for-profit) - Other</v>
      </c>
      <c r="O1686" s="125" t="s">
        <v>2664</v>
      </c>
      <c r="P1686" s="121">
        <v>37497</v>
      </c>
      <c r="Q1686" s="125" t="s">
        <v>2422</v>
      </c>
      <c r="R1686" s="132" t="str">
        <f>VLOOKUP($C1686,'Invited Hospitals'!$B:$K, 10, FALSE)</f>
        <v>Major</v>
      </c>
      <c r="V1686" s="1"/>
      <c r="X1686" s="1"/>
      <c r="Y1686" s="3"/>
      <c r="AF1686" s="17"/>
      <c r="AG1686" s="20"/>
      <c r="AH1686" s="17"/>
    </row>
    <row r="1687" spans="1:34">
      <c r="A1687" s="84">
        <v>7.8776915764711131E-2</v>
      </c>
      <c r="B1687" s="83" t="s">
        <v>795</v>
      </c>
      <c r="C1687" s="83" t="s">
        <v>795</v>
      </c>
      <c r="D1687" s="84">
        <v>0.52550586196277127</v>
      </c>
      <c r="E1687" s="83" t="s">
        <v>1023</v>
      </c>
      <c r="F1687" s="84">
        <v>0.43561974961587346</v>
      </c>
      <c r="G1687" s="83" t="s">
        <v>1041</v>
      </c>
      <c r="H1687" t="str">
        <f t="shared" si="130"/>
        <v>HARRISON</v>
      </c>
      <c r="I1687" t="str">
        <f t="shared" si="128"/>
        <v>DEBORAH</v>
      </c>
      <c r="J1687" t="str">
        <f t="shared" si="129"/>
        <v>Harrison, Deborah</v>
      </c>
      <c r="K1687">
        <f>VLOOKUP(C1687,'Invited Hospitals'!B:J, 7, FALSE)</f>
        <v>247</v>
      </c>
      <c r="L1687" s="132">
        <v>30</v>
      </c>
      <c r="M1687">
        <f>VLOOKUP($C1687,'Invited Hospitals'!$B:$J, 8, FALSE)</f>
        <v>2004</v>
      </c>
      <c r="N1687" s="132" t="str">
        <f>VLOOKUP($C1687,'Invited Hospitals'!$B:$K, 9, FALSE)</f>
        <v>Nongovt. (not-for-profit) - Other</v>
      </c>
      <c r="O1687" s="17" t="s">
        <v>2433</v>
      </c>
      <c r="P1687" s="20">
        <v>41141</v>
      </c>
      <c r="Q1687" s="17" t="s">
        <v>2678</v>
      </c>
      <c r="R1687" s="132" t="str">
        <f>VLOOKUP($C1687,'Invited Hospitals'!$B:$K, 10, FALSE)</f>
        <v>Major</v>
      </c>
      <c r="V1687" s="1"/>
      <c r="X1687" s="1"/>
      <c r="Y1687" s="3"/>
      <c r="AF1687" s="17"/>
      <c r="AG1687" s="20"/>
      <c r="AH1687" s="17"/>
    </row>
    <row r="1688" spans="1:34">
      <c r="A1688" s="84">
        <v>0.39491027124841316</v>
      </c>
      <c r="B1688" s="83" t="s">
        <v>795</v>
      </c>
      <c r="C1688" s="83" t="s">
        <v>795</v>
      </c>
      <c r="D1688" s="84">
        <v>0.52550586196277127</v>
      </c>
      <c r="E1688" s="83" t="s">
        <v>1023</v>
      </c>
      <c r="F1688" s="84">
        <v>0.43561974961587346</v>
      </c>
      <c r="G1688" s="83" t="s">
        <v>1042</v>
      </c>
      <c r="H1688" t="str">
        <f t="shared" si="130"/>
        <v>HOLT</v>
      </c>
      <c r="I1688" t="str">
        <f t="shared" si="128"/>
        <v>SARAH</v>
      </c>
      <c r="J1688" t="str">
        <f t="shared" si="129"/>
        <v>Holt, Sarah</v>
      </c>
      <c r="K1688">
        <f>VLOOKUP(C1688,'Invited Hospitals'!B:J, 7, FALSE)</f>
        <v>247</v>
      </c>
      <c r="L1688" s="132">
        <v>30</v>
      </c>
      <c r="M1688">
        <f>VLOOKUP($C1688,'Invited Hospitals'!$B:$J, 8, FALSE)</f>
        <v>2004</v>
      </c>
      <c r="N1688" s="132" t="str">
        <f>VLOOKUP($C1688,'Invited Hospitals'!$B:$K, 9, FALSE)</f>
        <v>Nongovt. (not-for-profit) - Other</v>
      </c>
      <c r="O1688" s="17" t="s">
        <v>2469</v>
      </c>
      <c r="P1688" s="111">
        <v>42394</v>
      </c>
      <c r="Q1688" s="17" t="s">
        <v>2422</v>
      </c>
      <c r="R1688" s="132" t="str">
        <f>VLOOKUP($C1688,'Invited Hospitals'!$B:$K, 10, FALSE)</f>
        <v>Major</v>
      </c>
      <c r="V1688" s="1"/>
      <c r="X1688" s="1"/>
      <c r="Y1688" s="3"/>
      <c r="AF1688" s="17"/>
      <c r="AG1688" s="20"/>
      <c r="AH1688" s="17"/>
    </row>
    <row r="1689" spans="1:34">
      <c r="A1689" s="84">
        <v>0.93186772559576447</v>
      </c>
      <c r="B1689" s="83" t="s">
        <v>795</v>
      </c>
      <c r="C1689" s="83" t="s">
        <v>795</v>
      </c>
      <c r="D1689" s="84">
        <v>0.52550586196277127</v>
      </c>
      <c r="E1689" s="83" t="s">
        <v>1023</v>
      </c>
      <c r="F1689" s="84">
        <v>0.43561974961587346</v>
      </c>
      <c r="G1689" s="83" t="s">
        <v>1043</v>
      </c>
      <c r="H1689" t="str">
        <f t="shared" si="130"/>
        <v>HUN</v>
      </c>
      <c r="I1689" t="str">
        <f t="shared" si="128"/>
        <v>KELLY</v>
      </c>
      <c r="J1689" t="str">
        <f t="shared" si="129"/>
        <v>Hun, Kelly</v>
      </c>
      <c r="K1689">
        <f>VLOOKUP(C1689,'Invited Hospitals'!B:J, 7, FALSE)</f>
        <v>247</v>
      </c>
      <c r="L1689" s="132">
        <v>30</v>
      </c>
      <c r="M1689">
        <f>VLOOKUP($C1689,'Invited Hospitals'!$B:$J, 8, FALSE)</f>
        <v>2004</v>
      </c>
      <c r="N1689" s="132" t="str">
        <f>VLOOKUP($C1689,'Invited Hospitals'!$B:$K, 9, FALSE)</f>
        <v>Nongovt. (not-for-profit) - Other</v>
      </c>
      <c r="O1689" s="17" t="s">
        <v>2433</v>
      </c>
      <c r="P1689" s="111">
        <v>41311</v>
      </c>
      <c r="Q1689" s="17" t="s">
        <v>2422</v>
      </c>
      <c r="R1689" s="132" t="str">
        <f>VLOOKUP($C1689,'Invited Hospitals'!$B:$K, 10, FALSE)</f>
        <v>Major</v>
      </c>
      <c r="V1689" s="1"/>
      <c r="X1689" s="1"/>
      <c r="Y1689" s="3"/>
      <c r="AF1689" s="17"/>
      <c r="AG1689" s="26"/>
      <c r="AH1689" s="17"/>
    </row>
    <row r="1690" spans="1:34">
      <c r="A1690" s="84">
        <v>0.11996893688169907</v>
      </c>
      <c r="B1690" s="83" t="s">
        <v>795</v>
      </c>
      <c r="C1690" s="83" t="s">
        <v>795</v>
      </c>
      <c r="D1690" s="84">
        <v>0.52550586196277127</v>
      </c>
      <c r="E1690" s="83" t="s">
        <v>1023</v>
      </c>
      <c r="F1690" s="84">
        <v>0.43561974961587346</v>
      </c>
      <c r="G1690" s="83" t="s">
        <v>1044</v>
      </c>
      <c r="H1690" t="str">
        <f t="shared" si="130"/>
        <v>JOHNSON</v>
      </c>
      <c r="I1690" t="str">
        <f t="shared" si="128"/>
        <v>SHIRLEY K</v>
      </c>
      <c r="J1690" t="str">
        <f t="shared" si="129"/>
        <v>Johnson, Shirley K</v>
      </c>
      <c r="K1690">
        <f>VLOOKUP(C1690,'Invited Hospitals'!B:J, 7, FALSE)</f>
        <v>247</v>
      </c>
      <c r="L1690" s="132">
        <v>30</v>
      </c>
      <c r="M1690">
        <f>VLOOKUP($C1690,'Invited Hospitals'!$B:$J, 8, FALSE)</f>
        <v>2004</v>
      </c>
      <c r="N1690" s="132" t="str">
        <f>VLOOKUP($C1690,'Invited Hospitals'!$B:$K, 9, FALSE)</f>
        <v>Nongovt. (not-for-profit) - Other</v>
      </c>
      <c r="O1690" s="17" t="s">
        <v>2433</v>
      </c>
      <c r="P1690" s="111">
        <v>41653</v>
      </c>
      <c r="Q1690" s="17" t="s">
        <v>2422</v>
      </c>
      <c r="R1690" s="132" t="str">
        <f>VLOOKUP($C1690,'Invited Hospitals'!$B:$K, 10, FALSE)</f>
        <v>Major</v>
      </c>
      <c r="V1690" s="1"/>
      <c r="X1690" s="1"/>
      <c r="Y1690" s="3"/>
      <c r="AF1690" s="17"/>
      <c r="AG1690" s="20"/>
      <c r="AH1690" s="17"/>
    </row>
    <row r="1691" spans="1:34">
      <c r="A1691" s="84">
        <v>0.7974380533588985</v>
      </c>
      <c r="B1691" s="83" t="s">
        <v>795</v>
      </c>
      <c r="C1691" s="83" t="s">
        <v>795</v>
      </c>
      <c r="D1691" s="84">
        <v>0.52550586196277127</v>
      </c>
      <c r="E1691" s="83" t="s">
        <v>1023</v>
      </c>
      <c r="F1691" s="84">
        <v>0.43561974961587346</v>
      </c>
      <c r="G1691" s="83" t="s">
        <v>1045</v>
      </c>
      <c r="H1691" t="str">
        <f t="shared" si="130"/>
        <v>KULCZYK</v>
      </c>
      <c r="I1691" t="str">
        <f t="shared" si="128"/>
        <v>NICOLE</v>
      </c>
      <c r="J1691" t="str">
        <f t="shared" si="129"/>
        <v>Kulczyk, Nicole</v>
      </c>
      <c r="K1691">
        <f>VLOOKUP(C1691,'Invited Hospitals'!B:J, 7, FALSE)</f>
        <v>247</v>
      </c>
      <c r="L1691" s="132">
        <v>30</v>
      </c>
      <c r="M1691">
        <f>VLOOKUP($C1691,'Invited Hospitals'!$B:$J, 8, FALSE)</f>
        <v>2004</v>
      </c>
      <c r="N1691" s="132" t="str">
        <f>VLOOKUP($C1691,'Invited Hospitals'!$B:$K, 9, FALSE)</f>
        <v>Nongovt. (not-for-profit) - Other</v>
      </c>
      <c r="O1691" s="17" t="s">
        <v>2469</v>
      </c>
      <c r="P1691" s="111">
        <v>42898</v>
      </c>
      <c r="Q1691" s="17" t="s">
        <v>2472</v>
      </c>
      <c r="R1691" s="132" t="str">
        <f>VLOOKUP($C1691,'Invited Hospitals'!$B:$K, 10, FALSE)</f>
        <v>Major</v>
      </c>
      <c r="V1691" s="1"/>
      <c r="X1691" s="1"/>
      <c r="Y1691" s="3"/>
      <c r="AF1691" s="17"/>
      <c r="AG1691" s="20"/>
      <c r="AH1691" s="17"/>
    </row>
    <row r="1692" spans="1:34">
      <c r="A1692" s="84">
        <v>0.8380800952880495</v>
      </c>
      <c r="B1692" s="83" t="s">
        <v>795</v>
      </c>
      <c r="C1692" s="83" t="s">
        <v>795</v>
      </c>
      <c r="D1692" s="84">
        <v>0.52550586196277127</v>
      </c>
      <c r="E1692" s="83" t="s">
        <v>1023</v>
      </c>
      <c r="F1692" s="84">
        <v>0.43561974961587346</v>
      </c>
      <c r="G1692" s="83" t="s">
        <v>1046</v>
      </c>
      <c r="H1692" t="str">
        <f t="shared" si="130"/>
        <v>LEIGH</v>
      </c>
      <c r="I1692" t="str">
        <f t="shared" si="128"/>
        <v>NMAH</v>
      </c>
      <c r="J1692" t="str">
        <f t="shared" si="129"/>
        <v>Leigh, Nmah</v>
      </c>
      <c r="K1692">
        <f>VLOOKUP(C1692,'Invited Hospitals'!B:J, 7, FALSE)</f>
        <v>247</v>
      </c>
      <c r="L1692" s="132">
        <v>30</v>
      </c>
      <c r="M1692">
        <f>VLOOKUP($C1692,'Invited Hospitals'!$B:$J, 8, FALSE)</f>
        <v>2004</v>
      </c>
      <c r="N1692" s="132" t="str">
        <f>VLOOKUP($C1692,'Invited Hospitals'!$B:$K, 9, FALSE)</f>
        <v>Nongovt. (not-for-profit) - Other</v>
      </c>
      <c r="O1692" s="17" t="s">
        <v>2433</v>
      </c>
      <c r="P1692" s="111">
        <v>37622</v>
      </c>
      <c r="Q1692" s="17" t="s">
        <v>2434</v>
      </c>
      <c r="R1692" s="132" t="str">
        <f>VLOOKUP($C1692,'Invited Hospitals'!$B:$K, 10, FALSE)</f>
        <v>Major</v>
      </c>
      <c r="V1692" s="1"/>
      <c r="X1692" s="1"/>
      <c r="Y1692" s="3"/>
      <c r="AF1692" s="17"/>
      <c r="AG1692" s="20"/>
      <c r="AH1692" s="17"/>
    </row>
    <row r="1693" spans="1:34">
      <c r="A1693" s="84">
        <v>0.32296474756855953</v>
      </c>
      <c r="B1693" s="83" t="s">
        <v>795</v>
      </c>
      <c r="C1693" s="83" t="s">
        <v>795</v>
      </c>
      <c r="D1693" s="84">
        <v>0.52550586196277127</v>
      </c>
      <c r="E1693" s="83" t="s">
        <v>1023</v>
      </c>
      <c r="F1693" s="84">
        <v>0.43561974961587346</v>
      </c>
      <c r="G1693" s="83" t="s">
        <v>1047</v>
      </c>
      <c r="H1693" t="str">
        <f t="shared" ref="H1693:H1717" si="131">LEFT(G1693,(FIND(" ",G1693,1)-1))</f>
        <v>LEMIEUX</v>
      </c>
      <c r="I1693" t="str">
        <f t="shared" si="128"/>
        <v>SUSAN D</v>
      </c>
      <c r="J1693" t="str">
        <f t="shared" si="129"/>
        <v>Lemieux, Susan D</v>
      </c>
      <c r="K1693">
        <f>VLOOKUP(C1693,'Invited Hospitals'!B:J, 7, FALSE)</f>
        <v>247</v>
      </c>
      <c r="L1693" s="132">
        <v>30</v>
      </c>
      <c r="M1693">
        <f>VLOOKUP($C1693,'Invited Hospitals'!$B:$J, 8, FALSE)</f>
        <v>2004</v>
      </c>
      <c r="N1693" s="132" t="str">
        <f>VLOOKUP($C1693,'Invited Hospitals'!$B:$K, 9, FALSE)</f>
        <v>Nongovt. (not-for-profit) - Other</v>
      </c>
      <c r="O1693" s="17" t="s">
        <v>2433</v>
      </c>
      <c r="P1693" s="111">
        <v>42394</v>
      </c>
      <c r="Q1693" s="17" t="s">
        <v>2422</v>
      </c>
      <c r="R1693" s="132" t="str">
        <f>VLOOKUP($C1693,'Invited Hospitals'!$B:$K, 10, FALSE)</f>
        <v>Major</v>
      </c>
      <c r="V1693" s="1"/>
      <c r="X1693" s="1"/>
      <c r="Y1693" s="3"/>
      <c r="AF1693" s="17"/>
      <c r="AG1693" s="20"/>
      <c r="AH1693" s="17"/>
    </row>
    <row r="1694" spans="1:34">
      <c r="A1694" s="84">
        <v>0.34299462526181157</v>
      </c>
      <c r="B1694" s="83" t="s">
        <v>795</v>
      </c>
      <c r="C1694" s="83" t="s">
        <v>795</v>
      </c>
      <c r="D1694" s="84">
        <v>0.52550586196277127</v>
      </c>
      <c r="E1694" s="83" t="s">
        <v>1023</v>
      </c>
      <c r="F1694" s="84">
        <v>0.43561974961587346</v>
      </c>
      <c r="G1694" s="83" t="s">
        <v>1048</v>
      </c>
      <c r="H1694" t="str">
        <f t="shared" si="131"/>
        <v>LIMA</v>
      </c>
      <c r="I1694" t="str">
        <f t="shared" si="128"/>
        <v>ALLIA B</v>
      </c>
      <c r="J1694" t="str">
        <f t="shared" si="129"/>
        <v>Lima, Allia B</v>
      </c>
      <c r="K1694">
        <f>VLOOKUP(C1694,'Invited Hospitals'!B:J, 7, FALSE)</f>
        <v>247</v>
      </c>
      <c r="L1694" s="132">
        <v>30</v>
      </c>
      <c r="M1694">
        <f>VLOOKUP($C1694,'Invited Hospitals'!$B:$J, 8, FALSE)</f>
        <v>2004</v>
      </c>
      <c r="N1694" s="132" t="str">
        <f>VLOOKUP($C1694,'Invited Hospitals'!$B:$K, 9, FALSE)</f>
        <v>Nongovt. (not-for-profit) - Other</v>
      </c>
      <c r="O1694" s="17" t="s">
        <v>2433</v>
      </c>
      <c r="P1694" s="111">
        <v>39300</v>
      </c>
      <c r="Q1694" s="17" t="s">
        <v>2422</v>
      </c>
      <c r="R1694" s="132" t="str">
        <f>VLOOKUP($C1694,'Invited Hospitals'!$B:$K, 10, FALSE)</f>
        <v>Major</v>
      </c>
      <c r="V1694" s="1"/>
      <c r="X1694" s="1"/>
      <c r="Y1694" s="3"/>
      <c r="AF1694" s="17"/>
      <c r="AG1694" s="20"/>
      <c r="AH1694" s="17"/>
    </row>
    <row r="1695" spans="1:34">
      <c r="A1695" s="84">
        <v>0.34457074233310681</v>
      </c>
      <c r="B1695" s="83" t="s">
        <v>795</v>
      </c>
      <c r="C1695" s="83" t="s">
        <v>795</v>
      </c>
      <c r="D1695" s="84">
        <v>0.52550586196277127</v>
      </c>
      <c r="E1695" s="83" t="s">
        <v>1023</v>
      </c>
      <c r="F1695" s="84">
        <v>0.43561974961587346</v>
      </c>
      <c r="G1695" s="83" t="s">
        <v>1049</v>
      </c>
      <c r="H1695" t="str">
        <f t="shared" si="131"/>
        <v>LUIZ</v>
      </c>
      <c r="I1695" t="str">
        <f t="shared" si="128"/>
        <v>JEANNINE M</v>
      </c>
      <c r="J1695" t="str">
        <f t="shared" si="129"/>
        <v>Luiz, Jeannine M</v>
      </c>
      <c r="K1695">
        <f>VLOOKUP(C1695,'Invited Hospitals'!B:J, 7, FALSE)</f>
        <v>247</v>
      </c>
      <c r="L1695" s="132">
        <v>30</v>
      </c>
      <c r="M1695">
        <f>VLOOKUP($C1695,'Invited Hospitals'!$B:$J, 8, FALSE)</f>
        <v>2004</v>
      </c>
      <c r="N1695" s="132" t="str">
        <f>VLOOKUP($C1695,'Invited Hospitals'!$B:$K, 9, FALSE)</f>
        <v>Nongovt. (not-for-profit) - Other</v>
      </c>
      <c r="O1695" s="17" t="s">
        <v>2469</v>
      </c>
      <c r="P1695" s="111">
        <v>42604</v>
      </c>
      <c r="Q1695" s="17" t="s">
        <v>2474</v>
      </c>
      <c r="R1695" s="132" t="str">
        <f>VLOOKUP($C1695,'Invited Hospitals'!$B:$K, 10, FALSE)</f>
        <v>Major</v>
      </c>
      <c r="V1695" s="1"/>
      <c r="X1695" s="1"/>
      <c r="Y1695" s="3"/>
      <c r="AF1695" s="17"/>
      <c r="AG1695" s="20"/>
      <c r="AH1695" s="17"/>
    </row>
    <row r="1696" spans="1:34">
      <c r="A1696" s="84">
        <v>0.95191560159649324</v>
      </c>
      <c r="B1696" s="83" t="s">
        <v>795</v>
      </c>
      <c r="C1696" s="83" t="s">
        <v>795</v>
      </c>
      <c r="D1696" s="84">
        <v>0.52550586196277127</v>
      </c>
      <c r="E1696" s="83" t="s">
        <v>1023</v>
      </c>
      <c r="F1696" s="84">
        <v>0.43561974961587346</v>
      </c>
      <c r="G1696" s="83" t="s">
        <v>1050</v>
      </c>
      <c r="H1696" t="str">
        <f t="shared" si="131"/>
        <v>LYNCH</v>
      </c>
      <c r="I1696" t="str">
        <f t="shared" si="128"/>
        <v>THERESA F</v>
      </c>
      <c r="J1696" t="str">
        <f t="shared" si="129"/>
        <v>Lynch, Theresa F</v>
      </c>
      <c r="K1696">
        <f>VLOOKUP(C1696,'Invited Hospitals'!B:J, 7, FALSE)</f>
        <v>247</v>
      </c>
      <c r="L1696" s="132">
        <v>30</v>
      </c>
      <c r="M1696">
        <f>VLOOKUP($C1696,'Invited Hospitals'!$B:$J, 8, FALSE)</f>
        <v>2004</v>
      </c>
      <c r="N1696" s="132" t="str">
        <f>VLOOKUP($C1696,'Invited Hospitals'!$B:$K, 9, FALSE)</f>
        <v>Nongovt. (not-for-profit) - Other</v>
      </c>
      <c r="O1696" s="17" t="s">
        <v>2469</v>
      </c>
      <c r="P1696" s="111">
        <v>42632</v>
      </c>
      <c r="Q1696" s="17" t="s">
        <v>2474</v>
      </c>
      <c r="R1696" s="132" t="str">
        <f>VLOOKUP($C1696,'Invited Hospitals'!$B:$K, 10, FALSE)</f>
        <v>Major</v>
      </c>
      <c r="V1696" s="1"/>
      <c r="X1696" s="1"/>
      <c r="Y1696" s="3"/>
      <c r="AF1696" s="17"/>
      <c r="AG1696" s="20"/>
      <c r="AH1696" s="17"/>
    </row>
    <row r="1697" spans="1:34">
      <c r="A1697" s="84">
        <v>0.99555624236413887</v>
      </c>
      <c r="B1697" s="83" t="s">
        <v>795</v>
      </c>
      <c r="C1697" s="83" t="s">
        <v>795</v>
      </c>
      <c r="D1697" s="84">
        <v>0.52550586196277127</v>
      </c>
      <c r="E1697" s="83" t="s">
        <v>1023</v>
      </c>
      <c r="F1697" s="84">
        <v>0.43561974961587346</v>
      </c>
      <c r="G1697" s="83" t="s">
        <v>1051</v>
      </c>
      <c r="H1697" t="str">
        <f t="shared" si="131"/>
        <v>MAKOWSKI</v>
      </c>
      <c r="I1697" t="str">
        <f t="shared" si="128"/>
        <v>SARAH M</v>
      </c>
      <c r="J1697" t="str">
        <f t="shared" si="129"/>
        <v>Makowski, Sarah M</v>
      </c>
      <c r="K1697">
        <f>VLOOKUP(C1697,'Invited Hospitals'!B:J, 7, FALSE)</f>
        <v>247</v>
      </c>
      <c r="L1697" s="132">
        <v>30</v>
      </c>
      <c r="M1697">
        <f>VLOOKUP($C1697,'Invited Hospitals'!$B:$J, 8, FALSE)</f>
        <v>2004</v>
      </c>
      <c r="N1697" s="132" t="str">
        <f>VLOOKUP($C1697,'Invited Hospitals'!$B:$K, 9, FALSE)</f>
        <v>Nongovt. (not-for-profit) - Other</v>
      </c>
      <c r="O1697" s="17" t="s">
        <v>2468</v>
      </c>
      <c r="P1697" s="111">
        <v>39234</v>
      </c>
      <c r="Q1697" s="17" t="s">
        <v>2422</v>
      </c>
      <c r="R1697" s="132" t="str">
        <f>VLOOKUP($C1697,'Invited Hospitals'!$B:$K, 10, FALSE)</f>
        <v>Major</v>
      </c>
      <c r="V1697" s="1"/>
      <c r="X1697" s="1"/>
      <c r="Y1697" s="3"/>
      <c r="AF1697" s="17"/>
      <c r="AG1697" s="20"/>
      <c r="AH1697" s="17"/>
    </row>
    <row r="1698" spans="1:34">
      <c r="A1698" s="84">
        <v>0.93536683861979275</v>
      </c>
      <c r="B1698" s="83" t="s">
        <v>795</v>
      </c>
      <c r="C1698" s="83" t="s">
        <v>795</v>
      </c>
      <c r="D1698" s="84">
        <v>0.52550586196277127</v>
      </c>
      <c r="E1698" s="83" t="s">
        <v>1023</v>
      </c>
      <c r="F1698" s="84">
        <v>0.43561974961587346</v>
      </c>
      <c r="G1698" s="83" t="s">
        <v>1052</v>
      </c>
      <c r="H1698" t="str">
        <f t="shared" si="131"/>
        <v>MALONE</v>
      </c>
      <c r="I1698" t="str">
        <f t="shared" si="128"/>
        <v>LAURA</v>
      </c>
      <c r="J1698" t="str">
        <f t="shared" si="129"/>
        <v>Malone, Laura</v>
      </c>
      <c r="K1698">
        <f>VLOOKUP(C1698,'Invited Hospitals'!B:J, 7, FALSE)</f>
        <v>247</v>
      </c>
      <c r="L1698" s="132">
        <v>30</v>
      </c>
      <c r="M1698">
        <f>VLOOKUP($C1698,'Invited Hospitals'!$B:$J, 8, FALSE)</f>
        <v>2004</v>
      </c>
      <c r="N1698" s="132" t="str">
        <f>VLOOKUP($C1698,'Invited Hospitals'!$B:$K, 9, FALSE)</f>
        <v>Nongovt. (not-for-profit) - Other</v>
      </c>
      <c r="O1698" s="17" t="s">
        <v>2469</v>
      </c>
      <c r="P1698" s="111">
        <v>42506</v>
      </c>
      <c r="Q1698" s="17" t="s">
        <v>2422</v>
      </c>
      <c r="R1698" s="132" t="str">
        <f>VLOOKUP($C1698,'Invited Hospitals'!$B:$K, 10, FALSE)</f>
        <v>Major</v>
      </c>
      <c r="V1698" s="1"/>
      <c r="X1698" s="1"/>
      <c r="Y1698" s="3"/>
      <c r="AF1698" s="17"/>
      <c r="AG1698" s="26"/>
      <c r="AH1698" s="17"/>
    </row>
    <row r="1699" spans="1:34">
      <c r="A1699" s="84">
        <v>3.0278975183285262E-2</v>
      </c>
      <c r="B1699" s="83" t="s">
        <v>795</v>
      </c>
      <c r="C1699" s="83" t="s">
        <v>795</v>
      </c>
      <c r="D1699" s="84">
        <v>0.52550586196277127</v>
      </c>
      <c r="E1699" s="83" t="s">
        <v>1023</v>
      </c>
      <c r="F1699" s="84">
        <v>0.43561974961587346</v>
      </c>
      <c r="G1699" s="83" t="s">
        <v>1053</v>
      </c>
      <c r="H1699" t="str">
        <f t="shared" si="131"/>
        <v>MANOSH</v>
      </c>
      <c r="I1699" t="str">
        <f t="shared" si="128"/>
        <v>GRACE</v>
      </c>
      <c r="J1699" t="str">
        <f t="shared" si="129"/>
        <v>Manosh, Grace</v>
      </c>
      <c r="K1699">
        <f>VLOOKUP(C1699,'Invited Hospitals'!B:J, 7, FALSE)</f>
        <v>247</v>
      </c>
      <c r="L1699" s="132">
        <v>30</v>
      </c>
      <c r="M1699">
        <f>VLOOKUP($C1699,'Invited Hospitals'!$B:$J, 8, FALSE)</f>
        <v>2004</v>
      </c>
      <c r="N1699" s="132" t="str">
        <f>VLOOKUP($C1699,'Invited Hospitals'!$B:$K, 9, FALSE)</f>
        <v>Nongovt. (not-for-profit) - Other</v>
      </c>
      <c r="O1699" s="17" t="s">
        <v>2469</v>
      </c>
      <c r="P1699" s="111">
        <v>42394</v>
      </c>
      <c r="Q1699" s="17" t="s">
        <v>2476</v>
      </c>
      <c r="R1699" s="132" t="str">
        <f>VLOOKUP($C1699,'Invited Hospitals'!$B:$K, 10, FALSE)</f>
        <v>Major</v>
      </c>
      <c r="V1699" s="1"/>
      <c r="X1699" s="1"/>
      <c r="Y1699" s="3"/>
      <c r="AF1699" s="17"/>
      <c r="AG1699" s="26"/>
      <c r="AH1699" s="17"/>
    </row>
    <row r="1700" spans="1:34">
      <c r="A1700" s="84">
        <v>0.466607866620534</v>
      </c>
      <c r="B1700" s="83" t="s">
        <v>795</v>
      </c>
      <c r="C1700" s="83" t="s">
        <v>795</v>
      </c>
      <c r="D1700" s="84">
        <v>0.52550586196277127</v>
      </c>
      <c r="E1700" s="83" t="s">
        <v>1023</v>
      </c>
      <c r="F1700" s="84">
        <v>0.43561974961587346</v>
      </c>
      <c r="G1700" s="83" t="s">
        <v>1054</v>
      </c>
      <c r="H1700" t="str">
        <f t="shared" si="131"/>
        <v>MCMAHON</v>
      </c>
      <c r="I1700" t="str">
        <f t="shared" si="128"/>
        <v>KENDRA</v>
      </c>
      <c r="J1700" t="str">
        <f t="shared" si="129"/>
        <v>Mcmahon, Kendra</v>
      </c>
      <c r="K1700">
        <f>VLOOKUP(C1700,'Invited Hospitals'!B:J, 7, FALSE)</f>
        <v>247</v>
      </c>
      <c r="L1700" s="132">
        <v>30</v>
      </c>
      <c r="M1700">
        <f>VLOOKUP($C1700,'Invited Hospitals'!$B:$J, 8, FALSE)</f>
        <v>2004</v>
      </c>
      <c r="N1700" s="132" t="str">
        <f>VLOOKUP($C1700,'Invited Hospitals'!$B:$K, 9, FALSE)</f>
        <v>Nongovt. (not-for-profit) - Other</v>
      </c>
      <c r="O1700" s="31" t="s">
        <v>3565</v>
      </c>
      <c r="P1700" s="32">
        <v>42139</v>
      </c>
      <c r="Q1700" s="31" t="s">
        <v>2428</v>
      </c>
      <c r="R1700" s="132" t="str">
        <f>VLOOKUP($C1700,'Invited Hospitals'!$B:$K, 10, FALSE)</f>
        <v>Major</v>
      </c>
      <c r="V1700" s="1"/>
      <c r="X1700" s="1"/>
      <c r="Y1700" s="3"/>
      <c r="AF1700" s="17"/>
      <c r="AG1700" s="26"/>
      <c r="AH1700" s="17"/>
    </row>
    <row r="1701" spans="1:34">
      <c r="A1701" s="84">
        <v>0.61255980169379209</v>
      </c>
      <c r="B1701" s="83" t="s">
        <v>795</v>
      </c>
      <c r="C1701" s="83" t="s">
        <v>795</v>
      </c>
      <c r="D1701" s="84">
        <v>0.52550586196277127</v>
      </c>
      <c r="E1701" s="83" t="s">
        <v>1023</v>
      </c>
      <c r="F1701" s="84">
        <v>0.43561974961587346</v>
      </c>
      <c r="G1701" s="83" t="s">
        <v>1055</v>
      </c>
      <c r="H1701" t="str">
        <f t="shared" si="131"/>
        <v>NELSON</v>
      </c>
      <c r="I1701" t="str">
        <f t="shared" si="128"/>
        <v>JENNIFER M</v>
      </c>
      <c r="J1701" t="str">
        <f t="shared" si="129"/>
        <v>Nelson, Jennifer M</v>
      </c>
      <c r="K1701">
        <f>VLOOKUP(C1701,'Invited Hospitals'!B:J, 7, FALSE)</f>
        <v>247</v>
      </c>
      <c r="L1701" s="132">
        <v>30</v>
      </c>
      <c r="M1701">
        <f>VLOOKUP($C1701,'Invited Hospitals'!$B:$J, 8, FALSE)</f>
        <v>2004</v>
      </c>
      <c r="N1701" s="132" t="str">
        <f>VLOOKUP($C1701,'Invited Hospitals'!$B:$K, 9, FALSE)</f>
        <v>Nongovt. (not-for-profit) - Other</v>
      </c>
      <c r="O1701" s="31" t="s">
        <v>3565</v>
      </c>
      <c r="P1701" s="32">
        <v>42293</v>
      </c>
      <c r="Q1701" s="31" t="s">
        <v>2422</v>
      </c>
      <c r="R1701" s="132" t="str">
        <f>VLOOKUP($C1701,'Invited Hospitals'!$B:$K, 10, FALSE)</f>
        <v>Major</v>
      </c>
      <c r="V1701" s="1"/>
      <c r="X1701" s="1"/>
      <c r="Y1701" s="3"/>
      <c r="AF1701" s="17"/>
      <c r="AG1701" s="20"/>
      <c r="AH1701" s="17"/>
    </row>
    <row r="1702" spans="1:34">
      <c r="A1702" s="84">
        <v>0.70034442828409804</v>
      </c>
      <c r="B1702" s="83" t="s">
        <v>795</v>
      </c>
      <c r="C1702" s="83" t="s">
        <v>795</v>
      </c>
      <c r="D1702" s="84">
        <v>0.52550586196277127</v>
      </c>
      <c r="E1702" s="83" t="s">
        <v>1023</v>
      </c>
      <c r="F1702" s="84">
        <v>0.43561974961587346</v>
      </c>
      <c r="G1702" s="83" t="s">
        <v>1056</v>
      </c>
      <c r="H1702" t="str">
        <f t="shared" si="131"/>
        <v>PINEAULT</v>
      </c>
      <c r="I1702" t="str">
        <f t="shared" si="128"/>
        <v>REBECCA</v>
      </c>
      <c r="J1702" t="str">
        <f t="shared" si="129"/>
        <v>Pineault, Rebecca</v>
      </c>
      <c r="K1702">
        <f>VLOOKUP(C1702,'Invited Hospitals'!B:J, 7, FALSE)</f>
        <v>247</v>
      </c>
      <c r="L1702" s="132">
        <v>30</v>
      </c>
      <c r="M1702">
        <f>VLOOKUP($C1702,'Invited Hospitals'!$B:$J, 8, FALSE)</f>
        <v>2004</v>
      </c>
      <c r="N1702" s="132" t="str">
        <f>VLOOKUP($C1702,'Invited Hospitals'!$B:$K, 9, FALSE)</f>
        <v>Nongovt. (not-for-profit) - Other</v>
      </c>
      <c r="O1702" s="31" t="s">
        <v>3565</v>
      </c>
      <c r="P1702" s="32">
        <v>38877</v>
      </c>
      <c r="Q1702" s="31" t="s">
        <v>2428</v>
      </c>
      <c r="R1702" s="132" t="str">
        <f>VLOOKUP($C1702,'Invited Hospitals'!$B:$K, 10, FALSE)</f>
        <v>Major</v>
      </c>
      <c r="V1702" s="1"/>
      <c r="X1702" s="1"/>
      <c r="Y1702" s="3"/>
      <c r="AF1702" s="17"/>
      <c r="AG1702" s="26"/>
      <c r="AH1702" s="17"/>
    </row>
    <row r="1703" spans="1:34">
      <c r="A1703" s="84">
        <v>0.37130117500103177</v>
      </c>
      <c r="B1703" s="83" t="s">
        <v>795</v>
      </c>
      <c r="C1703" s="83" t="s">
        <v>795</v>
      </c>
      <c r="D1703" s="84">
        <v>0.52550586196277127</v>
      </c>
      <c r="E1703" s="83" t="s">
        <v>1023</v>
      </c>
      <c r="F1703" s="84">
        <v>0.43561974961587346</v>
      </c>
      <c r="G1703" s="83" t="s">
        <v>1057</v>
      </c>
      <c r="H1703" t="str">
        <f t="shared" si="131"/>
        <v>POIRIER</v>
      </c>
      <c r="I1703" t="str">
        <f t="shared" si="128"/>
        <v>THERESA</v>
      </c>
      <c r="J1703" t="str">
        <f t="shared" si="129"/>
        <v>Poirier, Theresa</v>
      </c>
      <c r="K1703">
        <f>VLOOKUP(C1703,'Invited Hospitals'!B:J, 7, FALSE)</f>
        <v>247</v>
      </c>
      <c r="L1703" s="132">
        <v>30</v>
      </c>
      <c r="M1703">
        <f>VLOOKUP($C1703,'Invited Hospitals'!$B:$J, 8, FALSE)</f>
        <v>2004</v>
      </c>
      <c r="N1703" s="132" t="str">
        <f>VLOOKUP($C1703,'Invited Hospitals'!$B:$K, 9, FALSE)</f>
        <v>Nongovt. (not-for-profit) - Other</v>
      </c>
      <c r="O1703" s="31" t="s">
        <v>3565</v>
      </c>
      <c r="P1703" s="32">
        <v>39367</v>
      </c>
      <c r="Q1703" s="31" t="s">
        <v>2422</v>
      </c>
      <c r="R1703" s="132" t="str">
        <f>VLOOKUP($C1703,'Invited Hospitals'!$B:$K, 10, FALSE)</f>
        <v>Major</v>
      </c>
      <c r="V1703" s="1"/>
      <c r="X1703" s="1"/>
      <c r="Y1703" s="3"/>
      <c r="AF1703" s="17"/>
      <c r="AG1703" s="26"/>
      <c r="AH1703" s="17"/>
    </row>
    <row r="1704" spans="1:34">
      <c r="A1704" s="84">
        <v>0.79507195255250573</v>
      </c>
      <c r="B1704" s="83" t="s">
        <v>795</v>
      </c>
      <c r="C1704" s="83" t="s">
        <v>795</v>
      </c>
      <c r="D1704" s="84">
        <v>0.52550586196277127</v>
      </c>
      <c r="E1704" s="83" t="s">
        <v>1023</v>
      </c>
      <c r="F1704" s="84">
        <v>0.43561974961587346</v>
      </c>
      <c r="G1704" s="83" t="s">
        <v>1058</v>
      </c>
      <c r="H1704" t="str">
        <f t="shared" si="131"/>
        <v>RAMOS</v>
      </c>
      <c r="I1704" t="str">
        <f t="shared" si="128"/>
        <v>FIORDALIZA</v>
      </c>
      <c r="J1704" t="str">
        <f t="shared" si="129"/>
        <v>Ramos, Fiordaliza</v>
      </c>
      <c r="K1704">
        <f>VLOOKUP(C1704,'Invited Hospitals'!B:J, 7, FALSE)</f>
        <v>247</v>
      </c>
      <c r="L1704" s="132">
        <v>30</v>
      </c>
      <c r="M1704">
        <f>VLOOKUP($C1704,'Invited Hospitals'!$B:$J, 8, FALSE)</f>
        <v>2004</v>
      </c>
      <c r="N1704" s="132" t="str">
        <f>VLOOKUP($C1704,'Invited Hospitals'!$B:$K, 9, FALSE)</f>
        <v>Nongovt. (not-for-profit) - Other</v>
      </c>
      <c r="O1704" s="31" t="s">
        <v>3565</v>
      </c>
      <c r="P1704" s="32">
        <v>41201</v>
      </c>
      <c r="Q1704" s="31" t="s">
        <v>2422</v>
      </c>
      <c r="R1704" s="132" t="str">
        <f>VLOOKUP($C1704,'Invited Hospitals'!$B:$K, 10, FALSE)</f>
        <v>Major</v>
      </c>
      <c r="V1704" s="1"/>
      <c r="X1704" s="1"/>
      <c r="Y1704" s="3"/>
      <c r="AF1704" s="17"/>
      <c r="AG1704" s="26"/>
      <c r="AH1704" s="17"/>
    </row>
    <row r="1705" spans="1:34">
      <c r="A1705" s="84">
        <v>0.97842596234166457</v>
      </c>
      <c r="B1705" s="83" t="s">
        <v>795</v>
      </c>
      <c r="C1705" s="83" t="s">
        <v>795</v>
      </c>
      <c r="D1705" s="84">
        <v>0.52550586196277127</v>
      </c>
      <c r="E1705" s="83" t="s">
        <v>1023</v>
      </c>
      <c r="F1705" s="84">
        <v>0.43561974961587346</v>
      </c>
      <c r="G1705" s="83" t="s">
        <v>1059</v>
      </c>
      <c r="H1705" t="str">
        <f t="shared" si="131"/>
        <v>RIOLES</v>
      </c>
      <c r="I1705" t="str">
        <f t="shared" si="128"/>
        <v>ALISHA L</v>
      </c>
      <c r="J1705" t="str">
        <f t="shared" si="129"/>
        <v>Rioles, Alisha L</v>
      </c>
      <c r="K1705">
        <f>VLOOKUP(C1705,'Invited Hospitals'!B:J, 7, FALSE)</f>
        <v>247</v>
      </c>
      <c r="L1705" s="132">
        <v>30</v>
      </c>
      <c r="M1705">
        <f>VLOOKUP($C1705,'Invited Hospitals'!$B:$J, 8, FALSE)</f>
        <v>2004</v>
      </c>
      <c r="N1705" s="132" t="str">
        <f>VLOOKUP($C1705,'Invited Hospitals'!$B:$K, 9, FALSE)</f>
        <v>Nongovt. (not-for-profit) - Other</v>
      </c>
      <c r="O1705" s="31" t="s">
        <v>3557</v>
      </c>
      <c r="P1705" s="32">
        <v>39423</v>
      </c>
      <c r="Q1705" s="31" t="s">
        <v>2428</v>
      </c>
      <c r="R1705" s="132" t="str">
        <f>VLOOKUP($C1705,'Invited Hospitals'!$B:$K, 10, FALSE)</f>
        <v>Major</v>
      </c>
      <c r="V1705" s="1"/>
      <c r="X1705" s="1"/>
      <c r="Y1705" s="3"/>
      <c r="AF1705" s="17"/>
      <c r="AG1705" s="26"/>
      <c r="AH1705" s="17"/>
    </row>
    <row r="1706" spans="1:34">
      <c r="A1706" s="84">
        <v>0.61081310061535521</v>
      </c>
      <c r="B1706" s="83" t="s">
        <v>795</v>
      </c>
      <c r="C1706" s="83" t="s">
        <v>795</v>
      </c>
      <c r="D1706" s="84">
        <v>0.52550586196277127</v>
      </c>
      <c r="E1706" s="83" t="s">
        <v>1023</v>
      </c>
      <c r="F1706" s="84">
        <v>0.43561974961587346</v>
      </c>
      <c r="G1706" s="83" t="s">
        <v>1060</v>
      </c>
      <c r="H1706" t="str">
        <f t="shared" si="131"/>
        <v>ROBIN</v>
      </c>
      <c r="I1706" t="str">
        <f t="shared" ref="I1706:I1717" si="132">TRIM(MID(G1706,FIND(" ",G1706)+1,256))</f>
        <v>KYLE</v>
      </c>
      <c r="J1706" t="str">
        <f t="shared" si="129"/>
        <v>Robin, Kyle</v>
      </c>
      <c r="K1706">
        <f>VLOOKUP(C1706,'Invited Hospitals'!B:J, 7, FALSE)</f>
        <v>247</v>
      </c>
      <c r="L1706" s="132">
        <v>30</v>
      </c>
      <c r="M1706">
        <f>VLOOKUP($C1706,'Invited Hospitals'!$B:$J, 8, FALSE)</f>
        <v>2004</v>
      </c>
      <c r="N1706" s="132" t="str">
        <f>VLOOKUP($C1706,'Invited Hospitals'!$B:$K, 9, FALSE)</f>
        <v>Nongovt. (not-for-profit) - Other</v>
      </c>
      <c r="O1706" s="31" t="s">
        <v>3591</v>
      </c>
      <c r="P1706" s="32">
        <v>37351</v>
      </c>
      <c r="Q1706" s="31" t="s">
        <v>2422</v>
      </c>
      <c r="R1706" s="132" t="str">
        <f>VLOOKUP($C1706,'Invited Hospitals'!$B:$K, 10, FALSE)</f>
        <v>Major</v>
      </c>
      <c r="V1706" s="1"/>
      <c r="X1706" s="1"/>
      <c r="Y1706" s="3"/>
      <c r="AF1706" s="17"/>
      <c r="AG1706" s="26"/>
      <c r="AH1706" s="17"/>
    </row>
    <row r="1707" spans="1:34">
      <c r="A1707" s="84">
        <v>0.79042335031080191</v>
      </c>
      <c r="B1707" s="83" t="s">
        <v>795</v>
      </c>
      <c r="C1707" s="83" t="s">
        <v>795</v>
      </c>
      <c r="D1707" s="84">
        <v>0.52550586196277127</v>
      </c>
      <c r="E1707" s="83" t="s">
        <v>1023</v>
      </c>
      <c r="F1707" s="84">
        <v>0.43561974961587346</v>
      </c>
      <c r="G1707" s="83" t="s">
        <v>1061</v>
      </c>
      <c r="H1707" t="str">
        <f t="shared" si="131"/>
        <v>ROCK</v>
      </c>
      <c r="I1707" t="str">
        <f t="shared" si="132"/>
        <v>MEGAN A</v>
      </c>
      <c r="J1707" t="str">
        <f t="shared" si="129"/>
        <v>Rock, Megan A</v>
      </c>
      <c r="K1707">
        <f>VLOOKUP(C1707,'Invited Hospitals'!B:J, 7, FALSE)</f>
        <v>247</v>
      </c>
      <c r="L1707" s="132">
        <v>30</v>
      </c>
      <c r="M1707">
        <f>VLOOKUP($C1707,'Invited Hospitals'!$B:$J, 8, FALSE)</f>
        <v>2004</v>
      </c>
      <c r="N1707" s="132" t="str">
        <f>VLOOKUP($C1707,'Invited Hospitals'!$B:$K, 9, FALSE)</f>
        <v>Nongovt. (not-for-profit) - Other</v>
      </c>
      <c r="O1707" s="17" t="s">
        <v>2679</v>
      </c>
      <c r="P1707" s="113">
        <v>39678</v>
      </c>
      <c r="Q1707" s="17" t="s">
        <v>2681</v>
      </c>
      <c r="R1707" s="132" t="str">
        <f>VLOOKUP($C1707,'Invited Hospitals'!$B:$K, 10, FALSE)</f>
        <v>Major</v>
      </c>
      <c r="V1707" s="1"/>
      <c r="X1707" s="1"/>
      <c r="Y1707" s="3"/>
      <c r="AF1707" s="17"/>
      <c r="AG1707" s="26"/>
      <c r="AH1707" s="17"/>
    </row>
    <row r="1708" spans="1:34">
      <c r="A1708" s="84">
        <v>0.69190713315255459</v>
      </c>
      <c r="B1708" s="83" t="s">
        <v>795</v>
      </c>
      <c r="C1708" s="83" t="s">
        <v>795</v>
      </c>
      <c r="D1708" s="84">
        <v>0.52550586196277127</v>
      </c>
      <c r="E1708" s="83" t="s">
        <v>1023</v>
      </c>
      <c r="F1708" s="84">
        <v>0.43561974961587346</v>
      </c>
      <c r="G1708" s="83" t="s">
        <v>1062</v>
      </c>
      <c r="H1708" t="str">
        <f t="shared" si="131"/>
        <v>ROMERO</v>
      </c>
      <c r="I1708" t="str">
        <f t="shared" si="132"/>
        <v>NELSY</v>
      </c>
      <c r="J1708" t="str">
        <f t="shared" si="129"/>
        <v>Romero, Nelsy</v>
      </c>
      <c r="K1708">
        <f>VLOOKUP(C1708,'Invited Hospitals'!B:J, 7, FALSE)</f>
        <v>247</v>
      </c>
      <c r="L1708" s="132">
        <v>30</v>
      </c>
      <c r="M1708">
        <f>VLOOKUP($C1708,'Invited Hospitals'!$B:$J, 8, FALSE)</f>
        <v>2004</v>
      </c>
      <c r="N1708" s="132" t="str">
        <f>VLOOKUP($C1708,'Invited Hospitals'!$B:$K, 9, FALSE)</f>
        <v>Nongovt. (not-for-profit) - Other</v>
      </c>
      <c r="O1708" s="17" t="s">
        <v>2426</v>
      </c>
      <c r="P1708" s="113">
        <v>37669</v>
      </c>
      <c r="Q1708" s="17" t="s">
        <v>2678</v>
      </c>
      <c r="R1708" s="132" t="str">
        <f>VLOOKUP($C1708,'Invited Hospitals'!$B:$K, 10, FALSE)</f>
        <v>Major</v>
      </c>
      <c r="V1708" s="1"/>
      <c r="X1708" s="1"/>
      <c r="Y1708" s="3"/>
      <c r="AF1708" s="17"/>
      <c r="AG1708" s="20"/>
      <c r="AH1708" s="17"/>
    </row>
    <row r="1709" spans="1:34">
      <c r="A1709" s="84">
        <v>0.73556070115581018</v>
      </c>
      <c r="B1709" s="83" t="s">
        <v>795</v>
      </c>
      <c r="C1709" s="83" t="s">
        <v>795</v>
      </c>
      <c r="D1709" s="84">
        <v>0.52550586196277127</v>
      </c>
      <c r="E1709" s="83" t="s">
        <v>1023</v>
      </c>
      <c r="F1709" s="84">
        <v>0.43561974961587346</v>
      </c>
      <c r="G1709" s="83" t="s">
        <v>1063</v>
      </c>
      <c r="H1709" t="str">
        <f t="shared" si="131"/>
        <v>SICILIANO</v>
      </c>
      <c r="I1709" t="str">
        <f t="shared" si="132"/>
        <v>SABRINA</v>
      </c>
      <c r="J1709" t="str">
        <f t="shared" si="129"/>
        <v>Siciliano, Sabrina</v>
      </c>
      <c r="K1709">
        <f>VLOOKUP(C1709,'Invited Hospitals'!B:J, 7, FALSE)</f>
        <v>247</v>
      </c>
      <c r="L1709" s="132">
        <v>30</v>
      </c>
      <c r="M1709">
        <f>VLOOKUP($C1709,'Invited Hospitals'!$B:$J, 8, FALSE)</f>
        <v>2004</v>
      </c>
      <c r="N1709" s="132" t="str">
        <f>VLOOKUP($C1709,'Invited Hospitals'!$B:$K, 9, FALSE)</f>
        <v>Nongovt. (not-for-profit) - Other</v>
      </c>
      <c r="O1709" s="17" t="s">
        <v>2426</v>
      </c>
      <c r="P1709" s="20">
        <v>37900</v>
      </c>
      <c r="Q1709" s="17" t="s">
        <v>2678</v>
      </c>
      <c r="R1709" s="132" t="str">
        <f>VLOOKUP($C1709,'Invited Hospitals'!$B:$K, 10, FALSE)</f>
        <v>Major</v>
      </c>
      <c r="V1709" s="1"/>
      <c r="X1709" s="1"/>
      <c r="Y1709" s="3"/>
      <c r="AF1709" s="17"/>
      <c r="AG1709" s="20"/>
      <c r="AH1709" s="17"/>
    </row>
    <row r="1710" spans="1:34">
      <c r="A1710" s="84">
        <v>0.74361381537690463</v>
      </c>
      <c r="B1710" s="83" t="s">
        <v>795</v>
      </c>
      <c r="C1710" s="83" t="s">
        <v>795</v>
      </c>
      <c r="D1710" s="84">
        <v>0.52550586196277127</v>
      </c>
      <c r="E1710" s="83" t="s">
        <v>1023</v>
      </c>
      <c r="F1710" s="84">
        <v>0.43561974961587346</v>
      </c>
      <c r="G1710" s="83" t="s">
        <v>1064</v>
      </c>
      <c r="H1710" t="str">
        <f t="shared" si="131"/>
        <v>SILVA</v>
      </c>
      <c r="I1710" t="str">
        <f t="shared" si="132"/>
        <v>MANUEL E</v>
      </c>
      <c r="J1710" t="str">
        <f t="shared" si="129"/>
        <v>Silva, Manuel E</v>
      </c>
      <c r="K1710">
        <f>VLOOKUP(C1710,'Invited Hospitals'!B:J, 7, FALSE)</f>
        <v>247</v>
      </c>
      <c r="L1710" s="132">
        <v>30</v>
      </c>
      <c r="M1710">
        <f>VLOOKUP($C1710,'Invited Hospitals'!$B:$J, 8, FALSE)</f>
        <v>2004</v>
      </c>
      <c r="N1710" s="132" t="str">
        <f>VLOOKUP($C1710,'Invited Hospitals'!$B:$K, 9, FALSE)</f>
        <v>Nongovt. (not-for-profit) - Other</v>
      </c>
      <c r="O1710" s="17" t="s">
        <v>2426</v>
      </c>
      <c r="P1710" s="20">
        <v>41253</v>
      </c>
      <c r="Q1710" s="17" t="s">
        <v>2678</v>
      </c>
      <c r="R1710" s="132" t="str">
        <f>VLOOKUP($C1710,'Invited Hospitals'!$B:$K, 10, FALSE)</f>
        <v>Major</v>
      </c>
      <c r="V1710" s="1"/>
      <c r="X1710" s="1"/>
      <c r="Y1710" s="3"/>
      <c r="AF1710" s="17"/>
      <c r="AG1710" s="20"/>
      <c r="AH1710" s="17"/>
    </row>
    <row r="1711" spans="1:34">
      <c r="A1711" s="84">
        <v>9.7327561179979427E-2</v>
      </c>
      <c r="B1711" s="83" t="s">
        <v>795</v>
      </c>
      <c r="C1711" s="83" t="s">
        <v>795</v>
      </c>
      <c r="D1711" s="84">
        <v>0.52550586196277127</v>
      </c>
      <c r="E1711" s="83" t="s">
        <v>1023</v>
      </c>
      <c r="F1711" s="84">
        <v>0.43561974961587346</v>
      </c>
      <c r="G1711" s="83" t="s">
        <v>1065</v>
      </c>
      <c r="H1711" t="str">
        <f t="shared" si="131"/>
        <v>SMITH</v>
      </c>
      <c r="I1711" t="str">
        <f t="shared" si="132"/>
        <v>ADA A</v>
      </c>
      <c r="J1711" t="str">
        <f t="shared" si="129"/>
        <v>Smith, Ada A</v>
      </c>
      <c r="K1711">
        <f>VLOOKUP(C1711,'Invited Hospitals'!B:J, 7, FALSE)</f>
        <v>247</v>
      </c>
      <c r="L1711" s="132">
        <v>30</v>
      </c>
      <c r="M1711">
        <f>VLOOKUP($C1711,'Invited Hospitals'!$B:$J, 8, FALSE)</f>
        <v>2004</v>
      </c>
      <c r="N1711" s="132" t="str">
        <f>VLOOKUP($C1711,'Invited Hospitals'!$B:$K, 9, FALSE)</f>
        <v>Nongovt. (not-for-profit) - Other</v>
      </c>
      <c r="O1711" s="17" t="s">
        <v>2426</v>
      </c>
      <c r="P1711" s="20">
        <v>42758</v>
      </c>
      <c r="Q1711" s="17" t="s">
        <v>2678</v>
      </c>
      <c r="R1711" s="132" t="str">
        <f>VLOOKUP($C1711,'Invited Hospitals'!$B:$K, 10, FALSE)</f>
        <v>Major</v>
      </c>
      <c r="V1711" s="1"/>
      <c r="X1711" s="1"/>
      <c r="Y1711" s="3"/>
      <c r="AF1711" s="17"/>
      <c r="AG1711" s="20"/>
      <c r="AH1711" s="17"/>
    </row>
    <row r="1712" spans="1:34">
      <c r="A1712" s="84">
        <v>0.32263149331658025</v>
      </c>
      <c r="B1712" s="83" t="s">
        <v>795</v>
      </c>
      <c r="C1712" s="83" t="s">
        <v>795</v>
      </c>
      <c r="D1712" s="84">
        <v>0.52550586196277127</v>
      </c>
      <c r="E1712" s="83" t="s">
        <v>1023</v>
      </c>
      <c r="F1712" s="84">
        <v>0.43561974961587346</v>
      </c>
      <c r="G1712" s="83" t="s">
        <v>1066</v>
      </c>
      <c r="H1712" t="str">
        <f t="shared" si="131"/>
        <v>TETO</v>
      </c>
      <c r="I1712" t="str">
        <f t="shared" si="132"/>
        <v>JANE F</v>
      </c>
      <c r="J1712" t="str">
        <f t="shared" si="129"/>
        <v>Teto, Jane F</v>
      </c>
      <c r="K1712">
        <f>VLOOKUP(C1712,'Invited Hospitals'!B:J, 7, FALSE)</f>
        <v>247</v>
      </c>
      <c r="L1712" s="132">
        <v>30</v>
      </c>
      <c r="M1712">
        <f>VLOOKUP($C1712,'Invited Hospitals'!$B:$J, 8, FALSE)</f>
        <v>2004</v>
      </c>
      <c r="N1712" s="132" t="str">
        <f>VLOOKUP($C1712,'Invited Hospitals'!$B:$K, 9, FALSE)</f>
        <v>Nongovt. (not-for-profit) - Other</v>
      </c>
      <c r="O1712" s="17" t="s">
        <v>2426</v>
      </c>
      <c r="P1712" s="20">
        <v>40154</v>
      </c>
      <c r="Q1712" s="17" t="s">
        <v>2681</v>
      </c>
      <c r="R1712" s="132" t="str">
        <f>VLOOKUP($C1712,'Invited Hospitals'!$B:$K, 10, FALSE)</f>
        <v>Major</v>
      </c>
      <c r="V1712" s="1"/>
      <c r="X1712" s="1"/>
      <c r="Y1712" s="3"/>
      <c r="AF1712" s="17"/>
      <c r="AG1712" s="20"/>
      <c r="AH1712" s="17"/>
    </row>
    <row r="1713" spans="1:34">
      <c r="A1713" s="84">
        <v>0.51268886830563343</v>
      </c>
      <c r="B1713" s="83" t="s">
        <v>795</v>
      </c>
      <c r="C1713" s="83" t="s">
        <v>795</v>
      </c>
      <c r="D1713" s="84">
        <v>0.52550586196277127</v>
      </c>
      <c r="E1713" s="83" t="s">
        <v>1023</v>
      </c>
      <c r="F1713" s="84">
        <v>0.43561974961587346</v>
      </c>
      <c r="G1713" s="83" t="s">
        <v>1067</v>
      </c>
      <c r="H1713" t="str">
        <f t="shared" si="131"/>
        <v>WASHINGTON</v>
      </c>
      <c r="I1713" t="str">
        <f t="shared" si="132"/>
        <v>COMFORT D</v>
      </c>
      <c r="J1713" t="str">
        <f t="shared" si="129"/>
        <v>Washington, Comfort D</v>
      </c>
      <c r="K1713">
        <f>VLOOKUP(C1713,'Invited Hospitals'!B:J, 7, FALSE)</f>
        <v>247</v>
      </c>
      <c r="L1713" s="132">
        <v>30</v>
      </c>
      <c r="M1713">
        <f>VLOOKUP($C1713,'Invited Hospitals'!$B:$J, 8, FALSE)</f>
        <v>2004</v>
      </c>
      <c r="N1713" s="132" t="str">
        <f>VLOOKUP($C1713,'Invited Hospitals'!$B:$K, 9, FALSE)</f>
        <v>Nongovt. (not-for-profit) - Other</v>
      </c>
      <c r="O1713" s="17" t="s">
        <v>2426</v>
      </c>
      <c r="P1713" s="121">
        <v>41932</v>
      </c>
      <c r="Q1713" s="17" t="s">
        <v>2681</v>
      </c>
      <c r="R1713" s="132" t="str">
        <f>VLOOKUP($C1713,'Invited Hospitals'!$B:$K, 10, FALSE)</f>
        <v>Major</v>
      </c>
      <c r="V1713" s="1"/>
      <c r="X1713" s="1"/>
      <c r="Y1713" s="3"/>
      <c r="AF1713" s="17"/>
      <c r="AG1713" s="20"/>
      <c r="AH1713" s="17"/>
    </row>
    <row r="1714" spans="1:34">
      <c r="A1714" s="84">
        <v>0.48842244039794414</v>
      </c>
      <c r="B1714" s="83" t="s">
        <v>795</v>
      </c>
      <c r="C1714" s="83" t="s">
        <v>795</v>
      </c>
      <c r="D1714" s="84">
        <v>0.52550586196277127</v>
      </c>
      <c r="E1714" s="83" t="s">
        <v>1023</v>
      </c>
      <c r="F1714" s="84">
        <v>0.43561974961587346</v>
      </c>
      <c r="G1714" s="83" t="s">
        <v>1068</v>
      </c>
      <c r="H1714" t="str">
        <f t="shared" si="131"/>
        <v>WILLIAMS</v>
      </c>
      <c r="I1714" t="str">
        <f t="shared" si="132"/>
        <v>CHRISTINE M</v>
      </c>
      <c r="J1714" t="str">
        <f t="shared" ref="J1714:J1717" si="133">PROPER(CLEAN(H1714&amp;", "&amp;I1714))</f>
        <v>Williams, Christine M</v>
      </c>
      <c r="K1714">
        <f>VLOOKUP(C1714,'Invited Hospitals'!B:J, 7, FALSE)</f>
        <v>247</v>
      </c>
      <c r="L1714" s="132">
        <v>30</v>
      </c>
      <c r="M1714">
        <f>VLOOKUP($C1714,'Invited Hospitals'!$B:$J, 8, FALSE)</f>
        <v>2004</v>
      </c>
      <c r="N1714" s="132" t="str">
        <f>VLOOKUP($C1714,'Invited Hospitals'!$B:$K, 9, FALSE)</f>
        <v>Nongovt. (not-for-profit) - Other</v>
      </c>
      <c r="O1714" s="17" t="s">
        <v>2426</v>
      </c>
      <c r="P1714" s="121">
        <v>42174</v>
      </c>
      <c r="Q1714" s="17" t="s">
        <v>2681</v>
      </c>
      <c r="R1714" s="132" t="str">
        <f>VLOOKUP($C1714,'Invited Hospitals'!$B:$K, 10, FALSE)</f>
        <v>Major</v>
      </c>
      <c r="V1714" s="1"/>
      <c r="X1714" s="1"/>
      <c r="Y1714" s="3"/>
      <c r="AF1714" s="17"/>
      <c r="AG1714" s="26"/>
      <c r="AH1714" s="17"/>
    </row>
    <row r="1715" spans="1:34">
      <c r="A1715" s="84">
        <v>0.35798070112299651</v>
      </c>
      <c r="B1715" s="83" t="s">
        <v>795</v>
      </c>
      <c r="C1715" s="83" t="s">
        <v>795</v>
      </c>
      <c r="D1715" s="84">
        <v>0.52550586196277127</v>
      </c>
      <c r="E1715" s="83" t="s">
        <v>1023</v>
      </c>
      <c r="F1715" s="84">
        <v>0.43561974961587346</v>
      </c>
      <c r="G1715" s="83" t="s">
        <v>1069</v>
      </c>
      <c r="H1715" t="str">
        <f t="shared" si="131"/>
        <v>WILLIAMS</v>
      </c>
      <c r="I1715" t="str">
        <f t="shared" si="132"/>
        <v>KARDI D</v>
      </c>
      <c r="J1715" t="str">
        <f t="shared" si="133"/>
        <v>Williams, Kardi D</v>
      </c>
      <c r="K1715">
        <f>VLOOKUP(C1715,'Invited Hospitals'!B:J, 7, FALSE)</f>
        <v>247</v>
      </c>
      <c r="L1715" s="132">
        <v>30</v>
      </c>
      <c r="M1715">
        <f>VLOOKUP($C1715,'Invited Hospitals'!$B:$J, 8, FALSE)</f>
        <v>2004</v>
      </c>
      <c r="N1715" s="132" t="str">
        <f>VLOOKUP($C1715,'Invited Hospitals'!$B:$K, 9, FALSE)</f>
        <v>Nongovt. (not-for-profit) - Other</v>
      </c>
      <c r="O1715" s="17" t="s">
        <v>2426</v>
      </c>
      <c r="P1715" s="26">
        <v>38005</v>
      </c>
      <c r="Q1715" s="17" t="s">
        <v>2678</v>
      </c>
      <c r="R1715" s="132" t="str">
        <f>VLOOKUP($C1715,'Invited Hospitals'!$B:$K, 10, FALSE)</f>
        <v>Major</v>
      </c>
      <c r="V1715" s="1"/>
      <c r="X1715" s="1"/>
      <c r="Y1715" s="3"/>
      <c r="AF1715" s="17"/>
      <c r="AG1715" s="26"/>
      <c r="AH1715" s="17"/>
    </row>
    <row r="1716" spans="1:34">
      <c r="A1716" s="84">
        <v>0.85043776252684955</v>
      </c>
      <c r="B1716" s="83" t="s">
        <v>795</v>
      </c>
      <c r="C1716" s="83" t="s">
        <v>795</v>
      </c>
      <c r="D1716" s="84">
        <v>0.52550586196277127</v>
      </c>
      <c r="E1716" s="83" t="s">
        <v>1023</v>
      </c>
      <c r="F1716" s="84">
        <v>0.43561974961587346</v>
      </c>
      <c r="G1716" s="83" t="s">
        <v>1070</v>
      </c>
      <c r="H1716" t="str">
        <f t="shared" si="131"/>
        <v>WISE</v>
      </c>
      <c r="I1716" t="str">
        <f t="shared" si="132"/>
        <v>CRISTINA</v>
      </c>
      <c r="J1716" t="str">
        <f t="shared" si="133"/>
        <v>Wise, Cristina</v>
      </c>
      <c r="K1716">
        <f>VLOOKUP(C1716,'Invited Hospitals'!B:J, 7, FALSE)</f>
        <v>247</v>
      </c>
      <c r="L1716" s="132">
        <v>30</v>
      </c>
      <c r="M1716">
        <f>VLOOKUP($C1716,'Invited Hospitals'!$B:$J, 8, FALSE)</f>
        <v>2004</v>
      </c>
      <c r="N1716" s="132" t="str">
        <f>VLOOKUP($C1716,'Invited Hospitals'!$B:$K, 9, FALSE)</f>
        <v>Nongovt. (not-for-profit) - Other</v>
      </c>
      <c r="O1716" s="17" t="s">
        <v>2426</v>
      </c>
      <c r="P1716" s="113">
        <v>40322</v>
      </c>
      <c r="Q1716" s="17" t="s">
        <v>2678</v>
      </c>
      <c r="R1716" s="132" t="str">
        <f>VLOOKUP($C1716,'Invited Hospitals'!$B:$K, 10, FALSE)</f>
        <v>Major</v>
      </c>
      <c r="V1716" s="1"/>
      <c r="X1716" s="1"/>
      <c r="Y1716" s="3"/>
      <c r="AF1716" s="17"/>
      <c r="AG1716" s="26"/>
      <c r="AH1716" s="17"/>
    </row>
    <row r="1717" spans="1:34">
      <c r="A1717" s="84">
        <v>0.4276234530137093</v>
      </c>
      <c r="B1717" s="83" t="s">
        <v>795</v>
      </c>
      <c r="C1717" s="83" t="s">
        <v>795</v>
      </c>
      <c r="D1717" s="84">
        <v>0.52550586196277127</v>
      </c>
      <c r="E1717" s="83" t="s">
        <v>1023</v>
      </c>
      <c r="F1717" s="84">
        <v>0.43561974961587346</v>
      </c>
      <c r="G1717" s="83" t="s">
        <v>1071</v>
      </c>
      <c r="H1717" t="str">
        <f t="shared" si="131"/>
        <v>YALARTAI</v>
      </c>
      <c r="I1717" t="str">
        <f t="shared" si="132"/>
        <v>OPHELIA W</v>
      </c>
      <c r="J1717" t="str">
        <f t="shared" si="133"/>
        <v>Yalartai, Ophelia W</v>
      </c>
      <c r="K1717">
        <f>VLOOKUP(C1717,'Invited Hospitals'!B:J, 7, FALSE)</f>
        <v>247</v>
      </c>
      <c r="L1717" s="132">
        <v>30</v>
      </c>
      <c r="M1717">
        <f>VLOOKUP($C1717,'Invited Hospitals'!$B:$J, 8, FALSE)</f>
        <v>2004</v>
      </c>
      <c r="N1717" s="132" t="str">
        <f>VLOOKUP($C1717,'Invited Hospitals'!$B:$K, 9, FALSE)</f>
        <v>Nongovt. (not-for-profit) - Other</v>
      </c>
      <c r="O1717" s="17" t="s">
        <v>2679</v>
      </c>
      <c r="P1717" s="113">
        <v>39398</v>
      </c>
      <c r="Q1717" s="17" t="s">
        <v>2678</v>
      </c>
      <c r="R1717" s="132" t="str">
        <f>VLOOKUP($C1717,'Invited Hospitals'!$B:$K, 10, FALSE)</f>
        <v>Major</v>
      </c>
      <c r="V1717" s="1"/>
      <c r="X1717" s="1"/>
      <c r="Y1717" s="3"/>
      <c r="AF1717" s="17"/>
      <c r="AG1717" s="20"/>
      <c r="AH1717" s="17"/>
    </row>
    <row r="1718" spans="1:34">
      <c r="A1718" s="84">
        <v>0.60590526872558648</v>
      </c>
      <c r="B1718" s="83" t="s">
        <v>1245</v>
      </c>
      <c r="C1718" s="83" t="s">
        <v>1245</v>
      </c>
      <c r="D1718" s="84">
        <v>6.2812775230464357E-2</v>
      </c>
      <c r="E1718" s="83" t="s">
        <v>1244</v>
      </c>
      <c r="F1718" s="84">
        <v>5.9301050074087702E-2</v>
      </c>
      <c r="G1718" s="83" t="s">
        <v>1180</v>
      </c>
      <c r="H1718" t="str">
        <f t="shared" ref="H1718:H1726" si="134">LEFT(G1718,(FIND(" ",G1718,1)-1))</f>
        <v>Almeida</v>
      </c>
      <c r="I1718" t="str">
        <f t="shared" ref="I1718" si="135">TRIM(MID(G1718,FIND(" ",G1718)+1,256))</f>
        <v>Patricia L.</v>
      </c>
      <c r="J1718" t="str">
        <f t="shared" ref="J1718:J1722" si="136">PROPER(CLEAN(H1718&amp;", "&amp;I1718))</f>
        <v>Almeida, Patricia L.</v>
      </c>
      <c r="K1718">
        <f>VLOOKUP(C1718,'Invited Hospitals'!B:J, 7, FALSE)</f>
        <v>176</v>
      </c>
      <c r="L1718" s="132">
        <v>28</v>
      </c>
      <c r="M1718">
        <f>VLOOKUP($C1718,'Invited Hospitals'!$B:$J, 8, FALSE)</f>
        <v>2017</v>
      </c>
      <c r="N1718" s="132" t="str">
        <f>VLOOKUP($C1718,'Invited Hospitals'!$B:$K, 9, FALSE)</f>
        <v xml:space="preserve">Govt. (non federal) - State
</v>
      </c>
      <c r="O1718" s="17" t="s">
        <v>2426</v>
      </c>
      <c r="P1718" s="20">
        <v>42247</v>
      </c>
      <c r="Q1718" s="17" t="s">
        <v>2681</v>
      </c>
      <c r="R1718" s="132" t="str">
        <f>VLOOKUP($C1718,'Invited Hospitals'!$B:$K, 10, FALSE)</f>
        <v>Major</v>
      </c>
      <c r="V1718" s="1"/>
      <c r="X1718" s="1"/>
      <c r="Y1718" s="3"/>
      <c r="AF1718" s="17"/>
      <c r="AG1718" s="26"/>
      <c r="AH1718" s="17"/>
    </row>
    <row r="1719" spans="1:34">
      <c r="A1719" s="84">
        <v>0.66610659676216155</v>
      </c>
      <c r="B1719" s="83" t="s">
        <v>1245</v>
      </c>
      <c r="C1719" s="83" t="s">
        <v>1245</v>
      </c>
      <c r="D1719" s="84">
        <v>6.2812775230464357E-2</v>
      </c>
      <c r="E1719" s="83" t="s">
        <v>1244</v>
      </c>
      <c r="F1719" s="84">
        <v>5.9301050074087702E-2</v>
      </c>
      <c r="G1719" s="83" t="s">
        <v>1181</v>
      </c>
      <c r="H1719" t="str">
        <f t="shared" si="134"/>
        <v>Baker</v>
      </c>
      <c r="I1719" t="str">
        <f t="shared" ref="I1719:I1782" si="137">TRIM(MID(G1719,FIND(" ",G1719)+1,256))</f>
        <v>Betsy</v>
      </c>
      <c r="J1719" t="str">
        <f t="shared" si="136"/>
        <v>Baker, Betsy</v>
      </c>
      <c r="K1719">
        <f>VLOOKUP(C1719,'Invited Hospitals'!B:J, 7, FALSE)</f>
        <v>176</v>
      </c>
      <c r="L1719" s="132">
        <v>28</v>
      </c>
      <c r="M1719">
        <f>VLOOKUP($C1719,'Invited Hospitals'!$B:$J, 8, FALSE)</f>
        <v>2017</v>
      </c>
      <c r="N1719" s="132" t="str">
        <f>VLOOKUP($C1719,'Invited Hospitals'!$B:$K, 9, FALSE)</f>
        <v xml:space="preserve">Govt. (non federal) - State
</v>
      </c>
      <c r="O1719" s="17" t="s">
        <v>2426</v>
      </c>
      <c r="P1719" s="26">
        <v>38180</v>
      </c>
      <c r="Q1719" s="17" t="s">
        <v>2678</v>
      </c>
      <c r="R1719" s="132" t="str">
        <f>VLOOKUP($C1719,'Invited Hospitals'!$B:$K, 10, FALSE)</f>
        <v>Major</v>
      </c>
      <c r="V1719" s="1"/>
      <c r="X1719" s="1"/>
      <c r="Y1719" s="3"/>
      <c r="AF1719" s="17"/>
      <c r="AG1719" s="20"/>
      <c r="AH1719" s="17"/>
    </row>
    <row r="1720" spans="1:34">
      <c r="A1720" s="84">
        <v>0.29506736133785394</v>
      </c>
      <c r="B1720" s="83" t="s">
        <v>1245</v>
      </c>
      <c r="C1720" s="83" t="s">
        <v>1245</v>
      </c>
      <c r="D1720" s="84">
        <v>6.2812775230464357E-2</v>
      </c>
      <c r="E1720" s="83" t="s">
        <v>1244</v>
      </c>
      <c r="F1720" s="84">
        <v>5.9301050074087702E-2</v>
      </c>
      <c r="G1720" s="83" t="s">
        <v>1182</v>
      </c>
      <c r="H1720" t="str">
        <f t="shared" si="134"/>
        <v>Baron</v>
      </c>
      <c r="I1720" t="str">
        <f t="shared" si="137"/>
        <v>Barbara B.</v>
      </c>
      <c r="J1720" t="str">
        <f t="shared" si="136"/>
        <v>Baron, Barbara B.</v>
      </c>
      <c r="K1720">
        <f>VLOOKUP(C1720,'Invited Hospitals'!B:J, 7, FALSE)</f>
        <v>176</v>
      </c>
      <c r="L1720" s="132">
        <v>28</v>
      </c>
      <c r="M1720">
        <f>VLOOKUP($C1720,'Invited Hospitals'!$B:$J, 8, FALSE)</f>
        <v>2017</v>
      </c>
      <c r="N1720" s="132" t="str">
        <f>VLOOKUP($C1720,'Invited Hospitals'!$B:$K, 9, FALSE)</f>
        <v xml:space="preserve">Govt. (non federal) - State
</v>
      </c>
      <c r="O1720" s="17" t="s">
        <v>2421</v>
      </c>
      <c r="P1720" s="20">
        <v>38180</v>
      </c>
      <c r="Q1720" s="17" t="s">
        <v>2678</v>
      </c>
      <c r="R1720" s="132" t="str">
        <f>VLOOKUP($C1720,'Invited Hospitals'!$B:$K, 10, FALSE)</f>
        <v>Major</v>
      </c>
      <c r="V1720" s="1"/>
      <c r="X1720" s="1"/>
      <c r="Y1720" s="3"/>
      <c r="AF1720" s="17"/>
      <c r="AG1720" s="20"/>
      <c r="AH1720" s="17"/>
    </row>
    <row r="1721" spans="1:34">
      <c r="A1721" s="84">
        <v>0.73970649855516879</v>
      </c>
      <c r="B1721" s="83" t="s">
        <v>1245</v>
      </c>
      <c r="C1721" s="83" t="s">
        <v>1245</v>
      </c>
      <c r="D1721" s="84">
        <v>6.2812775230464357E-2</v>
      </c>
      <c r="E1721" s="83" t="s">
        <v>1244</v>
      </c>
      <c r="F1721" s="84">
        <v>5.9301050074087702E-2</v>
      </c>
      <c r="G1721" s="83" t="s">
        <v>1183</v>
      </c>
      <c r="H1721" t="str">
        <f t="shared" si="134"/>
        <v>Barra</v>
      </c>
      <c r="I1721" t="str">
        <f t="shared" si="137"/>
        <v>Brittany</v>
      </c>
      <c r="J1721" t="str">
        <f t="shared" si="136"/>
        <v>Barra, Brittany</v>
      </c>
      <c r="K1721">
        <f>VLOOKUP(C1721,'Invited Hospitals'!B:J, 7, FALSE)</f>
        <v>176</v>
      </c>
      <c r="L1721" s="132">
        <v>28</v>
      </c>
      <c r="M1721">
        <f>VLOOKUP($C1721,'Invited Hospitals'!$B:$J, 8, FALSE)</f>
        <v>2017</v>
      </c>
      <c r="N1721" s="132" t="str">
        <f>VLOOKUP($C1721,'Invited Hospitals'!$B:$K, 9, FALSE)</f>
        <v xml:space="preserve">Govt. (non federal) - State
</v>
      </c>
      <c r="O1721" s="17" t="s">
        <v>2679</v>
      </c>
      <c r="P1721" s="20">
        <v>42821</v>
      </c>
      <c r="Q1721" s="17" t="s">
        <v>2678</v>
      </c>
      <c r="R1721" s="132" t="str">
        <f>VLOOKUP($C1721,'Invited Hospitals'!$B:$K, 10, FALSE)</f>
        <v>Major</v>
      </c>
      <c r="V1721" s="1"/>
      <c r="X1721" s="1"/>
      <c r="Y1721" s="3"/>
      <c r="AF1721" s="17"/>
      <c r="AG1721" s="20"/>
      <c r="AH1721" s="17"/>
    </row>
    <row r="1722" spans="1:34">
      <c r="A1722" s="84">
        <v>0.95632559839236275</v>
      </c>
      <c r="B1722" s="83" t="s">
        <v>1245</v>
      </c>
      <c r="C1722" s="83" t="s">
        <v>1245</v>
      </c>
      <c r="D1722" s="84">
        <v>6.2812775230464357E-2</v>
      </c>
      <c r="E1722" s="83" t="s">
        <v>1244</v>
      </c>
      <c r="F1722" s="84">
        <v>5.9301050074087702E-2</v>
      </c>
      <c r="G1722" s="83" t="s">
        <v>1184</v>
      </c>
      <c r="H1722" t="str">
        <f t="shared" si="134"/>
        <v>Bempong</v>
      </c>
      <c r="I1722" t="str">
        <f t="shared" si="137"/>
        <v>Comfort</v>
      </c>
      <c r="J1722" t="str">
        <f t="shared" si="136"/>
        <v>Bempong, Comfort</v>
      </c>
      <c r="K1722">
        <f>VLOOKUP(C1722,'Invited Hospitals'!B:J, 7, FALSE)</f>
        <v>176</v>
      </c>
      <c r="L1722" s="132">
        <v>28</v>
      </c>
      <c r="M1722">
        <f>VLOOKUP($C1722,'Invited Hospitals'!$B:$J, 8, FALSE)</f>
        <v>2017</v>
      </c>
      <c r="N1722" s="132" t="str">
        <f>VLOOKUP($C1722,'Invited Hospitals'!$B:$K, 9, FALSE)</f>
        <v xml:space="preserve">Govt. (non federal) - State
</v>
      </c>
      <c r="O1722" s="17" t="s">
        <v>2426</v>
      </c>
      <c r="P1722" s="20">
        <v>36299</v>
      </c>
      <c r="Q1722" s="17" t="s">
        <v>2681</v>
      </c>
      <c r="R1722" s="132" t="str">
        <f>VLOOKUP($C1722,'Invited Hospitals'!$B:$K, 10, FALSE)</f>
        <v>Major</v>
      </c>
      <c r="V1722" s="1"/>
      <c r="X1722" s="1"/>
      <c r="Y1722" s="3"/>
      <c r="AF1722" s="17"/>
      <c r="AG1722" s="20"/>
      <c r="AH1722" s="17"/>
    </row>
    <row r="1723" spans="1:34">
      <c r="A1723" s="84">
        <v>0.93191972286660518</v>
      </c>
      <c r="B1723" s="83" t="s">
        <v>1245</v>
      </c>
      <c r="C1723" s="83" t="s">
        <v>1245</v>
      </c>
      <c r="D1723" s="84">
        <v>6.2812775230464357E-2</v>
      </c>
      <c r="E1723" s="83" t="s">
        <v>1244</v>
      </c>
      <c r="F1723" s="84">
        <v>5.9301050074087702E-2</v>
      </c>
      <c r="G1723" s="83" t="s">
        <v>1185</v>
      </c>
      <c r="H1723" t="str">
        <f t="shared" si="134"/>
        <v>Bishop</v>
      </c>
      <c r="I1723" t="str">
        <f t="shared" si="137"/>
        <v>Laura A.</v>
      </c>
      <c r="J1723" t="str">
        <f t="shared" ref="J1723:J1786" si="138">PROPER(CLEAN(H1723&amp;", "&amp;I1723))</f>
        <v>Bishop, Laura A.</v>
      </c>
      <c r="K1723">
        <f>VLOOKUP(C1723,'Invited Hospitals'!B:J, 7, FALSE)</f>
        <v>176</v>
      </c>
      <c r="L1723" s="132">
        <v>28</v>
      </c>
      <c r="M1723">
        <f>VLOOKUP($C1723,'Invited Hospitals'!$B:$J, 8, FALSE)</f>
        <v>2017</v>
      </c>
      <c r="N1723" s="132" t="str">
        <f>VLOOKUP($C1723,'Invited Hospitals'!$B:$K, 9, FALSE)</f>
        <v xml:space="preserve">Govt. (non federal) - State
</v>
      </c>
      <c r="O1723" s="17" t="s">
        <v>2426</v>
      </c>
      <c r="P1723" s="20">
        <v>39664</v>
      </c>
      <c r="Q1723" s="17" t="s">
        <v>2678</v>
      </c>
      <c r="R1723" s="132" t="str">
        <f>VLOOKUP($C1723,'Invited Hospitals'!$B:$K, 10, FALSE)</f>
        <v>Major</v>
      </c>
      <c r="V1723" s="1"/>
      <c r="X1723" s="1"/>
      <c r="Y1723" s="3"/>
      <c r="AF1723" s="17"/>
      <c r="AG1723" s="20"/>
      <c r="AH1723" s="17"/>
    </row>
    <row r="1724" spans="1:34">
      <c r="A1724" s="84">
        <v>0.13581639374357968</v>
      </c>
      <c r="B1724" s="83" t="s">
        <v>1245</v>
      </c>
      <c r="C1724" s="83" t="s">
        <v>1245</v>
      </c>
      <c r="D1724" s="84">
        <v>6.2812775230464357E-2</v>
      </c>
      <c r="E1724" s="83" t="s">
        <v>1244</v>
      </c>
      <c r="F1724" s="84">
        <v>5.9301050074087702E-2</v>
      </c>
      <c r="G1724" s="83" t="s">
        <v>1186</v>
      </c>
      <c r="H1724" t="str">
        <f t="shared" si="134"/>
        <v>Burnett</v>
      </c>
      <c r="I1724" t="str">
        <f t="shared" si="137"/>
        <v>Althea N.</v>
      </c>
      <c r="J1724" t="str">
        <f t="shared" si="138"/>
        <v>Burnett, Althea N.</v>
      </c>
      <c r="K1724">
        <f>VLOOKUP(C1724,'Invited Hospitals'!B:J, 7, FALSE)</f>
        <v>176</v>
      </c>
      <c r="L1724" s="132">
        <v>28</v>
      </c>
      <c r="M1724">
        <f>VLOOKUP($C1724,'Invited Hospitals'!$B:$J, 8, FALSE)</f>
        <v>2017</v>
      </c>
      <c r="N1724" s="132" t="str">
        <f>VLOOKUP($C1724,'Invited Hospitals'!$B:$K, 9, FALSE)</f>
        <v xml:space="preserve">Govt. (non federal) - State
</v>
      </c>
      <c r="O1724" s="17" t="s">
        <v>2426</v>
      </c>
      <c r="P1724" s="20">
        <v>42516</v>
      </c>
      <c r="Q1724" s="17" t="s">
        <v>2678</v>
      </c>
      <c r="R1724" s="132" t="str">
        <f>VLOOKUP($C1724,'Invited Hospitals'!$B:$K, 10, FALSE)</f>
        <v>Major</v>
      </c>
      <c r="V1724" s="1"/>
      <c r="X1724" s="1"/>
      <c r="Y1724" s="3"/>
      <c r="AF1724" s="17"/>
      <c r="AG1724" s="20"/>
      <c r="AH1724" s="17"/>
    </row>
    <row r="1725" spans="1:34">
      <c r="A1725" s="84">
        <v>0.99056770226946655</v>
      </c>
      <c r="B1725" s="83" t="s">
        <v>1245</v>
      </c>
      <c r="C1725" s="83" t="s">
        <v>1245</v>
      </c>
      <c r="D1725" s="84">
        <v>6.2812775230464357E-2</v>
      </c>
      <c r="E1725" s="83" t="s">
        <v>1244</v>
      </c>
      <c r="F1725" s="84">
        <v>5.9301050074087702E-2</v>
      </c>
      <c r="G1725" s="83" t="s">
        <v>1187</v>
      </c>
      <c r="H1725" t="str">
        <f t="shared" si="134"/>
        <v>Candido</v>
      </c>
      <c r="I1725" t="str">
        <f t="shared" si="137"/>
        <v>Doreen L.</v>
      </c>
      <c r="J1725" t="str">
        <f t="shared" si="138"/>
        <v>Candido, Doreen L.</v>
      </c>
      <c r="K1725">
        <f>VLOOKUP(C1725,'Invited Hospitals'!B:J, 7, FALSE)</f>
        <v>176</v>
      </c>
      <c r="L1725" s="132">
        <v>28</v>
      </c>
      <c r="M1725">
        <f>VLOOKUP($C1725,'Invited Hospitals'!$B:$J, 8, FALSE)</f>
        <v>2017</v>
      </c>
      <c r="N1725" s="132" t="str">
        <f>VLOOKUP($C1725,'Invited Hospitals'!$B:$K, 9, FALSE)</f>
        <v xml:space="preserve">Govt. (non federal) - State
</v>
      </c>
      <c r="O1725" s="17" t="s">
        <v>2426</v>
      </c>
      <c r="P1725" s="20">
        <v>42146</v>
      </c>
      <c r="Q1725" s="17" t="s">
        <v>2678</v>
      </c>
      <c r="R1725" s="132" t="str">
        <f>VLOOKUP($C1725,'Invited Hospitals'!$B:$K, 10, FALSE)</f>
        <v>Major</v>
      </c>
      <c r="V1725" s="1"/>
      <c r="X1725" s="1"/>
      <c r="Y1725" s="3"/>
      <c r="AF1725" s="17"/>
      <c r="AG1725" s="26"/>
      <c r="AH1725" s="17"/>
    </row>
    <row r="1726" spans="1:34">
      <c r="A1726" s="84">
        <v>0.83829923346489577</v>
      </c>
      <c r="B1726" s="83" t="s">
        <v>1245</v>
      </c>
      <c r="C1726" s="83" t="s">
        <v>1245</v>
      </c>
      <c r="D1726" s="84">
        <v>6.2812775230464357E-2</v>
      </c>
      <c r="E1726" s="83" t="s">
        <v>1244</v>
      </c>
      <c r="F1726" s="84">
        <v>5.9301050074087702E-2</v>
      </c>
      <c r="G1726" s="83" t="s">
        <v>1188</v>
      </c>
      <c r="H1726" t="str">
        <f t="shared" si="134"/>
        <v>Ciullo</v>
      </c>
      <c r="I1726" t="str">
        <f t="shared" si="137"/>
        <v>Alyssa L.</v>
      </c>
      <c r="J1726" t="str">
        <f t="shared" si="138"/>
        <v>Ciullo, Alyssa L.</v>
      </c>
      <c r="K1726">
        <f>VLOOKUP(C1726,'Invited Hospitals'!B:J, 7, FALSE)</f>
        <v>176</v>
      </c>
      <c r="L1726" s="132">
        <v>28</v>
      </c>
      <c r="M1726">
        <f>VLOOKUP($C1726,'Invited Hospitals'!$B:$J, 8, FALSE)</f>
        <v>2017</v>
      </c>
      <c r="N1726" s="132" t="str">
        <f>VLOOKUP($C1726,'Invited Hospitals'!$B:$K, 9, FALSE)</f>
        <v xml:space="preserve">Govt. (non federal) - State
</v>
      </c>
      <c r="O1726" s="17" t="s">
        <v>2684</v>
      </c>
      <c r="P1726" s="26">
        <v>39335</v>
      </c>
      <c r="Q1726" s="17" t="s">
        <v>2678</v>
      </c>
      <c r="R1726" s="132" t="str">
        <f>VLOOKUP($C1726,'Invited Hospitals'!$B:$K, 10, FALSE)</f>
        <v>Major</v>
      </c>
      <c r="V1726" s="1"/>
      <c r="X1726" s="1"/>
      <c r="Y1726" s="3"/>
      <c r="AF1726" s="17"/>
      <c r="AG1726" s="26"/>
      <c r="AH1726" s="17"/>
    </row>
    <row r="1727" spans="1:34">
      <c r="A1727" s="84">
        <v>0.35371891275152734</v>
      </c>
      <c r="B1727" s="83" t="s">
        <v>1245</v>
      </c>
      <c r="C1727" s="83" t="s">
        <v>1245</v>
      </c>
      <c r="D1727" s="84">
        <v>6.2812775230464357E-2</v>
      </c>
      <c r="E1727" s="83" t="s">
        <v>1244</v>
      </c>
      <c r="F1727" s="84">
        <v>5.9301050074087702E-2</v>
      </c>
      <c r="G1727" s="83" t="s">
        <v>1189</v>
      </c>
      <c r="H1727" t="str">
        <f t="shared" ref="H1727:H1758" si="139">LEFT(G1727,(FIND(" ",G1727,1)-1))</f>
        <v>Cratty</v>
      </c>
      <c r="I1727" t="str">
        <f t="shared" si="137"/>
        <v>Debra</v>
      </c>
      <c r="J1727" t="str">
        <f t="shared" si="138"/>
        <v>Cratty, Debra</v>
      </c>
      <c r="K1727">
        <f>VLOOKUP(C1727,'Invited Hospitals'!B:J, 7, FALSE)</f>
        <v>176</v>
      </c>
      <c r="L1727" s="132">
        <v>28</v>
      </c>
      <c r="M1727">
        <f>VLOOKUP($C1727,'Invited Hospitals'!$B:$J, 8, FALSE)</f>
        <v>2017</v>
      </c>
      <c r="N1727" s="132" t="str">
        <f>VLOOKUP($C1727,'Invited Hospitals'!$B:$K, 9, FALSE)</f>
        <v xml:space="preserve">Govt. (non federal) - State
</v>
      </c>
      <c r="O1727" s="17" t="s">
        <v>2426</v>
      </c>
      <c r="P1727" s="26">
        <v>42223</v>
      </c>
      <c r="Q1727" s="17" t="s">
        <v>2681</v>
      </c>
      <c r="R1727" s="132" t="str">
        <f>VLOOKUP($C1727,'Invited Hospitals'!$B:$K, 10, FALSE)</f>
        <v>Major</v>
      </c>
      <c r="V1727" s="1"/>
      <c r="X1727" s="1"/>
      <c r="Y1727" s="3"/>
      <c r="AF1727" s="17"/>
      <c r="AG1727" s="26"/>
      <c r="AH1727" s="17"/>
    </row>
    <row r="1728" spans="1:34">
      <c r="A1728" s="84">
        <v>0.70540064105992961</v>
      </c>
      <c r="B1728" s="83" t="s">
        <v>1245</v>
      </c>
      <c r="C1728" s="83" t="s">
        <v>1245</v>
      </c>
      <c r="D1728" s="84">
        <v>6.2812775230464357E-2</v>
      </c>
      <c r="E1728" s="83" t="s">
        <v>1244</v>
      </c>
      <c r="F1728" s="84">
        <v>5.9301050074087702E-2</v>
      </c>
      <c r="G1728" s="83" t="s">
        <v>1190</v>
      </c>
      <c r="H1728" t="str">
        <f t="shared" si="139"/>
        <v>Darcey</v>
      </c>
      <c r="I1728" t="str">
        <f t="shared" si="137"/>
        <v>Amanda</v>
      </c>
      <c r="J1728" t="str">
        <f t="shared" si="138"/>
        <v>Darcey, Amanda</v>
      </c>
      <c r="K1728">
        <f>VLOOKUP(C1728,'Invited Hospitals'!B:J, 7, FALSE)</f>
        <v>176</v>
      </c>
      <c r="L1728" s="132">
        <v>28</v>
      </c>
      <c r="M1728">
        <f>VLOOKUP($C1728,'Invited Hospitals'!$B:$J, 8, FALSE)</f>
        <v>2017</v>
      </c>
      <c r="N1728" s="132" t="str">
        <f>VLOOKUP($C1728,'Invited Hospitals'!$B:$K, 9, FALSE)</f>
        <v xml:space="preserve">Govt. (non federal) - State
</v>
      </c>
      <c r="O1728" s="17" t="s">
        <v>2426</v>
      </c>
      <c r="P1728" s="26">
        <v>29920</v>
      </c>
      <c r="Q1728" s="17" t="s">
        <v>2681</v>
      </c>
      <c r="R1728" s="132" t="str">
        <f>VLOOKUP($C1728,'Invited Hospitals'!$B:$K, 10, FALSE)</f>
        <v>Major</v>
      </c>
      <c r="V1728" s="1"/>
      <c r="X1728" s="1"/>
      <c r="Y1728" s="3"/>
      <c r="AF1728" s="17"/>
      <c r="AG1728" s="26"/>
      <c r="AH1728" s="17"/>
    </row>
    <row r="1729" spans="1:34">
      <c r="A1729" s="84">
        <v>0.45905749618492508</v>
      </c>
      <c r="B1729" s="83" t="s">
        <v>1245</v>
      </c>
      <c r="C1729" s="83" t="s">
        <v>1245</v>
      </c>
      <c r="D1729" s="84">
        <v>6.2812775230464357E-2</v>
      </c>
      <c r="E1729" s="83" t="s">
        <v>1244</v>
      </c>
      <c r="F1729" s="84">
        <v>5.9301050074087702E-2</v>
      </c>
      <c r="G1729" s="83" t="s">
        <v>1191</v>
      </c>
      <c r="H1729" t="str">
        <f t="shared" si="139"/>
        <v>Davis</v>
      </c>
      <c r="I1729" t="str">
        <f t="shared" si="137"/>
        <v>Denise S.</v>
      </c>
      <c r="J1729" t="str">
        <f t="shared" si="138"/>
        <v>Davis, Denise S.</v>
      </c>
      <c r="K1729">
        <f>VLOOKUP(C1729,'Invited Hospitals'!B:J, 7, FALSE)</f>
        <v>176</v>
      </c>
      <c r="L1729" s="132">
        <v>28</v>
      </c>
      <c r="M1729">
        <f>VLOOKUP($C1729,'Invited Hospitals'!$B:$J, 8, FALSE)</f>
        <v>2017</v>
      </c>
      <c r="N1729" s="132" t="str">
        <f>VLOOKUP($C1729,'Invited Hospitals'!$B:$K, 9, FALSE)</f>
        <v xml:space="preserve">Govt. (non federal) - State
</v>
      </c>
      <c r="O1729" s="17" t="s">
        <v>2426</v>
      </c>
      <c r="P1729" s="26">
        <v>34387</v>
      </c>
      <c r="Q1729" s="17" t="s">
        <v>2681</v>
      </c>
      <c r="R1729" s="132" t="str">
        <f>VLOOKUP($C1729,'Invited Hospitals'!$B:$K, 10, FALSE)</f>
        <v>Major</v>
      </c>
      <c r="V1729" s="1"/>
      <c r="X1729" s="1"/>
      <c r="Y1729" s="3"/>
      <c r="AF1729" s="17"/>
      <c r="AG1729" s="26"/>
      <c r="AH1729" s="17"/>
    </row>
    <row r="1730" spans="1:34">
      <c r="A1730" s="84">
        <v>0.7589730810365265</v>
      </c>
      <c r="B1730" s="83" t="s">
        <v>1245</v>
      </c>
      <c r="C1730" s="83" t="s">
        <v>1245</v>
      </c>
      <c r="D1730" s="84">
        <v>6.2812775230464357E-2</v>
      </c>
      <c r="E1730" s="83" t="s">
        <v>1244</v>
      </c>
      <c r="F1730" s="84">
        <v>5.9301050074087702E-2</v>
      </c>
      <c r="G1730" s="83" t="s">
        <v>1192</v>
      </c>
      <c r="H1730" t="str">
        <f t="shared" si="139"/>
        <v>Donato</v>
      </c>
      <c r="I1730" t="str">
        <f t="shared" si="137"/>
        <v>Dabady Sabine</v>
      </c>
      <c r="J1730" t="str">
        <f t="shared" si="138"/>
        <v>Donato, Dabady Sabine</v>
      </c>
      <c r="K1730">
        <f>VLOOKUP(C1730,'Invited Hospitals'!B:J, 7, FALSE)</f>
        <v>176</v>
      </c>
      <c r="L1730" s="132">
        <v>28</v>
      </c>
      <c r="M1730">
        <f>VLOOKUP($C1730,'Invited Hospitals'!$B:$J, 8, FALSE)</f>
        <v>2017</v>
      </c>
      <c r="N1730" s="132" t="str">
        <f>VLOOKUP($C1730,'Invited Hospitals'!$B:$K, 9, FALSE)</f>
        <v xml:space="preserve">Govt. (non federal) - State
</v>
      </c>
      <c r="O1730" s="17" t="s">
        <v>2426</v>
      </c>
      <c r="P1730" s="26">
        <v>42370</v>
      </c>
      <c r="Q1730" s="17" t="s">
        <v>2678</v>
      </c>
      <c r="R1730" s="132" t="str">
        <f>VLOOKUP($C1730,'Invited Hospitals'!$B:$K, 10, FALSE)</f>
        <v>Major</v>
      </c>
      <c r="V1730" s="1"/>
      <c r="X1730" s="1"/>
      <c r="Y1730" s="3"/>
      <c r="AF1730" s="17"/>
      <c r="AG1730" s="26"/>
      <c r="AH1730" s="17"/>
    </row>
    <row r="1731" spans="1:34">
      <c r="A1731" s="84">
        <v>0.86759875756746763</v>
      </c>
      <c r="B1731" s="83" t="s">
        <v>1245</v>
      </c>
      <c r="C1731" s="83" t="s">
        <v>1245</v>
      </c>
      <c r="D1731" s="84">
        <v>6.2812775230464357E-2</v>
      </c>
      <c r="E1731" s="83" t="s">
        <v>1244</v>
      </c>
      <c r="F1731" s="84">
        <v>5.9301050074087702E-2</v>
      </c>
      <c r="G1731" s="83" t="s">
        <v>1193</v>
      </c>
      <c r="H1731" t="str">
        <f t="shared" si="139"/>
        <v>Egan</v>
      </c>
      <c r="I1731" t="str">
        <f t="shared" si="137"/>
        <v>Shannon L.</v>
      </c>
      <c r="J1731" t="str">
        <f t="shared" si="138"/>
        <v>Egan, Shannon L.</v>
      </c>
      <c r="K1731">
        <f>VLOOKUP(C1731,'Invited Hospitals'!B:J, 7, FALSE)</f>
        <v>176</v>
      </c>
      <c r="L1731" s="132">
        <v>28</v>
      </c>
      <c r="M1731">
        <f>VLOOKUP($C1731,'Invited Hospitals'!$B:$J, 8, FALSE)</f>
        <v>2017</v>
      </c>
      <c r="N1731" s="132" t="str">
        <f>VLOOKUP($C1731,'Invited Hospitals'!$B:$K, 9, FALSE)</f>
        <v xml:space="preserve">Govt. (non federal) - State
</v>
      </c>
      <c r="O1731" s="17" t="s">
        <v>2426</v>
      </c>
      <c r="P1731" s="26">
        <v>38000</v>
      </c>
      <c r="Q1731" s="17" t="s">
        <v>2678</v>
      </c>
      <c r="R1731" s="132" t="str">
        <f>VLOOKUP($C1731,'Invited Hospitals'!$B:$K, 10, FALSE)</f>
        <v>Major</v>
      </c>
      <c r="V1731" s="1"/>
      <c r="X1731" s="1"/>
      <c r="Y1731" s="3"/>
      <c r="AF1731" s="17"/>
      <c r="AG1731" s="26"/>
      <c r="AH1731" s="17"/>
    </row>
    <row r="1732" spans="1:34">
      <c r="A1732" s="84">
        <v>0.31965054632376921</v>
      </c>
      <c r="B1732" s="83" t="s">
        <v>1245</v>
      </c>
      <c r="C1732" s="83" t="s">
        <v>1245</v>
      </c>
      <c r="D1732" s="84">
        <v>6.2812775230464357E-2</v>
      </c>
      <c r="E1732" s="83" t="s">
        <v>1244</v>
      </c>
      <c r="F1732" s="84">
        <v>5.9301050074087702E-2</v>
      </c>
      <c r="G1732" s="83" t="s">
        <v>1194</v>
      </c>
      <c r="H1732" t="str">
        <f t="shared" si="139"/>
        <v>Fabiana</v>
      </c>
      <c r="I1732" t="str">
        <f t="shared" si="137"/>
        <v>Joy Q.</v>
      </c>
      <c r="J1732" t="str">
        <f t="shared" si="138"/>
        <v>Fabiana, Joy Q.</v>
      </c>
      <c r="K1732">
        <f>VLOOKUP(C1732,'Invited Hospitals'!B:J, 7, FALSE)</f>
        <v>176</v>
      </c>
      <c r="L1732" s="132">
        <v>28</v>
      </c>
      <c r="M1732">
        <f>VLOOKUP($C1732,'Invited Hospitals'!$B:$J, 8, FALSE)</f>
        <v>2017</v>
      </c>
      <c r="N1732" s="132" t="str">
        <f>VLOOKUP($C1732,'Invited Hospitals'!$B:$K, 9, FALSE)</f>
        <v xml:space="preserve">Govt. (non federal) - State
</v>
      </c>
      <c r="O1732" s="17" t="s">
        <v>2426</v>
      </c>
      <c r="P1732" s="26">
        <v>39636</v>
      </c>
      <c r="Q1732" s="17" t="s">
        <v>2681</v>
      </c>
      <c r="R1732" s="132" t="str">
        <f>VLOOKUP($C1732,'Invited Hospitals'!$B:$K, 10, FALSE)</f>
        <v>Major</v>
      </c>
      <c r="V1732" s="1"/>
      <c r="X1732" s="1"/>
      <c r="Y1732" s="3"/>
      <c r="AF1732" s="17"/>
      <c r="AG1732" s="26"/>
      <c r="AH1732" s="17"/>
    </row>
    <row r="1733" spans="1:34">
      <c r="A1733" s="84">
        <v>0.30924150139534934</v>
      </c>
      <c r="B1733" s="83" t="s">
        <v>1245</v>
      </c>
      <c r="C1733" s="83" t="s">
        <v>1245</v>
      </c>
      <c r="D1733" s="84">
        <v>6.2812775230464357E-2</v>
      </c>
      <c r="E1733" s="83" t="s">
        <v>1244</v>
      </c>
      <c r="F1733" s="84">
        <v>5.9301050074087702E-2</v>
      </c>
      <c r="G1733" s="83" t="s">
        <v>1195</v>
      </c>
      <c r="H1733" t="str">
        <f t="shared" si="139"/>
        <v>Figueroa</v>
      </c>
      <c r="I1733" t="str">
        <f t="shared" si="137"/>
        <v>Damaris</v>
      </c>
      <c r="J1733" t="str">
        <f t="shared" si="138"/>
        <v>Figueroa, Damaris</v>
      </c>
      <c r="K1733">
        <f>VLOOKUP(C1733,'Invited Hospitals'!B:J, 7, FALSE)</f>
        <v>176</v>
      </c>
      <c r="L1733" s="132">
        <v>28</v>
      </c>
      <c r="M1733">
        <f>VLOOKUP($C1733,'Invited Hospitals'!$B:$J, 8, FALSE)</f>
        <v>2017</v>
      </c>
      <c r="N1733" s="132" t="str">
        <f>VLOOKUP($C1733,'Invited Hospitals'!$B:$K, 9, FALSE)</f>
        <v xml:space="preserve">Govt. (non federal) - State
</v>
      </c>
      <c r="O1733" s="17" t="s">
        <v>2684</v>
      </c>
      <c r="P1733" s="26">
        <v>42398</v>
      </c>
      <c r="Q1733" s="17" t="s">
        <v>2680</v>
      </c>
      <c r="R1733" s="132" t="str">
        <f>VLOOKUP($C1733,'Invited Hospitals'!$B:$K, 10, FALSE)</f>
        <v>Major</v>
      </c>
      <c r="V1733" s="1"/>
      <c r="X1733" s="1"/>
      <c r="Y1733" s="3"/>
      <c r="AF1733" s="17"/>
      <c r="AG1733" s="26"/>
      <c r="AH1733" s="17"/>
    </row>
    <row r="1734" spans="1:34">
      <c r="A1734" s="84">
        <v>0.16254392381789839</v>
      </c>
      <c r="B1734" s="83" t="s">
        <v>1245</v>
      </c>
      <c r="C1734" s="83" t="s">
        <v>1245</v>
      </c>
      <c r="D1734" s="84">
        <v>6.2812775230464357E-2</v>
      </c>
      <c r="E1734" s="83" t="s">
        <v>1244</v>
      </c>
      <c r="F1734" s="84">
        <v>5.9301050074087702E-2</v>
      </c>
      <c r="G1734" s="83" t="s">
        <v>1196</v>
      </c>
      <c r="H1734" t="str">
        <f t="shared" si="139"/>
        <v>Frimpong</v>
      </c>
      <c r="I1734" t="str">
        <f t="shared" si="137"/>
        <v>Joanita F.</v>
      </c>
      <c r="J1734" t="str">
        <f t="shared" si="138"/>
        <v>Frimpong, Joanita F.</v>
      </c>
      <c r="K1734">
        <f>VLOOKUP(C1734,'Invited Hospitals'!B:J, 7, FALSE)</f>
        <v>176</v>
      </c>
      <c r="L1734" s="132">
        <v>28</v>
      </c>
      <c r="M1734">
        <f>VLOOKUP($C1734,'Invited Hospitals'!$B:$J, 8, FALSE)</f>
        <v>2017</v>
      </c>
      <c r="N1734" s="132" t="str">
        <f>VLOOKUP($C1734,'Invited Hospitals'!$B:$K, 9, FALSE)</f>
        <v xml:space="preserve">Govt. (non federal) - State
</v>
      </c>
      <c r="O1734" s="17" t="s">
        <v>2684</v>
      </c>
      <c r="P1734" s="26">
        <v>42566</v>
      </c>
      <c r="Q1734" s="17" t="s">
        <v>2680</v>
      </c>
      <c r="R1734" s="132" t="str">
        <f>VLOOKUP($C1734,'Invited Hospitals'!$B:$K, 10, FALSE)</f>
        <v>Major</v>
      </c>
      <c r="V1734" s="1"/>
      <c r="X1734" s="1"/>
      <c r="Y1734" s="3"/>
      <c r="AF1734" s="17"/>
      <c r="AG1734" s="26"/>
      <c r="AH1734" s="17"/>
    </row>
    <row r="1735" spans="1:34">
      <c r="A1735" s="84">
        <v>0.29896024270920407</v>
      </c>
      <c r="B1735" s="83" t="s">
        <v>1245</v>
      </c>
      <c r="C1735" s="83" t="s">
        <v>1245</v>
      </c>
      <c r="D1735" s="84">
        <v>6.2812775230464357E-2</v>
      </c>
      <c r="E1735" s="83" t="s">
        <v>1244</v>
      </c>
      <c r="F1735" s="84">
        <v>5.9301050074087702E-2</v>
      </c>
      <c r="G1735" s="83" t="s">
        <v>1197</v>
      </c>
      <c r="H1735" t="str">
        <f t="shared" si="139"/>
        <v>Fusco</v>
      </c>
      <c r="I1735" t="str">
        <f t="shared" si="137"/>
        <v>Grace M.</v>
      </c>
      <c r="J1735" t="str">
        <f t="shared" si="138"/>
        <v>Fusco, Grace M.</v>
      </c>
      <c r="K1735">
        <f>VLOOKUP(C1735,'Invited Hospitals'!B:J, 7, FALSE)</f>
        <v>176</v>
      </c>
      <c r="L1735" s="132">
        <v>28</v>
      </c>
      <c r="M1735">
        <f>VLOOKUP($C1735,'Invited Hospitals'!$B:$J, 8, FALSE)</f>
        <v>2017</v>
      </c>
      <c r="N1735" s="132" t="str">
        <f>VLOOKUP($C1735,'Invited Hospitals'!$B:$K, 9, FALSE)</f>
        <v xml:space="preserve">Govt. (non federal) - State
</v>
      </c>
      <c r="O1735" s="17" t="s">
        <v>2426</v>
      </c>
      <c r="P1735" s="26">
        <v>41918</v>
      </c>
      <c r="Q1735" s="17" t="s">
        <v>2678</v>
      </c>
      <c r="R1735" s="132" t="str">
        <f>VLOOKUP($C1735,'Invited Hospitals'!$B:$K, 10, FALSE)</f>
        <v>Major</v>
      </c>
      <c r="V1735" s="1"/>
      <c r="X1735" s="1"/>
      <c r="Y1735" s="3"/>
      <c r="AF1735" s="17"/>
      <c r="AG1735" s="26"/>
      <c r="AH1735" s="17"/>
    </row>
    <row r="1736" spans="1:34">
      <c r="A1736" s="84">
        <v>9.8634449705253258E-2</v>
      </c>
      <c r="B1736" s="83" t="s">
        <v>1245</v>
      </c>
      <c r="C1736" s="83" t="s">
        <v>1245</v>
      </c>
      <c r="D1736" s="84">
        <v>6.2812775230464357E-2</v>
      </c>
      <c r="E1736" s="83" t="s">
        <v>1244</v>
      </c>
      <c r="F1736" s="84">
        <v>5.9301050074087702E-2</v>
      </c>
      <c r="G1736" s="83" t="s">
        <v>1198</v>
      </c>
      <c r="H1736" t="str">
        <f t="shared" si="139"/>
        <v>Ganaros</v>
      </c>
      <c r="I1736" t="str">
        <f t="shared" si="137"/>
        <v>Anita M.</v>
      </c>
      <c r="J1736" t="str">
        <f t="shared" si="138"/>
        <v>Ganaros, Anita M.</v>
      </c>
      <c r="K1736">
        <f>VLOOKUP(C1736,'Invited Hospitals'!B:J, 7, FALSE)</f>
        <v>176</v>
      </c>
      <c r="L1736" s="132">
        <v>28</v>
      </c>
      <c r="M1736">
        <f>VLOOKUP($C1736,'Invited Hospitals'!$B:$J, 8, FALSE)</f>
        <v>2017</v>
      </c>
      <c r="N1736" s="132" t="str">
        <f>VLOOKUP($C1736,'Invited Hospitals'!$B:$K, 9, FALSE)</f>
        <v xml:space="preserve">Govt. (non federal) - State
</v>
      </c>
      <c r="O1736" s="17" t="s">
        <v>2426</v>
      </c>
      <c r="P1736" s="26">
        <v>41841</v>
      </c>
      <c r="Q1736" s="17" t="s">
        <v>2678</v>
      </c>
      <c r="R1736" s="132" t="str">
        <f>VLOOKUP($C1736,'Invited Hospitals'!$B:$K, 10, FALSE)</f>
        <v>Major</v>
      </c>
      <c r="V1736" s="1"/>
      <c r="X1736" s="1"/>
      <c r="Y1736" s="3"/>
      <c r="AF1736" s="17"/>
      <c r="AG1736" s="26"/>
      <c r="AH1736" s="17"/>
    </row>
    <row r="1737" spans="1:34">
      <c r="A1737" s="84">
        <v>8.6666143492500458E-2</v>
      </c>
      <c r="B1737" s="83" t="s">
        <v>1245</v>
      </c>
      <c r="C1737" s="83" t="s">
        <v>1245</v>
      </c>
      <c r="D1737" s="84">
        <v>6.2812775230464357E-2</v>
      </c>
      <c r="E1737" s="83" t="s">
        <v>1244</v>
      </c>
      <c r="F1737" s="84">
        <v>5.9301050074087702E-2</v>
      </c>
      <c r="G1737" s="83" t="s">
        <v>1199</v>
      </c>
      <c r="H1737" t="str">
        <f t="shared" si="139"/>
        <v>Gaston</v>
      </c>
      <c r="I1737" t="str">
        <f t="shared" si="137"/>
        <v>Elaine F.</v>
      </c>
      <c r="J1737" t="str">
        <f t="shared" si="138"/>
        <v>Gaston, Elaine F.</v>
      </c>
      <c r="K1737">
        <f>VLOOKUP(C1737,'Invited Hospitals'!B:J, 7, FALSE)</f>
        <v>176</v>
      </c>
      <c r="L1737" s="132">
        <v>28</v>
      </c>
      <c r="M1737">
        <f>VLOOKUP($C1737,'Invited Hospitals'!$B:$J, 8, FALSE)</f>
        <v>2017</v>
      </c>
      <c r="N1737" s="132" t="str">
        <f>VLOOKUP($C1737,'Invited Hospitals'!$B:$K, 9, FALSE)</f>
        <v xml:space="preserve">Govt. (non federal) - State
</v>
      </c>
      <c r="O1737" s="17" t="s">
        <v>2426</v>
      </c>
      <c r="P1737" s="26">
        <v>35690</v>
      </c>
      <c r="Q1737" s="17" t="s">
        <v>2678</v>
      </c>
      <c r="R1737" s="132" t="str">
        <f>VLOOKUP($C1737,'Invited Hospitals'!$B:$K, 10, FALSE)</f>
        <v>Major</v>
      </c>
      <c r="V1737" s="1"/>
      <c r="X1737" s="1"/>
      <c r="Y1737" s="3"/>
      <c r="AF1737" s="17"/>
      <c r="AG1737" s="20"/>
      <c r="AH1737" s="17"/>
    </row>
    <row r="1738" spans="1:34">
      <c r="A1738" s="84">
        <v>0.79497418585585944</v>
      </c>
      <c r="B1738" s="83" t="s">
        <v>1245</v>
      </c>
      <c r="C1738" s="83" t="s">
        <v>1245</v>
      </c>
      <c r="D1738" s="84">
        <v>6.2812775230464357E-2</v>
      </c>
      <c r="E1738" s="83" t="s">
        <v>1244</v>
      </c>
      <c r="F1738" s="84">
        <v>5.9301050074087702E-2</v>
      </c>
      <c r="G1738" s="83" t="s">
        <v>1200</v>
      </c>
      <c r="H1738" t="str">
        <f t="shared" si="139"/>
        <v>Goyzueta</v>
      </c>
      <c r="I1738" t="str">
        <f t="shared" si="137"/>
        <v>Rocio</v>
      </c>
      <c r="J1738" t="str">
        <f t="shared" si="138"/>
        <v>Goyzueta, Rocio</v>
      </c>
      <c r="K1738">
        <f>VLOOKUP(C1738,'Invited Hospitals'!B:J, 7, FALSE)</f>
        <v>176</v>
      </c>
      <c r="L1738" s="132">
        <v>28</v>
      </c>
      <c r="M1738">
        <f>VLOOKUP($C1738,'Invited Hospitals'!$B:$J, 8, FALSE)</f>
        <v>2017</v>
      </c>
      <c r="N1738" s="132" t="str">
        <f>VLOOKUP($C1738,'Invited Hospitals'!$B:$K, 9, FALSE)</f>
        <v xml:space="preserve">Govt. (non federal) - State
</v>
      </c>
      <c r="O1738" s="17" t="s">
        <v>2426</v>
      </c>
      <c r="P1738" s="20">
        <v>38152</v>
      </c>
      <c r="Q1738" s="17" t="s">
        <v>2681</v>
      </c>
      <c r="R1738" s="132" t="str">
        <f>VLOOKUP($C1738,'Invited Hospitals'!$B:$K, 10, FALSE)</f>
        <v>Major</v>
      </c>
      <c r="V1738" s="1"/>
      <c r="X1738" s="1"/>
      <c r="Y1738" s="3"/>
      <c r="AF1738" s="17"/>
      <c r="AG1738" s="26"/>
      <c r="AH1738" s="17"/>
    </row>
    <row r="1739" spans="1:34">
      <c r="A1739" s="84">
        <v>3.9155297850186566E-2</v>
      </c>
      <c r="B1739" s="83" t="s">
        <v>1245</v>
      </c>
      <c r="C1739" s="83" t="s">
        <v>1245</v>
      </c>
      <c r="D1739" s="84">
        <v>6.2812775230464357E-2</v>
      </c>
      <c r="E1739" s="83" t="s">
        <v>1244</v>
      </c>
      <c r="F1739" s="84">
        <v>5.9301050074087702E-2</v>
      </c>
      <c r="G1739" s="83" t="s">
        <v>1201</v>
      </c>
      <c r="H1739" t="str">
        <f t="shared" si="139"/>
        <v>Hoyt</v>
      </c>
      <c r="I1739" t="str">
        <f t="shared" si="137"/>
        <v>Ashley L.</v>
      </c>
      <c r="J1739" t="str">
        <f t="shared" si="138"/>
        <v>Hoyt, Ashley L.</v>
      </c>
      <c r="K1739">
        <f>VLOOKUP(C1739,'Invited Hospitals'!B:J, 7, FALSE)</f>
        <v>176</v>
      </c>
      <c r="L1739" s="132">
        <v>28</v>
      </c>
      <c r="M1739">
        <f>VLOOKUP($C1739,'Invited Hospitals'!$B:$J, 8, FALSE)</f>
        <v>2017</v>
      </c>
      <c r="N1739" s="132" t="str">
        <f>VLOOKUP($C1739,'Invited Hospitals'!$B:$K, 9, FALSE)</f>
        <v xml:space="preserve">Govt. (non federal) - State
</v>
      </c>
      <c r="O1739" s="17" t="s">
        <v>2426</v>
      </c>
      <c r="P1739" s="26">
        <v>41932</v>
      </c>
      <c r="Q1739" s="17" t="s">
        <v>2681</v>
      </c>
      <c r="R1739" s="132" t="str">
        <f>VLOOKUP($C1739,'Invited Hospitals'!$B:$K, 10, FALSE)</f>
        <v>Major</v>
      </c>
      <c r="V1739" s="1"/>
      <c r="X1739" s="1"/>
      <c r="Y1739" s="3"/>
      <c r="AF1739" s="17"/>
      <c r="AG1739" s="26"/>
      <c r="AH1739" s="17"/>
    </row>
    <row r="1740" spans="1:34">
      <c r="A1740" s="84">
        <v>0.47890764363713567</v>
      </c>
      <c r="B1740" s="83" t="s">
        <v>1245</v>
      </c>
      <c r="C1740" s="83" t="s">
        <v>1245</v>
      </c>
      <c r="D1740" s="84">
        <v>6.2812775230464357E-2</v>
      </c>
      <c r="E1740" s="83" t="s">
        <v>1244</v>
      </c>
      <c r="F1740" s="84">
        <v>5.9301050074087702E-2</v>
      </c>
      <c r="G1740" s="83" t="s">
        <v>1202</v>
      </c>
      <c r="H1740" t="str">
        <f t="shared" si="139"/>
        <v>Irmscher</v>
      </c>
      <c r="I1740" t="str">
        <f t="shared" si="137"/>
        <v>Laura F.</v>
      </c>
      <c r="J1740" t="str">
        <f t="shared" si="138"/>
        <v>Irmscher, Laura F.</v>
      </c>
      <c r="K1740">
        <f>VLOOKUP(C1740,'Invited Hospitals'!B:J, 7, FALSE)</f>
        <v>176</v>
      </c>
      <c r="L1740" s="132">
        <v>28</v>
      </c>
      <c r="M1740">
        <f>VLOOKUP($C1740,'Invited Hospitals'!$B:$J, 8, FALSE)</f>
        <v>2017</v>
      </c>
      <c r="N1740" s="132" t="str">
        <f>VLOOKUP($C1740,'Invited Hospitals'!$B:$K, 9, FALSE)</f>
        <v xml:space="preserve">Govt. (non federal) - State
</v>
      </c>
      <c r="O1740" s="17" t="s">
        <v>2426</v>
      </c>
      <c r="P1740" s="26">
        <v>38523</v>
      </c>
      <c r="Q1740" s="17" t="s">
        <v>2678</v>
      </c>
      <c r="R1740" s="132" t="str">
        <f>VLOOKUP($C1740,'Invited Hospitals'!$B:$K, 10, FALSE)</f>
        <v>Major</v>
      </c>
      <c r="V1740" s="1"/>
      <c r="X1740" s="1"/>
      <c r="Y1740" s="3"/>
      <c r="AF1740" s="17"/>
      <c r="AG1740" s="26"/>
      <c r="AH1740" s="17"/>
    </row>
    <row r="1741" spans="1:34">
      <c r="A1741" s="84">
        <v>0.18463365595888159</v>
      </c>
      <c r="B1741" s="83" t="s">
        <v>1245</v>
      </c>
      <c r="C1741" s="83" t="s">
        <v>1245</v>
      </c>
      <c r="D1741" s="84">
        <v>6.2812775230464357E-2</v>
      </c>
      <c r="E1741" s="83" t="s">
        <v>1244</v>
      </c>
      <c r="F1741" s="84">
        <v>5.9301050074087702E-2</v>
      </c>
      <c r="G1741" s="83" t="s">
        <v>1203</v>
      </c>
      <c r="H1741" t="str">
        <f t="shared" si="139"/>
        <v>Jaszczolt</v>
      </c>
      <c r="I1741" t="str">
        <f t="shared" si="137"/>
        <v>Ewa J.</v>
      </c>
      <c r="J1741" t="str">
        <f t="shared" si="138"/>
        <v>Jaszczolt, Ewa J.</v>
      </c>
      <c r="K1741">
        <f>VLOOKUP(C1741,'Invited Hospitals'!B:J, 7, FALSE)</f>
        <v>176</v>
      </c>
      <c r="L1741" s="132">
        <v>28</v>
      </c>
      <c r="M1741">
        <f>VLOOKUP($C1741,'Invited Hospitals'!$B:$J, 8, FALSE)</f>
        <v>2017</v>
      </c>
      <c r="N1741" s="132" t="str">
        <f>VLOOKUP($C1741,'Invited Hospitals'!$B:$K, 9, FALSE)</f>
        <v xml:space="preserve">Govt. (non federal) - State
</v>
      </c>
      <c r="O1741" s="17" t="s">
        <v>2684</v>
      </c>
      <c r="P1741" s="26">
        <v>42758</v>
      </c>
      <c r="Q1741" s="17" t="s">
        <v>2681</v>
      </c>
      <c r="R1741" s="132" t="str">
        <f>VLOOKUP($C1741,'Invited Hospitals'!$B:$K, 10, FALSE)</f>
        <v>Major</v>
      </c>
      <c r="V1741" s="1"/>
      <c r="X1741" s="1"/>
      <c r="Y1741" s="3"/>
      <c r="AF1741" s="17"/>
      <c r="AG1741" s="26"/>
      <c r="AH1741" s="17"/>
    </row>
    <row r="1742" spans="1:34">
      <c r="A1742" s="84">
        <v>0.55229892473153797</v>
      </c>
      <c r="B1742" s="83" t="s">
        <v>1245</v>
      </c>
      <c r="C1742" s="83" t="s">
        <v>1245</v>
      </c>
      <c r="D1742" s="84">
        <v>6.2812775230464357E-2</v>
      </c>
      <c r="E1742" s="83" t="s">
        <v>1244</v>
      </c>
      <c r="F1742" s="84">
        <v>5.9301050074087702E-2</v>
      </c>
      <c r="G1742" s="83" t="s">
        <v>1204</v>
      </c>
      <c r="H1742" t="str">
        <f t="shared" si="139"/>
        <v>Kelly</v>
      </c>
      <c r="I1742" t="str">
        <f t="shared" si="137"/>
        <v>Tessa M.</v>
      </c>
      <c r="J1742" t="str">
        <f t="shared" si="138"/>
        <v>Kelly, Tessa M.</v>
      </c>
      <c r="K1742">
        <f>VLOOKUP(C1742,'Invited Hospitals'!B:J, 7, FALSE)</f>
        <v>176</v>
      </c>
      <c r="L1742" s="132">
        <v>28</v>
      </c>
      <c r="M1742">
        <f>VLOOKUP($C1742,'Invited Hospitals'!$B:$J, 8, FALSE)</f>
        <v>2017</v>
      </c>
      <c r="N1742" s="132" t="str">
        <f>VLOOKUP($C1742,'Invited Hospitals'!$B:$K, 9, FALSE)</f>
        <v xml:space="preserve">Govt. (non federal) - State
</v>
      </c>
      <c r="O1742" s="17" t="s">
        <v>2426</v>
      </c>
      <c r="P1742" s="26">
        <v>35956</v>
      </c>
      <c r="Q1742" s="17" t="s">
        <v>2681</v>
      </c>
      <c r="R1742" s="132" t="str">
        <f>VLOOKUP($C1742,'Invited Hospitals'!$B:$K, 10, FALSE)</f>
        <v>Major</v>
      </c>
      <c r="V1742" s="1"/>
      <c r="X1742" s="1"/>
      <c r="Y1742" s="3"/>
      <c r="AF1742" s="17"/>
      <c r="AG1742" s="26"/>
      <c r="AH1742" s="17"/>
    </row>
    <row r="1743" spans="1:34">
      <c r="A1743" s="84">
        <v>0.40266984940061668</v>
      </c>
      <c r="B1743" s="83" t="s">
        <v>1245</v>
      </c>
      <c r="C1743" s="83" t="s">
        <v>1245</v>
      </c>
      <c r="D1743" s="84">
        <v>6.2812775230464357E-2</v>
      </c>
      <c r="E1743" s="83" t="s">
        <v>1244</v>
      </c>
      <c r="F1743" s="84">
        <v>5.9301050074087702E-2</v>
      </c>
      <c r="G1743" s="83" t="s">
        <v>1205</v>
      </c>
      <c r="H1743" t="str">
        <f t="shared" si="139"/>
        <v>Klecha</v>
      </c>
      <c r="I1743" t="str">
        <f t="shared" si="137"/>
        <v>Anna</v>
      </c>
      <c r="J1743" t="str">
        <f t="shared" si="138"/>
        <v>Klecha, Anna</v>
      </c>
      <c r="K1743">
        <f>VLOOKUP(C1743,'Invited Hospitals'!B:J, 7, FALSE)</f>
        <v>176</v>
      </c>
      <c r="L1743" s="132">
        <v>28</v>
      </c>
      <c r="M1743">
        <f>VLOOKUP($C1743,'Invited Hospitals'!$B:$J, 8, FALSE)</f>
        <v>2017</v>
      </c>
      <c r="N1743" s="132" t="str">
        <f>VLOOKUP($C1743,'Invited Hospitals'!$B:$K, 9, FALSE)</f>
        <v xml:space="preserve">Govt. (non federal) - State
</v>
      </c>
      <c r="O1743" s="17" t="s">
        <v>2426</v>
      </c>
      <c r="P1743" s="26">
        <v>37816</v>
      </c>
      <c r="Q1743" s="17" t="s">
        <v>2678</v>
      </c>
      <c r="R1743" s="132" t="str">
        <f>VLOOKUP($C1743,'Invited Hospitals'!$B:$K, 10, FALSE)</f>
        <v>Major</v>
      </c>
      <c r="V1743" s="1"/>
      <c r="X1743" s="1"/>
      <c r="Y1743" s="3"/>
      <c r="AF1743" s="17"/>
      <c r="AG1743" s="20"/>
      <c r="AH1743" s="17"/>
    </row>
    <row r="1744" spans="1:34">
      <c r="A1744" s="84">
        <v>0.85400987104156956</v>
      </c>
      <c r="B1744" s="83" t="s">
        <v>1245</v>
      </c>
      <c r="C1744" s="83" t="s">
        <v>1245</v>
      </c>
      <c r="D1744" s="84">
        <v>6.2812775230464357E-2</v>
      </c>
      <c r="E1744" s="83" t="s">
        <v>1244</v>
      </c>
      <c r="F1744" s="84">
        <v>5.9301050074087702E-2</v>
      </c>
      <c r="G1744" s="83" t="s">
        <v>1206</v>
      </c>
      <c r="H1744" t="str">
        <f t="shared" si="139"/>
        <v>Konovalov</v>
      </c>
      <c r="I1744" t="str">
        <f t="shared" si="137"/>
        <v>Sandra N.</v>
      </c>
      <c r="J1744" t="str">
        <f t="shared" si="138"/>
        <v>Konovalov, Sandra N.</v>
      </c>
      <c r="K1744">
        <f>VLOOKUP(C1744,'Invited Hospitals'!B:J, 7, FALSE)</f>
        <v>176</v>
      </c>
      <c r="L1744" s="132">
        <v>28</v>
      </c>
      <c r="M1744">
        <f>VLOOKUP($C1744,'Invited Hospitals'!$B:$J, 8, FALSE)</f>
        <v>2017</v>
      </c>
      <c r="N1744" s="132" t="str">
        <f>VLOOKUP($C1744,'Invited Hospitals'!$B:$K, 9, FALSE)</f>
        <v xml:space="preserve">Govt. (non federal) - State
</v>
      </c>
      <c r="O1744" s="17" t="s">
        <v>2426</v>
      </c>
      <c r="P1744" s="20">
        <v>38789</v>
      </c>
      <c r="Q1744" s="17" t="s">
        <v>2678</v>
      </c>
      <c r="R1744" s="132" t="str">
        <f>VLOOKUP($C1744,'Invited Hospitals'!$B:$K, 10, FALSE)</f>
        <v>Major</v>
      </c>
      <c r="V1744" s="1"/>
      <c r="X1744" s="1"/>
      <c r="AF1744" s="17"/>
      <c r="AG1744" s="18"/>
      <c r="AH1744" s="17"/>
    </row>
    <row r="1745" spans="1:34">
      <c r="A1745" s="84">
        <v>2.6580424823460236E-3</v>
      </c>
      <c r="B1745" s="83" t="s">
        <v>1245</v>
      </c>
      <c r="C1745" s="83" t="s">
        <v>1245</v>
      </c>
      <c r="D1745" s="84">
        <v>6.2812775230464357E-2</v>
      </c>
      <c r="E1745" s="83" t="s">
        <v>1244</v>
      </c>
      <c r="F1745" s="84">
        <v>5.9301050074087702E-2</v>
      </c>
      <c r="G1745" s="83" t="s">
        <v>1207</v>
      </c>
      <c r="H1745" t="str">
        <f t="shared" si="139"/>
        <v>Kozlowska</v>
      </c>
      <c r="I1745" t="str">
        <f t="shared" si="137"/>
        <v>Aneta</v>
      </c>
      <c r="J1745" t="str">
        <f t="shared" si="138"/>
        <v>Kozlowska, Aneta</v>
      </c>
      <c r="K1745">
        <f>VLOOKUP(C1745,'Invited Hospitals'!B:J, 7, FALSE)</f>
        <v>176</v>
      </c>
      <c r="L1745" s="132">
        <v>28</v>
      </c>
      <c r="M1745">
        <f>VLOOKUP($C1745,'Invited Hospitals'!$B:$J, 8, FALSE)</f>
        <v>2017</v>
      </c>
      <c r="N1745" s="132" t="str">
        <f>VLOOKUP($C1745,'Invited Hospitals'!$B:$K, 9, FALSE)</f>
        <v xml:space="preserve">Govt. (non federal) - State
</v>
      </c>
      <c r="O1745" s="17" t="s">
        <v>3056</v>
      </c>
      <c r="P1745" s="18">
        <v>41498</v>
      </c>
      <c r="Q1745" s="17" t="s">
        <v>2681</v>
      </c>
      <c r="R1745" s="132" t="str">
        <f>VLOOKUP($C1745,'Invited Hospitals'!$B:$K, 10, FALSE)</f>
        <v>Major</v>
      </c>
      <c r="V1745" s="1"/>
      <c r="X1745" s="1"/>
      <c r="AF1745" s="17"/>
      <c r="AG1745" s="18"/>
      <c r="AH1745" s="17"/>
    </row>
    <row r="1746" spans="1:34">
      <c r="A1746" s="84">
        <v>0.49056714515156774</v>
      </c>
      <c r="B1746" s="83" t="s">
        <v>1245</v>
      </c>
      <c r="C1746" s="83" t="s">
        <v>1245</v>
      </c>
      <c r="D1746" s="84">
        <v>6.2812775230464357E-2</v>
      </c>
      <c r="E1746" s="83" t="s">
        <v>1244</v>
      </c>
      <c r="F1746" s="84">
        <v>5.9301050074087702E-2</v>
      </c>
      <c r="G1746" s="83" t="s">
        <v>1208</v>
      </c>
      <c r="H1746" t="str">
        <f t="shared" si="139"/>
        <v>Limmer</v>
      </c>
      <c r="I1746" t="str">
        <f t="shared" si="137"/>
        <v>Sara-Jayne</v>
      </c>
      <c r="J1746" t="str">
        <f t="shared" si="138"/>
        <v>Limmer, Sara-Jayne</v>
      </c>
      <c r="K1746">
        <f>VLOOKUP(C1746,'Invited Hospitals'!B:J, 7, FALSE)</f>
        <v>176</v>
      </c>
      <c r="L1746" s="132">
        <v>28</v>
      </c>
      <c r="M1746">
        <f>VLOOKUP($C1746,'Invited Hospitals'!$B:$J, 8, FALSE)</f>
        <v>2017</v>
      </c>
      <c r="N1746" s="132" t="str">
        <f>VLOOKUP($C1746,'Invited Hospitals'!$B:$K, 9, FALSE)</f>
        <v xml:space="preserve">Govt. (non federal) - State
</v>
      </c>
      <c r="O1746" s="17" t="s">
        <v>3136</v>
      </c>
      <c r="P1746" s="18">
        <v>42401</v>
      </c>
      <c r="Q1746" s="17" t="s">
        <v>2678</v>
      </c>
      <c r="R1746" s="132" t="str">
        <f>VLOOKUP($C1746,'Invited Hospitals'!$B:$K, 10, FALSE)</f>
        <v>Major</v>
      </c>
      <c r="V1746" s="1"/>
      <c r="X1746" s="1"/>
      <c r="AF1746" s="17"/>
      <c r="AG1746" s="18"/>
      <c r="AH1746" s="17"/>
    </row>
    <row r="1747" spans="1:34">
      <c r="A1747" s="84">
        <v>3.8788591984889598E-2</v>
      </c>
      <c r="B1747" s="83" t="s">
        <v>1245</v>
      </c>
      <c r="C1747" s="83" t="s">
        <v>1245</v>
      </c>
      <c r="D1747" s="84">
        <v>6.2812775230464357E-2</v>
      </c>
      <c r="E1747" s="83" t="s">
        <v>1244</v>
      </c>
      <c r="F1747" s="84">
        <v>5.9301050074087702E-2</v>
      </c>
      <c r="G1747" s="83" t="s">
        <v>1209</v>
      </c>
      <c r="H1747" t="str">
        <f t="shared" si="139"/>
        <v>Loehle</v>
      </c>
      <c r="I1747" t="str">
        <f t="shared" si="137"/>
        <v>Melissa</v>
      </c>
      <c r="J1747" t="str">
        <f t="shared" si="138"/>
        <v>Loehle, Melissa</v>
      </c>
      <c r="K1747">
        <f>VLOOKUP(C1747,'Invited Hospitals'!B:J, 7, FALSE)</f>
        <v>176</v>
      </c>
      <c r="L1747" s="132">
        <v>28</v>
      </c>
      <c r="M1747">
        <f>VLOOKUP($C1747,'Invited Hospitals'!$B:$J, 8, FALSE)</f>
        <v>2017</v>
      </c>
      <c r="N1747" s="132" t="str">
        <f>VLOOKUP($C1747,'Invited Hospitals'!$B:$K, 9, FALSE)</f>
        <v xml:space="preserve">Govt. (non federal) - State
</v>
      </c>
      <c r="O1747" s="17" t="s">
        <v>3056</v>
      </c>
      <c r="P1747" s="18">
        <v>41367</v>
      </c>
      <c r="Q1747" s="17" t="s">
        <v>2681</v>
      </c>
      <c r="R1747" s="132" t="str">
        <f>VLOOKUP($C1747,'Invited Hospitals'!$B:$K, 10, FALSE)</f>
        <v>Major</v>
      </c>
      <c r="V1747" s="1"/>
      <c r="X1747" s="1"/>
      <c r="AF1747" s="17"/>
      <c r="AG1747" s="18"/>
      <c r="AH1747" s="17"/>
    </row>
    <row r="1748" spans="1:34">
      <c r="A1748" s="84">
        <v>0.38547847855038586</v>
      </c>
      <c r="B1748" s="83" t="s">
        <v>1245</v>
      </c>
      <c r="C1748" s="83" t="s">
        <v>1245</v>
      </c>
      <c r="D1748" s="84">
        <v>6.2812775230464357E-2</v>
      </c>
      <c r="E1748" s="83" t="s">
        <v>1244</v>
      </c>
      <c r="F1748" s="84">
        <v>5.9301050074087702E-2</v>
      </c>
      <c r="G1748" s="83" t="s">
        <v>1210</v>
      </c>
      <c r="H1748" t="str">
        <f t="shared" si="139"/>
        <v>Mahon</v>
      </c>
      <c r="I1748" t="str">
        <f t="shared" si="137"/>
        <v>Tara M.</v>
      </c>
      <c r="J1748" t="str">
        <f t="shared" si="138"/>
        <v>Mahon, Tara M.</v>
      </c>
      <c r="K1748">
        <f>VLOOKUP(C1748,'Invited Hospitals'!B:J, 7, FALSE)</f>
        <v>176</v>
      </c>
      <c r="L1748" s="132">
        <v>28</v>
      </c>
      <c r="M1748">
        <f>VLOOKUP($C1748,'Invited Hospitals'!$B:$J, 8, FALSE)</f>
        <v>2017</v>
      </c>
      <c r="N1748" s="132" t="str">
        <f>VLOOKUP($C1748,'Invited Hospitals'!$B:$K, 9, FALSE)</f>
        <v xml:space="preserve">Govt. (non federal) - State
</v>
      </c>
      <c r="O1748" s="17" t="s">
        <v>3136</v>
      </c>
      <c r="P1748" s="18">
        <v>40406</v>
      </c>
      <c r="Q1748" s="17" t="s">
        <v>2428</v>
      </c>
      <c r="R1748" s="132" t="str">
        <f>VLOOKUP($C1748,'Invited Hospitals'!$B:$K, 10, FALSE)</f>
        <v>Major</v>
      </c>
      <c r="V1748" s="1"/>
      <c r="X1748" s="1"/>
      <c r="AF1748" s="17"/>
      <c r="AG1748" s="18"/>
      <c r="AH1748" s="17"/>
    </row>
    <row r="1749" spans="1:34">
      <c r="A1749" s="84">
        <v>0.60783272283820178</v>
      </c>
      <c r="B1749" s="83" t="s">
        <v>1245</v>
      </c>
      <c r="C1749" s="83" t="s">
        <v>1245</v>
      </c>
      <c r="D1749" s="84">
        <v>6.2812775230464357E-2</v>
      </c>
      <c r="E1749" s="83" t="s">
        <v>1244</v>
      </c>
      <c r="F1749" s="84">
        <v>5.9301050074087702E-2</v>
      </c>
      <c r="G1749" s="83" t="s">
        <v>1211</v>
      </c>
      <c r="H1749" t="str">
        <f t="shared" si="139"/>
        <v>Mamczynski</v>
      </c>
      <c r="I1749" t="str">
        <f t="shared" si="137"/>
        <v>Elizabeth</v>
      </c>
      <c r="J1749" t="str">
        <f t="shared" si="138"/>
        <v>Mamczynski, Elizabeth</v>
      </c>
      <c r="K1749">
        <f>VLOOKUP(C1749,'Invited Hospitals'!B:J, 7, FALSE)</f>
        <v>176</v>
      </c>
      <c r="L1749" s="132">
        <v>28</v>
      </c>
      <c r="M1749">
        <f>VLOOKUP($C1749,'Invited Hospitals'!$B:$J, 8, FALSE)</f>
        <v>2017</v>
      </c>
      <c r="N1749" s="132" t="str">
        <f>VLOOKUP($C1749,'Invited Hospitals'!$B:$K, 9, FALSE)</f>
        <v xml:space="preserve">Govt. (non federal) - State
</v>
      </c>
      <c r="O1749" s="17" t="s">
        <v>3056</v>
      </c>
      <c r="P1749" s="18">
        <v>41512</v>
      </c>
      <c r="Q1749" s="17" t="s">
        <v>2678</v>
      </c>
      <c r="R1749" s="132" t="str">
        <f>VLOOKUP($C1749,'Invited Hospitals'!$B:$K, 10, FALSE)</f>
        <v>Major</v>
      </c>
      <c r="V1749" s="1"/>
      <c r="X1749" s="1"/>
      <c r="AF1749" s="17"/>
      <c r="AG1749" s="18"/>
      <c r="AH1749" s="17"/>
    </row>
    <row r="1750" spans="1:34">
      <c r="A1750" s="84">
        <v>0.81721660156807729</v>
      </c>
      <c r="B1750" s="83" t="s">
        <v>1245</v>
      </c>
      <c r="C1750" s="83" t="s">
        <v>1245</v>
      </c>
      <c r="D1750" s="84">
        <v>6.2812775230464357E-2</v>
      </c>
      <c r="E1750" s="83" t="s">
        <v>1244</v>
      </c>
      <c r="F1750" s="84">
        <v>5.9301050074087702E-2</v>
      </c>
      <c r="G1750" s="83" t="s">
        <v>1212</v>
      </c>
      <c r="H1750" t="str">
        <f t="shared" si="139"/>
        <v>Marunchak</v>
      </c>
      <c r="I1750" t="str">
        <f t="shared" si="137"/>
        <v>Lyubov</v>
      </c>
      <c r="J1750" t="str">
        <f t="shared" si="138"/>
        <v>Marunchak, Lyubov</v>
      </c>
      <c r="K1750">
        <f>VLOOKUP(C1750,'Invited Hospitals'!B:J, 7, FALSE)</f>
        <v>176</v>
      </c>
      <c r="L1750" s="132">
        <v>28</v>
      </c>
      <c r="M1750">
        <f>VLOOKUP($C1750,'Invited Hospitals'!$B:$J, 8, FALSE)</f>
        <v>2017</v>
      </c>
      <c r="N1750" s="132" t="str">
        <f>VLOOKUP($C1750,'Invited Hospitals'!$B:$K, 9, FALSE)</f>
        <v xml:space="preserve">Govt. (non federal) - State
</v>
      </c>
      <c r="O1750" s="17" t="s">
        <v>3056</v>
      </c>
      <c r="P1750" s="18">
        <v>42352</v>
      </c>
      <c r="Q1750" s="17" t="s">
        <v>2681</v>
      </c>
      <c r="R1750" s="132" t="str">
        <f>VLOOKUP($C1750,'Invited Hospitals'!$B:$K, 10, FALSE)</f>
        <v>Major</v>
      </c>
      <c r="V1750" s="1"/>
      <c r="X1750" s="1"/>
      <c r="AF1750" s="17"/>
      <c r="AG1750" s="18"/>
      <c r="AH1750" s="17"/>
    </row>
    <row r="1751" spans="1:34">
      <c r="A1751" s="84">
        <v>0.93532805558383392</v>
      </c>
      <c r="B1751" s="83" t="s">
        <v>1245</v>
      </c>
      <c r="C1751" s="83" t="s">
        <v>1245</v>
      </c>
      <c r="D1751" s="84">
        <v>6.2812775230464357E-2</v>
      </c>
      <c r="E1751" s="83" t="s">
        <v>1244</v>
      </c>
      <c r="F1751" s="84">
        <v>5.9301050074087702E-2</v>
      </c>
      <c r="G1751" s="83" t="s">
        <v>1213</v>
      </c>
      <c r="H1751" t="str">
        <f t="shared" si="139"/>
        <v>Massicotte</v>
      </c>
      <c r="I1751" t="str">
        <f t="shared" si="137"/>
        <v>Ryan</v>
      </c>
      <c r="J1751" t="str">
        <f t="shared" si="138"/>
        <v>Massicotte, Ryan</v>
      </c>
      <c r="K1751">
        <f>VLOOKUP(C1751,'Invited Hospitals'!B:J, 7, FALSE)</f>
        <v>176</v>
      </c>
      <c r="L1751" s="132">
        <v>28</v>
      </c>
      <c r="M1751">
        <f>VLOOKUP($C1751,'Invited Hospitals'!$B:$J, 8, FALSE)</f>
        <v>2017</v>
      </c>
      <c r="N1751" s="132" t="str">
        <f>VLOOKUP($C1751,'Invited Hospitals'!$B:$K, 9, FALSE)</f>
        <v xml:space="preserve">Govt. (non federal) - State
</v>
      </c>
      <c r="O1751" s="17" t="s">
        <v>3056</v>
      </c>
      <c r="P1751" s="18">
        <v>42492</v>
      </c>
      <c r="Q1751" s="17" t="s">
        <v>2678</v>
      </c>
      <c r="R1751" s="132" t="str">
        <f>VLOOKUP($C1751,'Invited Hospitals'!$B:$K, 10, FALSE)</f>
        <v>Major</v>
      </c>
      <c r="V1751" s="1"/>
      <c r="X1751" s="1"/>
      <c r="AF1751" s="17"/>
      <c r="AG1751" s="18"/>
      <c r="AH1751" s="17"/>
    </row>
    <row r="1752" spans="1:34">
      <c r="A1752" s="84">
        <v>0.82014087412170733</v>
      </c>
      <c r="B1752" s="83" t="s">
        <v>1245</v>
      </c>
      <c r="C1752" s="83" t="s">
        <v>1245</v>
      </c>
      <c r="D1752" s="84">
        <v>6.2812775230464357E-2</v>
      </c>
      <c r="E1752" s="83" t="s">
        <v>1244</v>
      </c>
      <c r="F1752" s="84">
        <v>5.9301050074087702E-2</v>
      </c>
      <c r="G1752" s="83" t="s">
        <v>1214</v>
      </c>
      <c r="H1752" t="str">
        <f t="shared" si="139"/>
        <v>Meehan</v>
      </c>
      <c r="I1752" t="str">
        <f t="shared" si="137"/>
        <v>Rachel</v>
      </c>
      <c r="J1752" t="str">
        <f t="shared" si="138"/>
        <v>Meehan, Rachel</v>
      </c>
      <c r="K1752">
        <f>VLOOKUP(C1752,'Invited Hospitals'!B:J, 7, FALSE)</f>
        <v>176</v>
      </c>
      <c r="L1752" s="132">
        <v>28</v>
      </c>
      <c r="M1752">
        <f>VLOOKUP($C1752,'Invited Hospitals'!$B:$J, 8, FALSE)</f>
        <v>2017</v>
      </c>
      <c r="N1752" s="132" t="str">
        <f>VLOOKUP($C1752,'Invited Hospitals'!$B:$K, 9, FALSE)</f>
        <v xml:space="preserve">Govt. (non federal) - State
</v>
      </c>
      <c r="O1752" s="17" t="s">
        <v>3136</v>
      </c>
      <c r="P1752" s="18">
        <v>42401</v>
      </c>
      <c r="Q1752" s="17" t="s">
        <v>2678</v>
      </c>
      <c r="R1752" s="132" t="str">
        <f>VLOOKUP($C1752,'Invited Hospitals'!$B:$K, 10, FALSE)</f>
        <v>Major</v>
      </c>
      <c r="V1752" s="1"/>
      <c r="X1752" s="1"/>
      <c r="AF1752" s="17"/>
      <c r="AG1752" s="18"/>
      <c r="AH1752" s="17"/>
    </row>
    <row r="1753" spans="1:34">
      <c r="A1753" s="84">
        <v>0.30900079823006632</v>
      </c>
      <c r="B1753" s="83" t="s">
        <v>1245</v>
      </c>
      <c r="C1753" s="83" t="s">
        <v>1245</v>
      </c>
      <c r="D1753" s="84">
        <v>6.2812775230464357E-2</v>
      </c>
      <c r="E1753" s="83" t="s">
        <v>1244</v>
      </c>
      <c r="F1753" s="84">
        <v>5.9301050074087702E-2</v>
      </c>
      <c r="G1753" s="83" t="s">
        <v>1215</v>
      </c>
      <c r="H1753" t="str">
        <f t="shared" si="139"/>
        <v>Mellon</v>
      </c>
      <c r="I1753" t="str">
        <f t="shared" si="137"/>
        <v>Jessica L.</v>
      </c>
      <c r="J1753" t="str">
        <f t="shared" si="138"/>
        <v>Mellon, Jessica L.</v>
      </c>
      <c r="K1753">
        <f>VLOOKUP(C1753,'Invited Hospitals'!B:J, 7, FALSE)</f>
        <v>176</v>
      </c>
      <c r="L1753" s="132">
        <v>28</v>
      </c>
      <c r="M1753">
        <f>VLOOKUP($C1753,'Invited Hospitals'!$B:$J, 8, FALSE)</f>
        <v>2017</v>
      </c>
      <c r="N1753" s="132" t="str">
        <f>VLOOKUP($C1753,'Invited Hospitals'!$B:$K, 9, FALSE)</f>
        <v xml:space="preserve">Govt. (non federal) - State
</v>
      </c>
      <c r="O1753" s="17" t="s">
        <v>3136</v>
      </c>
      <c r="P1753" s="18">
        <v>42828</v>
      </c>
      <c r="Q1753" s="17" t="s">
        <v>2678</v>
      </c>
      <c r="R1753" s="132" t="str">
        <f>VLOOKUP($C1753,'Invited Hospitals'!$B:$K, 10, FALSE)</f>
        <v>Major</v>
      </c>
      <c r="V1753" s="1"/>
      <c r="X1753" s="1"/>
      <c r="AF1753" s="17"/>
      <c r="AG1753" s="18"/>
      <c r="AH1753" s="17"/>
    </row>
    <row r="1754" spans="1:34">
      <c r="A1754" s="84">
        <v>0.90078166062008214</v>
      </c>
      <c r="B1754" s="83" t="s">
        <v>1245</v>
      </c>
      <c r="C1754" s="83" t="s">
        <v>1245</v>
      </c>
      <c r="D1754" s="84">
        <v>6.2812775230464357E-2</v>
      </c>
      <c r="E1754" s="83" t="s">
        <v>1244</v>
      </c>
      <c r="F1754" s="84">
        <v>5.9301050074087702E-2</v>
      </c>
      <c r="G1754" s="83" t="s">
        <v>1216</v>
      </c>
      <c r="H1754" t="str">
        <f t="shared" si="139"/>
        <v>Napiello</v>
      </c>
      <c r="I1754" t="str">
        <f t="shared" si="137"/>
        <v>Angela M.</v>
      </c>
      <c r="J1754" t="str">
        <f t="shared" si="138"/>
        <v>Napiello, Angela M.</v>
      </c>
      <c r="K1754">
        <f>VLOOKUP(C1754,'Invited Hospitals'!B:J, 7, FALSE)</f>
        <v>176</v>
      </c>
      <c r="L1754" s="132">
        <v>28</v>
      </c>
      <c r="M1754">
        <f>VLOOKUP($C1754,'Invited Hospitals'!$B:$J, 8, FALSE)</f>
        <v>2017</v>
      </c>
      <c r="N1754" s="132" t="str">
        <f>VLOOKUP($C1754,'Invited Hospitals'!$B:$K, 9, FALSE)</f>
        <v xml:space="preserve">Govt. (non federal) - State
</v>
      </c>
      <c r="O1754" s="17" t="s">
        <v>3056</v>
      </c>
      <c r="P1754" s="18">
        <v>42527</v>
      </c>
      <c r="Q1754" s="17" t="s">
        <v>2681</v>
      </c>
      <c r="R1754" s="132" t="str">
        <f>VLOOKUP($C1754,'Invited Hospitals'!$B:$K, 10, FALSE)</f>
        <v>Major</v>
      </c>
      <c r="V1754" s="1"/>
      <c r="X1754" s="1"/>
      <c r="AF1754" s="17"/>
      <c r="AG1754" s="18"/>
      <c r="AH1754" s="17"/>
    </row>
    <row r="1755" spans="1:34">
      <c r="A1755" s="84">
        <v>0.44418415210068329</v>
      </c>
      <c r="B1755" s="83" t="s">
        <v>1245</v>
      </c>
      <c r="C1755" s="83" t="s">
        <v>1245</v>
      </c>
      <c r="D1755" s="84">
        <v>6.2812775230464357E-2</v>
      </c>
      <c r="E1755" s="83" t="s">
        <v>1244</v>
      </c>
      <c r="F1755" s="84">
        <v>5.9301050074087702E-2</v>
      </c>
      <c r="G1755" s="83" t="s">
        <v>1217</v>
      </c>
      <c r="H1755" t="str">
        <f t="shared" si="139"/>
        <v>Nealey</v>
      </c>
      <c r="I1755" t="str">
        <f t="shared" si="137"/>
        <v>Brittany S.</v>
      </c>
      <c r="J1755" t="str">
        <f t="shared" si="138"/>
        <v>Nealey, Brittany S.</v>
      </c>
      <c r="K1755">
        <f>VLOOKUP(C1755,'Invited Hospitals'!B:J, 7, FALSE)</f>
        <v>176</v>
      </c>
      <c r="L1755" s="132">
        <v>28</v>
      </c>
      <c r="M1755">
        <f>VLOOKUP($C1755,'Invited Hospitals'!$B:$J, 8, FALSE)</f>
        <v>2017</v>
      </c>
      <c r="N1755" s="132" t="str">
        <f>VLOOKUP($C1755,'Invited Hospitals'!$B:$K, 9, FALSE)</f>
        <v xml:space="preserve">Govt. (non federal) - State
</v>
      </c>
      <c r="O1755" s="17" t="s">
        <v>3136</v>
      </c>
      <c r="P1755" s="18">
        <v>41596</v>
      </c>
      <c r="Q1755" s="17" t="s">
        <v>2678</v>
      </c>
      <c r="R1755" s="132" t="str">
        <f>VLOOKUP($C1755,'Invited Hospitals'!$B:$K, 10, FALSE)</f>
        <v>Major</v>
      </c>
      <c r="V1755" s="1"/>
      <c r="X1755" s="1"/>
      <c r="AF1755" s="17"/>
      <c r="AG1755" s="18"/>
      <c r="AH1755" s="17"/>
    </row>
    <row r="1756" spans="1:34">
      <c r="A1756" s="84">
        <v>0.83873683678469335</v>
      </c>
      <c r="B1756" s="83" t="s">
        <v>1245</v>
      </c>
      <c r="C1756" s="83" t="s">
        <v>1245</v>
      </c>
      <c r="D1756" s="84">
        <v>6.2812775230464357E-2</v>
      </c>
      <c r="E1756" s="83" t="s">
        <v>1244</v>
      </c>
      <c r="F1756" s="84">
        <v>5.9301050074087702E-2</v>
      </c>
      <c r="G1756" s="83" t="s">
        <v>1218</v>
      </c>
      <c r="H1756" t="str">
        <f t="shared" si="139"/>
        <v>Niemierowko</v>
      </c>
      <c r="I1756" t="str">
        <f t="shared" si="137"/>
        <v>Maryann</v>
      </c>
      <c r="J1756" t="str">
        <f t="shared" si="138"/>
        <v>Niemierowko, Maryann</v>
      </c>
      <c r="K1756">
        <f>VLOOKUP(C1756,'Invited Hospitals'!B:J, 7, FALSE)</f>
        <v>176</v>
      </c>
      <c r="L1756" s="132">
        <v>28</v>
      </c>
      <c r="M1756">
        <f>VLOOKUP($C1756,'Invited Hospitals'!$B:$J, 8, FALSE)</f>
        <v>2017</v>
      </c>
      <c r="N1756" s="132" t="str">
        <f>VLOOKUP($C1756,'Invited Hospitals'!$B:$K, 9, FALSE)</f>
        <v xml:space="preserve">Govt. (non federal) - State
</v>
      </c>
      <c r="O1756" s="17" t="s">
        <v>3056</v>
      </c>
      <c r="P1756" s="18">
        <v>37154</v>
      </c>
      <c r="Q1756" s="17" t="s">
        <v>2678</v>
      </c>
      <c r="R1756" s="132" t="str">
        <f>VLOOKUP($C1756,'Invited Hospitals'!$B:$K, 10, FALSE)</f>
        <v>Major</v>
      </c>
      <c r="V1756" s="1"/>
      <c r="X1756" s="1"/>
      <c r="AF1756" s="17"/>
      <c r="AG1756" s="18"/>
      <c r="AH1756" s="17"/>
    </row>
    <row r="1757" spans="1:34">
      <c r="A1757" s="84">
        <v>0.89229439106685016</v>
      </c>
      <c r="B1757" s="83" t="s">
        <v>1245</v>
      </c>
      <c r="C1757" s="83" t="s">
        <v>1245</v>
      </c>
      <c r="D1757" s="84">
        <v>6.2812775230464357E-2</v>
      </c>
      <c r="E1757" s="83" t="s">
        <v>1244</v>
      </c>
      <c r="F1757" s="84">
        <v>5.9301050074087702E-2</v>
      </c>
      <c r="G1757" s="83" t="s">
        <v>1219</v>
      </c>
      <c r="H1757" t="str">
        <f t="shared" si="139"/>
        <v>Niziolek</v>
      </c>
      <c r="I1757" t="str">
        <f t="shared" si="137"/>
        <v>Anne C.</v>
      </c>
      <c r="J1757" t="str">
        <f t="shared" si="138"/>
        <v>Niziolek, Anne C.</v>
      </c>
      <c r="K1757">
        <f>VLOOKUP(C1757,'Invited Hospitals'!B:J, 7, FALSE)</f>
        <v>176</v>
      </c>
      <c r="L1757" s="132">
        <v>28</v>
      </c>
      <c r="M1757">
        <f>VLOOKUP($C1757,'Invited Hospitals'!$B:$J, 8, FALSE)</f>
        <v>2017</v>
      </c>
      <c r="N1757" s="132" t="str">
        <f>VLOOKUP($C1757,'Invited Hospitals'!$B:$K, 9, FALSE)</f>
        <v xml:space="preserve">Govt. (non federal) - State
</v>
      </c>
      <c r="O1757" s="17" t="s">
        <v>3136</v>
      </c>
      <c r="P1757" s="18">
        <v>40637</v>
      </c>
      <c r="Q1757" s="17" t="s">
        <v>2678</v>
      </c>
      <c r="R1757" s="132" t="str">
        <f>VLOOKUP($C1757,'Invited Hospitals'!$B:$K, 10, FALSE)</f>
        <v>Major</v>
      </c>
      <c r="V1757" s="1"/>
      <c r="X1757" s="1"/>
      <c r="AF1757" s="17"/>
      <c r="AG1757" s="18"/>
      <c r="AH1757" s="17"/>
    </row>
    <row r="1758" spans="1:34">
      <c r="A1758" s="84">
        <v>8.0983760194499377E-2</v>
      </c>
      <c r="B1758" s="83" t="s">
        <v>1245</v>
      </c>
      <c r="C1758" s="83" t="s">
        <v>1245</v>
      </c>
      <c r="D1758" s="84">
        <v>6.2812775230464357E-2</v>
      </c>
      <c r="E1758" s="83" t="s">
        <v>1244</v>
      </c>
      <c r="F1758" s="84">
        <v>5.9301050074087702E-2</v>
      </c>
      <c r="G1758" s="83" t="s">
        <v>1220</v>
      </c>
      <c r="H1758" t="str">
        <f t="shared" si="139"/>
        <v>O'Connor</v>
      </c>
      <c r="I1758" t="str">
        <f t="shared" si="137"/>
        <v>Steffani L.</v>
      </c>
      <c r="J1758" t="str">
        <f t="shared" si="138"/>
        <v>O'Connor, Steffani L.</v>
      </c>
      <c r="K1758">
        <f>VLOOKUP(C1758,'Invited Hospitals'!B:J, 7, FALSE)</f>
        <v>176</v>
      </c>
      <c r="L1758" s="132">
        <v>28</v>
      </c>
      <c r="M1758">
        <f>VLOOKUP($C1758,'Invited Hospitals'!$B:$J, 8, FALSE)</f>
        <v>2017</v>
      </c>
      <c r="N1758" s="132" t="str">
        <f>VLOOKUP($C1758,'Invited Hospitals'!$B:$K, 9, FALSE)</f>
        <v xml:space="preserve">Govt. (non federal) - State
</v>
      </c>
      <c r="O1758" s="17" t="s">
        <v>3136</v>
      </c>
      <c r="P1758" s="18">
        <v>42828</v>
      </c>
      <c r="Q1758" s="17" t="s">
        <v>2681</v>
      </c>
      <c r="R1758" s="132" t="str">
        <f>VLOOKUP($C1758,'Invited Hospitals'!$B:$K, 10, FALSE)</f>
        <v>Major</v>
      </c>
      <c r="V1758" s="1"/>
      <c r="X1758" s="1"/>
      <c r="AF1758" s="17"/>
      <c r="AG1758" s="18"/>
      <c r="AH1758" s="17"/>
    </row>
    <row r="1759" spans="1:34">
      <c r="A1759" s="84">
        <v>0.83864516249775856</v>
      </c>
      <c r="B1759" s="83" t="s">
        <v>1245</v>
      </c>
      <c r="C1759" s="83" t="s">
        <v>1245</v>
      </c>
      <c r="D1759" s="84">
        <v>6.2812775230464357E-2</v>
      </c>
      <c r="E1759" s="83" t="s">
        <v>1244</v>
      </c>
      <c r="F1759" s="84">
        <v>5.9301050074087702E-2</v>
      </c>
      <c r="G1759" s="83" t="s">
        <v>1221</v>
      </c>
      <c r="H1759" t="str">
        <f t="shared" ref="H1759:H1790" si="140">LEFT(G1759,(FIND(" ",G1759,1)-1))</f>
        <v>Papandrea</v>
      </c>
      <c r="I1759" t="str">
        <f t="shared" si="137"/>
        <v>Lisa A.</v>
      </c>
      <c r="J1759" t="str">
        <f t="shared" si="138"/>
        <v>Papandrea, Lisa A.</v>
      </c>
      <c r="K1759">
        <f>VLOOKUP(C1759,'Invited Hospitals'!B:J, 7, FALSE)</f>
        <v>176</v>
      </c>
      <c r="L1759" s="132">
        <v>28</v>
      </c>
      <c r="M1759">
        <f>VLOOKUP($C1759,'Invited Hospitals'!$B:$J, 8, FALSE)</f>
        <v>2017</v>
      </c>
      <c r="N1759" s="132" t="str">
        <f>VLOOKUP($C1759,'Invited Hospitals'!$B:$K, 9, FALSE)</f>
        <v xml:space="preserve">Govt. (non federal) - State
</v>
      </c>
      <c r="O1759" s="17" t="s">
        <v>3056</v>
      </c>
      <c r="P1759" s="18">
        <v>42324</v>
      </c>
      <c r="Q1759" s="17" t="s">
        <v>2681</v>
      </c>
      <c r="R1759" s="132" t="str">
        <f>VLOOKUP($C1759,'Invited Hospitals'!$B:$K, 10, FALSE)</f>
        <v>Major</v>
      </c>
      <c r="V1759" s="1"/>
      <c r="X1759" s="1"/>
      <c r="AF1759" s="17"/>
      <c r="AG1759" s="18"/>
      <c r="AH1759" s="17"/>
    </row>
    <row r="1760" spans="1:34">
      <c r="A1760" s="84">
        <v>0.79572421977000296</v>
      </c>
      <c r="B1760" s="83" t="s">
        <v>1245</v>
      </c>
      <c r="C1760" s="83" t="s">
        <v>1245</v>
      </c>
      <c r="D1760" s="84">
        <v>6.2812775230464357E-2</v>
      </c>
      <c r="E1760" s="83" t="s">
        <v>1244</v>
      </c>
      <c r="F1760" s="84">
        <v>5.9301050074087702E-2</v>
      </c>
      <c r="G1760" s="83" t="s">
        <v>1222</v>
      </c>
      <c r="H1760" t="str">
        <f t="shared" si="140"/>
        <v>Pavelchak</v>
      </c>
      <c r="I1760" t="str">
        <f t="shared" si="137"/>
        <v>Amy R.</v>
      </c>
      <c r="J1760" t="str">
        <f t="shared" si="138"/>
        <v>Pavelchak, Amy R.</v>
      </c>
      <c r="K1760">
        <f>VLOOKUP(C1760,'Invited Hospitals'!B:J, 7, FALSE)</f>
        <v>176</v>
      </c>
      <c r="L1760" s="132">
        <v>28</v>
      </c>
      <c r="M1760">
        <f>VLOOKUP($C1760,'Invited Hospitals'!$B:$J, 8, FALSE)</f>
        <v>2017</v>
      </c>
      <c r="N1760" s="132" t="str">
        <f>VLOOKUP($C1760,'Invited Hospitals'!$B:$K, 9, FALSE)</f>
        <v xml:space="preserve">Govt. (non federal) - State
</v>
      </c>
      <c r="O1760" s="17" t="s">
        <v>3056</v>
      </c>
      <c r="P1760" s="18">
        <v>42926</v>
      </c>
      <c r="Q1760" s="17" t="s">
        <v>2681</v>
      </c>
      <c r="R1760" s="132" t="str">
        <f>VLOOKUP($C1760,'Invited Hospitals'!$B:$K, 10, FALSE)</f>
        <v>Major</v>
      </c>
      <c r="V1760" s="1"/>
      <c r="X1760" s="1"/>
      <c r="AF1760" s="17"/>
      <c r="AG1760" s="18"/>
      <c r="AH1760" s="17"/>
    </row>
    <row r="1761" spans="1:34">
      <c r="A1761" s="84">
        <v>8.3921257166463481E-2</v>
      </c>
      <c r="B1761" s="83" t="s">
        <v>1245</v>
      </c>
      <c r="C1761" s="83" t="s">
        <v>1245</v>
      </c>
      <c r="D1761" s="84">
        <v>6.2812775230464357E-2</v>
      </c>
      <c r="E1761" s="83" t="s">
        <v>1244</v>
      </c>
      <c r="F1761" s="84">
        <v>5.9301050074087702E-2</v>
      </c>
      <c r="G1761" s="83" t="s">
        <v>1223</v>
      </c>
      <c r="H1761" t="str">
        <f t="shared" si="140"/>
        <v>Pena</v>
      </c>
      <c r="I1761" t="str">
        <f t="shared" si="137"/>
        <v>Jessica M.</v>
      </c>
      <c r="J1761" t="str">
        <f t="shared" si="138"/>
        <v>Pena, Jessica M.</v>
      </c>
      <c r="K1761">
        <f>VLOOKUP(C1761,'Invited Hospitals'!B:J, 7, FALSE)</f>
        <v>176</v>
      </c>
      <c r="L1761" s="132">
        <v>28</v>
      </c>
      <c r="M1761">
        <f>VLOOKUP($C1761,'Invited Hospitals'!$B:$J, 8, FALSE)</f>
        <v>2017</v>
      </c>
      <c r="N1761" s="132" t="str">
        <f>VLOOKUP($C1761,'Invited Hospitals'!$B:$K, 9, FALSE)</f>
        <v xml:space="preserve">Govt. (non federal) - State
</v>
      </c>
      <c r="O1761" s="17" t="s">
        <v>3056</v>
      </c>
      <c r="P1761" s="18">
        <v>42436</v>
      </c>
      <c r="Q1761" s="17" t="s">
        <v>2678</v>
      </c>
      <c r="R1761" s="132" t="str">
        <f>VLOOKUP($C1761,'Invited Hospitals'!$B:$K, 10, FALSE)</f>
        <v>Major</v>
      </c>
      <c r="V1761" s="1"/>
      <c r="X1761" s="1"/>
      <c r="AF1761" s="17"/>
      <c r="AG1761" s="18"/>
      <c r="AH1761" s="17"/>
    </row>
    <row r="1762" spans="1:34">
      <c r="A1762" s="84">
        <v>0.68150090661188412</v>
      </c>
      <c r="B1762" s="83" t="s">
        <v>1245</v>
      </c>
      <c r="C1762" s="83" t="s">
        <v>1245</v>
      </c>
      <c r="D1762" s="84">
        <v>6.2812775230464357E-2</v>
      </c>
      <c r="E1762" s="83" t="s">
        <v>1244</v>
      </c>
      <c r="F1762" s="84">
        <v>5.9301050074087702E-2</v>
      </c>
      <c r="G1762" s="83" t="s">
        <v>1224</v>
      </c>
      <c r="H1762" t="str">
        <f t="shared" si="140"/>
        <v>Raffington</v>
      </c>
      <c r="I1762" t="str">
        <f t="shared" si="137"/>
        <v>Diane A.</v>
      </c>
      <c r="J1762" t="str">
        <f t="shared" si="138"/>
        <v>Raffington, Diane A.</v>
      </c>
      <c r="K1762">
        <f>VLOOKUP(C1762,'Invited Hospitals'!B:J, 7, FALSE)</f>
        <v>176</v>
      </c>
      <c r="L1762" s="132">
        <v>28</v>
      </c>
      <c r="M1762">
        <f>VLOOKUP($C1762,'Invited Hospitals'!$B:$J, 8, FALSE)</f>
        <v>2017</v>
      </c>
      <c r="N1762" s="132" t="str">
        <f>VLOOKUP($C1762,'Invited Hospitals'!$B:$K, 9, FALSE)</f>
        <v xml:space="preserve">Govt. (non federal) - State
</v>
      </c>
      <c r="O1762" s="17" t="s">
        <v>3056</v>
      </c>
      <c r="P1762" s="18">
        <v>37876</v>
      </c>
      <c r="Q1762" s="17" t="s">
        <v>2678</v>
      </c>
      <c r="R1762" s="132" t="str">
        <f>VLOOKUP($C1762,'Invited Hospitals'!$B:$K, 10, FALSE)</f>
        <v>Major</v>
      </c>
      <c r="V1762" s="1"/>
      <c r="X1762" s="1"/>
      <c r="AF1762" s="17"/>
      <c r="AG1762" s="18"/>
      <c r="AH1762" s="17"/>
    </row>
    <row r="1763" spans="1:34">
      <c r="A1763" s="84">
        <v>0.95138398737505159</v>
      </c>
      <c r="B1763" s="83" t="s">
        <v>1245</v>
      </c>
      <c r="C1763" s="83" t="s">
        <v>1245</v>
      </c>
      <c r="D1763" s="84">
        <v>6.2812775230464357E-2</v>
      </c>
      <c r="E1763" s="83" t="s">
        <v>1244</v>
      </c>
      <c r="F1763" s="84">
        <v>5.9301050074087702E-2</v>
      </c>
      <c r="G1763" s="83" t="s">
        <v>1225</v>
      </c>
      <c r="H1763" t="str">
        <f t="shared" si="140"/>
        <v>Riley</v>
      </c>
      <c r="I1763" t="str">
        <f t="shared" si="137"/>
        <v>Alicia M.</v>
      </c>
      <c r="J1763" t="str">
        <f t="shared" si="138"/>
        <v>Riley, Alicia M.</v>
      </c>
      <c r="K1763">
        <f>VLOOKUP(C1763,'Invited Hospitals'!B:J, 7, FALSE)</f>
        <v>176</v>
      </c>
      <c r="L1763" s="132">
        <v>28</v>
      </c>
      <c r="M1763">
        <f>VLOOKUP($C1763,'Invited Hospitals'!$B:$J, 8, FALSE)</f>
        <v>2017</v>
      </c>
      <c r="N1763" s="132" t="str">
        <f>VLOOKUP($C1763,'Invited Hospitals'!$B:$K, 9, FALSE)</f>
        <v xml:space="preserve">Govt. (non federal) - State
</v>
      </c>
      <c r="O1763" s="17" t="s">
        <v>3136</v>
      </c>
      <c r="P1763" s="18">
        <v>42576</v>
      </c>
      <c r="Q1763" s="17" t="s">
        <v>2678</v>
      </c>
      <c r="R1763" s="132" t="str">
        <f>VLOOKUP($C1763,'Invited Hospitals'!$B:$K, 10, FALSE)</f>
        <v>Major</v>
      </c>
      <c r="V1763" s="1"/>
      <c r="X1763" s="1"/>
      <c r="AF1763" s="17"/>
      <c r="AG1763" s="18"/>
      <c r="AH1763" s="17"/>
    </row>
    <row r="1764" spans="1:34">
      <c r="A1764" s="84">
        <v>0.46456338047708978</v>
      </c>
      <c r="B1764" s="83" t="s">
        <v>1245</v>
      </c>
      <c r="C1764" s="83" t="s">
        <v>1245</v>
      </c>
      <c r="D1764" s="84">
        <v>6.2812775230464357E-2</v>
      </c>
      <c r="E1764" s="83" t="s">
        <v>1244</v>
      </c>
      <c r="F1764" s="84">
        <v>5.9301050074087702E-2</v>
      </c>
      <c r="G1764" s="83" t="s">
        <v>1226</v>
      </c>
      <c r="H1764" t="str">
        <f t="shared" si="140"/>
        <v>Roseman</v>
      </c>
      <c r="I1764" t="str">
        <f t="shared" si="137"/>
        <v>Heather A.</v>
      </c>
      <c r="J1764" t="str">
        <f t="shared" si="138"/>
        <v>Roseman, Heather A.</v>
      </c>
      <c r="K1764">
        <f>VLOOKUP(C1764,'Invited Hospitals'!B:J, 7, FALSE)</f>
        <v>176</v>
      </c>
      <c r="L1764" s="132">
        <v>28</v>
      </c>
      <c r="M1764">
        <f>VLOOKUP($C1764,'Invited Hospitals'!$B:$J, 8, FALSE)</f>
        <v>2017</v>
      </c>
      <c r="N1764" s="132" t="str">
        <f>VLOOKUP($C1764,'Invited Hospitals'!$B:$K, 9, FALSE)</f>
        <v xml:space="preserve">Govt. (non federal) - State
</v>
      </c>
      <c r="O1764" s="17" t="s">
        <v>3056</v>
      </c>
      <c r="P1764" s="18">
        <v>39034</v>
      </c>
      <c r="Q1764" s="17" t="s">
        <v>2678</v>
      </c>
      <c r="R1764" s="132" t="str">
        <f>VLOOKUP($C1764,'Invited Hospitals'!$B:$K, 10, FALSE)</f>
        <v>Major</v>
      </c>
      <c r="V1764" s="1"/>
      <c r="X1764" s="1"/>
      <c r="AF1764" s="17"/>
      <c r="AG1764" s="18"/>
      <c r="AH1764" s="17"/>
    </row>
    <row r="1765" spans="1:34">
      <c r="A1765" s="84">
        <v>2.8430820661783374E-3</v>
      </c>
      <c r="B1765" s="83" t="s">
        <v>1245</v>
      </c>
      <c r="C1765" s="83" t="s">
        <v>1245</v>
      </c>
      <c r="D1765" s="84">
        <v>6.2812775230464357E-2</v>
      </c>
      <c r="E1765" s="83" t="s">
        <v>1244</v>
      </c>
      <c r="F1765" s="84">
        <v>5.9301050074087702E-2</v>
      </c>
      <c r="G1765" s="83" t="s">
        <v>1227</v>
      </c>
      <c r="H1765" t="str">
        <f t="shared" si="140"/>
        <v>Ross</v>
      </c>
      <c r="I1765" t="str">
        <f t="shared" si="137"/>
        <v>Dorota M.</v>
      </c>
      <c r="J1765" t="str">
        <f t="shared" si="138"/>
        <v>Ross, Dorota M.</v>
      </c>
      <c r="K1765">
        <f>VLOOKUP(C1765,'Invited Hospitals'!B:J, 7, FALSE)</f>
        <v>176</v>
      </c>
      <c r="L1765" s="132">
        <v>28</v>
      </c>
      <c r="M1765">
        <f>VLOOKUP($C1765,'Invited Hospitals'!$B:$J, 8, FALSE)</f>
        <v>2017</v>
      </c>
      <c r="N1765" s="132" t="str">
        <f>VLOOKUP($C1765,'Invited Hospitals'!$B:$K, 9, FALSE)</f>
        <v xml:space="preserve">Govt. (non federal) - State
</v>
      </c>
      <c r="O1765" s="17" t="s">
        <v>3056</v>
      </c>
      <c r="P1765" s="18">
        <v>42352</v>
      </c>
      <c r="Q1765" s="17" t="s">
        <v>2681</v>
      </c>
      <c r="R1765" s="132" t="str">
        <f>VLOOKUP($C1765,'Invited Hospitals'!$B:$K, 10, FALSE)</f>
        <v>Major</v>
      </c>
      <c r="V1765" s="1"/>
      <c r="X1765" s="1"/>
      <c r="AF1765" s="17"/>
      <c r="AG1765" s="18"/>
      <c r="AH1765" s="17"/>
    </row>
    <row r="1766" spans="1:34">
      <c r="A1766" s="84">
        <v>5.7797260025551522E-2</v>
      </c>
      <c r="B1766" s="83" t="s">
        <v>1245</v>
      </c>
      <c r="C1766" s="83" t="s">
        <v>1245</v>
      </c>
      <c r="D1766" s="84">
        <v>6.2812775230464357E-2</v>
      </c>
      <c r="E1766" s="83" t="s">
        <v>1244</v>
      </c>
      <c r="F1766" s="84">
        <v>5.9301050074087702E-2</v>
      </c>
      <c r="G1766" s="83" t="s">
        <v>1228</v>
      </c>
      <c r="H1766" t="str">
        <f t="shared" si="140"/>
        <v>Ryan</v>
      </c>
      <c r="I1766" t="str">
        <f t="shared" si="137"/>
        <v>Maria R.</v>
      </c>
      <c r="J1766" t="str">
        <f t="shared" si="138"/>
        <v>Ryan, Maria R.</v>
      </c>
      <c r="K1766">
        <f>VLOOKUP(C1766,'Invited Hospitals'!B:J, 7, FALSE)</f>
        <v>176</v>
      </c>
      <c r="L1766" s="132">
        <v>28</v>
      </c>
      <c r="M1766">
        <f>VLOOKUP($C1766,'Invited Hospitals'!$B:$J, 8, FALSE)</f>
        <v>2017</v>
      </c>
      <c r="N1766" s="132" t="str">
        <f>VLOOKUP($C1766,'Invited Hospitals'!$B:$K, 9, FALSE)</f>
        <v xml:space="preserve">Govt. (non federal) - State
</v>
      </c>
      <c r="O1766" s="17" t="s">
        <v>3136</v>
      </c>
      <c r="P1766" s="18">
        <v>42828</v>
      </c>
      <c r="Q1766" s="17" t="s">
        <v>2681</v>
      </c>
      <c r="R1766" s="132" t="str">
        <f>VLOOKUP($C1766,'Invited Hospitals'!$B:$K, 10, FALSE)</f>
        <v>Major</v>
      </c>
      <c r="V1766" s="1"/>
      <c r="X1766" s="1"/>
      <c r="AF1766" s="17"/>
      <c r="AG1766" s="18"/>
      <c r="AH1766" s="17"/>
    </row>
    <row r="1767" spans="1:34">
      <c r="A1767" s="84">
        <v>0.81806758678916236</v>
      </c>
      <c r="B1767" s="83" t="s">
        <v>1245</v>
      </c>
      <c r="C1767" s="83" t="s">
        <v>1245</v>
      </c>
      <c r="D1767" s="84">
        <v>6.2812775230464357E-2</v>
      </c>
      <c r="E1767" s="83" t="s">
        <v>1244</v>
      </c>
      <c r="F1767" s="84">
        <v>5.9301050074087702E-2</v>
      </c>
      <c r="G1767" s="83" t="s">
        <v>1229</v>
      </c>
      <c r="H1767" t="str">
        <f t="shared" si="140"/>
        <v>Sajan</v>
      </c>
      <c r="I1767" t="str">
        <f t="shared" si="137"/>
        <v>Elsy</v>
      </c>
      <c r="J1767" t="str">
        <f t="shared" si="138"/>
        <v>Sajan, Elsy</v>
      </c>
      <c r="K1767">
        <f>VLOOKUP(C1767,'Invited Hospitals'!B:J, 7, FALSE)</f>
        <v>176</v>
      </c>
      <c r="L1767" s="132">
        <v>28</v>
      </c>
      <c r="M1767">
        <f>VLOOKUP($C1767,'Invited Hospitals'!$B:$J, 8, FALSE)</f>
        <v>2017</v>
      </c>
      <c r="N1767" s="132" t="str">
        <f>VLOOKUP($C1767,'Invited Hospitals'!$B:$K, 9, FALSE)</f>
        <v xml:space="preserve">Govt. (non federal) - State
</v>
      </c>
      <c r="O1767" s="17" t="s">
        <v>3056</v>
      </c>
      <c r="P1767" s="18">
        <v>41211</v>
      </c>
      <c r="Q1767" s="17" t="s">
        <v>2678</v>
      </c>
      <c r="R1767" s="132" t="str">
        <f>VLOOKUP($C1767,'Invited Hospitals'!$B:$K, 10, FALSE)</f>
        <v>Major</v>
      </c>
      <c r="V1767" s="1"/>
      <c r="X1767" s="1"/>
      <c r="AF1767" s="17"/>
      <c r="AG1767" s="18"/>
      <c r="AH1767" s="17"/>
    </row>
    <row r="1768" spans="1:34">
      <c r="A1768" s="84">
        <v>2.6662713354452805E-3</v>
      </c>
      <c r="B1768" s="83" t="s">
        <v>1245</v>
      </c>
      <c r="C1768" s="83" t="s">
        <v>1245</v>
      </c>
      <c r="D1768" s="84">
        <v>6.2812775230464357E-2</v>
      </c>
      <c r="E1768" s="83" t="s">
        <v>1244</v>
      </c>
      <c r="F1768" s="84">
        <v>5.9301050074087702E-2</v>
      </c>
      <c r="G1768" s="83" t="s">
        <v>1230</v>
      </c>
      <c r="H1768" t="str">
        <f t="shared" si="140"/>
        <v>San</v>
      </c>
      <c r="I1768" t="str">
        <f t="shared" si="137"/>
        <v>Angelo Kimberly A</v>
      </c>
      <c r="J1768" t="str">
        <f t="shared" si="138"/>
        <v>San, Angelo Kimberly A</v>
      </c>
      <c r="K1768">
        <f>VLOOKUP(C1768,'Invited Hospitals'!B:J, 7, FALSE)</f>
        <v>176</v>
      </c>
      <c r="L1768" s="132">
        <v>28</v>
      </c>
      <c r="M1768">
        <f>VLOOKUP($C1768,'Invited Hospitals'!$B:$J, 8, FALSE)</f>
        <v>2017</v>
      </c>
      <c r="N1768" s="132" t="str">
        <f>VLOOKUP($C1768,'Invited Hospitals'!$B:$K, 9, FALSE)</f>
        <v xml:space="preserve">Govt. (non federal) - State
</v>
      </c>
      <c r="O1768" s="17" t="s">
        <v>3056</v>
      </c>
      <c r="P1768" s="18">
        <v>42527</v>
      </c>
      <c r="Q1768" s="17" t="s">
        <v>2678</v>
      </c>
      <c r="R1768" s="132" t="str">
        <f>VLOOKUP($C1768,'Invited Hospitals'!$B:$K, 10, FALSE)</f>
        <v>Major</v>
      </c>
      <c r="V1768" s="1"/>
      <c r="X1768" s="1"/>
      <c r="AF1768" s="17"/>
      <c r="AG1768" s="18"/>
      <c r="AH1768" s="17"/>
    </row>
    <row r="1769" spans="1:34">
      <c r="A1769" s="84">
        <v>0.73029595568449601</v>
      </c>
      <c r="B1769" s="83" t="s">
        <v>1245</v>
      </c>
      <c r="C1769" s="83" t="s">
        <v>1245</v>
      </c>
      <c r="D1769" s="84">
        <v>6.2812775230464357E-2</v>
      </c>
      <c r="E1769" s="83" t="s">
        <v>1244</v>
      </c>
      <c r="F1769" s="84">
        <v>5.9301050074087702E-2</v>
      </c>
      <c r="G1769" s="83" t="s">
        <v>1231</v>
      </c>
      <c r="H1769" t="str">
        <f t="shared" si="140"/>
        <v>Sanchez</v>
      </c>
      <c r="I1769" t="str">
        <f t="shared" si="137"/>
        <v>Myriam</v>
      </c>
      <c r="J1769" t="str">
        <f t="shared" si="138"/>
        <v>Sanchez, Myriam</v>
      </c>
      <c r="K1769">
        <f>VLOOKUP(C1769,'Invited Hospitals'!B:J, 7, FALSE)</f>
        <v>176</v>
      </c>
      <c r="L1769" s="132">
        <v>28</v>
      </c>
      <c r="M1769">
        <f>VLOOKUP($C1769,'Invited Hospitals'!$B:$J, 8, FALSE)</f>
        <v>2017</v>
      </c>
      <c r="N1769" s="132" t="str">
        <f>VLOOKUP($C1769,'Invited Hospitals'!$B:$K, 9, FALSE)</f>
        <v xml:space="preserve">Govt. (non federal) - State
</v>
      </c>
      <c r="O1769" s="17" t="s">
        <v>3056</v>
      </c>
      <c r="P1769" s="18">
        <v>40721</v>
      </c>
      <c r="Q1769" s="17" t="s">
        <v>2678</v>
      </c>
      <c r="R1769" s="132" t="str">
        <f>VLOOKUP($C1769,'Invited Hospitals'!$B:$K, 10, FALSE)</f>
        <v>Major</v>
      </c>
      <c r="V1769" s="1"/>
      <c r="X1769" s="1"/>
      <c r="AF1769" s="17"/>
      <c r="AG1769" s="18"/>
      <c r="AH1769" s="17"/>
    </row>
    <row r="1770" spans="1:34">
      <c r="A1770" s="84">
        <v>3.3066025980880043E-2</v>
      </c>
      <c r="B1770" s="83" t="s">
        <v>1245</v>
      </c>
      <c r="C1770" s="83" t="s">
        <v>1245</v>
      </c>
      <c r="D1770" s="84">
        <v>6.2812775230464357E-2</v>
      </c>
      <c r="E1770" s="83" t="s">
        <v>1244</v>
      </c>
      <c r="F1770" s="84">
        <v>5.9301050074087702E-2</v>
      </c>
      <c r="G1770" s="83" t="s">
        <v>1232</v>
      </c>
      <c r="H1770" t="str">
        <f t="shared" si="140"/>
        <v>Santisteban</v>
      </c>
      <c r="I1770" t="str">
        <f t="shared" si="137"/>
        <v>Isabel M.</v>
      </c>
      <c r="J1770" t="str">
        <f t="shared" si="138"/>
        <v>Santisteban, Isabel M.</v>
      </c>
      <c r="K1770">
        <f>VLOOKUP(C1770,'Invited Hospitals'!B:J, 7, FALSE)</f>
        <v>176</v>
      </c>
      <c r="L1770" s="132">
        <v>28</v>
      </c>
      <c r="M1770">
        <f>VLOOKUP($C1770,'Invited Hospitals'!$B:$J, 8, FALSE)</f>
        <v>2017</v>
      </c>
      <c r="N1770" s="132" t="str">
        <f>VLOOKUP($C1770,'Invited Hospitals'!$B:$K, 9, FALSE)</f>
        <v xml:space="preserve">Govt. (non federal) - State
</v>
      </c>
      <c r="O1770" s="17" t="s">
        <v>3136</v>
      </c>
      <c r="P1770" s="18">
        <v>42926</v>
      </c>
      <c r="Q1770" s="17" t="s">
        <v>2428</v>
      </c>
      <c r="R1770" s="132" t="str">
        <f>VLOOKUP($C1770,'Invited Hospitals'!$B:$K, 10, FALSE)</f>
        <v>Major</v>
      </c>
      <c r="V1770" s="1"/>
      <c r="X1770" s="1"/>
      <c r="AF1770" s="17"/>
      <c r="AG1770" s="18"/>
      <c r="AH1770" s="17"/>
    </row>
    <row r="1771" spans="1:34">
      <c r="A1771" s="84">
        <v>0.74620912531901806</v>
      </c>
      <c r="B1771" s="83" t="s">
        <v>1245</v>
      </c>
      <c r="C1771" s="83" t="s">
        <v>1245</v>
      </c>
      <c r="D1771" s="84">
        <v>6.2812775230464357E-2</v>
      </c>
      <c r="E1771" s="83" t="s">
        <v>1244</v>
      </c>
      <c r="F1771" s="84">
        <v>5.9301050074087702E-2</v>
      </c>
      <c r="G1771" s="83" t="s">
        <v>1233</v>
      </c>
      <c r="H1771" t="str">
        <f t="shared" si="140"/>
        <v>Santos</v>
      </c>
      <c r="I1771" t="str">
        <f t="shared" si="137"/>
        <v>Michelle E.</v>
      </c>
      <c r="J1771" t="str">
        <f t="shared" si="138"/>
        <v>Santos, Michelle E.</v>
      </c>
      <c r="K1771">
        <f>VLOOKUP(C1771,'Invited Hospitals'!B:J, 7, FALSE)</f>
        <v>176</v>
      </c>
      <c r="L1771" s="132">
        <v>28</v>
      </c>
      <c r="M1771">
        <f>VLOOKUP($C1771,'Invited Hospitals'!$B:$J, 8, FALSE)</f>
        <v>2017</v>
      </c>
      <c r="N1771" s="132" t="str">
        <f>VLOOKUP($C1771,'Invited Hospitals'!$B:$K, 9, FALSE)</f>
        <v xml:space="preserve">Govt. (non federal) - State
</v>
      </c>
      <c r="O1771" s="17" t="s">
        <v>3056</v>
      </c>
      <c r="P1771" s="18">
        <v>42527</v>
      </c>
      <c r="Q1771" s="17" t="s">
        <v>2678</v>
      </c>
      <c r="R1771" s="132" t="str">
        <f>VLOOKUP($C1771,'Invited Hospitals'!$B:$K, 10, FALSE)</f>
        <v>Major</v>
      </c>
      <c r="V1771" s="1"/>
      <c r="X1771" s="1"/>
      <c r="AF1771" s="17"/>
      <c r="AG1771" s="18"/>
      <c r="AH1771" s="17"/>
    </row>
    <row r="1772" spans="1:34">
      <c r="A1772" s="84">
        <v>0.7585892080538299</v>
      </c>
      <c r="B1772" s="83" t="s">
        <v>1245</v>
      </c>
      <c r="C1772" s="83" t="s">
        <v>1245</v>
      </c>
      <c r="D1772" s="84">
        <v>6.2812775230464357E-2</v>
      </c>
      <c r="E1772" s="83" t="s">
        <v>1244</v>
      </c>
      <c r="F1772" s="84">
        <v>5.9301050074087702E-2</v>
      </c>
      <c r="G1772" s="83" t="s">
        <v>1234</v>
      </c>
      <c r="H1772" t="str">
        <f t="shared" si="140"/>
        <v>Sardinha</v>
      </c>
      <c r="I1772" t="str">
        <f t="shared" si="137"/>
        <v>Noelle D.</v>
      </c>
      <c r="J1772" t="str">
        <f t="shared" si="138"/>
        <v>Sardinha, Noelle D.</v>
      </c>
      <c r="K1772">
        <f>VLOOKUP(C1772,'Invited Hospitals'!B:J, 7, FALSE)</f>
        <v>176</v>
      </c>
      <c r="L1772" s="132">
        <v>28</v>
      </c>
      <c r="M1772">
        <f>VLOOKUP($C1772,'Invited Hospitals'!$B:$J, 8, FALSE)</f>
        <v>2017</v>
      </c>
      <c r="N1772" s="132" t="str">
        <f>VLOOKUP($C1772,'Invited Hospitals'!$B:$K, 9, FALSE)</f>
        <v xml:space="preserve">Govt. (non federal) - State
</v>
      </c>
      <c r="O1772" s="17" t="s">
        <v>3136</v>
      </c>
      <c r="P1772" s="18">
        <v>42828</v>
      </c>
      <c r="Q1772" s="17" t="s">
        <v>2681</v>
      </c>
      <c r="R1772" s="132" t="str">
        <f>VLOOKUP($C1772,'Invited Hospitals'!$B:$K, 10, FALSE)</f>
        <v>Major</v>
      </c>
      <c r="V1772" s="1"/>
      <c r="X1772" s="1"/>
      <c r="AF1772" s="17"/>
      <c r="AG1772" s="18"/>
      <c r="AH1772" s="17"/>
    </row>
    <row r="1773" spans="1:34">
      <c r="A1773" s="84">
        <v>0.70187602176897979</v>
      </c>
      <c r="B1773" s="83" t="s">
        <v>1245</v>
      </c>
      <c r="C1773" s="83" t="s">
        <v>1245</v>
      </c>
      <c r="D1773" s="84">
        <v>6.2812775230464357E-2</v>
      </c>
      <c r="E1773" s="83" t="s">
        <v>1244</v>
      </c>
      <c r="F1773" s="84">
        <v>5.9301050074087702E-2</v>
      </c>
      <c r="G1773" s="83" t="s">
        <v>1235</v>
      </c>
      <c r="H1773" t="str">
        <f t="shared" si="140"/>
        <v>Servellon</v>
      </c>
      <c r="I1773" t="str">
        <f t="shared" si="137"/>
        <v>Carmen E.</v>
      </c>
      <c r="J1773" t="str">
        <f t="shared" si="138"/>
        <v>Servellon, Carmen E.</v>
      </c>
      <c r="K1773">
        <f>VLOOKUP(C1773,'Invited Hospitals'!B:J, 7, FALSE)</f>
        <v>176</v>
      </c>
      <c r="L1773" s="132">
        <v>28</v>
      </c>
      <c r="M1773">
        <f>VLOOKUP($C1773,'Invited Hospitals'!$B:$J, 8, FALSE)</f>
        <v>2017</v>
      </c>
      <c r="N1773" s="132" t="str">
        <f>VLOOKUP($C1773,'Invited Hospitals'!$B:$K, 9, FALSE)</f>
        <v xml:space="preserve">Govt. (non federal) - State
</v>
      </c>
      <c r="O1773" s="17" t="s">
        <v>3136</v>
      </c>
      <c r="P1773" s="18">
        <v>42891</v>
      </c>
      <c r="Q1773" s="17" t="s">
        <v>2681</v>
      </c>
      <c r="R1773" s="132" t="str">
        <f>VLOOKUP($C1773,'Invited Hospitals'!$B:$K, 10, FALSE)</f>
        <v>Major</v>
      </c>
      <c r="V1773" s="1"/>
      <c r="X1773" s="1"/>
      <c r="AF1773" s="17"/>
      <c r="AG1773" s="18"/>
      <c r="AH1773" s="17"/>
    </row>
    <row r="1774" spans="1:34">
      <c r="A1774" s="84">
        <v>0.52345162801169709</v>
      </c>
      <c r="B1774" s="83" t="s">
        <v>1245</v>
      </c>
      <c r="C1774" s="83" t="s">
        <v>1245</v>
      </c>
      <c r="D1774" s="84">
        <v>6.2812775230464357E-2</v>
      </c>
      <c r="E1774" s="83" t="s">
        <v>1244</v>
      </c>
      <c r="F1774" s="84">
        <v>5.9301050074087702E-2</v>
      </c>
      <c r="G1774" s="83" t="s">
        <v>1236</v>
      </c>
      <c r="H1774" t="str">
        <f t="shared" si="140"/>
        <v>Sillasen</v>
      </c>
      <c r="I1774" t="str">
        <f t="shared" si="137"/>
        <v>Roseann Z.</v>
      </c>
      <c r="J1774" t="str">
        <f t="shared" si="138"/>
        <v>Sillasen, Roseann Z.</v>
      </c>
      <c r="K1774">
        <f>VLOOKUP(C1774,'Invited Hospitals'!B:J, 7, FALSE)</f>
        <v>176</v>
      </c>
      <c r="L1774" s="132">
        <v>28</v>
      </c>
      <c r="M1774">
        <f>VLOOKUP($C1774,'Invited Hospitals'!$B:$J, 8, FALSE)</f>
        <v>2017</v>
      </c>
      <c r="N1774" s="132" t="str">
        <f>VLOOKUP($C1774,'Invited Hospitals'!$B:$K, 9, FALSE)</f>
        <v xml:space="preserve">Govt. (non federal) - State
</v>
      </c>
      <c r="O1774" s="17" t="s">
        <v>3136</v>
      </c>
      <c r="P1774" s="18">
        <v>40408</v>
      </c>
      <c r="Q1774" s="17" t="s">
        <v>2678</v>
      </c>
      <c r="R1774" s="132" t="str">
        <f>VLOOKUP($C1774,'Invited Hospitals'!$B:$K, 10, FALSE)</f>
        <v>Major</v>
      </c>
      <c r="V1774" s="1"/>
      <c r="X1774" s="1"/>
      <c r="AF1774" s="17"/>
      <c r="AG1774" s="18"/>
      <c r="AH1774" s="17"/>
    </row>
    <row r="1775" spans="1:34">
      <c r="A1775" s="84">
        <v>0.57473790776861999</v>
      </c>
      <c r="B1775" s="83" t="s">
        <v>1245</v>
      </c>
      <c r="C1775" s="83" t="s">
        <v>1245</v>
      </c>
      <c r="D1775" s="84">
        <v>6.2812775230464357E-2</v>
      </c>
      <c r="E1775" s="83" t="s">
        <v>1244</v>
      </c>
      <c r="F1775" s="84">
        <v>5.9301050074087702E-2</v>
      </c>
      <c r="G1775" s="83" t="s">
        <v>1237</v>
      </c>
      <c r="H1775" t="str">
        <f t="shared" si="140"/>
        <v>Spear</v>
      </c>
      <c r="I1775" t="str">
        <f t="shared" si="137"/>
        <v>Heather</v>
      </c>
      <c r="J1775" t="str">
        <f t="shared" si="138"/>
        <v>Spear, Heather</v>
      </c>
      <c r="K1775">
        <f>VLOOKUP(C1775,'Invited Hospitals'!B:J, 7, FALSE)</f>
        <v>176</v>
      </c>
      <c r="L1775" s="132">
        <v>28</v>
      </c>
      <c r="M1775">
        <f>VLOOKUP($C1775,'Invited Hospitals'!$B:$J, 8, FALSE)</f>
        <v>2017</v>
      </c>
      <c r="N1775" s="132" t="str">
        <f>VLOOKUP($C1775,'Invited Hospitals'!$B:$K, 9, FALSE)</f>
        <v xml:space="preserve">Govt. (non federal) - State
</v>
      </c>
      <c r="O1775" s="17" t="s">
        <v>3136</v>
      </c>
      <c r="P1775" s="18">
        <v>42828</v>
      </c>
      <c r="Q1775" s="17" t="s">
        <v>2681</v>
      </c>
      <c r="R1775" s="132" t="str">
        <f>VLOOKUP($C1775,'Invited Hospitals'!$B:$K, 10, FALSE)</f>
        <v>Major</v>
      </c>
      <c r="V1775" s="1"/>
      <c r="X1775" s="1"/>
      <c r="AF1775" s="17"/>
      <c r="AG1775" s="18"/>
      <c r="AH1775" s="17"/>
    </row>
    <row r="1776" spans="1:34">
      <c r="A1776" s="84">
        <v>0.66620283180274775</v>
      </c>
      <c r="B1776" s="83" t="s">
        <v>1245</v>
      </c>
      <c r="C1776" s="83" t="s">
        <v>1245</v>
      </c>
      <c r="D1776" s="84">
        <v>6.2812775230464357E-2</v>
      </c>
      <c r="E1776" s="83" t="s">
        <v>1244</v>
      </c>
      <c r="F1776" s="84">
        <v>5.9301050074087702E-2</v>
      </c>
      <c r="G1776" s="83" t="s">
        <v>1238</v>
      </c>
      <c r="H1776" t="str">
        <f t="shared" si="140"/>
        <v>Szablowski</v>
      </c>
      <c r="I1776" t="str">
        <f t="shared" si="137"/>
        <v>Katarzyna</v>
      </c>
      <c r="J1776" t="str">
        <f t="shared" si="138"/>
        <v>Szablowski, Katarzyna</v>
      </c>
      <c r="K1776">
        <f>VLOOKUP(C1776,'Invited Hospitals'!B:J, 7, FALSE)</f>
        <v>176</v>
      </c>
      <c r="L1776" s="132">
        <v>28</v>
      </c>
      <c r="M1776">
        <f>VLOOKUP($C1776,'Invited Hospitals'!$B:$J, 8, FALSE)</f>
        <v>2017</v>
      </c>
      <c r="N1776" s="132" t="str">
        <f>VLOOKUP($C1776,'Invited Hospitals'!$B:$K, 9, FALSE)</f>
        <v xml:space="preserve">Govt. (non federal) - State
</v>
      </c>
      <c r="O1776" s="17" t="s">
        <v>3136</v>
      </c>
      <c r="P1776" s="18">
        <v>42842</v>
      </c>
      <c r="Q1776" s="17" t="s">
        <v>2681</v>
      </c>
      <c r="R1776" s="132" t="str">
        <f>VLOOKUP($C1776,'Invited Hospitals'!$B:$K, 10, FALSE)</f>
        <v>Major</v>
      </c>
      <c r="V1776" s="1"/>
      <c r="X1776" s="1"/>
      <c r="AF1776" s="17"/>
      <c r="AG1776" s="18"/>
      <c r="AH1776" s="17"/>
    </row>
    <row r="1777" spans="1:34">
      <c r="A1777" s="84">
        <v>0.36255369270542981</v>
      </c>
      <c r="B1777" s="83" t="s">
        <v>1245</v>
      </c>
      <c r="C1777" s="83" t="s">
        <v>1245</v>
      </c>
      <c r="D1777" s="84">
        <v>6.2812775230464357E-2</v>
      </c>
      <c r="E1777" s="83" t="s">
        <v>1244</v>
      </c>
      <c r="F1777" s="84">
        <v>5.9301050074087702E-2</v>
      </c>
      <c r="G1777" s="83" t="s">
        <v>1239</v>
      </c>
      <c r="H1777" t="str">
        <f t="shared" si="140"/>
        <v>Tardif</v>
      </c>
      <c r="I1777" t="str">
        <f t="shared" si="137"/>
        <v>Olga</v>
      </c>
      <c r="J1777" t="str">
        <f t="shared" si="138"/>
        <v>Tardif, Olga</v>
      </c>
      <c r="K1777">
        <f>VLOOKUP(C1777,'Invited Hospitals'!B:J, 7, FALSE)</f>
        <v>176</v>
      </c>
      <c r="L1777" s="132">
        <v>28</v>
      </c>
      <c r="M1777">
        <f>VLOOKUP($C1777,'Invited Hospitals'!$B:$J, 8, FALSE)</f>
        <v>2017</v>
      </c>
      <c r="N1777" s="132" t="str">
        <f>VLOOKUP($C1777,'Invited Hospitals'!$B:$K, 9, FALSE)</f>
        <v xml:space="preserve">Govt. (non federal) - State
</v>
      </c>
      <c r="O1777" s="17" t="s">
        <v>3136</v>
      </c>
      <c r="P1777" s="18">
        <v>40077</v>
      </c>
      <c r="Q1777" s="17" t="s">
        <v>2681</v>
      </c>
      <c r="R1777" s="132" t="str">
        <f>VLOOKUP($C1777,'Invited Hospitals'!$B:$K, 10, FALSE)</f>
        <v>Major</v>
      </c>
      <c r="V1777" s="1"/>
      <c r="X1777" s="1"/>
      <c r="AF1777" s="17"/>
      <c r="AG1777" s="18"/>
      <c r="AH1777" s="17"/>
    </row>
    <row r="1778" spans="1:34">
      <c r="A1778" s="84">
        <v>0.56498687336206532</v>
      </c>
      <c r="B1778" s="83" t="s">
        <v>1245</v>
      </c>
      <c r="C1778" s="83" t="s">
        <v>1245</v>
      </c>
      <c r="D1778" s="84">
        <v>6.2812775230464357E-2</v>
      </c>
      <c r="E1778" s="83" t="s">
        <v>1244</v>
      </c>
      <c r="F1778" s="84">
        <v>5.9301050074087702E-2</v>
      </c>
      <c r="G1778" s="83" t="s">
        <v>1240</v>
      </c>
      <c r="H1778" t="str">
        <f t="shared" si="140"/>
        <v>Thompson</v>
      </c>
      <c r="I1778" t="str">
        <f t="shared" si="137"/>
        <v>Kelly L.</v>
      </c>
      <c r="J1778" t="str">
        <f t="shared" si="138"/>
        <v>Thompson, Kelly L.</v>
      </c>
      <c r="K1778">
        <f>VLOOKUP(C1778,'Invited Hospitals'!B:J, 7, FALSE)</f>
        <v>176</v>
      </c>
      <c r="L1778" s="132">
        <v>28</v>
      </c>
      <c r="M1778">
        <f>VLOOKUP($C1778,'Invited Hospitals'!$B:$J, 8, FALSE)</f>
        <v>2017</v>
      </c>
      <c r="N1778" s="132" t="str">
        <f>VLOOKUP($C1778,'Invited Hospitals'!$B:$K, 9, FALSE)</f>
        <v xml:space="preserve">Govt. (non federal) - State
</v>
      </c>
      <c r="O1778" s="17" t="s">
        <v>3056</v>
      </c>
      <c r="P1778" s="18">
        <v>42422</v>
      </c>
      <c r="Q1778" s="17" t="s">
        <v>2678</v>
      </c>
      <c r="R1778" s="132" t="str">
        <f>VLOOKUP($C1778,'Invited Hospitals'!$B:$K, 10, FALSE)</f>
        <v>Major</v>
      </c>
      <c r="V1778" s="1"/>
      <c r="X1778" s="1"/>
      <c r="AF1778" s="17"/>
      <c r="AG1778" s="18"/>
      <c r="AH1778" s="17"/>
    </row>
    <row r="1779" spans="1:34">
      <c r="A1779" s="84">
        <v>0.91681124862287755</v>
      </c>
      <c r="B1779" s="83" t="s">
        <v>1245</v>
      </c>
      <c r="C1779" s="83" t="s">
        <v>1245</v>
      </c>
      <c r="D1779" s="84">
        <v>6.2812775230464357E-2</v>
      </c>
      <c r="E1779" s="83" t="s">
        <v>1244</v>
      </c>
      <c r="F1779" s="84">
        <v>5.9301050074087702E-2</v>
      </c>
      <c r="G1779" s="83" t="s">
        <v>1241</v>
      </c>
      <c r="H1779" t="str">
        <f t="shared" si="140"/>
        <v>Toukour</v>
      </c>
      <c r="I1779" t="str">
        <f t="shared" si="137"/>
        <v>Jennifer</v>
      </c>
      <c r="J1779" t="str">
        <f t="shared" si="138"/>
        <v>Toukour, Jennifer</v>
      </c>
      <c r="K1779">
        <f>VLOOKUP(C1779,'Invited Hospitals'!B:J, 7, FALSE)</f>
        <v>176</v>
      </c>
      <c r="L1779" s="132">
        <v>28</v>
      </c>
      <c r="M1779">
        <f>VLOOKUP($C1779,'Invited Hospitals'!$B:$J, 8, FALSE)</f>
        <v>2017</v>
      </c>
      <c r="N1779" s="132" t="str">
        <f>VLOOKUP($C1779,'Invited Hospitals'!$B:$K, 9, FALSE)</f>
        <v xml:space="preserve">Govt. (non federal) - State
</v>
      </c>
      <c r="O1779" s="17" t="s">
        <v>3056</v>
      </c>
      <c r="P1779" s="18">
        <v>41512</v>
      </c>
      <c r="Q1779" s="17" t="s">
        <v>2681</v>
      </c>
      <c r="R1779" s="132" t="str">
        <f>VLOOKUP($C1779,'Invited Hospitals'!$B:$K, 10, FALSE)</f>
        <v>Major</v>
      </c>
      <c r="V1779" s="1"/>
      <c r="X1779" s="1"/>
      <c r="AF1779" s="17"/>
      <c r="AG1779" s="18"/>
      <c r="AH1779" s="17"/>
    </row>
    <row r="1780" spans="1:34">
      <c r="A1780" s="84">
        <v>0.95016820837816562</v>
      </c>
      <c r="B1780" s="83" t="s">
        <v>1245</v>
      </c>
      <c r="C1780" s="83" t="s">
        <v>1245</v>
      </c>
      <c r="D1780" s="84">
        <v>6.2812775230464357E-2</v>
      </c>
      <c r="E1780" s="83" t="s">
        <v>1244</v>
      </c>
      <c r="F1780" s="84">
        <v>5.9301050074087702E-2</v>
      </c>
      <c r="G1780" s="83" t="s">
        <v>1242</v>
      </c>
      <c r="H1780" t="str">
        <f t="shared" si="140"/>
        <v>Williams</v>
      </c>
      <c r="I1780" t="str">
        <f t="shared" si="137"/>
        <v>Katherine</v>
      </c>
      <c r="J1780" t="str">
        <f t="shared" si="138"/>
        <v>Williams, Katherine</v>
      </c>
      <c r="K1780">
        <f>VLOOKUP(C1780,'Invited Hospitals'!B:J, 7, FALSE)</f>
        <v>176</v>
      </c>
      <c r="L1780" s="132">
        <v>28</v>
      </c>
      <c r="M1780">
        <f>VLOOKUP($C1780,'Invited Hospitals'!$B:$J, 8, FALSE)</f>
        <v>2017</v>
      </c>
      <c r="N1780" s="132" t="str">
        <f>VLOOKUP($C1780,'Invited Hospitals'!$B:$K, 9, FALSE)</f>
        <v xml:space="preserve">Govt. (non federal) - State
</v>
      </c>
      <c r="O1780" s="17" t="s">
        <v>3136</v>
      </c>
      <c r="P1780" s="18">
        <v>39923</v>
      </c>
      <c r="Q1780" s="17" t="s">
        <v>2428</v>
      </c>
      <c r="R1780" s="132" t="str">
        <f>VLOOKUP($C1780,'Invited Hospitals'!$B:$K, 10, FALSE)</f>
        <v>Major</v>
      </c>
      <c r="V1780" s="1"/>
      <c r="X1780" s="1"/>
      <c r="AF1780" s="17"/>
      <c r="AG1780" s="18"/>
      <c r="AH1780" s="17"/>
    </row>
    <row r="1781" spans="1:34">
      <c r="A1781" s="84">
        <v>0.13235735293373996</v>
      </c>
      <c r="B1781" s="83" t="s">
        <v>1245</v>
      </c>
      <c r="C1781" s="83" t="s">
        <v>1245</v>
      </c>
      <c r="D1781" s="84">
        <v>6.2812775230464357E-2</v>
      </c>
      <c r="E1781" s="83" t="s">
        <v>1244</v>
      </c>
      <c r="F1781" s="84">
        <v>5.9301050074087702E-2</v>
      </c>
      <c r="G1781" s="83" t="s">
        <v>1243</v>
      </c>
      <c r="H1781" t="str">
        <f t="shared" si="140"/>
        <v>Ziolkowska</v>
      </c>
      <c r="I1781" t="str">
        <f t="shared" si="137"/>
        <v>Agata</v>
      </c>
      <c r="J1781" t="str">
        <f t="shared" si="138"/>
        <v>Ziolkowska, Agata</v>
      </c>
      <c r="K1781">
        <f>VLOOKUP(C1781,'Invited Hospitals'!B:J, 7, FALSE)</f>
        <v>176</v>
      </c>
      <c r="L1781" s="132">
        <v>28</v>
      </c>
      <c r="M1781">
        <f>VLOOKUP($C1781,'Invited Hospitals'!$B:$J, 8, FALSE)</f>
        <v>2017</v>
      </c>
      <c r="N1781" s="132" t="str">
        <f>VLOOKUP($C1781,'Invited Hospitals'!$B:$K, 9, FALSE)</f>
        <v xml:space="preserve">Govt. (non federal) - State
</v>
      </c>
      <c r="O1781" s="17" t="s">
        <v>3056</v>
      </c>
      <c r="P1781" s="18">
        <v>41099</v>
      </c>
      <c r="Q1781" s="17" t="s">
        <v>2678</v>
      </c>
      <c r="R1781" s="132" t="str">
        <f>VLOOKUP($C1781,'Invited Hospitals'!$B:$K, 10, FALSE)</f>
        <v>Major</v>
      </c>
      <c r="V1781" s="1"/>
      <c r="X1781" s="1"/>
      <c r="Y1781" s="4"/>
      <c r="AF1781" s="33"/>
      <c r="AG1781" s="33"/>
      <c r="AH1781" s="17"/>
    </row>
    <row r="1782" spans="1:34">
      <c r="A1782" s="84">
        <v>0.6343453346860739</v>
      </c>
      <c r="B1782" s="83" t="s">
        <v>1127</v>
      </c>
      <c r="C1782" s="83" t="s">
        <v>1127</v>
      </c>
      <c r="D1782" s="84">
        <v>0.77700540353316994</v>
      </c>
      <c r="E1782" s="83" t="s">
        <v>1128</v>
      </c>
      <c r="F1782" s="84">
        <v>0.60617956690598407</v>
      </c>
      <c r="G1782" s="87" t="s">
        <v>1129</v>
      </c>
      <c r="H1782" t="str">
        <f t="shared" si="140"/>
        <v>Battaglia</v>
      </c>
      <c r="I1782" t="str">
        <f t="shared" si="137"/>
        <v>Sarah E</v>
      </c>
      <c r="J1782" t="str">
        <f t="shared" si="138"/>
        <v>Battaglia, Sarah E</v>
      </c>
      <c r="K1782">
        <f>VLOOKUP(C1782,'Invited Hospitals'!B:J, 7, FALSE)</f>
        <v>117</v>
      </c>
      <c r="L1782" s="132">
        <v>33</v>
      </c>
      <c r="M1782">
        <f>VLOOKUP($C1782,'Invited Hospitals'!$B:$J, 8, FALSE)</f>
        <v>2017</v>
      </c>
      <c r="N1782" s="132" t="str">
        <f>VLOOKUP($C1782,'Invited Hospitals'!$B:$K, 9, FALSE)</f>
        <v>Nongovt. (not-for-profit) - Other</v>
      </c>
      <c r="O1782" s="33" t="s">
        <v>2433</v>
      </c>
      <c r="P1782" s="33" t="s">
        <v>3610</v>
      </c>
      <c r="Q1782" s="17" t="s">
        <v>3611</v>
      </c>
      <c r="R1782" s="132" t="str">
        <f>VLOOKUP($C1782,'Invited Hospitals'!$B:$K, 10, FALSE)</f>
        <v>Minor</v>
      </c>
      <c r="V1782" s="1"/>
      <c r="X1782" s="1"/>
      <c r="Y1782" s="4"/>
      <c r="AF1782" s="33"/>
      <c r="AG1782" s="33"/>
      <c r="AH1782" s="17"/>
    </row>
    <row r="1783" spans="1:34">
      <c r="A1783" s="84">
        <v>0.8780136036979852</v>
      </c>
      <c r="B1783" s="83" t="s">
        <v>1127</v>
      </c>
      <c r="C1783" s="83" t="s">
        <v>1127</v>
      </c>
      <c r="D1783" s="84">
        <v>0.77700540353316994</v>
      </c>
      <c r="E1783" s="83" t="s">
        <v>1128</v>
      </c>
      <c r="F1783" s="84">
        <v>0.60617956690598407</v>
      </c>
      <c r="G1783" s="87" t="s">
        <v>1130</v>
      </c>
      <c r="H1783" t="str">
        <f t="shared" si="140"/>
        <v>Battoglia</v>
      </c>
      <c r="I1783" t="str">
        <f t="shared" ref="I1783:I1846" si="141">TRIM(MID(G1783,FIND(" ",G1783)+1,256))</f>
        <v>Amanda J</v>
      </c>
      <c r="J1783" t="str">
        <f t="shared" si="138"/>
        <v>Battoglia, Amanda J</v>
      </c>
      <c r="K1783">
        <f>VLOOKUP(C1783,'Invited Hospitals'!B:J, 7, FALSE)</f>
        <v>117</v>
      </c>
      <c r="L1783" s="132">
        <v>33</v>
      </c>
      <c r="M1783">
        <f>VLOOKUP($C1783,'Invited Hospitals'!$B:$J, 8, FALSE)</f>
        <v>2017</v>
      </c>
      <c r="N1783" s="132" t="str">
        <f>VLOOKUP($C1783,'Invited Hospitals'!$B:$K, 9, FALSE)</f>
        <v>Nongovt. (not-for-profit) - Other</v>
      </c>
      <c r="O1783" s="33" t="s">
        <v>3613</v>
      </c>
      <c r="P1783" s="33" t="s">
        <v>3614</v>
      </c>
      <c r="Q1783" s="17" t="s">
        <v>3615</v>
      </c>
      <c r="R1783" s="132" t="str">
        <f>VLOOKUP($C1783,'Invited Hospitals'!$B:$K, 10, FALSE)</f>
        <v>Minor</v>
      </c>
      <c r="V1783" s="1"/>
      <c r="X1783" s="1"/>
      <c r="Y1783" s="4"/>
      <c r="AF1783" s="33"/>
      <c r="AG1783" s="33"/>
      <c r="AH1783" s="17"/>
    </row>
    <row r="1784" spans="1:34">
      <c r="A1784" s="84">
        <v>0.12531086023218618</v>
      </c>
      <c r="B1784" s="83" t="s">
        <v>1127</v>
      </c>
      <c r="C1784" s="83" t="s">
        <v>1127</v>
      </c>
      <c r="D1784" s="84">
        <v>0.77700540353316994</v>
      </c>
      <c r="E1784" s="83" t="s">
        <v>1128</v>
      </c>
      <c r="F1784" s="84">
        <v>0.60617956690598407</v>
      </c>
      <c r="G1784" s="87" t="s">
        <v>1131</v>
      </c>
      <c r="H1784" t="str">
        <f t="shared" si="140"/>
        <v>Brugmann</v>
      </c>
      <c r="I1784" t="str">
        <f t="shared" si="141"/>
        <v>Ashley L</v>
      </c>
      <c r="J1784" t="str">
        <f t="shared" si="138"/>
        <v>Brugmann, Ashley L</v>
      </c>
      <c r="K1784">
        <f>VLOOKUP(C1784,'Invited Hospitals'!B:J, 7, FALSE)</f>
        <v>117</v>
      </c>
      <c r="L1784" s="132">
        <v>33</v>
      </c>
      <c r="M1784">
        <f>VLOOKUP($C1784,'Invited Hospitals'!$B:$J, 8, FALSE)</f>
        <v>2017</v>
      </c>
      <c r="N1784" s="132" t="str">
        <f>VLOOKUP($C1784,'Invited Hospitals'!$B:$K, 9, FALSE)</f>
        <v>Nongovt. (not-for-profit) - Other</v>
      </c>
      <c r="O1784" s="33" t="s">
        <v>3617</v>
      </c>
      <c r="P1784" s="33" t="s">
        <v>3618</v>
      </c>
      <c r="Q1784" s="17" t="s">
        <v>3611</v>
      </c>
      <c r="R1784" s="132" t="str">
        <f>VLOOKUP($C1784,'Invited Hospitals'!$B:$K, 10, FALSE)</f>
        <v>Minor</v>
      </c>
      <c r="V1784" s="1"/>
      <c r="X1784" s="1"/>
      <c r="Y1784" s="4"/>
      <c r="AF1784" s="33"/>
      <c r="AG1784" s="33"/>
      <c r="AH1784" s="17"/>
    </row>
    <row r="1785" spans="1:34">
      <c r="A1785" s="84">
        <v>0.36818703034511668</v>
      </c>
      <c r="B1785" s="83" t="s">
        <v>1127</v>
      </c>
      <c r="C1785" s="83" t="s">
        <v>1127</v>
      </c>
      <c r="D1785" s="84">
        <v>0.77700540353316994</v>
      </c>
      <c r="E1785" s="83" t="s">
        <v>1128</v>
      </c>
      <c r="F1785" s="84">
        <v>0.60617956690598407</v>
      </c>
      <c r="G1785" s="87" t="s">
        <v>1132</v>
      </c>
      <c r="H1785" t="str">
        <f t="shared" si="140"/>
        <v>Cate</v>
      </c>
      <c r="I1785" t="str">
        <f t="shared" si="141"/>
        <v>Anna M</v>
      </c>
      <c r="J1785" t="str">
        <f t="shared" si="138"/>
        <v>Cate, Anna M</v>
      </c>
      <c r="K1785">
        <f>VLOOKUP(C1785,'Invited Hospitals'!B:J, 7, FALSE)</f>
        <v>117</v>
      </c>
      <c r="L1785" s="132">
        <v>33</v>
      </c>
      <c r="M1785">
        <f>VLOOKUP($C1785,'Invited Hospitals'!$B:$J, 8, FALSE)</f>
        <v>2017</v>
      </c>
      <c r="N1785" s="132" t="str">
        <f>VLOOKUP($C1785,'Invited Hospitals'!$B:$K, 9, FALSE)</f>
        <v>Nongovt. (not-for-profit) - Other</v>
      </c>
      <c r="O1785" s="33" t="s">
        <v>2433</v>
      </c>
      <c r="P1785" s="33" t="s">
        <v>3620</v>
      </c>
      <c r="Q1785" s="17" t="s">
        <v>3621</v>
      </c>
      <c r="R1785" s="132" t="str">
        <f>VLOOKUP($C1785,'Invited Hospitals'!$B:$K, 10, FALSE)</f>
        <v>Minor</v>
      </c>
      <c r="V1785" s="1"/>
      <c r="X1785" s="1"/>
      <c r="Y1785" s="4"/>
      <c r="AF1785" s="33"/>
      <c r="AG1785" s="33"/>
      <c r="AH1785" s="17"/>
    </row>
    <row r="1786" spans="1:34">
      <c r="A1786" s="84">
        <v>0.46837451386158446</v>
      </c>
      <c r="B1786" s="83" t="s">
        <v>1127</v>
      </c>
      <c r="C1786" s="83" t="s">
        <v>1127</v>
      </c>
      <c r="D1786" s="84">
        <v>0.77700540353316994</v>
      </c>
      <c r="E1786" s="83" t="s">
        <v>1128</v>
      </c>
      <c r="F1786" s="84">
        <v>0.60617956690598407</v>
      </c>
      <c r="G1786" s="87" t="s">
        <v>1133</v>
      </c>
      <c r="H1786" t="str">
        <f t="shared" si="140"/>
        <v>Chapple</v>
      </c>
      <c r="I1786" t="str">
        <f t="shared" si="141"/>
        <v>Hannah M</v>
      </c>
      <c r="J1786" t="str">
        <f t="shared" si="138"/>
        <v>Chapple, Hannah M</v>
      </c>
      <c r="K1786">
        <f>VLOOKUP(C1786,'Invited Hospitals'!B:J, 7, FALSE)</f>
        <v>117</v>
      </c>
      <c r="L1786" s="132">
        <v>33</v>
      </c>
      <c r="M1786">
        <f>VLOOKUP($C1786,'Invited Hospitals'!$B:$J, 8, FALSE)</f>
        <v>2017</v>
      </c>
      <c r="N1786" s="132" t="str">
        <f>VLOOKUP($C1786,'Invited Hospitals'!$B:$K, 9, FALSE)</f>
        <v>Nongovt. (not-for-profit) - Other</v>
      </c>
      <c r="O1786" s="33" t="s">
        <v>3613</v>
      </c>
      <c r="P1786" s="33" t="s">
        <v>3623</v>
      </c>
      <c r="Q1786" s="17" t="s">
        <v>3615</v>
      </c>
      <c r="R1786" s="132" t="str">
        <f>VLOOKUP($C1786,'Invited Hospitals'!$B:$K, 10, FALSE)</f>
        <v>Minor</v>
      </c>
      <c r="V1786" s="1"/>
      <c r="X1786" s="1"/>
      <c r="Y1786" s="4"/>
      <c r="AF1786" s="33"/>
      <c r="AG1786" s="33"/>
      <c r="AH1786" s="17"/>
    </row>
    <row r="1787" spans="1:34">
      <c r="A1787" s="84">
        <v>0.18597925443795471</v>
      </c>
      <c r="B1787" s="83" t="s">
        <v>1127</v>
      </c>
      <c r="C1787" s="83" t="s">
        <v>1127</v>
      </c>
      <c r="D1787" s="84">
        <v>0.77700540353316994</v>
      </c>
      <c r="E1787" s="83" t="s">
        <v>1128</v>
      </c>
      <c r="F1787" s="84">
        <v>0.60617956690598407</v>
      </c>
      <c r="G1787" s="87" t="s">
        <v>1134</v>
      </c>
      <c r="H1787" t="str">
        <f t="shared" si="140"/>
        <v>Clark</v>
      </c>
      <c r="I1787" t="str">
        <f t="shared" si="141"/>
        <v>Beverly A</v>
      </c>
      <c r="J1787" t="str">
        <f t="shared" ref="J1787:J1850" si="142">PROPER(CLEAN(H1787&amp;", "&amp;I1787))</f>
        <v>Clark, Beverly A</v>
      </c>
      <c r="K1787">
        <f>VLOOKUP(C1787,'Invited Hospitals'!B:J, 7, FALSE)</f>
        <v>117</v>
      </c>
      <c r="L1787" s="132">
        <v>33</v>
      </c>
      <c r="M1787">
        <f>VLOOKUP($C1787,'Invited Hospitals'!$B:$J, 8, FALSE)</f>
        <v>2017</v>
      </c>
      <c r="N1787" s="132" t="str">
        <f>VLOOKUP($C1787,'Invited Hospitals'!$B:$K, 9, FALSE)</f>
        <v>Nongovt. (not-for-profit) - Other</v>
      </c>
      <c r="O1787" s="33" t="s">
        <v>3613</v>
      </c>
      <c r="P1787" s="33" t="s">
        <v>3625</v>
      </c>
      <c r="Q1787" s="17" t="s">
        <v>3615</v>
      </c>
      <c r="R1787" s="132" t="str">
        <f>VLOOKUP($C1787,'Invited Hospitals'!$B:$K, 10, FALSE)</f>
        <v>Minor</v>
      </c>
      <c r="V1787" s="1"/>
      <c r="X1787" s="1"/>
      <c r="Y1787" s="4"/>
      <c r="AF1787" s="33"/>
      <c r="AG1787" s="33"/>
      <c r="AH1787" s="17"/>
    </row>
    <row r="1788" spans="1:34">
      <c r="A1788" s="84">
        <v>0.6028338065559482</v>
      </c>
      <c r="B1788" s="83" t="s">
        <v>1127</v>
      </c>
      <c r="C1788" s="83" t="s">
        <v>1127</v>
      </c>
      <c r="D1788" s="84">
        <v>0.77700540353316994</v>
      </c>
      <c r="E1788" s="83" t="s">
        <v>1128</v>
      </c>
      <c r="F1788" s="84">
        <v>0.60617956690598407</v>
      </c>
      <c r="G1788" s="87" t="s">
        <v>1135</v>
      </c>
      <c r="H1788" t="str">
        <f t="shared" si="140"/>
        <v>Curtin</v>
      </c>
      <c r="I1788" t="str">
        <f t="shared" si="141"/>
        <v>Ami S</v>
      </c>
      <c r="J1788" t="str">
        <f t="shared" si="142"/>
        <v>Curtin, Ami S</v>
      </c>
      <c r="K1788">
        <f>VLOOKUP(C1788,'Invited Hospitals'!B:J, 7, FALSE)</f>
        <v>117</v>
      </c>
      <c r="L1788" s="132">
        <v>33</v>
      </c>
      <c r="M1788">
        <f>VLOOKUP($C1788,'Invited Hospitals'!$B:$J, 8, FALSE)</f>
        <v>2017</v>
      </c>
      <c r="N1788" s="132" t="str">
        <f>VLOOKUP($C1788,'Invited Hospitals'!$B:$K, 9, FALSE)</f>
        <v>Nongovt. (not-for-profit) - Other</v>
      </c>
      <c r="O1788" s="33" t="s">
        <v>3627</v>
      </c>
      <c r="P1788" s="33" t="s">
        <v>3628</v>
      </c>
      <c r="Q1788" s="17" t="s">
        <v>3629</v>
      </c>
      <c r="R1788" s="132" t="str">
        <f>VLOOKUP($C1788,'Invited Hospitals'!$B:$K, 10, FALSE)</f>
        <v>Minor</v>
      </c>
      <c r="V1788" s="1"/>
      <c r="X1788" s="1"/>
      <c r="Y1788" s="4"/>
      <c r="AF1788" s="33"/>
      <c r="AG1788" s="33"/>
      <c r="AH1788" s="17"/>
    </row>
    <row r="1789" spans="1:34">
      <c r="A1789" s="84">
        <v>2.010565805353981E-2</v>
      </c>
      <c r="B1789" s="83" t="s">
        <v>1127</v>
      </c>
      <c r="C1789" s="83" t="s">
        <v>1127</v>
      </c>
      <c r="D1789" s="84">
        <v>0.77700540353316994</v>
      </c>
      <c r="E1789" s="83" t="s">
        <v>1128</v>
      </c>
      <c r="F1789" s="84">
        <v>0.60617956690598407</v>
      </c>
      <c r="G1789" s="87" t="s">
        <v>1136</v>
      </c>
      <c r="H1789" t="str">
        <f t="shared" si="140"/>
        <v>Davis</v>
      </c>
      <c r="I1789" t="str">
        <f t="shared" si="141"/>
        <v>Phyllis E</v>
      </c>
      <c r="J1789" t="str">
        <f t="shared" si="142"/>
        <v>Davis, Phyllis E</v>
      </c>
      <c r="K1789">
        <f>VLOOKUP(C1789,'Invited Hospitals'!B:J, 7, FALSE)</f>
        <v>117</v>
      </c>
      <c r="L1789" s="132">
        <v>33</v>
      </c>
      <c r="M1789">
        <f>VLOOKUP($C1789,'Invited Hospitals'!$B:$J, 8, FALSE)</f>
        <v>2017</v>
      </c>
      <c r="N1789" s="132" t="str">
        <f>VLOOKUP($C1789,'Invited Hospitals'!$B:$K, 9, FALSE)</f>
        <v>Nongovt. (not-for-profit) - Other</v>
      </c>
      <c r="O1789" s="33" t="s">
        <v>2433</v>
      </c>
      <c r="P1789" s="33" t="s">
        <v>3631</v>
      </c>
      <c r="Q1789" s="17" t="s">
        <v>3611</v>
      </c>
      <c r="R1789" s="132" t="str">
        <f>VLOOKUP($C1789,'Invited Hospitals'!$B:$K, 10, FALSE)</f>
        <v>Minor</v>
      </c>
      <c r="V1789" s="1"/>
      <c r="X1789" s="1"/>
      <c r="Y1789" s="4"/>
      <c r="AF1789" s="33"/>
      <c r="AG1789" s="33"/>
      <c r="AH1789" s="17"/>
    </row>
    <row r="1790" spans="1:34">
      <c r="A1790" s="84">
        <v>0.19398005024216114</v>
      </c>
      <c r="B1790" s="83" t="s">
        <v>1127</v>
      </c>
      <c r="C1790" s="83" t="s">
        <v>1127</v>
      </c>
      <c r="D1790" s="84">
        <v>0.77700540353316994</v>
      </c>
      <c r="E1790" s="83" t="s">
        <v>1128</v>
      </c>
      <c r="F1790" s="84">
        <v>0.60617956690598407</v>
      </c>
      <c r="G1790" s="87" t="s">
        <v>1137</v>
      </c>
      <c r="H1790" t="str">
        <f t="shared" si="140"/>
        <v>Dull</v>
      </c>
      <c r="I1790" t="str">
        <f t="shared" si="141"/>
        <v>Catherine N</v>
      </c>
      <c r="J1790" t="str">
        <f t="shared" si="142"/>
        <v>Dull, Catherine N</v>
      </c>
      <c r="K1790">
        <f>VLOOKUP(C1790,'Invited Hospitals'!B:J, 7, FALSE)</f>
        <v>117</v>
      </c>
      <c r="L1790" s="132">
        <v>33</v>
      </c>
      <c r="M1790">
        <f>VLOOKUP($C1790,'Invited Hospitals'!$B:$J, 8, FALSE)</f>
        <v>2017</v>
      </c>
      <c r="N1790" s="132" t="str">
        <f>VLOOKUP($C1790,'Invited Hospitals'!$B:$K, 9, FALSE)</f>
        <v>Nongovt. (not-for-profit) - Other</v>
      </c>
      <c r="O1790" s="33" t="s">
        <v>3617</v>
      </c>
      <c r="P1790" s="33" t="s">
        <v>3620</v>
      </c>
      <c r="Q1790" s="17" t="s">
        <v>3633</v>
      </c>
      <c r="R1790" s="132" t="str">
        <f>VLOOKUP($C1790,'Invited Hospitals'!$B:$K, 10, FALSE)</f>
        <v>Minor</v>
      </c>
      <c r="V1790" s="1"/>
      <c r="X1790" s="1"/>
      <c r="Y1790" s="4"/>
      <c r="AF1790" s="33"/>
      <c r="AG1790" s="33"/>
      <c r="AH1790" s="17"/>
    </row>
    <row r="1791" spans="1:34">
      <c r="A1791" s="84">
        <v>0.75015467424884197</v>
      </c>
      <c r="B1791" s="83" t="s">
        <v>1127</v>
      </c>
      <c r="C1791" s="83" t="s">
        <v>1127</v>
      </c>
      <c r="D1791" s="84">
        <v>0.77700540353316994</v>
      </c>
      <c r="E1791" s="83" t="s">
        <v>1128</v>
      </c>
      <c r="F1791" s="84">
        <v>0.60617956690598407</v>
      </c>
      <c r="G1791" s="87" t="s">
        <v>1138</v>
      </c>
      <c r="H1791" t="str">
        <f t="shared" ref="H1791:H1822" si="143">LEFT(G1791,(FIND(" ",G1791,1)-1))</f>
        <v>Esposito</v>
      </c>
      <c r="I1791" t="str">
        <f t="shared" si="141"/>
        <v>Stefani J</v>
      </c>
      <c r="J1791" t="str">
        <f t="shared" si="142"/>
        <v>Esposito, Stefani J</v>
      </c>
      <c r="K1791">
        <f>VLOOKUP(C1791,'Invited Hospitals'!B:J, 7, FALSE)</f>
        <v>117</v>
      </c>
      <c r="L1791" s="132">
        <v>33</v>
      </c>
      <c r="M1791">
        <f>VLOOKUP($C1791,'Invited Hospitals'!$B:$J, 8, FALSE)</f>
        <v>2017</v>
      </c>
      <c r="N1791" s="132" t="str">
        <f>VLOOKUP($C1791,'Invited Hospitals'!$B:$K, 9, FALSE)</f>
        <v>Nongovt. (not-for-profit) - Other</v>
      </c>
      <c r="O1791" s="33" t="s">
        <v>2433</v>
      </c>
      <c r="P1791" s="33" t="s">
        <v>3635</v>
      </c>
      <c r="Q1791" s="17" t="s">
        <v>3621</v>
      </c>
      <c r="R1791" s="132" t="str">
        <f>VLOOKUP($C1791,'Invited Hospitals'!$B:$K, 10, FALSE)</f>
        <v>Minor</v>
      </c>
      <c r="V1791" s="1"/>
      <c r="X1791" s="1"/>
      <c r="Y1791" s="4"/>
      <c r="AF1791" s="33"/>
      <c r="AG1791" s="33"/>
      <c r="AH1791" s="17"/>
    </row>
    <row r="1792" spans="1:34">
      <c r="A1792" s="84">
        <v>0.92951758233456405</v>
      </c>
      <c r="B1792" s="83" t="s">
        <v>1127</v>
      </c>
      <c r="C1792" s="83" t="s">
        <v>1127</v>
      </c>
      <c r="D1792" s="84">
        <v>0.77700540353316994</v>
      </c>
      <c r="E1792" s="83" t="s">
        <v>1128</v>
      </c>
      <c r="F1792" s="84">
        <v>0.60617956690598407</v>
      </c>
      <c r="G1792" s="87" t="s">
        <v>1139</v>
      </c>
      <c r="H1792" t="str">
        <f t="shared" si="143"/>
        <v>Ewing</v>
      </c>
      <c r="I1792" t="str">
        <f t="shared" si="141"/>
        <v>Shane D</v>
      </c>
      <c r="J1792" t="str">
        <f t="shared" si="142"/>
        <v>Ewing, Shane D</v>
      </c>
      <c r="K1792">
        <f>VLOOKUP(C1792,'Invited Hospitals'!B:J, 7, FALSE)</f>
        <v>117</v>
      </c>
      <c r="L1792" s="132">
        <v>33</v>
      </c>
      <c r="M1792">
        <f>VLOOKUP($C1792,'Invited Hospitals'!$B:$J, 8, FALSE)</f>
        <v>2017</v>
      </c>
      <c r="N1792" s="132" t="str">
        <f>VLOOKUP($C1792,'Invited Hospitals'!$B:$K, 9, FALSE)</f>
        <v>Nongovt. (not-for-profit) - Other</v>
      </c>
      <c r="O1792" s="33" t="s">
        <v>3613</v>
      </c>
      <c r="P1792" s="33" t="s">
        <v>3637</v>
      </c>
      <c r="Q1792" s="17" t="s">
        <v>3633</v>
      </c>
      <c r="R1792" s="132" t="str">
        <f>VLOOKUP($C1792,'Invited Hospitals'!$B:$K, 10, FALSE)</f>
        <v>Minor</v>
      </c>
      <c r="V1792" s="1"/>
      <c r="X1792" s="1"/>
      <c r="Y1792" s="4"/>
      <c r="AF1792" s="33"/>
      <c r="AG1792" s="33"/>
      <c r="AH1792" s="17"/>
    </row>
    <row r="1793" spans="1:34">
      <c r="A1793" s="84">
        <v>0.75226529998522951</v>
      </c>
      <c r="B1793" s="83" t="s">
        <v>1127</v>
      </c>
      <c r="C1793" s="83" t="s">
        <v>1127</v>
      </c>
      <c r="D1793" s="84">
        <v>0.77700540353316994</v>
      </c>
      <c r="E1793" s="83" t="s">
        <v>1128</v>
      </c>
      <c r="F1793" s="84">
        <v>0.60617956690598407</v>
      </c>
      <c r="G1793" s="87" t="s">
        <v>1140</v>
      </c>
      <c r="H1793" t="str">
        <f t="shared" si="143"/>
        <v>Garrett</v>
      </c>
      <c r="I1793" t="str">
        <f t="shared" si="141"/>
        <v>Carie A</v>
      </c>
      <c r="J1793" t="str">
        <f t="shared" si="142"/>
        <v>Garrett, Carie A</v>
      </c>
      <c r="K1793">
        <f>VLOOKUP(C1793,'Invited Hospitals'!B:J, 7, FALSE)</f>
        <v>117</v>
      </c>
      <c r="L1793" s="132">
        <v>33</v>
      </c>
      <c r="M1793">
        <f>VLOOKUP($C1793,'Invited Hospitals'!$B:$J, 8, FALSE)</f>
        <v>2017</v>
      </c>
      <c r="N1793" s="132" t="str">
        <f>VLOOKUP($C1793,'Invited Hospitals'!$B:$K, 9, FALSE)</f>
        <v>Nongovt. (not-for-profit) - Other</v>
      </c>
      <c r="O1793" s="33" t="s">
        <v>2433</v>
      </c>
      <c r="P1793" s="33" t="s">
        <v>3639</v>
      </c>
      <c r="Q1793" s="17" t="s">
        <v>3615</v>
      </c>
      <c r="R1793" s="132" t="str">
        <f>VLOOKUP($C1793,'Invited Hospitals'!$B:$K, 10, FALSE)</f>
        <v>Minor</v>
      </c>
      <c r="V1793" s="1"/>
      <c r="X1793" s="1"/>
      <c r="Y1793" s="4"/>
      <c r="AF1793" s="33"/>
      <c r="AG1793" s="33"/>
      <c r="AH1793" s="17"/>
    </row>
    <row r="1794" spans="1:34">
      <c r="A1794" s="84">
        <v>0.40718844075298577</v>
      </c>
      <c r="B1794" s="83" t="s">
        <v>1127</v>
      </c>
      <c r="C1794" s="83" t="s">
        <v>1127</v>
      </c>
      <c r="D1794" s="84">
        <v>0.77700540353316994</v>
      </c>
      <c r="E1794" s="83" t="s">
        <v>1128</v>
      </c>
      <c r="F1794" s="84">
        <v>0.60617956690598407</v>
      </c>
      <c r="G1794" s="87" t="s">
        <v>1141</v>
      </c>
      <c r="H1794" t="str">
        <f t="shared" si="143"/>
        <v>Gavozzi</v>
      </c>
      <c r="I1794" t="str">
        <f t="shared" si="141"/>
        <v>Gina P</v>
      </c>
      <c r="J1794" t="str">
        <f t="shared" si="142"/>
        <v>Gavozzi, Gina P</v>
      </c>
      <c r="K1794">
        <f>VLOOKUP(C1794,'Invited Hospitals'!B:J, 7, FALSE)</f>
        <v>117</v>
      </c>
      <c r="L1794" s="132">
        <v>33</v>
      </c>
      <c r="M1794">
        <f>VLOOKUP($C1794,'Invited Hospitals'!$B:$J, 8, FALSE)</f>
        <v>2017</v>
      </c>
      <c r="N1794" s="132" t="str">
        <f>VLOOKUP($C1794,'Invited Hospitals'!$B:$K, 9, FALSE)</f>
        <v>Nongovt. (not-for-profit) - Other</v>
      </c>
      <c r="O1794" s="33" t="s">
        <v>2433</v>
      </c>
      <c r="P1794" s="33" t="s">
        <v>3641</v>
      </c>
      <c r="Q1794" s="17" t="s">
        <v>3611</v>
      </c>
      <c r="R1794" s="132" t="str">
        <f>VLOOKUP($C1794,'Invited Hospitals'!$B:$K, 10, FALSE)</f>
        <v>Minor</v>
      </c>
      <c r="V1794" s="1"/>
      <c r="X1794" s="1"/>
      <c r="Y1794" s="4"/>
      <c r="AF1794" s="33"/>
      <c r="AG1794" s="33"/>
      <c r="AH1794" s="17"/>
    </row>
    <row r="1795" spans="1:34">
      <c r="A1795" s="84">
        <v>9.9494985203880004E-2</v>
      </c>
      <c r="B1795" s="83" t="s">
        <v>1127</v>
      </c>
      <c r="C1795" s="83" t="s">
        <v>1127</v>
      </c>
      <c r="D1795" s="84">
        <v>0.77700540353316994</v>
      </c>
      <c r="E1795" s="83" t="s">
        <v>1128</v>
      </c>
      <c r="F1795" s="84">
        <v>0.60617956690598407</v>
      </c>
      <c r="G1795" s="87" t="s">
        <v>1142</v>
      </c>
      <c r="H1795" t="str">
        <f t="shared" si="143"/>
        <v>Gray</v>
      </c>
      <c r="I1795" t="str">
        <f t="shared" si="141"/>
        <v>Annette L</v>
      </c>
      <c r="J1795" t="str">
        <f t="shared" si="142"/>
        <v>Gray, Annette L</v>
      </c>
      <c r="K1795">
        <f>VLOOKUP(C1795,'Invited Hospitals'!B:J, 7, FALSE)</f>
        <v>117</v>
      </c>
      <c r="L1795" s="132">
        <v>33</v>
      </c>
      <c r="M1795">
        <f>VLOOKUP($C1795,'Invited Hospitals'!$B:$J, 8, FALSE)</f>
        <v>2017</v>
      </c>
      <c r="N1795" s="132" t="str">
        <f>VLOOKUP($C1795,'Invited Hospitals'!$B:$K, 9, FALSE)</f>
        <v>Nongovt. (not-for-profit) - Other</v>
      </c>
      <c r="O1795" s="33" t="s">
        <v>2433</v>
      </c>
      <c r="P1795" s="33" t="s">
        <v>3643</v>
      </c>
      <c r="Q1795" s="17" t="s">
        <v>3611</v>
      </c>
      <c r="R1795" s="132" t="str">
        <f>VLOOKUP($C1795,'Invited Hospitals'!$B:$K, 10, FALSE)</f>
        <v>Minor</v>
      </c>
      <c r="V1795" s="1"/>
      <c r="X1795" s="1"/>
      <c r="Y1795" s="4"/>
      <c r="AF1795" s="33"/>
      <c r="AG1795" s="33"/>
      <c r="AH1795" s="17"/>
    </row>
    <row r="1796" spans="1:34">
      <c r="A1796" s="84">
        <v>4.8442584637694686E-2</v>
      </c>
      <c r="B1796" s="83" t="s">
        <v>1127</v>
      </c>
      <c r="C1796" s="83" t="s">
        <v>1127</v>
      </c>
      <c r="D1796" s="84">
        <v>0.77700540353316994</v>
      </c>
      <c r="E1796" s="83" t="s">
        <v>1128</v>
      </c>
      <c r="F1796" s="84">
        <v>0.60617956690598407</v>
      </c>
      <c r="G1796" s="87" t="s">
        <v>1143</v>
      </c>
      <c r="H1796" t="str">
        <f t="shared" si="143"/>
        <v>Gutherie</v>
      </c>
      <c r="I1796" t="str">
        <f t="shared" si="141"/>
        <v>Christina L</v>
      </c>
      <c r="J1796" t="str">
        <f t="shared" si="142"/>
        <v>Gutherie, Christina L</v>
      </c>
      <c r="K1796">
        <f>VLOOKUP(C1796,'Invited Hospitals'!B:J, 7, FALSE)</f>
        <v>117</v>
      </c>
      <c r="L1796" s="132">
        <v>33</v>
      </c>
      <c r="M1796">
        <f>VLOOKUP($C1796,'Invited Hospitals'!$B:$J, 8, FALSE)</f>
        <v>2017</v>
      </c>
      <c r="N1796" s="132" t="str">
        <f>VLOOKUP($C1796,'Invited Hospitals'!$B:$K, 9, FALSE)</f>
        <v>Nongovt. (not-for-profit) - Other</v>
      </c>
      <c r="O1796" s="33" t="s">
        <v>2433</v>
      </c>
      <c r="P1796" s="33" t="s">
        <v>3645</v>
      </c>
      <c r="Q1796" s="17" t="s">
        <v>3621</v>
      </c>
      <c r="R1796" s="132" t="str">
        <f>VLOOKUP($C1796,'Invited Hospitals'!$B:$K, 10, FALSE)</f>
        <v>Minor</v>
      </c>
      <c r="V1796" s="1"/>
      <c r="X1796" s="1"/>
      <c r="Y1796" s="4"/>
      <c r="AF1796" s="33"/>
      <c r="AG1796" s="33"/>
      <c r="AH1796" s="17"/>
    </row>
    <row r="1797" spans="1:34">
      <c r="A1797" s="84">
        <v>0.59562895831737916</v>
      </c>
      <c r="B1797" s="83" t="s">
        <v>1127</v>
      </c>
      <c r="C1797" s="83" t="s">
        <v>1127</v>
      </c>
      <c r="D1797" s="84">
        <v>0.77700540353316994</v>
      </c>
      <c r="E1797" s="83" t="s">
        <v>1128</v>
      </c>
      <c r="F1797" s="84">
        <v>0.60617956690598407</v>
      </c>
      <c r="G1797" s="87" t="s">
        <v>1144</v>
      </c>
      <c r="H1797" t="str">
        <f t="shared" si="143"/>
        <v>Hausch</v>
      </c>
      <c r="I1797" t="str">
        <f t="shared" si="141"/>
        <v>Rachel A</v>
      </c>
      <c r="J1797" t="str">
        <f t="shared" si="142"/>
        <v>Hausch, Rachel A</v>
      </c>
      <c r="K1797">
        <f>VLOOKUP(C1797,'Invited Hospitals'!B:J, 7, FALSE)</f>
        <v>117</v>
      </c>
      <c r="L1797" s="132">
        <v>33</v>
      </c>
      <c r="M1797">
        <f>VLOOKUP($C1797,'Invited Hospitals'!$B:$J, 8, FALSE)</f>
        <v>2017</v>
      </c>
      <c r="N1797" s="132" t="str">
        <f>VLOOKUP($C1797,'Invited Hospitals'!$B:$K, 9, FALSE)</f>
        <v>Nongovt. (not-for-profit) - Other</v>
      </c>
      <c r="O1797" s="33" t="s">
        <v>2433</v>
      </c>
      <c r="P1797" s="33" t="s">
        <v>3647</v>
      </c>
      <c r="Q1797" s="17" t="s">
        <v>3615</v>
      </c>
      <c r="R1797" s="132" t="str">
        <f>VLOOKUP($C1797,'Invited Hospitals'!$B:$K, 10, FALSE)</f>
        <v>Minor</v>
      </c>
      <c r="V1797" s="1"/>
      <c r="X1797" s="1"/>
      <c r="Y1797" s="4"/>
      <c r="AF1797" s="33"/>
      <c r="AG1797" s="33"/>
      <c r="AH1797" s="17"/>
    </row>
    <row r="1798" spans="1:34">
      <c r="A1798" s="84">
        <v>0.89085917270693415</v>
      </c>
      <c r="B1798" s="83" t="s">
        <v>1127</v>
      </c>
      <c r="C1798" s="83" t="s">
        <v>1127</v>
      </c>
      <c r="D1798" s="84">
        <v>0.77700540353316994</v>
      </c>
      <c r="E1798" s="83" t="s">
        <v>1128</v>
      </c>
      <c r="F1798" s="84">
        <v>0.60617956690598407</v>
      </c>
      <c r="G1798" s="87" t="s">
        <v>1145</v>
      </c>
      <c r="H1798" t="str">
        <f t="shared" si="143"/>
        <v>Hensley</v>
      </c>
      <c r="I1798" t="str">
        <f t="shared" si="141"/>
        <v>Ashley A</v>
      </c>
      <c r="J1798" t="str">
        <f t="shared" si="142"/>
        <v>Hensley, Ashley A</v>
      </c>
      <c r="K1798">
        <f>VLOOKUP(C1798,'Invited Hospitals'!B:J, 7, FALSE)</f>
        <v>117</v>
      </c>
      <c r="L1798" s="132">
        <v>33</v>
      </c>
      <c r="M1798">
        <f>VLOOKUP($C1798,'Invited Hospitals'!$B:$J, 8, FALSE)</f>
        <v>2017</v>
      </c>
      <c r="N1798" s="132" t="str">
        <f>VLOOKUP($C1798,'Invited Hospitals'!$B:$K, 9, FALSE)</f>
        <v>Nongovt. (not-for-profit) - Other</v>
      </c>
      <c r="O1798" s="33" t="s">
        <v>2433</v>
      </c>
      <c r="P1798" s="33" t="s">
        <v>3649</v>
      </c>
      <c r="Q1798" s="17" t="s">
        <v>3621</v>
      </c>
      <c r="R1798" s="132" t="str">
        <f>VLOOKUP($C1798,'Invited Hospitals'!$B:$K, 10, FALSE)</f>
        <v>Minor</v>
      </c>
      <c r="V1798" s="1"/>
      <c r="X1798" s="1"/>
      <c r="Y1798" s="4"/>
      <c r="AF1798" s="33"/>
      <c r="AG1798" s="33"/>
      <c r="AH1798" s="17"/>
    </row>
    <row r="1799" spans="1:34">
      <c r="A1799" s="84">
        <v>0.75981318857359581</v>
      </c>
      <c r="B1799" s="83" t="s">
        <v>1127</v>
      </c>
      <c r="C1799" s="83" t="s">
        <v>1127</v>
      </c>
      <c r="D1799" s="84">
        <v>0.77700540353316994</v>
      </c>
      <c r="E1799" s="83" t="s">
        <v>1128</v>
      </c>
      <c r="F1799" s="84">
        <v>0.60617956690598407</v>
      </c>
      <c r="G1799" s="87" t="s">
        <v>1146</v>
      </c>
      <c r="H1799" t="str">
        <f t="shared" si="143"/>
        <v>Houghton</v>
      </c>
      <c r="I1799" t="str">
        <f t="shared" si="141"/>
        <v>Sabrina F</v>
      </c>
      <c r="J1799" t="str">
        <f t="shared" si="142"/>
        <v>Houghton, Sabrina F</v>
      </c>
      <c r="K1799">
        <f>VLOOKUP(C1799,'Invited Hospitals'!B:J, 7, FALSE)</f>
        <v>117</v>
      </c>
      <c r="L1799" s="132">
        <v>33</v>
      </c>
      <c r="M1799">
        <f>VLOOKUP($C1799,'Invited Hospitals'!$B:$J, 8, FALSE)</f>
        <v>2017</v>
      </c>
      <c r="N1799" s="132" t="str">
        <f>VLOOKUP($C1799,'Invited Hospitals'!$B:$K, 9, FALSE)</f>
        <v>Nongovt. (not-for-profit) - Other</v>
      </c>
      <c r="O1799" s="33" t="s">
        <v>3617</v>
      </c>
      <c r="P1799" s="33" t="s">
        <v>3651</v>
      </c>
      <c r="Q1799" s="17" t="s">
        <v>3652</v>
      </c>
      <c r="R1799" s="132" t="str">
        <f>VLOOKUP($C1799,'Invited Hospitals'!$B:$K, 10, FALSE)</f>
        <v>Minor</v>
      </c>
      <c r="V1799" s="1"/>
      <c r="X1799" s="1"/>
      <c r="Y1799" s="4"/>
      <c r="AF1799" s="33"/>
      <c r="AG1799" s="33"/>
      <c r="AH1799" s="17"/>
    </row>
    <row r="1800" spans="1:34">
      <c r="A1800" s="84">
        <v>0.41234481584522942</v>
      </c>
      <c r="B1800" s="83" t="s">
        <v>1127</v>
      </c>
      <c r="C1800" s="83" t="s">
        <v>1127</v>
      </c>
      <c r="D1800" s="84">
        <v>0.77700540353316994</v>
      </c>
      <c r="E1800" s="83" t="s">
        <v>1128</v>
      </c>
      <c r="F1800" s="84">
        <v>0.60617956690598407</v>
      </c>
      <c r="G1800" s="87" t="s">
        <v>1147</v>
      </c>
      <c r="H1800" t="str">
        <f t="shared" si="143"/>
        <v>Jones</v>
      </c>
      <c r="I1800" t="str">
        <f t="shared" si="141"/>
        <v>Chassidy D</v>
      </c>
      <c r="J1800" t="str">
        <f t="shared" si="142"/>
        <v>Jones, Chassidy D</v>
      </c>
      <c r="K1800">
        <f>VLOOKUP(C1800,'Invited Hospitals'!B:J, 7, FALSE)</f>
        <v>117</v>
      </c>
      <c r="L1800" s="132">
        <v>33</v>
      </c>
      <c r="M1800">
        <f>VLOOKUP($C1800,'Invited Hospitals'!$B:$J, 8, FALSE)</f>
        <v>2017</v>
      </c>
      <c r="N1800" s="132" t="str">
        <f>VLOOKUP($C1800,'Invited Hospitals'!$B:$K, 9, FALSE)</f>
        <v>Nongovt. (not-for-profit) - Other</v>
      </c>
      <c r="O1800" s="33" t="s">
        <v>3654</v>
      </c>
      <c r="P1800" s="33" t="s">
        <v>3655</v>
      </c>
      <c r="Q1800" s="17" t="s">
        <v>3629</v>
      </c>
      <c r="R1800" s="132" t="str">
        <f>VLOOKUP($C1800,'Invited Hospitals'!$B:$K, 10, FALSE)</f>
        <v>Minor</v>
      </c>
      <c r="V1800" s="1"/>
      <c r="X1800" s="1"/>
      <c r="Y1800" s="4"/>
      <c r="AF1800" s="33"/>
      <c r="AG1800" s="33"/>
      <c r="AH1800" s="17"/>
    </row>
    <row r="1801" spans="1:34">
      <c r="A1801" s="84">
        <v>0.41616772902645516</v>
      </c>
      <c r="B1801" s="83" t="s">
        <v>1127</v>
      </c>
      <c r="C1801" s="83" t="s">
        <v>1127</v>
      </c>
      <c r="D1801" s="84">
        <v>0.77700540353316994</v>
      </c>
      <c r="E1801" s="83" t="s">
        <v>1128</v>
      </c>
      <c r="F1801" s="84">
        <v>0.60617956690598407</v>
      </c>
      <c r="G1801" s="87" t="s">
        <v>1148</v>
      </c>
      <c r="H1801" t="str">
        <f t="shared" si="143"/>
        <v>Lewis</v>
      </c>
      <c r="I1801" t="str">
        <f t="shared" si="141"/>
        <v>Lauren R</v>
      </c>
      <c r="J1801" t="str">
        <f t="shared" si="142"/>
        <v>Lewis, Lauren R</v>
      </c>
      <c r="K1801">
        <f>VLOOKUP(C1801,'Invited Hospitals'!B:J, 7, FALSE)</f>
        <v>117</v>
      </c>
      <c r="L1801" s="132">
        <v>33</v>
      </c>
      <c r="M1801">
        <f>VLOOKUP($C1801,'Invited Hospitals'!$B:$J, 8, FALSE)</f>
        <v>2017</v>
      </c>
      <c r="N1801" s="132" t="str">
        <f>VLOOKUP($C1801,'Invited Hospitals'!$B:$K, 9, FALSE)</f>
        <v>Nongovt. (not-for-profit) - Other</v>
      </c>
      <c r="O1801" s="33" t="s">
        <v>2433</v>
      </c>
      <c r="P1801" s="33" t="s">
        <v>3657</v>
      </c>
      <c r="Q1801" s="17" t="s">
        <v>3621</v>
      </c>
      <c r="R1801" s="132" t="str">
        <f>VLOOKUP($C1801,'Invited Hospitals'!$B:$K, 10, FALSE)</f>
        <v>Minor</v>
      </c>
      <c r="V1801" s="1"/>
      <c r="X1801" s="1"/>
      <c r="Y1801" s="4"/>
      <c r="AF1801" s="33"/>
      <c r="AG1801" s="33"/>
      <c r="AH1801" s="17"/>
    </row>
    <row r="1802" spans="1:34">
      <c r="A1802" s="84">
        <v>0.63099400471870148</v>
      </c>
      <c r="B1802" s="83" t="s">
        <v>1127</v>
      </c>
      <c r="C1802" s="83" t="s">
        <v>1127</v>
      </c>
      <c r="D1802" s="84">
        <v>0.77700540353316994</v>
      </c>
      <c r="E1802" s="83" t="s">
        <v>1128</v>
      </c>
      <c r="F1802" s="84">
        <v>0.60617956690598407</v>
      </c>
      <c r="G1802" s="87" t="s">
        <v>1149</v>
      </c>
      <c r="H1802" t="str">
        <f t="shared" si="143"/>
        <v>Linn</v>
      </c>
      <c r="I1802" t="str">
        <f t="shared" si="141"/>
        <v>Jason R</v>
      </c>
      <c r="J1802" t="str">
        <f t="shared" si="142"/>
        <v>Linn, Jason R</v>
      </c>
      <c r="K1802">
        <f>VLOOKUP(C1802,'Invited Hospitals'!B:J, 7, FALSE)</f>
        <v>117</v>
      </c>
      <c r="L1802" s="132">
        <v>33</v>
      </c>
      <c r="M1802">
        <f>VLOOKUP($C1802,'Invited Hospitals'!$B:$J, 8, FALSE)</f>
        <v>2017</v>
      </c>
      <c r="N1802" s="132" t="str">
        <f>VLOOKUP($C1802,'Invited Hospitals'!$B:$K, 9, FALSE)</f>
        <v>Nongovt. (not-for-profit) - Other</v>
      </c>
      <c r="O1802" s="33" t="s">
        <v>3613</v>
      </c>
      <c r="P1802" s="33" t="s">
        <v>3659</v>
      </c>
      <c r="Q1802" s="17" t="s">
        <v>3633</v>
      </c>
      <c r="R1802" s="132" t="str">
        <f>VLOOKUP($C1802,'Invited Hospitals'!$B:$K, 10, FALSE)</f>
        <v>Minor</v>
      </c>
      <c r="V1802" s="1"/>
      <c r="X1802" s="1"/>
      <c r="Y1802" s="4"/>
      <c r="AF1802" s="33"/>
      <c r="AG1802" s="33"/>
      <c r="AH1802" s="17"/>
    </row>
    <row r="1803" spans="1:34">
      <c r="A1803" s="84">
        <v>0.67874291536173814</v>
      </c>
      <c r="B1803" s="83" t="s">
        <v>1127</v>
      </c>
      <c r="C1803" s="83" t="s">
        <v>1127</v>
      </c>
      <c r="D1803" s="84">
        <v>0.77700540353316994</v>
      </c>
      <c r="E1803" s="83" t="s">
        <v>1128</v>
      </c>
      <c r="F1803" s="84">
        <v>0.60617956690598407</v>
      </c>
      <c r="G1803" s="87" t="s">
        <v>1150</v>
      </c>
      <c r="H1803" t="str">
        <f t="shared" si="143"/>
        <v>Mafield</v>
      </c>
      <c r="I1803" t="str">
        <f t="shared" si="141"/>
        <v>Taylor L</v>
      </c>
      <c r="J1803" t="str">
        <f t="shared" si="142"/>
        <v>Mafield, Taylor L</v>
      </c>
      <c r="K1803">
        <f>VLOOKUP(C1803,'Invited Hospitals'!B:J, 7, FALSE)</f>
        <v>117</v>
      </c>
      <c r="L1803" s="132">
        <v>33</v>
      </c>
      <c r="M1803">
        <f>VLOOKUP($C1803,'Invited Hospitals'!$B:$J, 8, FALSE)</f>
        <v>2017</v>
      </c>
      <c r="N1803" s="132" t="str">
        <f>VLOOKUP($C1803,'Invited Hospitals'!$B:$K, 9, FALSE)</f>
        <v>Nongovt. (not-for-profit) - Other</v>
      </c>
      <c r="O1803" s="33" t="s">
        <v>3613</v>
      </c>
      <c r="P1803" s="33" t="s">
        <v>3661</v>
      </c>
      <c r="Q1803" s="17" t="s">
        <v>3615</v>
      </c>
      <c r="R1803" s="132" t="str">
        <f>VLOOKUP($C1803,'Invited Hospitals'!$B:$K, 10, FALSE)</f>
        <v>Minor</v>
      </c>
      <c r="V1803" s="1"/>
      <c r="X1803" s="1"/>
      <c r="Y1803" s="4"/>
      <c r="AF1803" s="33"/>
      <c r="AG1803" s="33"/>
      <c r="AH1803" s="17"/>
    </row>
    <row r="1804" spans="1:34">
      <c r="A1804" s="84">
        <v>0.93142973967881848</v>
      </c>
      <c r="B1804" s="83" t="s">
        <v>1127</v>
      </c>
      <c r="C1804" s="83" t="s">
        <v>1127</v>
      </c>
      <c r="D1804" s="84">
        <v>0.77700540353316994</v>
      </c>
      <c r="E1804" s="83" t="s">
        <v>1128</v>
      </c>
      <c r="F1804" s="84">
        <v>0.60617956690598407</v>
      </c>
      <c r="G1804" s="87" t="s">
        <v>1151</v>
      </c>
      <c r="H1804" t="str">
        <f t="shared" si="143"/>
        <v>Marsh</v>
      </c>
      <c r="I1804" t="str">
        <f t="shared" si="141"/>
        <v>Kelly M</v>
      </c>
      <c r="J1804" t="str">
        <f t="shared" si="142"/>
        <v>Marsh, Kelly M</v>
      </c>
      <c r="K1804">
        <f>VLOOKUP(C1804,'Invited Hospitals'!B:J, 7, FALSE)</f>
        <v>117</v>
      </c>
      <c r="L1804" s="132">
        <v>33</v>
      </c>
      <c r="M1804">
        <f>VLOOKUP($C1804,'Invited Hospitals'!$B:$J, 8, FALSE)</f>
        <v>2017</v>
      </c>
      <c r="N1804" s="132" t="str">
        <f>VLOOKUP($C1804,'Invited Hospitals'!$B:$K, 9, FALSE)</f>
        <v>Nongovt. (not-for-profit) - Other</v>
      </c>
      <c r="O1804" s="33" t="s">
        <v>2433</v>
      </c>
      <c r="P1804" s="33" t="s">
        <v>3649</v>
      </c>
      <c r="Q1804" s="17" t="s">
        <v>3611</v>
      </c>
      <c r="R1804" s="132" t="str">
        <f>VLOOKUP($C1804,'Invited Hospitals'!$B:$K, 10, FALSE)</f>
        <v>Minor</v>
      </c>
      <c r="V1804" s="1"/>
      <c r="X1804" s="1"/>
      <c r="Y1804" s="4"/>
      <c r="AF1804" s="33"/>
      <c r="AG1804" s="33"/>
      <c r="AH1804" s="17"/>
    </row>
    <row r="1805" spans="1:34">
      <c r="A1805" s="84">
        <v>0.4471221390500606</v>
      </c>
      <c r="B1805" s="83" t="s">
        <v>1127</v>
      </c>
      <c r="C1805" s="83" t="s">
        <v>1127</v>
      </c>
      <c r="D1805" s="84">
        <v>0.77700540353316994</v>
      </c>
      <c r="E1805" s="83" t="s">
        <v>1128</v>
      </c>
      <c r="F1805" s="84">
        <v>0.60617956690598407</v>
      </c>
      <c r="G1805" s="87" t="s">
        <v>1152</v>
      </c>
      <c r="H1805" t="str">
        <f t="shared" si="143"/>
        <v>Martinez</v>
      </c>
      <c r="I1805" t="str">
        <f t="shared" si="141"/>
        <v>Allison L</v>
      </c>
      <c r="J1805" t="str">
        <f t="shared" si="142"/>
        <v>Martinez, Allison L</v>
      </c>
      <c r="K1805">
        <f>VLOOKUP(C1805,'Invited Hospitals'!B:J, 7, FALSE)</f>
        <v>117</v>
      </c>
      <c r="L1805" s="132">
        <v>33</v>
      </c>
      <c r="M1805">
        <f>VLOOKUP($C1805,'Invited Hospitals'!$B:$J, 8, FALSE)</f>
        <v>2017</v>
      </c>
      <c r="N1805" s="132" t="str">
        <f>VLOOKUP($C1805,'Invited Hospitals'!$B:$K, 9, FALSE)</f>
        <v>Nongovt. (not-for-profit) - Other</v>
      </c>
      <c r="O1805" s="33" t="s">
        <v>3613</v>
      </c>
      <c r="P1805" s="33" t="s">
        <v>3664</v>
      </c>
      <c r="Q1805" s="17" t="s">
        <v>3615</v>
      </c>
      <c r="R1805" s="132" t="str">
        <f>VLOOKUP($C1805,'Invited Hospitals'!$B:$K, 10, FALSE)</f>
        <v>Minor</v>
      </c>
      <c r="V1805" s="1"/>
      <c r="X1805" s="1"/>
      <c r="Y1805" s="4"/>
      <c r="AF1805" s="33"/>
      <c r="AG1805" s="33"/>
      <c r="AH1805" s="17"/>
    </row>
    <row r="1806" spans="1:34">
      <c r="A1806" s="84">
        <v>0.94135267059965322</v>
      </c>
      <c r="B1806" s="83" t="s">
        <v>1127</v>
      </c>
      <c r="C1806" s="83" t="s">
        <v>1127</v>
      </c>
      <c r="D1806" s="84">
        <v>0.77700540353316994</v>
      </c>
      <c r="E1806" s="83" t="s">
        <v>1128</v>
      </c>
      <c r="F1806" s="84">
        <v>0.60617956690598407</v>
      </c>
      <c r="G1806" s="87" t="s">
        <v>1153</v>
      </c>
      <c r="H1806" t="str">
        <f t="shared" si="143"/>
        <v>Michniak</v>
      </c>
      <c r="I1806" t="str">
        <f t="shared" si="141"/>
        <v>Dana M</v>
      </c>
      <c r="J1806" t="str">
        <f t="shared" si="142"/>
        <v>Michniak, Dana M</v>
      </c>
      <c r="K1806">
        <f>VLOOKUP(C1806,'Invited Hospitals'!B:J, 7, FALSE)</f>
        <v>117</v>
      </c>
      <c r="L1806" s="132">
        <v>33</v>
      </c>
      <c r="M1806">
        <f>VLOOKUP($C1806,'Invited Hospitals'!$B:$J, 8, FALSE)</f>
        <v>2017</v>
      </c>
      <c r="N1806" s="132" t="str">
        <f>VLOOKUP($C1806,'Invited Hospitals'!$B:$K, 9, FALSE)</f>
        <v>Nongovt. (not-for-profit) - Other</v>
      </c>
      <c r="O1806" s="33" t="s">
        <v>2433</v>
      </c>
      <c r="P1806" s="33" t="s">
        <v>3666</v>
      </c>
      <c r="Q1806" s="17" t="s">
        <v>3621</v>
      </c>
      <c r="R1806" s="132" t="str">
        <f>VLOOKUP($C1806,'Invited Hospitals'!$B:$K, 10, FALSE)</f>
        <v>Minor</v>
      </c>
      <c r="V1806" s="1"/>
      <c r="X1806" s="1"/>
      <c r="Y1806" s="4"/>
      <c r="AF1806" s="33"/>
      <c r="AG1806" s="33"/>
      <c r="AH1806" s="17"/>
    </row>
    <row r="1807" spans="1:34">
      <c r="A1807" s="84">
        <v>0.85530848984086516</v>
      </c>
      <c r="B1807" s="83" t="s">
        <v>1127</v>
      </c>
      <c r="C1807" s="83" t="s">
        <v>1127</v>
      </c>
      <c r="D1807" s="84">
        <v>0.77700540353316994</v>
      </c>
      <c r="E1807" s="83" t="s">
        <v>1128</v>
      </c>
      <c r="F1807" s="84">
        <v>0.60617956690598407</v>
      </c>
      <c r="G1807" s="87" t="s">
        <v>1154</v>
      </c>
      <c r="H1807" t="str">
        <f t="shared" si="143"/>
        <v>Miller</v>
      </c>
      <c r="I1807" t="str">
        <f t="shared" si="141"/>
        <v>Chelsey J</v>
      </c>
      <c r="J1807" t="str">
        <f t="shared" si="142"/>
        <v>Miller, Chelsey J</v>
      </c>
      <c r="K1807">
        <f>VLOOKUP(C1807,'Invited Hospitals'!B:J, 7, FALSE)</f>
        <v>117</v>
      </c>
      <c r="L1807" s="132">
        <v>33</v>
      </c>
      <c r="M1807">
        <f>VLOOKUP($C1807,'Invited Hospitals'!$B:$J, 8, FALSE)</f>
        <v>2017</v>
      </c>
      <c r="N1807" s="132" t="str">
        <f>VLOOKUP($C1807,'Invited Hospitals'!$B:$K, 9, FALSE)</f>
        <v>Nongovt. (not-for-profit) - Other</v>
      </c>
      <c r="O1807" s="33" t="s">
        <v>2433</v>
      </c>
      <c r="P1807" s="33" t="s">
        <v>3668</v>
      </c>
      <c r="Q1807" s="17" t="s">
        <v>3621</v>
      </c>
      <c r="R1807" s="132" t="str">
        <f>VLOOKUP($C1807,'Invited Hospitals'!$B:$K, 10, FALSE)</f>
        <v>Minor</v>
      </c>
      <c r="V1807" s="1"/>
      <c r="X1807" s="1"/>
      <c r="Y1807" s="4"/>
      <c r="AF1807" s="33"/>
      <c r="AG1807" s="33"/>
      <c r="AH1807" s="17"/>
    </row>
    <row r="1808" spans="1:34">
      <c r="A1808" s="84">
        <v>0.3527478505256636</v>
      </c>
      <c r="B1808" s="83" t="s">
        <v>1127</v>
      </c>
      <c r="C1808" s="83" t="s">
        <v>1127</v>
      </c>
      <c r="D1808" s="84">
        <v>0.77700540353316994</v>
      </c>
      <c r="E1808" s="83" t="s">
        <v>1128</v>
      </c>
      <c r="F1808" s="84">
        <v>0.60617956690598407</v>
      </c>
      <c r="G1808" s="87" t="s">
        <v>1155</v>
      </c>
      <c r="H1808" t="str">
        <f t="shared" si="143"/>
        <v>Mima</v>
      </c>
      <c r="I1808" t="str">
        <f t="shared" si="141"/>
        <v>Veronica L</v>
      </c>
      <c r="J1808" t="str">
        <f t="shared" si="142"/>
        <v>Mima, Veronica L</v>
      </c>
      <c r="K1808">
        <f>VLOOKUP(C1808,'Invited Hospitals'!B:J, 7, FALSE)</f>
        <v>117</v>
      </c>
      <c r="L1808" s="132">
        <v>33</v>
      </c>
      <c r="M1808">
        <f>VLOOKUP($C1808,'Invited Hospitals'!$B:$J, 8, FALSE)</f>
        <v>2017</v>
      </c>
      <c r="N1808" s="132" t="str">
        <f>VLOOKUP($C1808,'Invited Hospitals'!$B:$K, 9, FALSE)</f>
        <v>Nongovt. (not-for-profit) - Other</v>
      </c>
      <c r="O1808" s="33" t="s">
        <v>3617</v>
      </c>
      <c r="P1808" s="33" t="s">
        <v>3670</v>
      </c>
      <c r="Q1808" s="17" t="s">
        <v>3652</v>
      </c>
      <c r="R1808" s="132" t="str">
        <f>VLOOKUP($C1808,'Invited Hospitals'!$B:$K, 10, FALSE)</f>
        <v>Minor</v>
      </c>
      <c r="V1808" s="1"/>
      <c r="X1808" s="1"/>
      <c r="Y1808" s="4"/>
      <c r="AF1808" s="33"/>
      <c r="AG1808" s="33"/>
      <c r="AH1808" s="17"/>
    </row>
    <row r="1809" spans="1:34">
      <c r="A1809" s="84">
        <v>0.20650729917479149</v>
      </c>
      <c r="B1809" s="83" t="s">
        <v>1127</v>
      </c>
      <c r="C1809" s="83" t="s">
        <v>1127</v>
      </c>
      <c r="D1809" s="84">
        <v>0.77700540353316994</v>
      </c>
      <c r="E1809" s="83" t="s">
        <v>1128</v>
      </c>
      <c r="F1809" s="84">
        <v>0.60617956690598407</v>
      </c>
      <c r="G1809" s="87" t="s">
        <v>1156</v>
      </c>
      <c r="H1809" t="str">
        <f t="shared" si="143"/>
        <v>Morris</v>
      </c>
      <c r="I1809" t="str">
        <f t="shared" si="141"/>
        <v>Joan M</v>
      </c>
      <c r="J1809" t="str">
        <f t="shared" si="142"/>
        <v>Morris, Joan M</v>
      </c>
      <c r="K1809">
        <f>VLOOKUP(C1809,'Invited Hospitals'!B:J, 7, FALSE)</f>
        <v>117</v>
      </c>
      <c r="L1809" s="132">
        <v>33</v>
      </c>
      <c r="M1809">
        <f>VLOOKUP($C1809,'Invited Hospitals'!$B:$J, 8, FALSE)</f>
        <v>2017</v>
      </c>
      <c r="N1809" s="132" t="str">
        <f>VLOOKUP($C1809,'Invited Hospitals'!$B:$K, 9, FALSE)</f>
        <v>Nongovt. (not-for-profit) - Other</v>
      </c>
      <c r="O1809" s="33" t="s">
        <v>3613</v>
      </c>
      <c r="P1809" s="33" t="s">
        <v>3672</v>
      </c>
      <c r="Q1809" s="17" t="s">
        <v>3673</v>
      </c>
      <c r="R1809" s="132" t="str">
        <f>VLOOKUP($C1809,'Invited Hospitals'!$B:$K, 10, FALSE)</f>
        <v>Minor</v>
      </c>
      <c r="V1809" s="1"/>
      <c r="X1809" s="1"/>
      <c r="Y1809" s="4"/>
      <c r="AF1809" s="33"/>
      <c r="AG1809" s="33"/>
      <c r="AH1809" s="17"/>
    </row>
    <row r="1810" spans="1:34">
      <c r="A1810" s="84">
        <v>0.82977594508947428</v>
      </c>
      <c r="B1810" s="83" t="s">
        <v>1127</v>
      </c>
      <c r="C1810" s="83" t="s">
        <v>1127</v>
      </c>
      <c r="D1810" s="84">
        <v>0.77700540353316994</v>
      </c>
      <c r="E1810" s="83" t="s">
        <v>1128</v>
      </c>
      <c r="F1810" s="84">
        <v>0.60617956690598407</v>
      </c>
      <c r="G1810" s="87" t="s">
        <v>1157</v>
      </c>
      <c r="H1810" t="str">
        <f t="shared" si="143"/>
        <v>Nemitz</v>
      </c>
      <c r="I1810" t="str">
        <f t="shared" si="141"/>
        <v>Cathy L</v>
      </c>
      <c r="J1810" t="str">
        <f t="shared" si="142"/>
        <v>Nemitz, Cathy L</v>
      </c>
      <c r="K1810">
        <f>VLOOKUP(C1810,'Invited Hospitals'!B:J, 7, FALSE)</f>
        <v>117</v>
      </c>
      <c r="L1810" s="132">
        <v>33</v>
      </c>
      <c r="M1810">
        <f>VLOOKUP($C1810,'Invited Hospitals'!$B:$J, 8, FALSE)</f>
        <v>2017</v>
      </c>
      <c r="N1810" s="132" t="str">
        <f>VLOOKUP($C1810,'Invited Hospitals'!$B:$K, 9, FALSE)</f>
        <v>Nongovt. (not-for-profit) - Other</v>
      </c>
      <c r="O1810" s="33" t="s">
        <v>3613</v>
      </c>
      <c r="P1810" s="33" t="s">
        <v>3675</v>
      </c>
      <c r="Q1810" s="17" t="s">
        <v>3676</v>
      </c>
      <c r="R1810" s="132" t="str">
        <f>VLOOKUP($C1810,'Invited Hospitals'!$B:$K, 10, FALSE)</f>
        <v>Minor</v>
      </c>
      <c r="V1810" s="1"/>
      <c r="X1810" s="1"/>
      <c r="Y1810" s="4"/>
      <c r="AF1810" s="33"/>
      <c r="AG1810" s="33"/>
      <c r="AH1810" s="17"/>
    </row>
    <row r="1811" spans="1:34">
      <c r="A1811" s="84">
        <v>0.81649944855065759</v>
      </c>
      <c r="B1811" s="83" t="s">
        <v>1127</v>
      </c>
      <c r="C1811" s="83" t="s">
        <v>1127</v>
      </c>
      <c r="D1811" s="84">
        <v>0.77700540353316994</v>
      </c>
      <c r="E1811" s="83" t="s">
        <v>1128</v>
      </c>
      <c r="F1811" s="84">
        <v>0.60617956690598407</v>
      </c>
      <c r="G1811" s="87" t="s">
        <v>1158</v>
      </c>
      <c r="H1811" t="str">
        <f t="shared" si="143"/>
        <v>Oberlin</v>
      </c>
      <c r="I1811" t="str">
        <f t="shared" si="141"/>
        <v>Karen E</v>
      </c>
      <c r="J1811" t="str">
        <f t="shared" si="142"/>
        <v>Oberlin, Karen E</v>
      </c>
      <c r="K1811">
        <f>VLOOKUP(C1811,'Invited Hospitals'!B:J, 7, FALSE)</f>
        <v>117</v>
      </c>
      <c r="L1811" s="132">
        <v>33</v>
      </c>
      <c r="M1811">
        <f>VLOOKUP($C1811,'Invited Hospitals'!$B:$J, 8, FALSE)</f>
        <v>2017</v>
      </c>
      <c r="N1811" s="132" t="str">
        <f>VLOOKUP($C1811,'Invited Hospitals'!$B:$K, 9, FALSE)</f>
        <v>Nongovt. (not-for-profit) - Other</v>
      </c>
      <c r="O1811" s="33" t="s">
        <v>2433</v>
      </c>
      <c r="P1811" s="33" t="s">
        <v>3678</v>
      </c>
      <c r="Q1811" s="17" t="s">
        <v>3611</v>
      </c>
      <c r="R1811" s="132" t="str">
        <f>VLOOKUP($C1811,'Invited Hospitals'!$B:$K, 10, FALSE)</f>
        <v>Minor</v>
      </c>
      <c r="V1811" s="1"/>
      <c r="X1811" s="1"/>
      <c r="Y1811" s="4"/>
      <c r="AF1811" s="33"/>
      <c r="AG1811" s="33"/>
      <c r="AH1811" s="17"/>
    </row>
    <row r="1812" spans="1:34">
      <c r="A1812" s="84">
        <v>0.68372930338275517</v>
      </c>
      <c r="B1812" s="83" t="s">
        <v>1127</v>
      </c>
      <c r="C1812" s="83" t="s">
        <v>1127</v>
      </c>
      <c r="D1812" s="84">
        <v>0.77700540353316994</v>
      </c>
      <c r="E1812" s="83" t="s">
        <v>1128</v>
      </c>
      <c r="F1812" s="84">
        <v>0.60617956690598407</v>
      </c>
      <c r="G1812" s="87" t="s">
        <v>1159</v>
      </c>
      <c r="H1812" t="str">
        <f t="shared" si="143"/>
        <v>Pappada</v>
      </c>
      <c r="I1812" t="str">
        <f t="shared" si="141"/>
        <v>Brittany</v>
      </c>
      <c r="J1812" t="str">
        <f t="shared" si="142"/>
        <v>Pappada, Brittany</v>
      </c>
      <c r="K1812">
        <f>VLOOKUP(C1812,'Invited Hospitals'!B:J, 7, FALSE)</f>
        <v>117</v>
      </c>
      <c r="L1812" s="132">
        <v>33</v>
      </c>
      <c r="M1812">
        <f>VLOOKUP($C1812,'Invited Hospitals'!$B:$J, 8, FALSE)</f>
        <v>2017</v>
      </c>
      <c r="N1812" s="132" t="str">
        <f>VLOOKUP($C1812,'Invited Hospitals'!$B:$K, 9, FALSE)</f>
        <v>Nongovt. (not-for-profit) - Other</v>
      </c>
      <c r="O1812" s="33" t="s">
        <v>3613</v>
      </c>
      <c r="P1812" s="33" t="s">
        <v>3661</v>
      </c>
      <c r="Q1812" s="17" t="s">
        <v>3615</v>
      </c>
      <c r="R1812" s="132" t="str">
        <f>VLOOKUP($C1812,'Invited Hospitals'!$B:$K, 10, FALSE)</f>
        <v>Minor</v>
      </c>
      <c r="V1812" s="1"/>
      <c r="X1812" s="1"/>
      <c r="Y1812" s="4"/>
      <c r="AF1812" s="33"/>
      <c r="AG1812" s="33"/>
      <c r="AH1812" s="17"/>
    </row>
    <row r="1813" spans="1:34">
      <c r="A1813" s="84">
        <v>0.44801070868769532</v>
      </c>
      <c r="B1813" s="83" t="s">
        <v>1127</v>
      </c>
      <c r="C1813" s="83" t="s">
        <v>1127</v>
      </c>
      <c r="D1813" s="84">
        <v>0.77700540353316994</v>
      </c>
      <c r="E1813" s="83" t="s">
        <v>1128</v>
      </c>
      <c r="F1813" s="84">
        <v>0.60617956690598407</v>
      </c>
      <c r="G1813" s="87" t="s">
        <v>1160</v>
      </c>
      <c r="H1813" t="str">
        <f t="shared" si="143"/>
        <v>Pereces</v>
      </c>
      <c r="I1813" t="str">
        <f t="shared" si="141"/>
        <v>Clarissa S</v>
      </c>
      <c r="J1813" t="str">
        <f t="shared" si="142"/>
        <v>Pereces, Clarissa S</v>
      </c>
      <c r="K1813">
        <f>VLOOKUP(C1813,'Invited Hospitals'!B:J, 7, FALSE)</f>
        <v>117</v>
      </c>
      <c r="L1813" s="132">
        <v>33</v>
      </c>
      <c r="M1813">
        <f>VLOOKUP($C1813,'Invited Hospitals'!$B:$J, 8, FALSE)</f>
        <v>2017</v>
      </c>
      <c r="N1813" s="132" t="str">
        <f>VLOOKUP($C1813,'Invited Hospitals'!$B:$K, 9, FALSE)</f>
        <v>Nongovt. (not-for-profit) - Other</v>
      </c>
      <c r="O1813" s="33" t="s">
        <v>2433</v>
      </c>
      <c r="P1813" s="33" t="s">
        <v>3647</v>
      </c>
      <c r="Q1813" s="17" t="s">
        <v>3611</v>
      </c>
      <c r="R1813" s="132" t="str">
        <f>VLOOKUP($C1813,'Invited Hospitals'!$B:$K, 10, FALSE)</f>
        <v>Minor</v>
      </c>
      <c r="V1813" s="1"/>
      <c r="X1813" s="1"/>
      <c r="Y1813" s="4"/>
      <c r="AF1813" s="33"/>
      <c r="AG1813" s="33"/>
      <c r="AH1813" s="17"/>
    </row>
    <row r="1814" spans="1:34">
      <c r="A1814" s="84">
        <v>0.60132609569353135</v>
      </c>
      <c r="B1814" s="83" t="s">
        <v>1127</v>
      </c>
      <c r="C1814" s="83" t="s">
        <v>1127</v>
      </c>
      <c r="D1814" s="84">
        <v>0.77700540353316994</v>
      </c>
      <c r="E1814" s="83" t="s">
        <v>1128</v>
      </c>
      <c r="F1814" s="84">
        <v>0.60617956690598407</v>
      </c>
      <c r="G1814" s="87" t="s">
        <v>1161</v>
      </c>
      <c r="H1814" t="str">
        <f t="shared" si="143"/>
        <v>Pesicek</v>
      </c>
      <c r="I1814" t="str">
        <f t="shared" si="141"/>
        <v>Trevor A</v>
      </c>
      <c r="J1814" t="str">
        <f t="shared" si="142"/>
        <v>Pesicek, Trevor A</v>
      </c>
      <c r="K1814">
        <f>VLOOKUP(C1814,'Invited Hospitals'!B:J, 7, FALSE)</f>
        <v>117</v>
      </c>
      <c r="L1814" s="132">
        <v>33</v>
      </c>
      <c r="M1814">
        <f>VLOOKUP($C1814,'Invited Hospitals'!$B:$J, 8, FALSE)</f>
        <v>2017</v>
      </c>
      <c r="N1814" s="132" t="str">
        <f>VLOOKUP($C1814,'Invited Hospitals'!$B:$K, 9, FALSE)</f>
        <v>Nongovt. (not-for-profit) - Other</v>
      </c>
      <c r="O1814" s="33" t="s">
        <v>3613</v>
      </c>
      <c r="P1814" s="33" t="s">
        <v>3680</v>
      </c>
      <c r="Q1814" s="17" t="s">
        <v>3629</v>
      </c>
      <c r="R1814" s="132" t="str">
        <f>VLOOKUP($C1814,'Invited Hospitals'!$B:$K, 10, FALSE)</f>
        <v>Minor</v>
      </c>
      <c r="V1814" s="1"/>
      <c r="X1814" s="1"/>
      <c r="Y1814" s="4"/>
      <c r="AF1814" s="33"/>
      <c r="AG1814" s="33"/>
      <c r="AH1814" s="17"/>
    </row>
    <row r="1815" spans="1:34">
      <c r="A1815" s="84">
        <v>0.75647230724475067</v>
      </c>
      <c r="B1815" s="83" t="s">
        <v>1127</v>
      </c>
      <c r="C1815" s="83" t="s">
        <v>1127</v>
      </c>
      <c r="D1815" s="84">
        <v>0.77700540353316994</v>
      </c>
      <c r="E1815" s="83" t="s">
        <v>1128</v>
      </c>
      <c r="F1815" s="84">
        <v>0.60617956690598407</v>
      </c>
      <c r="G1815" s="87" t="s">
        <v>1162</v>
      </c>
      <c r="H1815" t="str">
        <f t="shared" si="143"/>
        <v>Phillips</v>
      </c>
      <c r="I1815" t="str">
        <f t="shared" si="141"/>
        <v>Jennifer L</v>
      </c>
      <c r="J1815" t="str">
        <f t="shared" si="142"/>
        <v>Phillips, Jennifer L</v>
      </c>
      <c r="K1815">
        <f>VLOOKUP(C1815,'Invited Hospitals'!B:J, 7, FALSE)</f>
        <v>117</v>
      </c>
      <c r="L1815" s="132">
        <v>33</v>
      </c>
      <c r="M1815">
        <f>VLOOKUP($C1815,'Invited Hospitals'!$B:$J, 8, FALSE)</f>
        <v>2017</v>
      </c>
      <c r="N1815" s="132" t="str">
        <f>VLOOKUP($C1815,'Invited Hospitals'!$B:$K, 9, FALSE)</f>
        <v>Nongovt. (not-for-profit) - Other</v>
      </c>
      <c r="O1815" s="33" t="s">
        <v>2433</v>
      </c>
      <c r="P1815" s="33" t="s">
        <v>3682</v>
      </c>
      <c r="Q1815" s="17" t="s">
        <v>3621</v>
      </c>
      <c r="R1815" s="132" t="str">
        <f>VLOOKUP($C1815,'Invited Hospitals'!$B:$K, 10, FALSE)</f>
        <v>Minor</v>
      </c>
      <c r="V1815" s="1"/>
      <c r="X1815" s="1"/>
      <c r="Y1815" s="4"/>
      <c r="AF1815" s="33"/>
      <c r="AG1815" s="33"/>
      <c r="AH1815" s="17"/>
    </row>
    <row r="1816" spans="1:34">
      <c r="A1816" s="84">
        <v>0.33543222852646759</v>
      </c>
      <c r="B1816" s="83" t="s">
        <v>1127</v>
      </c>
      <c r="C1816" s="83" t="s">
        <v>1127</v>
      </c>
      <c r="D1816" s="84">
        <v>0.77700540353316994</v>
      </c>
      <c r="E1816" s="83" t="s">
        <v>1128</v>
      </c>
      <c r="F1816" s="84">
        <v>0.60617956690598407</v>
      </c>
      <c r="G1816" s="87" t="s">
        <v>1163</v>
      </c>
      <c r="H1816" t="str">
        <f t="shared" si="143"/>
        <v>Pigg</v>
      </c>
      <c r="I1816" t="str">
        <f t="shared" si="141"/>
        <v>Tanya L</v>
      </c>
      <c r="J1816" t="str">
        <f t="shared" si="142"/>
        <v>Pigg, Tanya L</v>
      </c>
      <c r="K1816">
        <f>VLOOKUP(C1816,'Invited Hospitals'!B:J, 7, FALSE)</f>
        <v>117</v>
      </c>
      <c r="L1816" s="132">
        <v>33</v>
      </c>
      <c r="M1816">
        <f>VLOOKUP($C1816,'Invited Hospitals'!$B:$J, 8, FALSE)</f>
        <v>2017</v>
      </c>
      <c r="N1816" s="132" t="str">
        <f>VLOOKUP($C1816,'Invited Hospitals'!$B:$K, 9, FALSE)</f>
        <v>Nongovt. (not-for-profit) - Other</v>
      </c>
      <c r="O1816" s="33" t="s">
        <v>2433</v>
      </c>
      <c r="P1816" s="33" t="s">
        <v>3683</v>
      </c>
      <c r="Q1816" s="17" t="s">
        <v>3621</v>
      </c>
      <c r="R1816" s="132" t="str">
        <f>VLOOKUP($C1816,'Invited Hospitals'!$B:$K, 10, FALSE)</f>
        <v>Minor</v>
      </c>
      <c r="V1816" s="1"/>
      <c r="X1816" s="1"/>
      <c r="Y1816" s="4"/>
      <c r="AF1816" s="33"/>
      <c r="AG1816" s="33"/>
      <c r="AH1816" s="17"/>
    </row>
    <row r="1817" spans="1:34">
      <c r="A1817" s="84">
        <v>0.39961178117144558</v>
      </c>
      <c r="B1817" s="83" t="s">
        <v>1127</v>
      </c>
      <c r="C1817" s="83" t="s">
        <v>1127</v>
      </c>
      <c r="D1817" s="84">
        <v>0.77700540353316994</v>
      </c>
      <c r="E1817" s="83" t="s">
        <v>1128</v>
      </c>
      <c r="F1817" s="84">
        <v>0.60617956690598407</v>
      </c>
      <c r="G1817" s="87" t="s">
        <v>1164</v>
      </c>
      <c r="H1817" t="str">
        <f t="shared" si="143"/>
        <v>Pitzer</v>
      </c>
      <c r="I1817" t="str">
        <f t="shared" si="141"/>
        <v>Christopher A</v>
      </c>
      <c r="J1817" t="str">
        <f t="shared" si="142"/>
        <v>Pitzer, Christopher A</v>
      </c>
      <c r="K1817">
        <f>VLOOKUP(C1817,'Invited Hospitals'!B:J, 7, FALSE)</f>
        <v>117</v>
      </c>
      <c r="L1817" s="132">
        <v>33</v>
      </c>
      <c r="M1817">
        <f>VLOOKUP($C1817,'Invited Hospitals'!$B:$J, 8, FALSE)</f>
        <v>2017</v>
      </c>
      <c r="N1817" s="132" t="str">
        <f>VLOOKUP($C1817,'Invited Hospitals'!$B:$K, 9, FALSE)</f>
        <v>Nongovt. (not-for-profit) - Other</v>
      </c>
      <c r="O1817" s="33" t="s">
        <v>3613</v>
      </c>
      <c r="P1817" s="33" t="s">
        <v>3649</v>
      </c>
      <c r="Q1817" s="17" t="s">
        <v>3676</v>
      </c>
      <c r="R1817" s="132" t="str">
        <f>VLOOKUP($C1817,'Invited Hospitals'!$B:$K, 10, FALSE)</f>
        <v>Minor</v>
      </c>
      <c r="V1817" s="1"/>
      <c r="X1817" s="1"/>
      <c r="Y1817" s="4"/>
      <c r="AF1817" s="33"/>
      <c r="AG1817" s="33"/>
      <c r="AH1817" s="17"/>
    </row>
    <row r="1818" spans="1:34">
      <c r="A1818" s="84">
        <v>0.90778625816368541</v>
      </c>
      <c r="B1818" s="83" t="s">
        <v>1127</v>
      </c>
      <c r="C1818" s="83" t="s">
        <v>1127</v>
      </c>
      <c r="D1818" s="84">
        <v>0.77700540353316994</v>
      </c>
      <c r="E1818" s="83" t="s">
        <v>1128</v>
      </c>
      <c r="F1818" s="84">
        <v>0.60617956690598407</v>
      </c>
      <c r="G1818" s="87" t="s">
        <v>1165</v>
      </c>
      <c r="H1818" t="str">
        <f t="shared" si="143"/>
        <v>Remus</v>
      </c>
      <c r="I1818" t="str">
        <f t="shared" si="141"/>
        <v>Julie L</v>
      </c>
      <c r="J1818" t="str">
        <f t="shared" si="142"/>
        <v>Remus, Julie L</v>
      </c>
      <c r="K1818">
        <f>VLOOKUP(C1818,'Invited Hospitals'!B:J, 7, FALSE)</f>
        <v>117</v>
      </c>
      <c r="L1818" s="132">
        <v>33</v>
      </c>
      <c r="M1818">
        <f>VLOOKUP($C1818,'Invited Hospitals'!$B:$J, 8, FALSE)</f>
        <v>2017</v>
      </c>
      <c r="N1818" s="132" t="str">
        <f>VLOOKUP($C1818,'Invited Hospitals'!$B:$K, 9, FALSE)</f>
        <v>Nongovt. (not-for-profit) - Other</v>
      </c>
      <c r="O1818" s="33" t="s">
        <v>3613</v>
      </c>
      <c r="P1818" s="33" t="s">
        <v>3623</v>
      </c>
      <c r="Q1818" s="17" t="s">
        <v>3615</v>
      </c>
      <c r="R1818" s="132" t="str">
        <f>VLOOKUP($C1818,'Invited Hospitals'!$B:$K, 10, FALSE)</f>
        <v>Minor</v>
      </c>
      <c r="V1818" s="1"/>
      <c r="X1818" s="1"/>
      <c r="Y1818" s="4"/>
      <c r="AF1818" s="33"/>
      <c r="AG1818" s="33"/>
      <c r="AH1818" s="17"/>
    </row>
    <row r="1819" spans="1:34">
      <c r="A1819" s="84">
        <v>8.3974510888465859E-2</v>
      </c>
      <c r="B1819" s="83" t="s">
        <v>1127</v>
      </c>
      <c r="C1819" s="83" t="s">
        <v>1127</v>
      </c>
      <c r="D1819" s="84">
        <v>0.77700540353316994</v>
      </c>
      <c r="E1819" s="83" t="s">
        <v>1128</v>
      </c>
      <c r="F1819" s="84">
        <v>0.60617956690598407</v>
      </c>
      <c r="G1819" s="87" t="s">
        <v>1166</v>
      </c>
      <c r="H1819" t="str">
        <f t="shared" si="143"/>
        <v>Rogers</v>
      </c>
      <c r="I1819" t="str">
        <f t="shared" si="141"/>
        <v>Betty J</v>
      </c>
      <c r="J1819" t="str">
        <f t="shared" si="142"/>
        <v>Rogers, Betty J</v>
      </c>
      <c r="K1819">
        <f>VLOOKUP(C1819,'Invited Hospitals'!B:J, 7, FALSE)</f>
        <v>117</v>
      </c>
      <c r="L1819" s="132">
        <v>33</v>
      </c>
      <c r="M1819">
        <f>VLOOKUP($C1819,'Invited Hospitals'!$B:$J, 8, FALSE)</f>
        <v>2017</v>
      </c>
      <c r="N1819" s="132" t="str">
        <f>VLOOKUP($C1819,'Invited Hospitals'!$B:$K, 9, FALSE)</f>
        <v>Nongovt. (not-for-profit) - Other</v>
      </c>
      <c r="O1819" s="33" t="s">
        <v>3613</v>
      </c>
      <c r="P1819" s="33" t="s">
        <v>3686</v>
      </c>
      <c r="Q1819" s="17" t="s">
        <v>3629</v>
      </c>
      <c r="R1819" s="132" t="str">
        <f>VLOOKUP($C1819,'Invited Hospitals'!$B:$K, 10, FALSE)</f>
        <v>Minor</v>
      </c>
      <c r="V1819" s="1"/>
      <c r="X1819" s="1"/>
      <c r="Y1819" s="4"/>
      <c r="AF1819" s="33"/>
      <c r="AG1819" s="33"/>
      <c r="AH1819" s="17"/>
    </row>
    <row r="1820" spans="1:34">
      <c r="A1820" s="84">
        <v>0.4243362138774236</v>
      </c>
      <c r="B1820" s="83" t="s">
        <v>1127</v>
      </c>
      <c r="C1820" s="83" t="s">
        <v>1127</v>
      </c>
      <c r="D1820" s="84">
        <v>0.77700540353316994</v>
      </c>
      <c r="E1820" s="83" t="s">
        <v>1128</v>
      </c>
      <c r="F1820" s="84">
        <v>0.60617956690598407</v>
      </c>
      <c r="G1820" s="87" t="s">
        <v>1167</v>
      </c>
      <c r="H1820" t="str">
        <f t="shared" si="143"/>
        <v>Saltsman</v>
      </c>
      <c r="I1820" t="str">
        <f t="shared" si="141"/>
        <v>Ryan V</v>
      </c>
      <c r="J1820" t="str">
        <f t="shared" si="142"/>
        <v>Saltsman, Ryan V</v>
      </c>
      <c r="K1820">
        <f>VLOOKUP(C1820,'Invited Hospitals'!B:J, 7, FALSE)</f>
        <v>117</v>
      </c>
      <c r="L1820" s="132">
        <v>33</v>
      </c>
      <c r="M1820">
        <f>VLOOKUP($C1820,'Invited Hospitals'!$B:$J, 8, FALSE)</f>
        <v>2017</v>
      </c>
      <c r="N1820" s="132" t="str">
        <f>VLOOKUP($C1820,'Invited Hospitals'!$B:$K, 9, FALSE)</f>
        <v>Nongovt. (not-for-profit) - Other</v>
      </c>
      <c r="O1820" s="33" t="s">
        <v>2433</v>
      </c>
      <c r="P1820" s="33" t="s">
        <v>3610</v>
      </c>
      <c r="Q1820" s="17" t="s">
        <v>3611</v>
      </c>
      <c r="R1820" s="132" t="str">
        <f>VLOOKUP($C1820,'Invited Hospitals'!$B:$K, 10, FALSE)</f>
        <v>Minor</v>
      </c>
      <c r="V1820" s="1"/>
      <c r="X1820" s="1"/>
      <c r="Y1820" s="4"/>
      <c r="AF1820" s="33"/>
      <c r="AG1820" s="33"/>
      <c r="AH1820" s="17"/>
    </row>
    <row r="1821" spans="1:34">
      <c r="A1821" s="84">
        <v>0.28530801097518022</v>
      </c>
      <c r="B1821" s="83" t="s">
        <v>1127</v>
      </c>
      <c r="C1821" s="83" t="s">
        <v>1127</v>
      </c>
      <c r="D1821" s="84">
        <v>0.77700540353316994</v>
      </c>
      <c r="E1821" s="83" t="s">
        <v>1128</v>
      </c>
      <c r="F1821" s="84">
        <v>0.60617956690598407</v>
      </c>
      <c r="G1821" s="87" t="s">
        <v>1168</v>
      </c>
      <c r="H1821" t="str">
        <f t="shared" si="143"/>
        <v>Scarl</v>
      </c>
      <c r="I1821" t="str">
        <f t="shared" si="141"/>
        <v>Carol A</v>
      </c>
      <c r="J1821" t="str">
        <f t="shared" si="142"/>
        <v>Scarl, Carol A</v>
      </c>
      <c r="K1821">
        <f>VLOOKUP(C1821,'Invited Hospitals'!B:J, 7, FALSE)</f>
        <v>117</v>
      </c>
      <c r="L1821" s="132">
        <v>33</v>
      </c>
      <c r="M1821">
        <f>VLOOKUP($C1821,'Invited Hospitals'!$B:$J, 8, FALSE)</f>
        <v>2017</v>
      </c>
      <c r="N1821" s="132" t="str">
        <f>VLOOKUP($C1821,'Invited Hospitals'!$B:$K, 9, FALSE)</f>
        <v>Nongovt. (not-for-profit) - Other</v>
      </c>
      <c r="O1821" s="33" t="s">
        <v>2433</v>
      </c>
      <c r="P1821" s="33" t="s">
        <v>3688</v>
      </c>
      <c r="Q1821" s="17" t="s">
        <v>3621</v>
      </c>
      <c r="R1821" s="132" t="str">
        <f>VLOOKUP($C1821,'Invited Hospitals'!$B:$K, 10, FALSE)</f>
        <v>Minor</v>
      </c>
      <c r="V1821" s="1"/>
      <c r="X1821" s="1"/>
      <c r="Y1821" s="4"/>
      <c r="AF1821" s="33"/>
      <c r="AG1821" s="33"/>
      <c r="AH1821" s="17"/>
    </row>
    <row r="1822" spans="1:34">
      <c r="A1822" s="84">
        <v>0.50675304348850303</v>
      </c>
      <c r="B1822" s="83" t="s">
        <v>1127</v>
      </c>
      <c r="C1822" s="83" t="s">
        <v>1127</v>
      </c>
      <c r="D1822" s="84">
        <v>0.77700540353316994</v>
      </c>
      <c r="E1822" s="83" t="s">
        <v>1128</v>
      </c>
      <c r="F1822" s="84">
        <v>0.60617956690598407</v>
      </c>
      <c r="G1822" s="87" t="s">
        <v>1169</v>
      </c>
      <c r="H1822" t="str">
        <f t="shared" si="143"/>
        <v>Shahan</v>
      </c>
      <c r="I1822" t="str">
        <f t="shared" si="141"/>
        <v>Ashley M</v>
      </c>
      <c r="J1822" t="str">
        <f t="shared" si="142"/>
        <v>Shahan, Ashley M</v>
      </c>
      <c r="K1822">
        <f>VLOOKUP(C1822,'Invited Hospitals'!B:J, 7, FALSE)</f>
        <v>117</v>
      </c>
      <c r="L1822" s="132">
        <v>33</v>
      </c>
      <c r="M1822">
        <f>VLOOKUP($C1822,'Invited Hospitals'!$B:$J, 8, FALSE)</f>
        <v>2017</v>
      </c>
      <c r="N1822" s="132" t="str">
        <f>VLOOKUP($C1822,'Invited Hospitals'!$B:$K, 9, FALSE)</f>
        <v>Nongovt. (not-for-profit) - Other</v>
      </c>
      <c r="O1822" s="33" t="s">
        <v>3613</v>
      </c>
      <c r="P1822" s="33" t="s">
        <v>3689</v>
      </c>
      <c r="Q1822" s="17" t="s">
        <v>3676</v>
      </c>
      <c r="R1822" s="132" t="str">
        <f>VLOOKUP($C1822,'Invited Hospitals'!$B:$K, 10, FALSE)</f>
        <v>Minor</v>
      </c>
      <c r="V1822" s="1"/>
      <c r="X1822" s="1"/>
      <c r="Y1822" s="4"/>
      <c r="AF1822" s="33"/>
      <c r="AG1822" s="33"/>
      <c r="AH1822" s="17"/>
    </row>
    <row r="1823" spans="1:34">
      <c r="A1823" s="84">
        <v>0.23636706427263499</v>
      </c>
      <c r="B1823" s="83" t="s">
        <v>1127</v>
      </c>
      <c r="C1823" s="83" t="s">
        <v>1127</v>
      </c>
      <c r="D1823" s="84">
        <v>0.77700540353316994</v>
      </c>
      <c r="E1823" s="83" t="s">
        <v>1128</v>
      </c>
      <c r="F1823" s="84">
        <v>0.60617956690598407</v>
      </c>
      <c r="G1823" s="87" t="s">
        <v>1170</v>
      </c>
      <c r="H1823" t="str">
        <f t="shared" ref="H1823:H1854" si="144">LEFT(G1823,(FIND(" ",G1823,1)-1))</f>
        <v>Shumaker</v>
      </c>
      <c r="I1823" t="str">
        <f t="shared" si="141"/>
        <v>Kimberly D</v>
      </c>
      <c r="J1823" t="str">
        <f t="shared" si="142"/>
        <v>Shumaker, Kimberly D</v>
      </c>
      <c r="K1823">
        <f>VLOOKUP(C1823,'Invited Hospitals'!B:J, 7, FALSE)</f>
        <v>117</v>
      </c>
      <c r="L1823" s="132">
        <v>33</v>
      </c>
      <c r="M1823">
        <f>VLOOKUP($C1823,'Invited Hospitals'!$B:$J, 8, FALSE)</f>
        <v>2017</v>
      </c>
      <c r="N1823" s="132" t="str">
        <f>VLOOKUP($C1823,'Invited Hospitals'!$B:$K, 9, FALSE)</f>
        <v>Nongovt. (not-for-profit) - Other</v>
      </c>
      <c r="O1823" s="33" t="s">
        <v>3613</v>
      </c>
      <c r="P1823" s="33" t="s">
        <v>3691</v>
      </c>
      <c r="Q1823" s="17" t="s">
        <v>3673</v>
      </c>
      <c r="R1823" s="132" t="str">
        <f>VLOOKUP($C1823,'Invited Hospitals'!$B:$K, 10, FALSE)</f>
        <v>Minor</v>
      </c>
      <c r="V1823" s="1"/>
      <c r="X1823" s="1"/>
      <c r="Y1823" s="4"/>
      <c r="AF1823" s="33"/>
      <c r="AG1823" s="33"/>
      <c r="AH1823" s="17"/>
    </row>
    <row r="1824" spans="1:34">
      <c r="A1824" s="84">
        <v>0.73044535341943029</v>
      </c>
      <c r="B1824" s="83" t="s">
        <v>1127</v>
      </c>
      <c r="C1824" s="83" t="s">
        <v>1127</v>
      </c>
      <c r="D1824" s="84">
        <v>0.77700540353316994</v>
      </c>
      <c r="E1824" s="83" t="s">
        <v>1128</v>
      </c>
      <c r="F1824" s="84">
        <v>0.60617956690598407</v>
      </c>
      <c r="G1824" s="87" t="s">
        <v>1171</v>
      </c>
      <c r="H1824" t="str">
        <f t="shared" si="144"/>
        <v>Smith</v>
      </c>
      <c r="I1824" t="str">
        <f t="shared" si="141"/>
        <v>Autumn N</v>
      </c>
      <c r="J1824" t="str">
        <f t="shared" si="142"/>
        <v>Smith, Autumn N</v>
      </c>
      <c r="K1824">
        <f>VLOOKUP(C1824,'Invited Hospitals'!B:J, 7, FALSE)</f>
        <v>117</v>
      </c>
      <c r="L1824" s="132">
        <v>33</v>
      </c>
      <c r="M1824">
        <f>VLOOKUP($C1824,'Invited Hospitals'!$B:$J, 8, FALSE)</f>
        <v>2017</v>
      </c>
      <c r="N1824" s="132" t="str">
        <f>VLOOKUP($C1824,'Invited Hospitals'!$B:$K, 9, FALSE)</f>
        <v>Nongovt. (not-for-profit) - Other</v>
      </c>
      <c r="O1824" s="33" t="s">
        <v>2433</v>
      </c>
      <c r="P1824" s="33" t="s">
        <v>3649</v>
      </c>
      <c r="Q1824" s="17" t="s">
        <v>3611</v>
      </c>
      <c r="R1824" s="132" t="str">
        <f>VLOOKUP($C1824,'Invited Hospitals'!$B:$K, 10, FALSE)</f>
        <v>Minor</v>
      </c>
      <c r="V1824" s="1"/>
      <c r="X1824" s="1"/>
      <c r="Y1824" s="4"/>
      <c r="AF1824" s="33"/>
      <c r="AG1824" s="33"/>
      <c r="AH1824" s="17"/>
    </row>
    <row r="1825" spans="1:34">
      <c r="A1825" s="84">
        <v>0.57799205242123453</v>
      </c>
      <c r="B1825" s="83" t="s">
        <v>1127</v>
      </c>
      <c r="C1825" s="83" t="s">
        <v>1127</v>
      </c>
      <c r="D1825" s="84">
        <v>0.77700540353316994</v>
      </c>
      <c r="E1825" s="83" t="s">
        <v>1128</v>
      </c>
      <c r="F1825" s="84">
        <v>0.60617956690598407</v>
      </c>
      <c r="G1825" s="87" t="s">
        <v>1172</v>
      </c>
      <c r="H1825" t="str">
        <f t="shared" si="144"/>
        <v>Thompson</v>
      </c>
      <c r="I1825" t="str">
        <f t="shared" si="141"/>
        <v>Renae J</v>
      </c>
      <c r="J1825" t="str">
        <f t="shared" si="142"/>
        <v>Thompson, Renae J</v>
      </c>
      <c r="K1825">
        <f>VLOOKUP(C1825,'Invited Hospitals'!B:J, 7, FALSE)</f>
        <v>117</v>
      </c>
      <c r="L1825" s="132">
        <v>33</v>
      </c>
      <c r="M1825">
        <f>VLOOKUP($C1825,'Invited Hospitals'!$B:$J, 8, FALSE)</f>
        <v>2017</v>
      </c>
      <c r="N1825" s="132" t="str">
        <f>VLOOKUP($C1825,'Invited Hospitals'!$B:$K, 9, FALSE)</f>
        <v>Nongovt. (not-for-profit) - Other</v>
      </c>
      <c r="O1825" s="33" t="s">
        <v>2433</v>
      </c>
      <c r="P1825" s="33" t="s">
        <v>3693</v>
      </c>
      <c r="Q1825" s="17" t="s">
        <v>3611</v>
      </c>
      <c r="R1825" s="132" t="str">
        <f>VLOOKUP($C1825,'Invited Hospitals'!$B:$K, 10, FALSE)</f>
        <v>Minor</v>
      </c>
      <c r="V1825" s="1"/>
      <c r="X1825" s="1"/>
      <c r="Y1825" s="4"/>
      <c r="AF1825" s="33"/>
      <c r="AG1825" s="33"/>
      <c r="AH1825" s="17"/>
    </row>
    <row r="1826" spans="1:34">
      <c r="A1826" s="84">
        <v>0.20341294153986156</v>
      </c>
      <c r="B1826" s="83" t="s">
        <v>1127</v>
      </c>
      <c r="C1826" s="83" t="s">
        <v>1127</v>
      </c>
      <c r="D1826" s="84">
        <v>0.77700540353316994</v>
      </c>
      <c r="E1826" s="83" t="s">
        <v>1128</v>
      </c>
      <c r="F1826" s="84">
        <v>0.60617956690598407</v>
      </c>
      <c r="G1826" s="87" t="s">
        <v>1173</v>
      </c>
      <c r="H1826" t="str">
        <f t="shared" si="144"/>
        <v>Trimble</v>
      </c>
      <c r="I1826" t="str">
        <f t="shared" si="141"/>
        <v>Amanda C</v>
      </c>
      <c r="J1826" t="str">
        <f t="shared" si="142"/>
        <v>Trimble, Amanda C</v>
      </c>
      <c r="K1826">
        <f>VLOOKUP(C1826,'Invited Hospitals'!B:J, 7, FALSE)</f>
        <v>117</v>
      </c>
      <c r="L1826" s="132">
        <v>33</v>
      </c>
      <c r="M1826">
        <f>VLOOKUP($C1826,'Invited Hospitals'!$B:$J, 8, FALSE)</f>
        <v>2017</v>
      </c>
      <c r="N1826" s="132" t="str">
        <f>VLOOKUP($C1826,'Invited Hospitals'!$B:$K, 9, FALSE)</f>
        <v>Nongovt. (not-for-profit) - Other</v>
      </c>
      <c r="O1826" s="33" t="s">
        <v>2433</v>
      </c>
      <c r="P1826" s="33" t="s">
        <v>3694</v>
      </c>
      <c r="Q1826" s="17" t="s">
        <v>3611</v>
      </c>
      <c r="R1826" s="132" t="str">
        <f>VLOOKUP($C1826,'Invited Hospitals'!$B:$K, 10, FALSE)</f>
        <v>Minor</v>
      </c>
      <c r="V1826" s="1"/>
      <c r="X1826" s="1"/>
      <c r="Y1826" s="4"/>
      <c r="AF1826" s="33"/>
      <c r="AG1826" s="33"/>
      <c r="AH1826" s="17"/>
    </row>
    <row r="1827" spans="1:34">
      <c r="A1827" s="84">
        <v>0.38875244392104369</v>
      </c>
      <c r="B1827" s="83" t="s">
        <v>1127</v>
      </c>
      <c r="C1827" s="83" t="s">
        <v>1127</v>
      </c>
      <c r="D1827" s="84">
        <v>0.77700540353316994</v>
      </c>
      <c r="E1827" s="83" t="s">
        <v>1128</v>
      </c>
      <c r="F1827" s="84">
        <v>0.60617956690598407</v>
      </c>
      <c r="G1827" s="87" t="s">
        <v>1174</v>
      </c>
      <c r="H1827" t="str">
        <f t="shared" si="144"/>
        <v>Ulics</v>
      </c>
      <c r="I1827" t="str">
        <f t="shared" si="141"/>
        <v>Judy</v>
      </c>
      <c r="J1827" t="str">
        <f t="shared" si="142"/>
        <v>Ulics, Judy</v>
      </c>
      <c r="K1827">
        <f>VLOOKUP(C1827,'Invited Hospitals'!B:J, 7, FALSE)</f>
        <v>117</v>
      </c>
      <c r="L1827" s="132">
        <v>33</v>
      </c>
      <c r="M1827">
        <f>VLOOKUP($C1827,'Invited Hospitals'!$B:$J, 8, FALSE)</f>
        <v>2017</v>
      </c>
      <c r="N1827" s="132" t="str">
        <f>VLOOKUP($C1827,'Invited Hospitals'!$B:$K, 9, FALSE)</f>
        <v>Nongovt. (not-for-profit) - Other</v>
      </c>
      <c r="O1827" s="33" t="s">
        <v>2433</v>
      </c>
      <c r="P1827" s="33" t="s">
        <v>3696</v>
      </c>
      <c r="Q1827" s="17" t="s">
        <v>3611</v>
      </c>
      <c r="R1827" s="132" t="str">
        <f>VLOOKUP($C1827,'Invited Hospitals'!$B:$K, 10, FALSE)</f>
        <v>Minor</v>
      </c>
      <c r="V1827" s="1"/>
      <c r="X1827" s="1"/>
      <c r="Y1827" s="4"/>
      <c r="AF1827" s="33"/>
      <c r="AG1827" s="33"/>
      <c r="AH1827" s="17"/>
    </row>
    <row r="1828" spans="1:34">
      <c r="A1828" s="84">
        <v>1.6482967444548691E-2</v>
      </c>
      <c r="B1828" s="83" t="s">
        <v>1127</v>
      </c>
      <c r="C1828" s="83" t="s">
        <v>1127</v>
      </c>
      <c r="D1828" s="84">
        <v>0.77700540353316994</v>
      </c>
      <c r="E1828" s="83" t="s">
        <v>1128</v>
      </c>
      <c r="F1828" s="84">
        <v>0.60617956690598407</v>
      </c>
      <c r="G1828" s="87" t="s">
        <v>1175</v>
      </c>
      <c r="H1828" t="str">
        <f t="shared" si="144"/>
        <v>VanCamp</v>
      </c>
      <c r="I1828" t="str">
        <f t="shared" si="141"/>
        <v>Ashley B</v>
      </c>
      <c r="J1828" t="str">
        <f t="shared" si="142"/>
        <v>Vancamp, Ashley B</v>
      </c>
      <c r="K1828">
        <f>VLOOKUP(C1828,'Invited Hospitals'!B:J, 7, FALSE)</f>
        <v>117</v>
      </c>
      <c r="L1828" s="132">
        <v>33</v>
      </c>
      <c r="M1828">
        <f>VLOOKUP($C1828,'Invited Hospitals'!$B:$J, 8, FALSE)</f>
        <v>2017</v>
      </c>
      <c r="N1828" s="132" t="str">
        <f>VLOOKUP($C1828,'Invited Hospitals'!$B:$K, 9, FALSE)</f>
        <v>Nongovt. (not-for-profit) - Other</v>
      </c>
      <c r="O1828" s="33" t="s">
        <v>3613</v>
      </c>
      <c r="P1828" s="33" t="s">
        <v>3659</v>
      </c>
      <c r="Q1828" s="17" t="s">
        <v>3633</v>
      </c>
      <c r="R1828" s="132" t="str">
        <f>VLOOKUP($C1828,'Invited Hospitals'!$B:$K, 10, FALSE)</f>
        <v>Minor</v>
      </c>
      <c r="V1828" s="1"/>
      <c r="X1828" s="1"/>
      <c r="Y1828" s="4"/>
      <c r="AF1828" s="33"/>
      <c r="AG1828" s="33"/>
      <c r="AH1828" s="17"/>
    </row>
    <row r="1829" spans="1:34">
      <c r="A1829" s="84">
        <v>0.815632850166225</v>
      </c>
      <c r="B1829" s="83" t="s">
        <v>1127</v>
      </c>
      <c r="C1829" s="83" t="s">
        <v>1127</v>
      </c>
      <c r="D1829" s="84">
        <v>0.77700540353316994</v>
      </c>
      <c r="E1829" s="83" t="s">
        <v>1128</v>
      </c>
      <c r="F1829" s="84">
        <v>0.60617956690598407</v>
      </c>
      <c r="G1829" s="87" t="s">
        <v>1176</v>
      </c>
      <c r="H1829" t="str">
        <f t="shared" si="144"/>
        <v>Williams</v>
      </c>
      <c r="I1829" t="str">
        <f t="shared" si="141"/>
        <v>Regina E</v>
      </c>
      <c r="J1829" t="str">
        <f t="shared" si="142"/>
        <v>Williams, Regina E</v>
      </c>
      <c r="K1829">
        <f>VLOOKUP(C1829,'Invited Hospitals'!B:J, 7, FALSE)</f>
        <v>117</v>
      </c>
      <c r="L1829" s="132">
        <v>33</v>
      </c>
      <c r="M1829">
        <f>VLOOKUP($C1829,'Invited Hospitals'!$B:$J, 8, FALSE)</f>
        <v>2017</v>
      </c>
      <c r="N1829" s="132" t="str">
        <f>VLOOKUP($C1829,'Invited Hospitals'!$B:$K, 9, FALSE)</f>
        <v>Nongovt. (not-for-profit) - Other</v>
      </c>
      <c r="O1829" s="33" t="s">
        <v>3617</v>
      </c>
      <c r="P1829" s="33" t="s">
        <v>3698</v>
      </c>
      <c r="Q1829" s="17" t="s">
        <v>3652</v>
      </c>
      <c r="R1829" s="132" t="str">
        <f>VLOOKUP($C1829,'Invited Hospitals'!$B:$K, 10, FALSE)</f>
        <v>Minor</v>
      </c>
      <c r="V1829" s="1"/>
      <c r="X1829" s="1"/>
      <c r="Y1829" s="4"/>
      <c r="AF1829" s="33"/>
      <c r="AG1829" s="33"/>
      <c r="AH1829" s="17"/>
    </row>
    <row r="1830" spans="1:34">
      <c r="A1830" s="84">
        <v>0.65201784481092862</v>
      </c>
      <c r="B1830" s="83" t="s">
        <v>1127</v>
      </c>
      <c r="C1830" s="83" t="s">
        <v>1127</v>
      </c>
      <c r="D1830" s="84">
        <v>0.77700540353316994</v>
      </c>
      <c r="E1830" s="83" t="s">
        <v>1128</v>
      </c>
      <c r="F1830" s="84">
        <v>0.60617956690598407</v>
      </c>
      <c r="G1830" s="87" t="s">
        <v>1177</v>
      </c>
      <c r="H1830" t="str">
        <f t="shared" si="144"/>
        <v>Williams</v>
      </c>
      <c r="I1830" t="str">
        <f t="shared" si="141"/>
        <v>Tanisha D</v>
      </c>
      <c r="J1830" t="str">
        <f t="shared" si="142"/>
        <v>Williams, Tanisha D</v>
      </c>
      <c r="K1830">
        <f>VLOOKUP(C1830,'Invited Hospitals'!B:J, 7, FALSE)</f>
        <v>117</v>
      </c>
      <c r="L1830" s="132">
        <v>33</v>
      </c>
      <c r="M1830">
        <f>VLOOKUP($C1830,'Invited Hospitals'!$B:$J, 8, FALSE)</f>
        <v>2017</v>
      </c>
      <c r="N1830" s="132" t="str">
        <f>VLOOKUP($C1830,'Invited Hospitals'!$B:$K, 9, FALSE)</f>
        <v>Nongovt. (not-for-profit) - Other</v>
      </c>
      <c r="O1830" s="33" t="s">
        <v>3613</v>
      </c>
      <c r="P1830" s="33" t="s">
        <v>3699</v>
      </c>
      <c r="Q1830" s="17" t="s">
        <v>3629</v>
      </c>
      <c r="R1830" s="132" t="str">
        <f>VLOOKUP($C1830,'Invited Hospitals'!$B:$K, 10, FALSE)</f>
        <v>Minor</v>
      </c>
      <c r="V1830" s="1"/>
      <c r="X1830" s="1"/>
      <c r="Y1830" s="4"/>
      <c r="AF1830" s="33"/>
      <c r="AG1830" s="33"/>
      <c r="AH1830" s="17"/>
    </row>
    <row r="1831" spans="1:34">
      <c r="A1831" s="84">
        <v>0.18856163796087655</v>
      </c>
      <c r="B1831" s="83" t="s">
        <v>1127</v>
      </c>
      <c r="C1831" s="83" t="s">
        <v>1127</v>
      </c>
      <c r="D1831" s="84">
        <v>0.77700540353316994</v>
      </c>
      <c r="E1831" s="83" t="s">
        <v>1128</v>
      </c>
      <c r="F1831" s="84">
        <v>0.60617956690598407</v>
      </c>
      <c r="G1831" s="87" t="s">
        <v>1178</v>
      </c>
      <c r="H1831" t="str">
        <f t="shared" si="144"/>
        <v>Wilson</v>
      </c>
      <c r="I1831" t="str">
        <f t="shared" si="141"/>
        <v>Stacey N</v>
      </c>
      <c r="J1831" t="str">
        <f t="shared" si="142"/>
        <v>Wilson, Stacey N</v>
      </c>
      <c r="K1831">
        <f>VLOOKUP(C1831,'Invited Hospitals'!B:J, 7, FALSE)</f>
        <v>117</v>
      </c>
      <c r="L1831" s="132">
        <v>33</v>
      </c>
      <c r="M1831">
        <f>VLOOKUP($C1831,'Invited Hospitals'!$B:$J, 8, FALSE)</f>
        <v>2017</v>
      </c>
      <c r="N1831" s="132" t="str">
        <f>VLOOKUP($C1831,'Invited Hospitals'!$B:$K, 9, FALSE)</f>
        <v>Nongovt. (not-for-profit) - Other</v>
      </c>
      <c r="O1831" s="33" t="s">
        <v>3613</v>
      </c>
      <c r="P1831" s="33" t="s">
        <v>3620</v>
      </c>
      <c r="Q1831" s="17" t="s">
        <v>3629</v>
      </c>
      <c r="R1831" s="132" t="str">
        <f>VLOOKUP($C1831,'Invited Hospitals'!$B:$K, 10, FALSE)</f>
        <v>Minor</v>
      </c>
      <c r="V1831" s="1"/>
      <c r="X1831" s="1"/>
      <c r="Y1831" s="4"/>
      <c r="AF1831" s="33"/>
      <c r="AG1831" s="33"/>
      <c r="AH1831" s="17"/>
    </row>
    <row r="1832" spans="1:34">
      <c r="A1832" s="84">
        <v>0.92588180341756787</v>
      </c>
      <c r="B1832" s="83" t="s">
        <v>1127</v>
      </c>
      <c r="C1832" s="83" t="s">
        <v>1127</v>
      </c>
      <c r="D1832" s="84">
        <v>0.77700540353316994</v>
      </c>
      <c r="E1832" s="83" t="s">
        <v>1128</v>
      </c>
      <c r="F1832" s="84">
        <v>0.60617956690598407</v>
      </c>
      <c r="G1832" s="87" t="s">
        <v>1179</v>
      </c>
      <c r="H1832" t="str">
        <f t="shared" si="144"/>
        <v>Yun</v>
      </c>
      <c r="I1832" t="str">
        <f t="shared" si="141"/>
        <v>Jared N</v>
      </c>
      <c r="J1832" t="str">
        <f t="shared" si="142"/>
        <v>Yun, Jared N</v>
      </c>
      <c r="K1832">
        <f>VLOOKUP(C1832,'Invited Hospitals'!B:J, 7, FALSE)</f>
        <v>117</v>
      </c>
      <c r="L1832" s="132">
        <v>33</v>
      </c>
      <c r="M1832">
        <f>VLOOKUP($C1832,'Invited Hospitals'!$B:$J, 8, FALSE)</f>
        <v>2017</v>
      </c>
      <c r="N1832" s="132" t="str">
        <f>VLOOKUP($C1832,'Invited Hospitals'!$B:$K, 9, FALSE)</f>
        <v>Nongovt. (not-for-profit) - Other</v>
      </c>
      <c r="O1832" s="33" t="s">
        <v>2433</v>
      </c>
      <c r="P1832" s="33" t="s">
        <v>3657</v>
      </c>
      <c r="Q1832" s="17" t="s">
        <v>3621</v>
      </c>
      <c r="R1832" s="132" t="str">
        <f>VLOOKUP($C1832,'Invited Hospitals'!$B:$K, 10, FALSE)</f>
        <v>Minor</v>
      </c>
      <c r="V1832" s="8"/>
      <c r="X1832" s="8"/>
      <c r="AF1832" s="30"/>
      <c r="AG1832" s="26"/>
      <c r="AH1832" s="30"/>
    </row>
    <row r="1833" spans="1:34">
      <c r="A1833" s="84">
        <v>0.45550000000000002</v>
      </c>
      <c r="B1833" s="83" t="s">
        <v>1725</v>
      </c>
      <c r="C1833" s="83" t="s">
        <v>1725</v>
      </c>
      <c r="D1833" s="84">
        <v>0.33754326083630637</v>
      </c>
      <c r="E1833" s="83" t="s">
        <v>1726</v>
      </c>
      <c r="F1833" s="84">
        <v>0.39015181399689147</v>
      </c>
      <c r="G1833" s="90" t="s">
        <v>1727</v>
      </c>
      <c r="H1833" t="str">
        <f t="shared" si="144"/>
        <v>Alao</v>
      </c>
      <c r="I1833" t="str">
        <f t="shared" si="141"/>
        <v>Afolake</v>
      </c>
      <c r="J1833" t="str">
        <f t="shared" si="142"/>
        <v>Alao, Afolake</v>
      </c>
      <c r="K1833">
        <f>VLOOKUP(C1833,'Invited Hospitals'!B:J, 7, FALSE)</f>
        <v>305</v>
      </c>
      <c r="L1833" s="132">
        <v>36</v>
      </c>
      <c r="M1833">
        <f>VLOOKUP($C1833,'Invited Hospitals'!$B:$J, 8, FALSE)</f>
        <v>2016</v>
      </c>
      <c r="N1833" s="132" t="str">
        <f>VLOOKUP($C1833,'Invited Hospitals'!$B:$K, 9, FALSE)</f>
        <v>Govt. (non federal) - City-county</v>
      </c>
      <c r="O1833" s="30" t="s">
        <v>2426</v>
      </c>
      <c r="P1833" s="26">
        <v>39125</v>
      </c>
      <c r="Q1833" s="30" t="s">
        <v>2476</v>
      </c>
      <c r="R1833" s="132" t="str">
        <f>VLOOKUP($C1833,'Invited Hospitals'!$B:$K, 10, FALSE)</f>
        <v>Minor</v>
      </c>
      <c r="V1833" s="8"/>
      <c r="X1833" s="8"/>
      <c r="AF1833" s="30"/>
      <c r="AG1833" s="26"/>
      <c r="AH1833" s="30"/>
    </row>
    <row r="1834" spans="1:34">
      <c r="A1834" s="84">
        <v>0.4551</v>
      </c>
      <c r="B1834" s="83" t="s">
        <v>1725</v>
      </c>
      <c r="C1834" s="83" t="s">
        <v>1725</v>
      </c>
      <c r="D1834" s="84">
        <v>0.33754326083630637</v>
      </c>
      <c r="E1834" s="83" t="s">
        <v>1726</v>
      </c>
      <c r="F1834" s="84">
        <v>0.39015181399689147</v>
      </c>
      <c r="G1834" s="90" t="s">
        <v>1737</v>
      </c>
      <c r="H1834" t="str">
        <f t="shared" si="144"/>
        <v>Cristobal</v>
      </c>
      <c r="I1834" t="str">
        <f t="shared" si="141"/>
        <v>Alder</v>
      </c>
      <c r="J1834" t="str">
        <f t="shared" si="142"/>
        <v>Cristobal, Alder</v>
      </c>
      <c r="K1834">
        <f>VLOOKUP(C1834,'Invited Hospitals'!B:J, 7, FALSE)</f>
        <v>305</v>
      </c>
      <c r="L1834" s="132">
        <v>36</v>
      </c>
      <c r="M1834">
        <f>VLOOKUP($C1834,'Invited Hospitals'!$B:$J, 8, FALSE)</f>
        <v>2016</v>
      </c>
      <c r="N1834" s="132" t="str">
        <f>VLOOKUP($C1834,'Invited Hospitals'!$B:$K, 9, FALSE)</f>
        <v>Govt. (non federal) - City-county</v>
      </c>
      <c r="O1834" s="30" t="s">
        <v>2426</v>
      </c>
      <c r="P1834" s="26">
        <v>42163</v>
      </c>
      <c r="Q1834" s="30" t="s">
        <v>2422</v>
      </c>
      <c r="R1834" s="132" t="str">
        <f>VLOOKUP($C1834,'Invited Hospitals'!$B:$K, 10, FALSE)</f>
        <v>Minor</v>
      </c>
      <c r="V1834" s="8"/>
      <c r="X1834" s="8"/>
      <c r="AF1834" s="30"/>
      <c r="AG1834" s="26"/>
      <c r="AH1834" s="30"/>
    </row>
    <row r="1835" spans="1:34">
      <c r="A1835" s="84">
        <v>2.7099999999999999E-2</v>
      </c>
      <c r="B1835" s="83" t="s">
        <v>1725</v>
      </c>
      <c r="C1835" s="83" t="s">
        <v>1725</v>
      </c>
      <c r="D1835" s="84">
        <v>0.33754326083630637</v>
      </c>
      <c r="E1835" s="83" t="s">
        <v>1726</v>
      </c>
      <c r="F1835" s="84">
        <v>0.39015181399689147</v>
      </c>
      <c r="G1835" s="90" t="s">
        <v>1768</v>
      </c>
      <c r="H1835" t="str">
        <f t="shared" si="144"/>
        <v>Tandia</v>
      </c>
      <c r="I1835" t="str">
        <f t="shared" si="141"/>
        <v>Aminata</v>
      </c>
      <c r="J1835" t="str">
        <f t="shared" si="142"/>
        <v>Tandia, Aminata</v>
      </c>
      <c r="K1835">
        <f>VLOOKUP(C1835,'Invited Hospitals'!B:J, 7, FALSE)</f>
        <v>305</v>
      </c>
      <c r="L1835" s="132">
        <v>36</v>
      </c>
      <c r="M1835">
        <f>VLOOKUP($C1835,'Invited Hospitals'!$B:$J, 8, FALSE)</f>
        <v>2016</v>
      </c>
      <c r="N1835" s="132" t="str">
        <f>VLOOKUP($C1835,'Invited Hospitals'!$B:$K, 9, FALSE)</f>
        <v>Govt. (non federal) - City-county</v>
      </c>
      <c r="O1835" s="30" t="s">
        <v>2426</v>
      </c>
      <c r="P1835" s="26">
        <v>38880</v>
      </c>
      <c r="Q1835" s="30" t="s">
        <v>2476</v>
      </c>
      <c r="R1835" s="132" t="str">
        <f>VLOOKUP($C1835,'Invited Hospitals'!$B:$K, 10, FALSE)</f>
        <v>Minor</v>
      </c>
      <c r="V1835" s="8"/>
      <c r="X1835" s="8"/>
      <c r="AF1835" s="30"/>
      <c r="AG1835" s="26"/>
      <c r="AH1835" s="30"/>
    </row>
    <row r="1836" spans="1:34">
      <c r="A1836" s="84">
        <v>0.19562046602393923</v>
      </c>
      <c r="B1836" s="83" t="s">
        <v>1725</v>
      </c>
      <c r="C1836" s="83" t="s">
        <v>1725</v>
      </c>
      <c r="D1836" s="84">
        <v>0.33754326083630637</v>
      </c>
      <c r="E1836" s="83" t="s">
        <v>1726</v>
      </c>
      <c r="F1836" s="84">
        <v>0.39015181399689147</v>
      </c>
      <c r="G1836" s="90" t="s">
        <v>1765</v>
      </c>
      <c r="H1836" t="str">
        <f t="shared" si="144"/>
        <v>Solomon*</v>
      </c>
      <c r="I1836" t="str">
        <f t="shared" si="141"/>
        <v>Anne</v>
      </c>
      <c r="J1836" t="str">
        <f t="shared" si="142"/>
        <v>Solomon*, Anne</v>
      </c>
      <c r="K1836">
        <f>VLOOKUP(C1836,'Invited Hospitals'!B:J, 7, FALSE)</f>
        <v>305</v>
      </c>
      <c r="L1836" s="132">
        <v>36</v>
      </c>
      <c r="M1836">
        <f>VLOOKUP($C1836,'Invited Hospitals'!$B:$J, 8, FALSE)</f>
        <v>2016</v>
      </c>
      <c r="N1836" s="132" t="str">
        <f>VLOOKUP($C1836,'Invited Hospitals'!$B:$K, 9, FALSE)</f>
        <v>Govt. (non federal) - City-county</v>
      </c>
      <c r="O1836" s="30" t="s">
        <v>2664</v>
      </c>
      <c r="P1836" s="26">
        <v>42387</v>
      </c>
      <c r="Q1836" s="30" t="s">
        <v>2422</v>
      </c>
      <c r="R1836" s="132" t="str">
        <f>VLOOKUP($C1836,'Invited Hospitals'!$B:$K, 10, FALSE)</f>
        <v>Minor</v>
      </c>
      <c r="V1836" s="8"/>
      <c r="X1836" s="8"/>
      <c r="AF1836" s="30"/>
      <c r="AG1836" s="26"/>
      <c r="AH1836" s="30"/>
    </row>
    <row r="1837" spans="1:34">
      <c r="A1837" s="84">
        <v>0.92830000000000001</v>
      </c>
      <c r="B1837" s="83" t="s">
        <v>1725</v>
      </c>
      <c r="C1837" s="83" t="s">
        <v>1725</v>
      </c>
      <c r="D1837" s="84">
        <v>0.33754326083630637</v>
      </c>
      <c r="E1837" s="83" t="s">
        <v>1726</v>
      </c>
      <c r="F1837" s="84">
        <v>0.39015181399689147</v>
      </c>
      <c r="G1837" s="90" t="s">
        <v>1739</v>
      </c>
      <c r="H1837" t="str">
        <f t="shared" si="144"/>
        <v>Dedios</v>
      </c>
      <c r="I1837" t="str">
        <f t="shared" si="141"/>
        <v>Anselma</v>
      </c>
      <c r="J1837" t="str">
        <f t="shared" si="142"/>
        <v>Dedios, Anselma</v>
      </c>
      <c r="K1837">
        <f>VLOOKUP(C1837,'Invited Hospitals'!B:J, 7, FALSE)</f>
        <v>305</v>
      </c>
      <c r="L1837" s="132">
        <v>36</v>
      </c>
      <c r="M1837">
        <f>VLOOKUP($C1837,'Invited Hospitals'!$B:$J, 8, FALSE)</f>
        <v>2016</v>
      </c>
      <c r="N1837" s="132" t="str">
        <f>VLOOKUP($C1837,'Invited Hospitals'!$B:$K, 9, FALSE)</f>
        <v>Govt. (non federal) - City-county</v>
      </c>
      <c r="O1837" s="30" t="s">
        <v>2426</v>
      </c>
      <c r="P1837" s="26">
        <v>42905</v>
      </c>
      <c r="Q1837" s="30" t="s">
        <v>2476</v>
      </c>
      <c r="R1837" s="132" t="str">
        <f>VLOOKUP($C1837,'Invited Hospitals'!$B:$K, 10, FALSE)</f>
        <v>Minor</v>
      </c>
      <c r="V1837" s="8"/>
      <c r="X1837" s="8"/>
      <c r="AF1837" s="30"/>
      <c r="AG1837" s="26"/>
      <c r="AH1837" s="30"/>
    </row>
    <row r="1838" spans="1:34">
      <c r="A1838" s="84">
        <v>0.59840000000000004</v>
      </c>
      <c r="B1838" s="83" t="s">
        <v>1725</v>
      </c>
      <c r="C1838" s="83" t="s">
        <v>1725</v>
      </c>
      <c r="D1838" s="84">
        <v>0.33754326083630637</v>
      </c>
      <c r="E1838" s="83" t="s">
        <v>1726</v>
      </c>
      <c r="F1838" s="84">
        <v>0.39015181399689147</v>
      </c>
      <c r="G1838" s="90" t="s">
        <v>1762</v>
      </c>
      <c r="H1838" t="str">
        <f t="shared" si="144"/>
        <v>Sampson</v>
      </c>
      <c r="I1838" t="str">
        <f t="shared" si="141"/>
        <v>Caroline</v>
      </c>
      <c r="J1838" t="str">
        <f t="shared" si="142"/>
        <v>Sampson, Caroline</v>
      </c>
      <c r="K1838">
        <f>VLOOKUP(C1838,'Invited Hospitals'!B:J, 7, FALSE)</f>
        <v>305</v>
      </c>
      <c r="L1838" s="132">
        <v>36</v>
      </c>
      <c r="M1838">
        <f>VLOOKUP($C1838,'Invited Hospitals'!$B:$J, 8, FALSE)</f>
        <v>2016</v>
      </c>
      <c r="N1838" s="132" t="str">
        <f>VLOOKUP($C1838,'Invited Hospitals'!$B:$K, 9, FALSE)</f>
        <v>Govt. (non federal) - City-county</v>
      </c>
      <c r="O1838" s="30" t="s">
        <v>2426</v>
      </c>
      <c r="P1838" s="26">
        <v>38999</v>
      </c>
      <c r="Q1838" s="30" t="s">
        <v>2476</v>
      </c>
      <c r="R1838" s="132" t="str">
        <f>VLOOKUP($C1838,'Invited Hospitals'!$B:$K, 10, FALSE)</f>
        <v>Minor</v>
      </c>
      <c r="V1838" s="8"/>
      <c r="X1838" s="8"/>
      <c r="AF1838" s="30"/>
      <c r="AG1838" s="26"/>
      <c r="AH1838" s="30"/>
    </row>
    <row r="1839" spans="1:34">
      <c r="A1839" s="84">
        <v>0.1842</v>
      </c>
      <c r="B1839" s="83" t="s">
        <v>1725</v>
      </c>
      <c r="C1839" s="83" t="s">
        <v>1725</v>
      </c>
      <c r="D1839" s="84">
        <v>0.33754326083630637</v>
      </c>
      <c r="E1839" s="83" t="s">
        <v>1726</v>
      </c>
      <c r="F1839" s="84">
        <v>0.39015181399689147</v>
      </c>
      <c r="G1839" s="90" t="s">
        <v>1751</v>
      </c>
      <c r="H1839" t="str">
        <f t="shared" si="144"/>
        <v>Klass</v>
      </c>
      <c r="I1839" t="str">
        <f t="shared" si="141"/>
        <v>Cherryl</v>
      </c>
      <c r="J1839" t="str">
        <f t="shared" si="142"/>
        <v>Klass, Cherryl</v>
      </c>
      <c r="K1839">
        <f>VLOOKUP(C1839,'Invited Hospitals'!B:J, 7, FALSE)</f>
        <v>305</v>
      </c>
      <c r="L1839" s="132">
        <v>36</v>
      </c>
      <c r="M1839">
        <f>VLOOKUP($C1839,'Invited Hospitals'!$B:$J, 8, FALSE)</f>
        <v>2016</v>
      </c>
      <c r="N1839" s="132" t="str">
        <f>VLOOKUP($C1839,'Invited Hospitals'!$B:$K, 9, FALSE)</f>
        <v>Govt. (non federal) - City-county</v>
      </c>
      <c r="O1839" s="30" t="s">
        <v>2664</v>
      </c>
      <c r="P1839" s="26">
        <v>41617</v>
      </c>
      <c r="Q1839" s="30" t="s">
        <v>2422</v>
      </c>
      <c r="R1839" s="132" t="str">
        <f>VLOOKUP($C1839,'Invited Hospitals'!$B:$K, 10, FALSE)</f>
        <v>Minor</v>
      </c>
      <c r="V1839" s="8"/>
      <c r="X1839" s="8"/>
      <c r="AF1839" s="30"/>
      <c r="AG1839" s="26"/>
      <c r="AH1839" s="30"/>
    </row>
    <row r="1840" spans="1:34">
      <c r="A1840" s="84">
        <v>0.18479999999999999</v>
      </c>
      <c r="B1840" s="83" t="s">
        <v>1725</v>
      </c>
      <c r="C1840" s="83" t="s">
        <v>1725</v>
      </c>
      <c r="D1840" s="84">
        <v>0.33754326083630637</v>
      </c>
      <c r="E1840" s="83" t="s">
        <v>1726</v>
      </c>
      <c r="F1840" s="84">
        <v>0.39015181399689147</v>
      </c>
      <c r="G1840" s="90" t="s">
        <v>1753</v>
      </c>
      <c r="H1840" t="str">
        <f t="shared" si="144"/>
        <v>LI</v>
      </c>
      <c r="I1840" t="str">
        <f t="shared" si="141"/>
        <v>Cuizhen</v>
      </c>
      <c r="J1840" t="str">
        <f t="shared" si="142"/>
        <v>Li, Cuizhen</v>
      </c>
      <c r="K1840">
        <f>VLOOKUP(C1840,'Invited Hospitals'!B:J, 7, FALSE)</f>
        <v>305</v>
      </c>
      <c r="L1840" s="132">
        <v>36</v>
      </c>
      <c r="M1840">
        <f>VLOOKUP($C1840,'Invited Hospitals'!$B:$J, 8, FALSE)</f>
        <v>2016</v>
      </c>
      <c r="N1840" s="132" t="str">
        <f>VLOOKUP($C1840,'Invited Hospitals'!$B:$K, 9, FALSE)</f>
        <v>Govt. (non federal) - City-county</v>
      </c>
      <c r="O1840" s="30" t="s">
        <v>2664</v>
      </c>
      <c r="P1840" s="26">
        <v>42373</v>
      </c>
      <c r="Q1840" s="30" t="s">
        <v>2476</v>
      </c>
      <c r="R1840" s="132" t="str">
        <f>VLOOKUP($C1840,'Invited Hospitals'!$B:$K, 10, FALSE)</f>
        <v>Minor</v>
      </c>
      <c r="V1840" s="8"/>
      <c r="X1840" s="8"/>
      <c r="AF1840" s="30"/>
      <c r="AG1840" s="26"/>
      <c r="AH1840" s="30"/>
    </row>
    <row r="1841" spans="1:34">
      <c r="A1841" s="84">
        <v>0.79579999999999995</v>
      </c>
      <c r="B1841" s="83" t="s">
        <v>1725</v>
      </c>
      <c r="C1841" s="83" t="s">
        <v>1725</v>
      </c>
      <c r="D1841" s="84">
        <v>0.33754326083630637</v>
      </c>
      <c r="E1841" s="83" t="s">
        <v>1726</v>
      </c>
      <c r="F1841" s="84">
        <v>0.39015181399689147</v>
      </c>
      <c r="G1841" s="90" t="s">
        <v>1742</v>
      </c>
      <c r="H1841" t="str">
        <f t="shared" si="144"/>
        <v>Elie</v>
      </c>
      <c r="I1841" t="str">
        <f t="shared" si="141"/>
        <v>Darlene</v>
      </c>
      <c r="J1841" t="str">
        <f t="shared" si="142"/>
        <v>Elie, Darlene</v>
      </c>
      <c r="K1841">
        <f>VLOOKUP(C1841,'Invited Hospitals'!B:J, 7, FALSE)</f>
        <v>305</v>
      </c>
      <c r="L1841" s="132">
        <v>36</v>
      </c>
      <c r="M1841">
        <f>VLOOKUP($C1841,'Invited Hospitals'!$B:$J, 8, FALSE)</f>
        <v>2016</v>
      </c>
      <c r="N1841" s="132" t="str">
        <f>VLOOKUP($C1841,'Invited Hospitals'!$B:$K, 9, FALSE)</f>
        <v>Govt. (non federal) - City-county</v>
      </c>
      <c r="O1841" s="30" t="s">
        <v>2426</v>
      </c>
      <c r="P1841" s="26">
        <v>42191</v>
      </c>
      <c r="Q1841" s="30" t="s">
        <v>2476</v>
      </c>
      <c r="R1841" s="132" t="str">
        <f>VLOOKUP($C1841,'Invited Hospitals'!$B:$K, 10, FALSE)</f>
        <v>Minor</v>
      </c>
      <c r="V1841" s="8"/>
      <c r="X1841" s="8"/>
      <c r="AF1841" s="30"/>
      <c r="AG1841" s="26"/>
      <c r="AH1841" s="30"/>
    </row>
    <row r="1842" spans="1:34">
      <c r="A1842" s="84">
        <v>0.51770674132603423</v>
      </c>
      <c r="B1842" s="83" t="s">
        <v>1725</v>
      </c>
      <c r="C1842" s="83" t="s">
        <v>1725</v>
      </c>
      <c r="D1842" s="84">
        <v>0.33754326083630637</v>
      </c>
      <c r="E1842" s="83" t="s">
        <v>1726</v>
      </c>
      <c r="F1842" s="84">
        <v>0.39015181399689147</v>
      </c>
      <c r="G1842" s="90" t="s">
        <v>1757</v>
      </c>
      <c r="H1842" t="str">
        <f t="shared" si="144"/>
        <v>Morales</v>
      </c>
      <c r="I1842" t="str">
        <f t="shared" si="141"/>
        <v>Denise</v>
      </c>
      <c r="J1842" t="str">
        <f t="shared" si="142"/>
        <v>Morales, Denise</v>
      </c>
      <c r="K1842">
        <f>VLOOKUP(C1842,'Invited Hospitals'!B:J, 7, FALSE)</f>
        <v>305</v>
      </c>
      <c r="L1842" s="132">
        <v>36</v>
      </c>
      <c r="M1842">
        <f>VLOOKUP($C1842,'Invited Hospitals'!$B:$J, 8, FALSE)</f>
        <v>2016</v>
      </c>
      <c r="N1842" s="132" t="str">
        <f>VLOOKUP($C1842,'Invited Hospitals'!$B:$K, 9, FALSE)</f>
        <v>Govt. (non federal) - City-county</v>
      </c>
      <c r="O1842" s="30" t="s">
        <v>2426</v>
      </c>
      <c r="P1842" s="26">
        <v>42023</v>
      </c>
      <c r="Q1842" s="30" t="s">
        <v>2422</v>
      </c>
      <c r="R1842" s="132" t="str">
        <f>VLOOKUP($C1842,'Invited Hospitals'!$B:$K, 10, FALSE)</f>
        <v>Minor</v>
      </c>
      <c r="V1842" s="8"/>
      <c r="X1842" s="8"/>
      <c r="AF1842" s="30"/>
      <c r="AG1842" s="26"/>
      <c r="AH1842" s="30"/>
    </row>
    <row r="1843" spans="1:34">
      <c r="A1843" s="84">
        <v>0.97545604212013592</v>
      </c>
      <c r="B1843" s="83" t="s">
        <v>1725</v>
      </c>
      <c r="C1843" s="83" t="s">
        <v>1725</v>
      </c>
      <c r="D1843" s="84">
        <v>0.33754326083630637</v>
      </c>
      <c r="E1843" s="83" t="s">
        <v>1726</v>
      </c>
      <c r="F1843" s="84">
        <v>0.39015181399689147</v>
      </c>
      <c r="G1843" s="90" t="s">
        <v>1771</v>
      </c>
      <c r="H1843" t="str">
        <f t="shared" si="144"/>
        <v>Wong</v>
      </c>
      <c r="I1843" t="str">
        <f t="shared" si="141"/>
        <v>Denise</v>
      </c>
      <c r="J1843" t="str">
        <f t="shared" si="142"/>
        <v>Wong, Denise</v>
      </c>
      <c r="K1843">
        <f>VLOOKUP(C1843,'Invited Hospitals'!B:J, 7, FALSE)</f>
        <v>305</v>
      </c>
      <c r="L1843" s="132">
        <v>36</v>
      </c>
      <c r="M1843">
        <f>VLOOKUP($C1843,'Invited Hospitals'!$B:$J, 8, FALSE)</f>
        <v>2016</v>
      </c>
      <c r="N1843" s="132" t="str">
        <f>VLOOKUP($C1843,'Invited Hospitals'!$B:$K, 9, FALSE)</f>
        <v>Govt. (non federal) - City-county</v>
      </c>
      <c r="O1843" s="30" t="s">
        <v>2426</v>
      </c>
      <c r="P1843" s="26">
        <v>42541</v>
      </c>
      <c r="Q1843" s="30" t="s">
        <v>2422</v>
      </c>
      <c r="R1843" s="132" t="str">
        <f>VLOOKUP($C1843,'Invited Hospitals'!$B:$K, 10, FALSE)</f>
        <v>Minor</v>
      </c>
      <c r="V1843" s="8"/>
      <c r="X1843" s="8"/>
      <c r="AF1843" s="30"/>
      <c r="AG1843" s="26"/>
      <c r="AH1843" s="30"/>
    </row>
    <row r="1844" spans="1:34">
      <c r="A1844" s="84">
        <v>0.96967669451120408</v>
      </c>
      <c r="B1844" s="83" t="s">
        <v>1725</v>
      </c>
      <c r="C1844" s="83" t="s">
        <v>1725</v>
      </c>
      <c r="D1844" s="84">
        <v>0.33754326083630637</v>
      </c>
      <c r="E1844" s="83" t="s">
        <v>1726</v>
      </c>
      <c r="F1844" s="84">
        <v>0.39015181399689147</v>
      </c>
      <c r="G1844" s="90" t="s">
        <v>1769</v>
      </c>
      <c r="H1844" t="str">
        <f t="shared" si="144"/>
        <v>Williams</v>
      </c>
      <c r="I1844" t="str">
        <f t="shared" si="141"/>
        <v>Elaine</v>
      </c>
      <c r="J1844" t="str">
        <f t="shared" si="142"/>
        <v>Williams, Elaine</v>
      </c>
      <c r="K1844">
        <f>VLOOKUP(C1844,'Invited Hospitals'!B:J, 7, FALSE)</f>
        <v>305</v>
      </c>
      <c r="L1844" s="132">
        <v>36</v>
      </c>
      <c r="M1844">
        <f>VLOOKUP($C1844,'Invited Hospitals'!$B:$J, 8, FALSE)</f>
        <v>2016</v>
      </c>
      <c r="N1844" s="132" t="str">
        <f>VLOOKUP($C1844,'Invited Hospitals'!$B:$K, 9, FALSE)</f>
        <v>Govt. (non federal) - City-county</v>
      </c>
      <c r="O1844" s="30" t="s">
        <v>2426</v>
      </c>
      <c r="P1844" s="26">
        <v>39335</v>
      </c>
      <c r="Q1844" s="30" t="s">
        <v>2422</v>
      </c>
      <c r="R1844" s="132" t="str">
        <f>VLOOKUP($C1844,'Invited Hospitals'!$B:$K, 10, FALSE)</f>
        <v>Minor</v>
      </c>
      <c r="V1844" s="8"/>
      <c r="X1844" s="8"/>
      <c r="AF1844" s="30"/>
      <c r="AG1844" s="26"/>
      <c r="AH1844" s="30"/>
    </row>
    <row r="1845" spans="1:34">
      <c r="A1845" s="84">
        <v>0.90731950941087225</v>
      </c>
      <c r="B1845" s="83" t="s">
        <v>1725</v>
      </c>
      <c r="C1845" s="83" t="s">
        <v>1725</v>
      </c>
      <c r="D1845" s="84">
        <v>0.33754326083630637</v>
      </c>
      <c r="E1845" s="83" t="s">
        <v>1726</v>
      </c>
      <c r="F1845" s="84">
        <v>0.39015181399689147</v>
      </c>
      <c r="G1845" s="90" t="s">
        <v>1761</v>
      </c>
      <c r="H1845" t="str">
        <f t="shared" si="144"/>
        <v>Rodriquez</v>
      </c>
      <c r="I1845" t="str">
        <f t="shared" si="141"/>
        <v>Elileen</v>
      </c>
      <c r="J1845" t="str">
        <f t="shared" si="142"/>
        <v>Rodriquez, Elileen</v>
      </c>
      <c r="K1845">
        <f>VLOOKUP(C1845,'Invited Hospitals'!B:J, 7, FALSE)</f>
        <v>305</v>
      </c>
      <c r="L1845" s="132">
        <v>36</v>
      </c>
      <c r="M1845">
        <f>VLOOKUP($C1845,'Invited Hospitals'!$B:$J, 8, FALSE)</f>
        <v>2016</v>
      </c>
      <c r="N1845" s="132" t="str">
        <f>VLOOKUP($C1845,'Invited Hospitals'!$B:$K, 9, FALSE)</f>
        <v>Govt. (non federal) - City-county</v>
      </c>
      <c r="O1845" s="30" t="s">
        <v>2426</v>
      </c>
      <c r="P1845" s="26">
        <v>38159</v>
      </c>
      <c r="Q1845" s="30" t="s">
        <v>2422</v>
      </c>
      <c r="R1845" s="132" t="str">
        <f>VLOOKUP($C1845,'Invited Hospitals'!$B:$K, 10, FALSE)</f>
        <v>Minor</v>
      </c>
      <c r="V1845" s="8"/>
      <c r="X1845" s="8"/>
      <c r="AF1845" s="30"/>
      <c r="AG1845" s="26"/>
      <c r="AH1845" s="30"/>
    </row>
    <row r="1846" spans="1:34">
      <c r="A1846" s="84">
        <v>0.5292</v>
      </c>
      <c r="B1846" s="83" t="s">
        <v>1725</v>
      </c>
      <c r="C1846" s="83" t="s">
        <v>1725</v>
      </c>
      <c r="D1846" s="84">
        <v>0.33754326083630637</v>
      </c>
      <c r="E1846" s="83" t="s">
        <v>1726</v>
      </c>
      <c r="F1846" s="84">
        <v>0.39015181399689147</v>
      </c>
      <c r="G1846" s="90" t="s">
        <v>1733</v>
      </c>
      <c r="H1846" t="str">
        <f t="shared" si="144"/>
        <v>Catuy</v>
      </c>
      <c r="I1846" t="str">
        <f t="shared" si="141"/>
        <v>Jazmine</v>
      </c>
      <c r="J1846" t="str">
        <f t="shared" si="142"/>
        <v>Catuy, Jazmine</v>
      </c>
      <c r="K1846">
        <f>VLOOKUP(C1846,'Invited Hospitals'!B:J, 7, FALSE)</f>
        <v>305</v>
      </c>
      <c r="L1846" s="132">
        <v>36</v>
      </c>
      <c r="M1846">
        <f>VLOOKUP($C1846,'Invited Hospitals'!$B:$J, 8, FALSE)</f>
        <v>2016</v>
      </c>
      <c r="N1846" s="132" t="str">
        <f>VLOOKUP($C1846,'Invited Hospitals'!$B:$K, 9, FALSE)</f>
        <v>Govt. (non federal) - City-county</v>
      </c>
      <c r="O1846" s="30" t="s">
        <v>2426</v>
      </c>
      <c r="P1846" s="26">
        <v>41085</v>
      </c>
      <c r="Q1846" s="30" t="s">
        <v>2476</v>
      </c>
      <c r="R1846" s="132" t="str">
        <f>VLOOKUP($C1846,'Invited Hospitals'!$B:$K, 10, FALSE)</f>
        <v>Minor</v>
      </c>
      <c r="V1846" s="8"/>
      <c r="X1846" s="8"/>
      <c r="AF1846" s="30"/>
      <c r="AG1846" s="26"/>
      <c r="AH1846" s="30"/>
    </row>
    <row r="1847" spans="1:34">
      <c r="A1847" s="84">
        <v>0.98950000000000005</v>
      </c>
      <c r="B1847" s="83" t="s">
        <v>1725</v>
      </c>
      <c r="C1847" s="83" t="s">
        <v>1725</v>
      </c>
      <c r="D1847" s="84">
        <v>0.33754326083630637</v>
      </c>
      <c r="E1847" s="83" t="s">
        <v>1726</v>
      </c>
      <c r="F1847" s="84">
        <v>0.39015181399689147</v>
      </c>
      <c r="G1847" s="90" t="s">
        <v>1755</v>
      </c>
      <c r="H1847" t="str">
        <f t="shared" si="144"/>
        <v>Magno</v>
      </c>
      <c r="I1847" t="str">
        <f t="shared" ref="I1847:I1859" si="145">TRIM(MID(G1847,FIND(" ",G1847)+1,256))</f>
        <v>Jesus</v>
      </c>
      <c r="J1847" t="str">
        <f t="shared" si="142"/>
        <v>Magno, Jesus</v>
      </c>
      <c r="K1847">
        <f>VLOOKUP(C1847,'Invited Hospitals'!B:J, 7, FALSE)</f>
        <v>305</v>
      </c>
      <c r="L1847" s="132">
        <v>36</v>
      </c>
      <c r="M1847">
        <f>VLOOKUP($C1847,'Invited Hospitals'!$B:$J, 8, FALSE)</f>
        <v>2016</v>
      </c>
      <c r="N1847" s="132" t="str">
        <f>VLOOKUP($C1847,'Invited Hospitals'!$B:$K, 9, FALSE)</f>
        <v>Govt. (non federal) - City-county</v>
      </c>
      <c r="O1847" s="30" t="s">
        <v>2426</v>
      </c>
      <c r="P1847" s="26">
        <v>38427</v>
      </c>
      <c r="Q1847" s="30" t="s">
        <v>2476</v>
      </c>
      <c r="R1847" s="132" t="str">
        <f>VLOOKUP($C1847,'Invited Hospitals'!$B:$K, 10, FALSE)</f>
        <v>Minor</v>
      </c>
      <c r="V1847" s="8"/>
      <c r="X1847" s="8"/>
      <c r="AF1847" s="30"/>
      <c r="AG1847" s="26"/>
      <c r="AH1847" s="30"/>
    </row>
    <row r="1848" spans="1:34">
      <c r="A1848" s="84">
        <v>0.96450000000000002</v>
      </c>
      <c r="B1848" s="83" t="s">
        <v>1725</v>
      </c>
      <c r="C1848" s="83" t="s">
        <v>1725</v>
      </c>
      <c r="D1848" s="84">
        <v>0.33754326083630637</v>
      </c>
      <c r="E1848" s="83" t="s">
        <v>1726</v>
      </c>
      <c r="F1848" s="84">
        <v>0.39015181399689147</v>
      </c>
      <c r="G1848" s="90" t="s">
        <v>1732</v>
      </c>
      <c r="H1848" t="str">
        <f t="shared" si="144"/>
        <v>Carter</v>
      </c>
      <c r="I1848" t="str">
        <f t="shared" si="145"/>
        <v>Joan</v>
      </c>
      <c r="J1848" t="str">
        <f t="shared" si="142"/>
        <v>Carter, Joan</v>
      </c>
      <c r="K1848">
        <f>VLOOKUP(C1848,'Invited Hospitals'!B:J, 7, FALSE)</f>
        <v>305</v>
      </c>
      <c r="L1848" s="132">
        <v>36</v>
      </c>
      <c r="M1848">
        <f>VLOOKUP($C1848,'Invited Hospitals'!$B:$J, 8, FALSE)</f>
        <v>2016</v>
      </c>
      <c r="N1848" s="132" t="str">
        <f>VLOOKUP($C1848,'Invited Hospitals'!$B:$K, 9, FALSE)</f>
        <v>Govt. (non federal) - City-county</v>
      </c>
      <c r="O1848" s="30" t="s">
        <v>2426</v>
      </c>
      <c r="P1848" s="26">
        <v>36739</v>
      </c>
      <c r="Q1848" s="30" t="s">
        <v>2422</v>
      </c>
      <c r="R1848" s="132" t="str">
        <f>VLOOKUP($C1848,'Invited Hospitals'!$B:$K, 10, FALSE)</f>
        <v>Minor</v>
      </c>
      <c r="V1848" s="8"/>
      <c r="X1848" s="8"/>
      <c r="AF1848" s="30"/>
      <c r="AG1848" s="26"/>
      <c r="AH1848" s="30"/>
    </row>
    <row r="1849" spans="1:34">
      <c r="A1849" s="84">
        <v>9.0200000000000002E-2</v>
      </c>
      <c r="B1849" s="83" t="s">
        <v>1725</v>
      </c>
      <c r="C1849" s="83" t="s">
        <v>1725</v>
      </c>
      <c r="D1849" s="84">
        <v>0.33754326083630637</v>
      </c>
      <c r="E1849" s="83" t="s">
        <v>1726</v>
      </c>
      <c r="F1849" s="84">
        <v>0.39015181399689147</v>
      </c>
      <c r="G1849" s="90" t="s">
        <v>1746</v>
      </c>
      <c r="H1849" t="str">
        <f t="shared" si="144"/>
        <v>Henlon</v>
      </c>
      <c r="I1849" t="str">
        <f t="shared" si="145"/>
        <v>Joan</v>
      </c>
      <c r="J1849" t="str">
        <f t="shared" si="142"/>
        <v>Henlon, Joan</v>
      </c>
      <c r="K1849">
        <f>VLOOKUP(C1849,'Invited Hospitals'!B:J, 7, FALSE)</f>
        <v>305</v>
      </c>
      <c r="L1849" s="132">
        <v>36</v>
      </c>
      <c r="M1849">
        <f>VLOOKUP($C1849,'Invited Hospitals'!$B:$J, 8, FALSE)</f>
        <v>2016</v>
      </c>
      <c r="N1849" s="132" t="str">
        <f>VLOOKUP($C1849,'Invited Hospitals'!$B:$K, 9, FALSE)</f>
        <v>Govt. (non federal) - City-county</v>
      </c>
      <c r="O1849" s="30" t="s">
        <v>2664</v>
      </c>
      <c r="P1849" s="26">
        <v>42961</v>
      </c>
      <c r="Q1849" s="30" t="s">
        <v>2476</v>
      </c>
      <c r="R1849" s="132" t="str">
        <f>VLOOKUP($C1849,'Invited Hospitals'!$B:$K, 10, FALSE)</f>
        <v>Minor</v>
      </c>
      <c r="V1849" s="8"/>
      <c r="X1849" s="8"/>
      <c r="AF1849" s="30"/>
      <c r="AG1849" s="26"/>
      <c r="AH1849" s="30"/>
    </row>
    <row r="1850" spans="1:34">
      <c r="A1850" s="84">
        <v>0.89590000000000003</v>
      </c>
      <c r="B1850" s="83" t="s">
        <v>1725</v>
      </c>
      <c r="C1850" s="83" t="s">
        <v>1725</v>
      </c>
      <c r="D1850" s="84">
        <v>0.33754326083630637</v>
      </c>
      <c r="E1850" s="83" t="s">
        <v>1726</v>
      </c>
      <c r="F1850" s="84">
        <v>0.39015181399689147</v>
      </c>
      <c r="G1850" s="90" t="s">
        <v>1729</v>
      </c>
      <c r="H1850" t="str">
        <f t="shared" si="144"/>
        <v>Bamisle</v>
      </c>
      <c r="I1850" t="str">
        <f t="shared" si="145"/>
        <v>Kayode</v>
      </c>
      <c r="J1850" t="str">
        <f t="shared" si="142"/>
        <v>Bamisle, Kayode</v>
      </c>
      <c r="K1850">
        <f>VLOOKUP(C1850,'Invited Hospitals'!B:J, 7, FALSE)</f>
        <v>305</v>
      </c>
      <c r="L1850" s="132">
        <v>36</v>
      </c>
      <c r="M1850">
        <f>VLOOKUP($C1850,'Invited Hospitals'!$B:$J, 8, FALSE)</f>
        <v>2016</v>
      </c>
      <c r="N1850" s="132" t="str">
        <f>VLOOKUP($C1850,'Invited Hospitals'!$B:$K, 9, FALSE)</f>
        <v>Govt. (non federal) - City-county</v>
      </c>
      <c r="O1850" s="30" t="s">
        <v>2664</v>
      </c>
      <c r="P1850" s="26">
        <v>42779</v>
      </c>
      <c r="Q1850" s="30" t="s">
        <v>2476</v>
      </c>
      <c r="R1850" s="132" t="str">
        <f>VLOOKUP($C1850,'Invited Hospitals'!$B:$K, 10, FALSE)</f>
        <v>Minor</v>
      </c>
      <c r="V1850" s="8"/>
      <c r="X1850" s="8"/>
      <c r="AF1850" s="30"/>
      <c r="AG1850" s="26"/>
      <c r="AH1850" s="30"/>
    </row>
    <row r="1851" spans="1:34">
      <c r="A1851" s="84">
        <v>0.6976</v>
      </c>
      <c r="B1851" s="83" t="s">
        <v>1725</v>
      </c>
      <c r="C1851" s="83" t="s">
        <v>1725</v>
      </c>
      <c r="D1851" s="84">
        <v>0.33754326083630637</v>
      </c>
      <c r="E1851" s="83" t="s">
        <v>1726</v>
      </c>
      <c r="F1851" s="84">
        <v>0.39015181399689147</v>
      </c>
      <c r="G1851" s="90" t="s">
        <v>1728</v>
      </c>
      <c r="H1851" t="str">
        <f t="shared" si="144"/>
        <v>Babu</v>
      </c>
      <c r="I1851" t="str">
        <f t="shared" si="145"/>
        <v>Lisy</v>
      </c>
      <c r="J1851" t="str">
        <f t="shared" ref="J1851:J1877" si="146">PROPER(CLEAN(H1851&amp;", "&amp;I1851))</f>
        <v>Babu, Lisy</v>
      </c>
      <c r="K1851">
        <f>VLOOKUP(C1851,'Invited Hospitals'!B:J, 7, FALSE)</f>
        <v>305</v>
      </c>
      <c r="L1851" s="132">
        <v>36</v>
      </c>
      <c r="M1851">
        <f>VLOOKUP($C1851,'Invited Hospitals'!$B:$J, 8, FALSE)</f>
        <v>2016</v>
      </c>
      <c r="N1851" s="132" t="str">
        <f>VLOOKUP($C1851,'Invited Hospitals'!$B:$K, 9, FALSE)</f>
        <v>Govt. (non federal) - City-county</v>
      </c>
      <c r="O1851" s="30" t="s">
        <v>2426</v>
      </c>
      <c r="P1851" s="26">
        <v>42394</v>
      </c>
      <c r="Q1851" s="30" t="s">
        <v>2422</v>
      </c>
      <c r="R1851" s="132" t="str">
        <f>VLOOKUP($C1851,'Invited Hospitals'!$B:$K, 10, FALSE)</f>
        <v>Minor</v>
      </c>
      <c r="V1851" s="8"/>
      <c r="X1851" s="8"/>
      <c r="AF1851" s="30"/>
      <c r="AG1851" s="26"/>
      <c r="AH1851" s="30"/>
    </row>
    <row r="1852" spans="1:34">
      <c r="A1852" s="84">
        <v>0.17319999999999999</v>
      </c>
      <c r="B1852" s="83" t="s">
        <v>1725</v>
      </c>
      <c r="C1852" s="83" t="s">
        <v>1725</v>
      </c>
      <c r="D1852" s="84">
        <v>0.33754326083630637</v>
      </c>
      <c r="E1852" s="83" t="s">
        <v>1726</v>
      </c>
      <c r="F1852" s="84">
        <v>0.39015181399689147</v>
      </c>
      <c r="G1852" s="90" t="s">
        <v>1743</v>
      </c>
      <c r="H1852" t="str">
        <f t="shared" si="144"/>
        <v>Georges</v>
      </c>
      <c r="I1852" t="str">
        <f t="shared" si="145"/>
        <v>Lucia</v>
      </c>
      <c r="J1852" t="str">
        <f t="shared" si="146"/>
        <v>Georges, Lucia</v>
      </c>
      <c r="K1852">
        <f>VLOOKUP(C1852,'Invited Hospitals'!B:J, 7, FALSE)</f>
        <v>305</v>
      </c>
      <c r="L1852" s="132">
        <v>36</v>
      </c>
      <c r="M1852">
        <f>VLOOKUP($C1852,'Invited Hospitals'!$B:$J, 8, FALSE)</f>
        <v>2016</v>
      </c>
      <c r="N1852" s="132" t="str">
        <f>VLOOKUP($C1852,'Invited Hospitals'!$B:$K, 9, FALSE)</f>
        <v>Govt. (non federal) - City-county</v>
      </c>
      <c r="O1852" s="30" t="s">
        <v>2664</v>
      </c>
      <c r="P1852" s="26">
        <v>41743</v>
      </c>
      <c r="Q1852" s="30" t="s">
        <v>2422</v>
      </c>
      <c r="R1852" s="132" t="str">
        <f>VLOOKUP($C1852,'Invited Hospitals'!$B:$K, 10, FALSE)</f>
        <v>Minor</v>
      </c>
      <c r="V1852" s="8"/>
      <c r="X1852" s="8"/>
      <c r="AF1852" s="30"/>
      <c r="AG1852" s="26"/>
      <c r="AH1852" s="30"/>
    </row>
    <row r="1853" spans="1:34">
      <c r="A1853" s="84">
        <v>0.43120000000000003</v>
      </c>
      <c r="B1853" s="83" t="s">
        <v>1725</v>
      </c>
      <c r="C1853" s="83" t="s">
        <v>1725</v>
      </c>
      <c r="D1853" s="84">
        <v>0.33754326083630637</v>
      </c>
      <c r="E1853" s="83" t="s">
        <v>1726</v>
      </c>
      <c r="F1853" s="84">
        <v>0.39015181399689147</v>
      </c>
      <c r="G1853" s="90" t="s">
        <v>1750</v>
      </c>
      <c r="H1853" t="str">
        <f t="shared" si="144"/>
        <v>Joseph</v>
      </c>
      <c r="I1853" t="str">
        <f t="shared" si="145"/>
        <v>Marie</v>
      </c>
      <c r="J1853" t="str">
        <f t="shared" si="146"/>
        <v>Joseph, Marie</v>
      </c>
      <c r="K1853">
        <f>VLOOKUP(C1853,'Invited Hospitals'!B:J, 7, FALSE)</f>
        <v>305</v>
      </c>
      <c r="L1853" s="132">
        <v>36</v>
      </c>
      <c r="M1853">
        <f>VLOOKUP($C1853,'Invited Hospitals'!$B:$J, 8, FALSE)</f>
        <v>2016</v>
      </c>
      <c r="N1853" s="132" t="str">
        <f>VLOOKUP($C1853,'Invited Hospitals'!$B:$K, 9, FALSE)</f>
        <v>Govt. (non federal) - City-county</v>
      </c>
      <c r="O1853" s="30" t="s">
        <v>2664</v>
      </c>
      <c r="P1853" s="26">
        <v>42135</v>
      </c>
      <c r="Q1853" s="30" t="s">
        <v>2422</v>
      </c>
      <c r="R1853" s="132" t="str">
        <f>VLOOKUP($C1853,'Invited Hospitals'!$B:$K, 10, FALSE)</f>
        <v>Minor</v>
      </c>
      <c r="V1853" s="1"/>
      <c r="X1853" s="8"/>
      <c r="Y1853" s="6"/>
      <c r="AF1853" s="30"/>
      <c r="AG1853" s="26"/>
      <c r="AH1853" s="30"/>
    </row>
    <row r="1854" spans="1:34">
      <c r="A1854" s="84">
        <v>0.47560999999999998</v>
      </c>
      <c r="B1854" s="83" t="s">
        <v>1725</v>
      </c>
      <c r="C1854" s="83" t="s">
        <v>1725</v>
      </c>
      <c r="D1854" s="84">
        <v>0.33754326083630637</v>
      </c>
      <c r="E1854" s="83" t="s">
        <v>1726</v>
      </c>
      <c r="F1854" s="84">
        <v>0.39015181399689147</v>
      </c>
      <c r="G1854" s="90" t="s">
        <v>1770</v>
      </c>
      <c r="H1854" t="str">
        <f t="shared" si="144"/>
        <v>Willimas</v>
      </c>
      <c r="I1854" t="str">
        <f t="shared" si="145"/>
        <v>Marsha</v>
      </c>
      <c r="J1854" t="str">
        <f t="shared" si="146"/>
        <v>Willimas, Marsha</v>
      </c>
      <c r="K1854">
        <f>VLOOKUP(C1854,'Invited Hospitals'!B:J, 7, FALSE)</f>
        <v>305</v>
      </c>
      <c r="L1854" s="132">
        <v>36</v>
      </c>
      <c r="M1854">
        <f>VLOOKUP($C1854,'Invited Hospitals'!$B:$J, 8, FALSE)</f>
        <v>2016</v>
      </c>
      <c r="N1854" s="132" t="str">
        <f>VLOOKUP($C1854,'Invited Hospitals'!$B:$K, 9, FALSE)</f>
        <v>Govt. (non federal) - City-county</v>
      </c>
      <c r="O1854" s="30" t="s">
        <v>2426</v>
      </c>
      <c r="P1854" s="26">
        <v>41855</v>
      </c>
      <c r="Q1854" s="30" t="s">
        <v>2422</v>
      </c>
      <c r="R1854" s="132" t="str">
        <f>VLOOKUP($C1854,'Invited Hospitals'!$B:$K, 10, FALSE)</f>
        <v>Minor</v>
      </c>
      <c r="V1854" s="1"/>
      <c r="X1854" s="8"/>
      <c r="Y1854" s="6"/>
      <c r="AF1854" s="30"/>
      <c r="AG1854" s="26"/>
      <c r="AH1854" s="30"/>
    </row>
    <row r="1855" spans="1:34">
      <c r="A1855" s="84">
        <v>0.86480000000000001</v>
      </c>
      <c r="B1855" s="83" t="s">
        <v>1725</v>
      </c>
      <c r="C1855" s="83" t="s">
        <v>1725</v>
      </c>
      <c r="D1855" s="84">
        <v>0.33754326083630637</v>
      </c>
      <c r="E1855" s="83" t="s">
        <v>1726</v>
      </c>
      <c r="F1855" s="84">
        <v>0.39015181399689147</v>
      </c>
      <c r="G1855" s="90" t="s">
        <v>1740</v>
      </c>
      <c r="H1855" t="str">
        <f t="shared" ref="H1855:H1859" si="147">LEFT(G1855,(FIND(" ",G1855,1)-1))</f>
        <v>Dennis</v>
      </c>
      <c r="I1855" t="str">
        <f t="shared" si="145"/>
        <v>Marvelette</v>
      </c>
      <c r="J1855" t="str">
        <f t="shared" si="146"/>
        <v>Dennis, Marvelette</v>
      </c>
      <c r="K1855">
        <f>VLOOKUP(C1855,'Invited Hospitals'!B:J, 7, FALSE)</f>
        <v>305</v>
      </c>
      <c r="L1855" s="132">
        <v>36</v>
      </c>
      <c r="M1855">
        <f>VLOOKUP($C1855,'Invited Hospitals'!$B:$J, 8, FALSE)</f>
        <v>2016</v>
      </c>
      <c r="N1855" s="132" t="str">
        <f>VLOOKUP($C1855,'Invited Hospitals'!$B:$K, 9, FALSE)</f>
        <v>Govt. (non federal) - City-county</v>
      </c>
      <c r="O1855" s="30" t="s">
        <v>2426</v>
      </c>
      <c r="P1855" s="26">
        <v>41596</v>
      </c>
      <c r="Q1855" s="30" t="s">
        <v>2422</v>
      </c>
      <c r="R1855" s="132" t="str">
        <f>VLOOKUP($C1855,'Invited Hospitals'!$B:$K, 10, FALSE)</f>
        <v>Minor</v>
      </c>
      <c r="V1855" s="1"/>
      <c r="X1855" s="8"/>
      <c r="Y1855" s="6"/>
      <c r="AF1855" s="30"/>
      <c r="AG1855" s="26"/>
      <c r="AH1855" s="30"/>
    </row>
    <row r="1856" spans="1:34">
      <c r="A1856" s="84">
        <v>0.9849</v>
      </c>
      <c r="B1856" s="83" t="s">
        <v>1725</v>
      </c>
      <c r="C1856" s="83" t="s">
        <v>1725</v>
      </c>
      <c r="D1856" s="84">
        <v>0.33754326083630637</v>
      </c>
      <c r="E1856" s="83" t="s">
        <v>1726</v>
      </c>
      <c r="F1856" s="84">
        <v>0.39015181399689147</v>
      </c>
      <c r="G1856" s="90" t="s">
        <v>1735</v>
      </c>
      <c r="H1856" t="str">
        <f t="shared" si="147"/>
        <v>Chen</v>
      </c>
      <c r="I1856" t="str">
        <f t="shared" si="145"/>
        <v>Meizhu</v>
      </c>
      <c r="J1856" t="str">
        <f t="shared" si="146"/>
        <v>Chen, Meizhu</v>
      </c>
      <c r="K1856">
        <f>VLOOKUP(C1856,'Invited Hospitals'!B:J, 7, FALSE)</f>
        <v>305</v>
      </c>
      <c r="L1856" s="132">
        <v>36</v>
      </c>
      <c r="M1856">
        <f>VLOOKUP($C1856,'Invited Hospitals'!$B:$J, 8, FALSE)</f>
        <v>2016</v>
      </c>
      <c r="N1856" s="132" t="str">
        <f>VLOOKUP($C1856,'Invited Hospitals'!$B:$K, 9, FALSE)</f>
        <v>Govt. (non federal) - City-county</v>
      </c>
      <c r="O1856" s="30" t="s">
        <v>2664</v>
      </c>
      <c r="P1856" s="26">
        <v>42961</v>
      </c>
      <c r="Q1856" s="30" t="s">
        <v>2422</v>
      </c>
      <c r="R1856" s="132" t="str">
        <f>VLOOKUP($C1856,'Invited Hospitals'!$B:$K, 10, FALSE)</f>
        <v>Minor</v>
      </c>
      <c r="V1856" s="1"/>
      <c r="X1856" s="8"/>
      <c r="Y1856" s="6"/>
      <c r="AF1856" s="30"/>
      <c r="AG1856" s="26"/>
      <c r="AH1856" s="30"/>
    </row>
    <row r="1857" spans="1:34">
      <c r="A1857" s="84">
        <v>0.3143307750077643</v>
      </c>
      <c r="B1857" s="83" t="s">
        <v>1725</v>
      </c>
      <c r="C1857" s="83" t="s">
        <v>1725</v>
      </c>
      <c r="D1857" s="84">
        <v>0.33754326083630637</v>
      </c>
      <c r="E1857" s="83" t="s">
        <v>1726</v>
      </c>
      <c r="F1857" s="84">
        <v>0.39015181399689147</v>
      </c>
      <c r="G1857" s="90" t="s">
        <v>1763</v>
      </c>
      <c r="H1857" t="str">
        <f t="shared" si="147"/>
        <v>Sejour</v>
      </c>
      <c r="I1857" t="str">
        <f t="shared" si="145"/>
        <v>Michaelle</v>
      </c>
      <c r="J1857" t="str">
        <f t="shared" si="146"/>
        <v>Sejour, Michaelle</v>
      </c>
      <c r="K1857">
        <f>VLOOKUP(C1857,'Invited Hospitals'!B:J, 7, FALSE)</f>
        <v>305</v>
      </c>
      <c r="L1857" s="132">
        <v>36</v>
      </c>
      <c r="M1857">
        <f>VLOOKUP($C1857,'Invited Hospitals'!$B:$J, 8, FALSE)</f>
        <v>2016</v>
      </c>
      <c r="N1857" s="132" t="str">
        <f>VLOOKUP($C1857,'Invited Hospitals'!$B:$K, 9, FALSE)</f>
        <v>Govt. (non federal) - City-county</v>
      </c>
      <c r="O1857" s="30" t="s">
        <v>2426</v>
      </c>
      <c r="P1857" s="26">
        <v>39601</v>
      </c>
      <c r="Q1857" s="30" t="s">
        <v>2476</v>
      </c>
      <c r="R1857" s="132" t="str">
        <f>VLOOKUP($C1857,'Invited Hospitals'!$B:$K, 10, FALSE)</f>
        <v>Minor</v>
      </c>
      <c r="V1857" s="1"/>
      <c r="X1857" s="8"/>
      <c r="Y1857" s="6"/>
      <c r="AF1857" s="30"/>
      <c r="AG1857" s="26"/>
      <c r="AH1857" s="30"/>
    </row>
    <row r="1858" spans="1:34">
      <c r="A1858" s="84">
        <v>0.21859999999999999</v>
      </c>
      <c r="B1858" s="83" t="s">
        <v>1725</v>
      </c>
      <c r="C1858" s="83" t="s">
        <v>1725</v>
      </c>
      <c r="D1858" s="84">
        <v>0.33754326083630637</v>
      </c>
      <c r="E1858" s="83" t="s">
        <v>1726</v>
      </c>
      <c r="F1858" s="84">
        <v>0.39015181399689147</v>
      </c>
      <c r="G1858" s="90" t="s">
        <v>1741</v>
      </c>
      <c r="H1858" t="str">
        <f t="shared" si="147"/>
        <v>Disla</v>
      </c>
      <c r="I1858" t="str">
        <f t="shared" si="145"/>
        <v>Miledis</v>
      </c>
      <c r="J1858" t="str">
        <f t="shared" si="146"/>
        <v>Disla, Miledis</v>
      </c>
      <c r="K1858">
        <f>VLOOKUP(C1858,'Invited Hospitals'!B:J, 7, FALSE)</f>
        <v>305</v>
      </c>
      <c r="L1858" s="132">
        <v>36</v>
      </c>
      <c r="M1858">
        <f>VLOOKUP($C1858,'Invited Hospitals'!$B:$J, 8, FALSE)</f>
        <v>2016</v>
      </c>
      <c r="N1858" s="132" t="str">
        <f>VLOOKUP($C1858,'Invited Hospitals'!$B:$K, 9, FALSE)</f>
        <v>Govt. (non federal) - City-county</v>
      </c>
      <c r="O1858" s="30" t="s">
        <v>2664</v>
      </c>
      <c r="P1858" s="26">
        <v>41365</v>
      </c>
      <c r="Q1858" s="30" t="s">
        <v>2476</v>
      </c>
      <c r="R1858" s="132" t="str">
        <f>VLOOKUP($C1858,'Invited Hospitals'!$B:$K, 10, FALSE)</f>
        <v>Minor</v>
      </c>
      <c r="V1858" s="1"/>
      <c r="X1858" s="8"/>
      <c r="Y1858" s="6"/>
      <c r="AF1858" s="30"/>
      <c r="AG1858" s="26"/>
      <c r="AH1858" s="30"/>
    </row>
    <row r="1859" spans="1:34">
      <c r="A1859" s="84">
        <v>0.57099999999999995</v>
      </c>
      <c r="B1859" s="83" t="s">
        <v>1725</v>
      </c>
      <c r="C1859" s="83" t="s">
        <v>1725</v>
      </c>
      <c r="D1859" s="84">
        <v>0.33754326083630637</v>
      </c>
      <c r="E1859" s="83" t="s">
        <v>1726</v>
      </c>
      <c r="F1859" s="84">
        <v>0.39015181399689147</v>
      </c>
      <c r="G1859" s="90" t="s">
        <v>1754</v>
      </c>
      <c r="H1859" t="str">
        <f t="shared" si="147"/>
        <v>Lin</v>
      </c>
      <c r="I1859" t="str">
        <f t="shared" si="145"/>
        <v>Min Yu</v>
      </c>
      <c r="J1859" t="str">
        <f t="shared" si="146"/>
        <v>Lin, Min Yu</v>
      </c>
      <c r="K1859">
        <f>VLOOKUP(C1859,'Invited Hospitals'!B:J, 7, FALSE)</f>
        <v>305</v>
      </c>
      <c r="L1859" s="132">
        <v>36</v>
      </c>
      <c r="M1859">
        <f>VLOOKUP($C1859,'Invited Hospitals'!$B:$J, 8, FALSE)</f>
        <v>2016</v>
      </c>
      <c r="N1859" s="132" t="str">
        <f>VLOOKUP($C1859,'Invited Hospitals'!$B:$K, 9, FALSE)</f>
        <v>Govt. (non federal) - City-county</v>
      </c>
      <c r="O1859" s="30" t="s">
        <v>2426</v>
      </c>
      <c r="P1859" s="26">
        <v>42527</v>
      </c>
      <c r="Q1859" s="30" t="s">
        <v>2422</v>
      </c>
      <c r="R1859" s="132" t="str">
        <f>VLOOKUP($C1859,'Invited Hospitals'!$B:$K, 10, FALSE)</f>
        <v>Minor</v>
      </c>
      <c r="V1859" s="1"/>
      <c r="X1859" s="8"/>
      <c r="Y1859" s="6"/>
      <c r="AF1859" s="30"/>
      <c r="AG1859" s="26"/>
      <c r="AH1859" s="30"/>
    </row>
    <row r="1860" spans="1:34">
      <c r="A1860" s="84">
        <v>0.1905</v>
      </c>
      <c r="B1860" s="83" t="s">
        <v>1725</v>
      </c>
      <c r="C1860" s="83" t="s">
        <v>1725</v>
      </c>
      <c r="D1860" s="84">
        <v>0.33754326083630637</v>
      </c>
      <c r="E1860" s="83" t="s">
        <v>1726</v>
      </c>
      <c r="F1860" s="84">
        <v>0.39015181399689147</v>
      </c>
      <c r="G1860" s="90" t="s">
        <v>1756</v>
      </c>
      <c r="H1860" t="s">
        <v>7111</v>
      </c>
      <c r="I1860" t="s">
        <v>7112</v>
      </c>
      <c r="J1860" t="str">
        <f t="shared" si="146"/>
        <v>Mckoy, Myra</v>
      </c>
      <c r="K1860">
        <f>VLOOKUP(C1860,'Invited Hospitals'!B:J, 7, FALSE)</f>
        <v>305</v>
      </c>
      <c r="L1860" s="132">
        <v>36</v>
      </c>
      <c r="M1860">
        <f>VLOOKUP($C1860,'Invited Hospitals'!$B:$J, 8, FALSE)</f>
        <v>2016</v>
      </c>
      <c r="N1860" s="132" t="str">
        <f>VLOOKUP($C1860,'Invited Hospitals'!$B:$K, 9, FALSE)</f>
        <v>Govt. (non federal) - City-county</v>
      </c>
      <c r="O1860" s="30" t="s">
        <v>2426</v>
      </c>
      <c r="P1860" s="26">
        <v>42905</v>
      </c>
      <c r="Q1860" s="30" t="s">
        <v>2476</v>
      </c>
      <c r="R1860" s="132" t="str">
        <f>VLOOKUP($C1860,'Invited Hospitals'!$B:$K, 10, FALSE)</f>
        <v>Minor</v>
      </c>
      <c r="V1860" s="1"/>
      <c r="X1860" s="8"/>
      <c r="Y1860" s="6"/>
      <c r="AF1860" s="30"/>
      <c r="AG1860" s="26"/>
      <c r="AH1860" s="30"/>
    </row>
    <row r="1861" spans="1:34">
      <c r="A1861" s="84">
        <v>0.21160000000000001</v>
      </c>
      <c r="B1861" s="83" t="s">
        <v>1725</v>
      </c>
      <c r="C1861" s="83" t="s">
        <v>1725</v>
      </c>
      <c r="D1861" s="84">
        <v>0.33754326083630637</v>
      </c>
      <c r="E1861" s="83" t="s">
        <v>1726</v>
      </c>
      <c r="F1861" s="84">
        <v>0.39015181399689147</v>
      </c>
      <c r="G1861" s="90" t="s">
        <v>1731</v>
      </c>
      <c r="H1861" t="str">
        <f t="shared" ref="H1861:H1877" si="148">LEFT(G1861,(FIND(" ",G1861,1)-1))</f>
        <v>Brown</v>
      </c>
      <c r="I1861" t="str">
        <f t="shared" ref="I1861:I1877" si="149">TRIM(MID(G1861,FIND(" ",G1861)+1,256))</f>
        <v>Natalee</v>
      </c>
      <c r="J1861" t="str">
        <f t="shared" si="146"/>
        <v>Brown, Natalee</v>
      </c>
      <c r="K1861">
        <f>VLOOKUP(C1861,'Invited Hospitals'!B:J, 7, FALSE)</f>
        <v>305</v>
      </c>
      <c r="L1861" s="132">
        <v>36</v>
      </c>
      <c r="M1861">
        <f>VLOOKUP($C1861,'Invited Hospitals'!$B:$J, 8, FALSE)</f>
        <v>2016</v>
      </c>
      <c r="N1861" s="132" t="str">
        <f>VLOOKUP($C1861,'Invited Hospitals'!$B:$K, 9, FALSE)</f>
        <v>Govt. (non federal) - City-county</v>
      </c>
      <c r="O1861" s="30" t="s">
        <v>2664</v>
      </c>
      <c r="P1861" s="26">
        <v>42863</v>
      </c>
      <c r="Q1861" s="30" t="s">
        <v>2422</v>
      </c>
      <c r="R1861" s="132" t="str">
        <f>VLOOKUP($C1861,'Invited Hospitals'!$B:$K, 10, FALSE)</f>
        <v>Minor</v>
      </c>
      <c r="V1861" s="1"/>
      <c r="X1861" s="8"/>
      <c r="Y1861" s="6"/>
      <c r="AF1861" s="30"/>
      <c r="AG1861" s="26"/>
      <c r="AH1861" s="30"/>
    </row>
    <row r="1862" spans="1:34">
      <c r="A1862" s="84">
        <v>0.4022</v>
      </c>
      <c r="B1862" s="83" t="s">
        <v>1725</v>
      </c>
      <c r="C1862" s="83" t="s">
        <v>1725</v>
      </c>
      <c r="D1862" s="84">
        <v>0.33754326083630637</v>
      </c>
      <c r="E1862" s="83" t="s">
        <v>1726</v>
      </c>
      <c r="F1862" s="84">
        <v>0.39015181399689147</v>
      </c>
      <c r="G1862" s="90" t="s">
        <v>1752</v>
      </c>
      <c r="H1862" t="str">
        <f t="shared" si="148"/>
        <v>Lapoterie</v>
      </c>
      <c r="I1862" t="str">
        <f t="shared" si="149"/>
        <v>Natalie</v>
      </c>
      <c r="J1862" t="str">
        <f t="shared" si="146"/>
        <v>Lapoterie, Natalie</v>
      </c>
      <c r="K1862">
        <f>VLOOKUP(C1862,'Invited Hospitals'!B:J, 7, FALSE)</f>
        <v>305</v>
      </c>
      <c r="L1862" s="132">
        <v>36</v>
      </c>
      <c r="M1862">
        <f>VLOOKUP($C1862,'Invited Hospitals'!$B:$J, 8, FALSE)</f>
        <v>2016</v>
      </c>
      <c r="N1862" s="132" t="str">
        <f>VLOOKUP($C1862,'Invited Hospitals'!$B:$K, 9, FALSE)</f>
        <v>Govt. (non federal) - City-county</v>
      </c>
      <c r="O1862" s="30" t="s">
        <v>2426</v>
      </c>
      <c r="P1862" s="26">
        <v>42261</v>
      </c>
      <c r="Q1862" s="30" t="s">
        <v>2422</v>
      </c>
      <c r="R1862" s="132" t="str">
        <f>VLOOKUP($C1862,'Invited Hospitals'!$B:$K, 10, FALSE)</f>
        <v>Minor</v>
      </c>
      <c r="V1862" s="1"/>
      <c r="X1862" s="8"/>
      <c r="Y1862" s="6"/>
      <c r="AF1862" s="30"/>
      <c r="AG1862" s="26"/>
      <c r="AH1862" s="30"/>
    </row>
    <row r="1863" spans="1:34">
      <c r="A1863" s="84">
        <v>6.4600000000000005E-2</v>
      </c>
      <c r="B1863" s="83" t="s">
        <v>1725</v>
      </c>
      <c r="C1863" s="83" t="s">
        <v>1725</v>
      </c>
      <c r="D1863" s="84">
        <v>0.33754326083630637</v>
      </c>
      <c r="E1863" s="83" t="s">
        <v>1726</v>
      </c>
      <c r="F1863" s="84">
        <v>0.39015181399689147</v>
      </c>
      <c r="G1863" s="90" t="s">
        <v>1744</v>
      </c>
      <c r="H1863" t="str">
        <f t="shared" si="148"/>
        <v>Graham</v>
      </c>
      <c r="I1863" t="str">
        <f t="shared" si="149"/>
        <v>Rosana</v>
      </c>
      <c r="J1863" t="str">
        <f t="shared" si="146"/>
        <v>Graham, Rosana</v>
      </c>
      <c r="K1863">
        <f>VLOOKUP(C1863,'Invited Hospitals'!B:J, 7, FALSE)</f>
        <v>305</v>
      </c>
      <c r="L1863" s="132">
        <v>36</v>
      </c>
      <c r="M1863">
        <f>VLOOKUP($C1863,'Invited Hospitals'!$B:$J, 8, FALSE)</f>
        <v>2016</v>
      </c>
      <c r="N1863" s="132" t="str">
        <f>VLOOKUP($C1863,'Invited Hospitals'!$B:$K, 9, FALSE)</f>
        <v>Govt. (non federal) - City-county</v>
      </c>
      <c r="O1863" s="30" t="s">
        <v>2426</v>
      </c>
      <c r="P1863" s="26">
        <v>41645</v>
      </c>
      <c r="Q1863" s="30" t="s">
        <v>2422</v>
      </c>
      <c r="R1863" s="132" t="str">
        <f>VLOOKUP($C1863,'Invited Hospitals'!$B:$K, 10, FALSE)</f>
        <v>Minor</v>
      </c>
      <c r="V1863" s="1"/>
      <c r="X1863" s="8"/>
      <c r="Y1863" s="6"/>
      <c r="AF1863" s="30"/>
      <c r="AG1863" s="26"/>
      <c r="AH1863" s="30"/>
    </row>
    <row r="1864" spans="1:34">
      <c r="A1864" s="84">
        <v>0.82569999999999999</v>
      </c>
      <c r="B1864" s="83" t="s">
        <v>1725</v>
      </c>
      <c r="C1864" s="83" t="s">
        <v>1725</v>
      </c>
      <c r="D1864" s="84">
        <v>0.33754326083630637</v>
      </c>
      <c r="E1864" s="83" t="s">
        <v>1726</v>
      </c>
      <c r="F1864" s="84">
        <v>0.39015181399689147</v>
      </c>
      <c r="G1864" s="90" t="s">
        <v>1760</v>
      </c>
      <c r="H1864" t="str">
        <f t="shared" si="148"/>
        <v>Qui</v>
      </c>
      <c r="I1864" t="str">
        <f t="shared" si="149"/>
        <v>Sha Sunny</v>
      </c>
      <c r="J1864" t="str">
        <f t="shared" si="146"/>
        <v>Qui, Sha Sunny</v>
      </c>
      <c r="K1864">
        <f>VLOOKUP(C1864,'Invited Hospitals'!B:J, 7, FALSE)</f>
        <v>305</v>
      </c>
      <c r="L1864" s="132">
        <v>36</v>
      </c>
      <c r="M1864">
        <f>VLOOKUP($C1864,'Invited Hospitals'!$B:$J, 8, FALSE)</f>
        <v>2016</v>
      </c>
      <c r="N1864" s="132" t="str">
        <f>VLOOKUP($C1864,'Invited Hospitals'!$B:$K, 9, FALSE)</f>
        <v>Govt. (non federal) - City-county</v>
      </c>
      <c r="O1864" s="30" t="s">
        <v>2426</v>
      </c>
      <c r="P1864" s="26">
        <v>42499</v>
      </c>
      <c r="Q1864" s="30" t="s">
        <v>2476</v>
      </c>
      <c r="R1864" s="132" t="str">
        <f>VLOOKUP($C1864,'Invited Hospitals'!$B:$K, 10, FALSE)</f>
        <v>Minor</v>
      </c>
      <c r="V1864" s="1"/>
      <c r="X1864" s="8"/>
      <c r="Y1864" s="6"/>
      <c r="AF1864" s="30"/>
      <c r="AG1864" s="26"/>
      <c r="AH1864" s="30"/>
    </row>
    <row r="1865" spans="1:34">
      <c r="A1865" s="84">
        <v>7.3499999999999996E-2</v>
      </c>
      <c r="B1865" s="83" t="s">
        <v>1725</v>
      </c>
      <c r="C1865" s="83" t="s">
        <v>1725</v>
      </c>
      <c r="D1865" s="84">
        <v>0.33754326083630637</v>
      </c>
      <c r="E1865" s="83" t="s">
        <v>1726</v>
      </c>
      <c r="F1865" s="84">
        <v>0.39015181399689147</v>
      </c>
      <c r="G1865" s="90" t="s">
        <v>1745</v>
      </c>
      <c r="H1865" t="str">
        <f t="shared" si="148"/>
        <v>Harrison</v>
      </c>
      <c r="I1865" t="str">
        <f t="shared" si="149"/>
        <v>Shavonna</v>
      </c>
      <c r="J1865" t="str">
        <f t="shared" si="146"/>
        <v>Harrison, Shavonna</v>
      </c>
      <c r="K1865">
        <f>VLOOKUP(C1865,'Invited Hospitals'!B:J, 7, FALSE)</f>
        <v>305</v>
      </c>
      <c r="L1865" s="132">
        <v>36</v>
      </c>
      <c r="M1865">
        <f>VLOOKUP($C1865,'Invited Hospitals'!$B:$J, 8, FALSE)</f>
        <v>2016</v>
      </c>
      <c r="N1865" s="132" t="str">
        <f>VLOOKUP($C1865,'Invited Hospitals'!$B:$K, 9, FALSE)</f>
        <v>Govt. (non federal) - City-county</v>
      </c>
      <c r="O1865" s="30" t="s">
        <v>2426</v>
      </c>
      <c r="P1865" s="26">
        <v>38663</v>
      </c>
      <c r="Q1865" s="30" t="s">
        <v>2476</v>
      </c>
      <c r="R1865" s="132" t="str">
        <f>VLOOKUP($C1865,'Invited Hospitals'!$B:$K, 10, FALSE)</f>
        <v>Minor</v>
      </c>
      <c r="V1865" s="1"/>
      <c r="X1865" s="8"/>
      <c r="Y1865" s="6"/>
      <c r="AF1865" s="30"/>
      <c r="AG1865" s="26"/>
      <c r="AH1865" s="30"/>
    </row>
    <row r="1866" spans="1:34">
      <c r="A1866" s="84">
        <v>0.68179999999999996</v>
      </c>
      <c r="B1866" s="83" t="s">
        <v>1725</v>
      </c>
      <c r="C1866" s="83" t="s">
        <v>1725</v>
      </c>
      <c r="D1866" s="84">
        <v>0.33754326083630637</v>
      </c>
      <c r="E1866" s="83" t="s">
        <v>1726</v>
      </c>
      <c r="F1866" s="84">
        <v>0.39015181399689147</v>
      </c>
      <c r="G1866" s="90" t="s">
        <v>1734</v>
      </c>
      <c r="H1866" t="str">
        <f t="shared" si="148"/>
        <v>Charles</v>
      </c>
      <c r="I1866" t="str">
        <f t="shared" si="149"/>
        <v>Sheila</v>
      </c>
      <c r="J1866" t="str">
        <f t="shared" si="146"/>
        <v>Charles, Sheila</v>
      </c>
      <c r="K1866">
        <f>VLOOKUP(C1866,'Invited Hospitals'!B:J, 7, FALSE)</f>
        <v>305</v>
      </c>
      <c r="L1866" s="132">
        <v>36</v>
      </c>
      <c r="M1866">
        <f>VLOOKUP($C1866,'Invited Hospitals'!$B:$J, 8, FALSE)</f>
        <v>2016</v>
      </c>
      <c r="N1866" s="132" t="str">
        <f>VLOOKUP($C1866,'Invited Hospitals'!$B:$K, 9, FALSE)</f>
        <v>Govt. (non federal) - City-county</v>
      </c>
      <c r="O1866" s="30" t="s">
        <v>3170</v>
      </c>
      <c r="P1866" s="26">
        <v>40189</v>
      </c>
      <c r="Q1866" s="30" t="s">
        <v>2422</v>
      </c>
      <c r="R1866" s="132" t="str">
        <f>VLOOKUP($C1866,'Invited Hospitals'!$B:$K, 10, FALSE)</f>
        <v>Minor</v>
      </c>
      <c r="V1866" s="1"/>
      <c r="X1866" s="8"/>
      <c r="Y1866" s="6"/>
      <c r="AF1866" s="30"/>
      <c r="AG1866" s="26"/>
      <c r="AH1866" s="30"/>
    </row>
    <row r="1867" spans="1:34">
      <c r="A1867" s="84">
        <v>1.38E-2</v>
      </c>
      <c r="B1867" s="83" t="s">
        <v>1725</v>
      </c>
      <c r="C1867" s="83" t="s">
        <v>1725</v>
      </c>
      <c r="D1867" s="84">
        <v>0.33754326083630637</v>
      </c>
      <c r="E1867" s="83" t="s">
        <v>1726</v>
      </c>
      <c r="F1867" s="84">
        <v>0.39015181399689147</v>
      </c>
      <c r="G1867" s="90" t="s">
        <v>1736</v>
      </c>
      <c r="H1867" t="str">
        <f t="shared" si="148"/>
        <v>Cox</v>
      </c>
      <c r="I1867" t="str">
        <f t="shared" si="149"/>
        <v>Shenika</v>
      </c>
      <c r="J1867" t="str">
        <f t="shared" si="146"/>
        <v>Cox, Shenika</v>
      </c>
      <c r="K1867">
        <f>VLOOKUP(C1867,'Invited Hospitals'!B:J, 7, FALSE)</f>
        <v>305</v>
      </c>
      <c r="L1867" s="132">
        <v>36</v>
      </c>
      <c r="M1867">
        <f>VLOOKUP($C1867,'Invited Hospitals'!$B:$J, 8, FALSE)</f>
        <v>2016</v>
      </c>
      <c r="N1867" s="132" t="str">
        <f>VLOOKUP($C1867,'Invited Hospitals'!$B:$K, 9, FALSE)</f>
        <v>Govt. (non federal) - City-county</v>
      </c>
      <c r="O1867" s="30" t="s">
        <v>3170</v>
      </c>
      <c r="P1867" s="26">
        <v>36948</v>
      </c>
      <c r="Q1867" s="30" t="s">
        <v>2476</v>
      </c>
      <c r="R1867" s="132" t="str">
        <f>VLOOKUP($C1867,'Invited Hospitals'!$B:$K, 10, FALSE)</f>
        <v>Minor</v>
      </c>
      <c r="V1867" s="1"/>
      <c r="X1867" s="8"/>
      <c r="Y1867" s="6"/>
      <c r="AF1867" s="30"/>
      <c r="AG1867" s="26"/>
      <c r="AH1867" s="30"/>
    </row>
    <row r="1868" spans="1:34">
      <c r="A1868" s="84">
        <v>0.74309999999999998</v>
      </c>
      <c r="B1868" s="83" t="s">
        <v>1725</v>
      </c>
      <c r="C1868" s="83" t="s">
        <v>1725</v>
      </c>
      <c r="D1868" s="84">
        <v>0.33754326083630637</v>
      </c>
      <c r="E1868" s="83" t="s">
        <v>1726</v>
      </c>
      <c r="F1868" s="84">
        <v>0.39015181399689147</v>
      </c>
      <c r="G1868" s="90" t="s">
        <v>1730</v>
      </c>
      <c r="H1868" t="str">
        <f t="shared" si="148"/>
        <v>Bascom</v>
      </c>
      <c r="I1868" t="str">
        <f t="shared" si="149"/>
        <v>Shianti</v>
      </c>
      <c r="J1868" t="str">
        <f t="shared" si="146"/>
        <v>Bascom, Shianti</v>
      </c>
      <c r="K1868">
        <f>VLOOKUP(C1868,'Invited Hospitals'!B:J, 7, FALSE)</f>
        <v>305</v>
      </c>
      <c r="L1868" s="132">
        <v>36</v>
      </c>
      <c r="M1868">
        <f>VLOOKUP($C1868,'Invited Hospitals'!$B:$J, 8, FALSE)</f>
        <v>2016</v>
      </c>
      <c r="N1868" s="132" t="str">
        <f>VLOOKUP($C1868,'Invited Hospitals'!$B:$K, 9, FALSE)</f>
        <v>Govt. (non federal) - City-county</v>
      </c>
      <c r="O1868" s="30" t="s">
        <v>2664</v>
      </c>
      <c r="P1868" s="26">
        <v>38288</v>
      </c>
      <c r="Q1868" s="30" t="s">
        <v>2422</v>
      </c>
      <c r="R1868" s="132" t="str">
        <f>VLOOKUP($C1868,'Invited Hospitals'!$B:$K, 10, FALSE)</f>
        <v>Minor</v>
      </c>
      <c r="V1868" s="1"/>
      <c r="X1868" s="8"/>
      <c r="Y1868" s="6"/>
      <c r="AF1868" s="30"/>
      <c r="AG1868" s="26"/>
      <c r="AH1868" s="30"/>
    </row>
    <row r="1869" spans="1:34">
      <c r="A1869" s="84">
        <v>0.89039999999999997</v>
      </c>
      <c r="B1869" s="83" t="s">
        <v>1725</v>
      </c>
      <c r="C1869" s="83" t="s">
        <v>1725</v>
      </c>
      <c r="D1869" s="84">
        <v>0.33754326083630637</v>
      </c>
      <c r="E1869" s="83" t="s">
        <v>1726</v>
      </c>
      <c r="F1869" s="84">
        <v>0.39015181399689147</v>
      </c>
      <c r="G1869" s="90" t="s">
        <v>1747</v>
      </c>
      <c r="H1869" t="str">
        <f t="shared" si="148"/>
        <v>Iroko</v>
      </c>
      <c r="I1869" t="str">
        <f t="shared" si="149"/>
        <v>Sola</v>
      </c>
      <c r="J1869" t="str">
        <f t="shared" si="146"/>
        <v>Iroko, Sola</v>
      </c>
      <c r="K1869">
        <f>VLOOKUP(C1869,'Invited Hospitals'!B:J, 7, FALSE)</f>
        <v>305</v>
      </c>
      <c r="L1869" s="132">
        <v>36</v>
      </c>
      <c r="M1869">
        <f>VLOOKUP($C1869,'Invited Hospitals'!$B:$J, 8, FALSE)</f>
        <v>2016</v>
      </c>
      <c r="N1869" s="132" t="str">
        <f>VLOOKUP($C1869,'Invited Hospitals'!$B:$K, 9, FALSE)</f>
        <v>Govt. (non federal) - City-county</v>
      </c>
      <c r="O1869" s="30" t="s">
        <v>2426</v>
      </c>
      <c r="P1869" s="26">
        <v>42282</v>
      </c>
      <c r="Q1869" s="30" t="s">
        <v>2476</v>
      </c>
      <c r="R1869" s="132" t="str">
        <f>VLOOKUP($C1869,'Invited Hospitals'!$B:$K, 10, FALSE)</f>
        <v>Minor</v>
      </c>
      <c r="V1869" s="1"/>
      <c r="X1869" s="8"/>
      <c r="Y1869" s="6"/>
      <c r="AF1869" s="30"/>
      <c r="AG1869" s="26"/>
      <c r="AH1869" s="30"/>
    </row>
    <row r="1870" spans="1:34">
      <c r="A1870" s="84">
        <v>0.59841</v>
      </c>
      <c r="B1870" s="83" t="s">
        <v>1725</v>
      </c>
      <c r="C1870" s="83" t="s">
        <v>1725</v>
      </c>
      <c r="D1870" s="84">
        <v>0.33754326083630637</v>
      </c>
      <c r="E1870" s="83" t="s">
        <v>1726</v>
      </c>
      <c r="F1870" s="84">
        <v>0.39015181399689147</v>
      </c>
      <c r="G1870" s="90" t="s">
        <v>1766</v>
      </c>
      <c r="H1870" t="str">
        <f t="shared" si="148"/>
        <v>St.</v>
      </c>
      <c r="I1870" t="str">
        <f t="shared" si="149"/>
        <v>Louis* Sophia</v>
      </c>
      <c r="J1870" t="str">
        <f t="shared" si="146"/>
        <v>St., Louis* Sophia</v>
      </c>
      <c r="K1870">
        <f>VLOOKUP(C1870,'Invited Hospitals'!B:J, 7, FALSE)</f>
        <v>305</v>
      </c>
      <c r="L1870" s="132">
        <v>36</v>
      </c>
      <c r="M1870">
        <f>VLOOKUP($C1870,'Invited Hospitals'!$B:$J, 8, FALSE)</f>
        <v>2016</v>
      </c>
      <c r="N1870" s="132" t="str">
        <f>VLOOKUP($C1870,'Invited Hospitals'!$B:$K, 9, FALSE)</f>
        <v>Govt. (non federal) - City-county</v>
      </c>
      <c r="O1870" s="30" t="s">
        <v>2426</v>
      </c>
      <c r="P1870" s="26">
        <v>42205</v>
      </c>
      <c r="Q1870" s="30" t="s">
        <v>2422</v>
      </c>
      <c r="R1870" s="132" t="str">
        <f>VLOOKUP($C1870,'Invited Hospitals'!$B:$K, 10, FALSE)</f>
        <v>Minor</v>
      </c>
      <c r="V1870" s="1"/>
      <c r="X1870" s="8"/>
      <c r="Y1870" s="6"/>
      <c r="AF1870" s="30"/>
      <c r="AG1870" s="26"/>
      <c r="AH1870" s="30"/>
    </row>
    <row r="1871" spans="1:34">
      <c r="A1871" s="84">
        <v>0.6764</v>
      </c>
      <c r="B1871" s="83" t="s">
        <v>1725</v>
      </c>
      <c r="C1871" s="83" t="s">
        <v>1725</v>
      </c>
      <c r="D1871" s="84">
        <v>0.33754326083630637</v>
      </c>
      <c r="E1871" s="83" t="s">
        <v>1726</v>
      </c>
      <c r="F1871" s="84">
        <v>0.39015181399689147</v>
      </c>
      <c r="G1871" s="90" t="s">
        <v>1758</v>
      </c>
      <c r="H1871" t="str">
        <f t="shared" si="148"/>
        <v>Nguyen</v>
      </c>
      <c r="I1871" t="str">
        <f t="shared" si="149"/>
        <v>Tam</v>
      </c>
      <c r="J1871" t="str">
        <f t="shared" si="146"/>
        <v>Nguyen, Tam</v>
      </c>
      <c r="K1871">
        <f>VLOOKUP(C1871,'Invited Hospitals'!B:J, 7, FALSE)</f>
        <v>305</v>
      </c>
      <c r="L1871" s="132">
        <v>36</v>
      </c>
      <c r="M1871">
        <f>VLOOKUP($C1871,'Invited Hospitals'!$B:$J, 8, FALSE)</f>
        <v>2016</v>
      </c>
      <c r="N1871" s="132" t="str">
        <f>VLOOKUP($C1871,'Invited Hospitals'!$B:$K, 9, FALSE)</f>
        <v>Govt. (non federal) - City-county</v>
      </c>
      <c r="O1871" s="30" t="s">
        <v>2664</v>
      </c>
      <c r="P1871" s="26">
        <v>42499</v>
      </c>
      <c r="Q1871" s="30" t="s">
        <v>2476</v>
      </c>
      <c r="R1871" s="132" t="str">
        <f>VLOOKUP($C1871,'Invited Hospitals'!$B:$K, 10, FALSE)</f>
        <v>Minor</v>
      </c>
      <c r="V1871" s="1"/>
      <c r="X1871" s="8"/>
      <c r="Y1871" s="6"/>
      <c r="AF1871" s="30"/>
      <c r="AG1871" s="26"/>
      <c r="AH1871" s="30"/>
    </row>
    <row r="1872" spans="1:34">
      <c r="A1872" s="84">
        <v>0.26804870312154927</v>
      </c>
      <c r="B1872" s="83" t="s">
        <v>1725</v>
      </c>
      <c r="C1872" s="83" t="s">
        <v>1725</v>
      </c>
      <c r="D1872" s="84">
        <v>0.33754326083630637</v>
      </c>
      <c r="E1872" s="83" t="s">
        <v>1726</v>
      </c>
      <c r="F1872" s="84">
        <v>0.39015181399689147</v>
      </c>
      <c r="G1872" s="90" t="s">
        <v>1767</v>
      </c>
      <c r="H1872" t="str">
        <f t="shared" si="148"/>
        <v>Stewart</v>
      </c>
      <c r="I1872" t="str">
        <f t="shared" si="149"/>
        <v>Tawana</v>
      </c>
      <c r="J1872" t="str">
        <f t="shared" si="146"/>
        <v>Stewart, Tawana</v>
      </c>
      <c r="K1872">
        <f>VLOOKUP(C1872,'Invited Hospitals'!B:J, 7, FALSE)</f>
        <v>305</v>
      </c>
      <c r="L1872" s="132">
        <v>36</v>
      </c>
      <c r="M1872">
        <f>VLOOKUP($C1872,'Invited Hospitals'!$B:$J, 8, FALSE)</f>
        <v>2016</v>
      </c>
      <c r="N1872" s="132" t="str">
        <f>VLOOKUP($C1872,'Invited Hospitals'!$B:$K, 9, FALSE)</f>
        <v>Govt. (non federal) - City-county</v>
      </c>
      <c r="O1872" s="30" t="s">
        <v>2664</v>
      </c>
      <c r="P1872" s="26">
        <v>42933</v>
      </c>
      <c r="Q1872" s="30" t="s">
        <v>2476</v>
      </c>
      <c r="R1872" s="132" t="str">
        <f>VLOOKUP($C1872,'Invited Hospitals'!$B:$K, 10, FALSE)</f>
        <v>Minor</v>
      </c>
      <c r="V1872" s="1"/>
      <c r="X1872" s="8"/>
      <c r="Y1872" s="6"/>
      <c r="AF1872" s="30"/>
      <c r="AG1872" s="26"/>
      <c r="AH1872" s="30"/>
    </row>
    <row r="1873" spans="1:34">
      <c r="A1873" s="84">
        <v>0.47560000000000002</v>
      </c>
      <c r="B1873" s="83" t="s">
        <v>1725</v>
      </c>
      <c r="C1873" s="83" t="s">
        <v>1725</v>
      </c>
      <c r="D1873" s="84">
        <v>0.33754326083630637</v>
      </c>
      <c r="E1873" s="83" t="s">
        <v>1726</v>
      </c>
      <c r="F1873" s="84">
        <v>0.39015181399689147</v>
      </c>
      <c r="G1873" s="90" t="s">
        <v>1764</v>
      </c>
      <c r="H1873" t="str">
        <f t="shared" si="148"/>
        <v>Septimo</v>
      </c>
      <c r="I1873" t="str">
        <f t="shared" si="149"/>
        <v>Teresita Lumpas</v>
      </c>
      <c r="J1873" t="str">
        <f t="shared" si="146"/>
        <v>Septimo, Teresita Lumpas</v>
      </c>
      <c r="K1873">
        <f>VLOOKUP(C1873,'Invited Hospitals'!B:J, 7, FALSE)</f>
        <v>305</v>
      </c>
      <c r="L1873" s="132">
        <v>36</v>
      </c>
      <c r="M1873">
        <f>VLOOKUP($C1873,'Invited Hospitals'!$B:$J, 8, FALSE)</f>
        <v>2016</v>
      </c>
      <c r="N1873" s="132" t="str">
        <f>VLOOKUP($C1873,'Invited Hospitals'!$B:$K, 9, FALSE)</f>
        <v>Govt. (non federal) - City-county</v>
      </c>
      <c r="O1873" s="30" t="s">
        <v>2426</v>
      </c>
      <c r="P1873" s="26">
        <v>42569</v>
      </c>
      <c r="Q1873" s="30" t="s">
        <v>2476</v>
      </c>
      <c r="R1873" s="132" t="str">
        <f>VLOOKUP($C1873,'Invited Hospitals'!$B:$K, 10, FALSE)</f>
        <v>Minor</v>
      </c>
      <c r="V1873" s="1"/>
      <c r="X1873" s="8"/>
      <c r="Y1873" s="6"/>
      <c r="AF1873" s="30"/>
      <c r="AG1873" s="26"/>
      <c r="AH1873" s="30"/>
    </row>
    <row r="1874" spans="1:34">
      <c r="A1874" s="84">
        <v>0.59427640099949353</v>
      </c>
      <c r="B1874" s="83" t="s">
        <v>1725</v>
      </c>
      <c r="C1874" s="83" t="s">
        <v>1725</v>
      </c>
      <c r="D1874" s="84">
        <v>0.33754326083630637</v>
      </c>
      <c r="E1874" s="83" t="s">
        <v>1726</v>
      </c>
      <c r="F1874" s="84">
        <v>0.39015181399689147</v>
      </c>
      <c r="G1874" s="90" t="s">
        <v>1759</v>
      </c>
      <c r="H1874" t="str">
        <f t="shared" si="148"/>
        <v>Okafor</v>
      </c>
      <c r="I1874" t="str">
        <f t="shared" si="149"/>
        <v>Tola</v>
      </c>
      <c r="J1874" t="str">
        <f t="shared" si="146"/>
        <v>Okafor, Tola</v>
      </c>
      <c r="K1874">
        <f>VLOOKUP(C1874,'Invited Hospitals'!B:J, 7, FALSE)</f>
        <v>305</v>
      </c>
      <c r="L1874" s="132">
        <v>36</v>
      </c>
      <c r="M1874">
        <f>VLOOKUP($C1874,'Invited Hospitals'!$B:$J, 8, FALSE)</f>
        <v>2016</v>
      </c>
      <c r="N1874" s="132" t="str">
        <f>VLOOKUP($C1874,'Invited Hospitals'!$B:$K, 9, FALSE)</f>
        <v>Govt. (non federal) - City-county</v>
      </c>
      <c r="O1874" s="30" t="s">
        <v>2664</v>
      </c>
      <c r="P1874" s="26">
        <v>41449</v>
      </c>
      <c r="Q1874" s="30" t="s">
        <v>2998</v>
      </c>
      <c r="R1874" s="132" t="str">
        <f>VLOOKUP($C1874,'Invited Hospitals'!$B:$K, 10, FALSE)</f>
        <v>Minor</v>
      </c>
      <c r="V1874" s="1"/>
      <c r="X1874" s="8"/>
      <c r="Y1874" s="6"/>
      <c r="AF1874" s="30"/>
      <c r="AG1874" s="26"/>
      <c r="AH1874" s="30"/>
    </row>
    <row r="1875" spans="1:34">
      <c r="A1875" s="84">
        <v>0.6603</v>
      </c>
      <c r="B1875" s="83" t="s">
        <v>1725</v>
      </c>
      <c r="C1875" s="83" t="s">
        <v>1725</v>
      </c>
      <c r="D1875" s="84">
        <v>0.33754326083630637</v>
      </c>
      <c r="E1875" s="83" t="s">
        <v>1726</v>
      </c>
      <c r="F1875" s="84">
        <v>0.39015181399689147</v>
      </c>
      <c r="G1875" s="90" t="s">
        <v>1748</v>
      </c>
      <c r="H1875" t="str">
        <f t="shared" si="148"/>
        <v>James</v>
      </c>
      <c r="I1875" t="str">
        <f t="shared" si="149"/>
        <v>Veta Joyce</v>
      </c>
      <c r="J1875" t="str">
        <f t="shared" si="146"/>
        <v>James, Veta Joyce</v>
      </c>
      <c r="K1875">
        <f>VLOOKUP(C1875,'Invited Hospitals'!B:J, 7, FALSE)</f>
        <v>305</v>
      </c>
      <c r="L1875" s="132">
        <v>36</v>
      </c>
      <c r="M1875">
        <f>VLOOKUP($C1875,'Invited Hospitals'!$B:$J, 8, FALSE)</f>
        <v>2016</v>
      </c>
      <c r="N1875" s="132" t="str">
        <f>VLOOKUP($C1875,'Invited Hospitals'!$B:$K, 9, FALSE)</f>
        <v>Govt. (non federal) - City-county</v>
      </c>
      <c r="O1875" s="30" t="s">
        <v>2426</v>
      </c>
      <c r="P1875" s="26">
        <v>42751</v>
      </c>
      <c r="Q1875" s="30" t="s">
        <v>2476</v>
      </c>
      <c r="R1875" s="132" t="str">
        <f>VLOOKUP($C1875,'Invited Hospitals'!$B:$K, 10, FALSE)</f>
        <v>Minor</v>
      </c>
      <c r="V1875" s="1"/>
      <c r="X1875" s="8"/>
      <c r="Y1875" s="6"/>
      <c r="AF1875" s="30"/>
      <c r="AG1875" s="26"/>
      <c r="AH1875" s="30"/>
    </row>
    <row r="1876" spans="1:34">
      <c r="A1876" s="84">
        <v>0.69159999999999999</v>
      </c>
      <c r="B1876" s="83" t="s">
        <v>1725</v>
      </c>
      <c r="C1876" s="83" t="s">
        <v>1725</v>
      </c>
      <c r="D1876" s="84">
        <v>0.33754326083630637</v>
      </c>
      <c r="E1876" s="83" t="s">
        <v>1726</v>
      </c>
      <c r="F1876" s="84">
        <v>0.39015181399689147</v>
      </c>
      <c r="G1876" s="90" t="s">
        <v>1738</v>
      </c>
      <c r="H1876" t="str">
        <f t="shared" si="148"/>
        <v>Dabakarov</v>
      </c>
      <c r="I1876" t="str">
        <f t="shared" si="149"/>
        <v>Vyacheslav</v>
      </c>
      <c r="J1876" t="str">
        <f t="shared" si="146"/>
        <v>Dabakarov, Vyacheslav</v>
      </c>
      <c r="K1876">
        <f>VLOOKUP(C1876,'Invited Hospitals'!B:J, 7, FALSE)</f>
        <v>305</v>
      </c>
      <c r="L1876" s="132">
        <v>36</v>
      </c>
      <c r="M1876">
        <f>VLOOKUP($C1876,'Invited Hospitals'!$B:$J, 8, FALSE)</f>
        <v>2016</v>
      </c>
      <c r="N1876" s="132" t="str">
        <f>VLOOKUP($C1876,'Invited Hospitals'!$B:$K, 9, FALSE)</f>
        <v>Govt. (non federal) - City-county</v>
      </c>
      <c r="O1876" s="30" t="s">
        <v>2664</v>
      </c>
      <c r="P1876" s="26">
        <v>42905</v>
      </c>
      <c r="Q1876" s="30" t="s">
        <v>2422</v>
      </c>
      <c r="R1876" s="132" t="str">
        <f>VLOOKUP($C1876,'Invited Hospitals'!$B:$K, 10, FALSE)</f>
        <v>Minor</v>
      </c>
      <c r="V1876" s="1"/>
      <c r="X1876" s="8"/>
      <c r="Y1876" s="6"/>
      <c r="AF1876" s="30"/>
      <c r="AG1876" s="26"/>
      <c r="AH1876" s="30"/>
    </row>
    <row r="1877" spans="1:34">
      <c r="A1877" s="84">
        <v>0.2379</v>
      </c>
      <c r="B1877" s="83" t="s">
        <v>1725</v>
      </c>
      <c r="C1877" s="83" t="s">
        <v>1725</v>
      </c>
      <c r="D1877" s="84">
        <v>0.33754326083630637</v>
      </c>
      <c r="E1877" s="83" t="s">
        <v>1726</v>
      </c>
      <c r="F1877" s="84">
        <v>0.39015181399689147</v>
      </c>
      <c r="G1877" s="90" t="s">
        <v>1749</v>
      </c>
      <c r="H1877" t="str">
        <f t="shared" si="148"/>
        <v>Joseph</v>
      </c>
      <c r="I1877" t="str">
        <f t="shared" si="149"/>
        <v>Yanick</v>
      </c>
      <c r="J1877" t="str">
        <f t="shared" si="146"/>
        <v>Joseph, Yanick</v>
      </c>
      <c r="K1877">
        <f>VLOOKUP(C1877,'Invited Hospitals'!B:J, 7, FALSE)</f>
        <v>305</v>
      </c>
      <c r="L1877" s="132">
        <v>36</v>
      </c>
      <c r="M1877">
        <f>VLOOKUP($C1877,'Invited Hospitals'!$B:$J, 8, FALSE)</f>
        <v>2016</v>
      </c>
      <c r="N1877" s="132" t="str">
        <f>VLOOKUP($C1877,'Invited Hospitals'!$B:$K, 9, FALSE)</f>
        <v>Govt. (non federal) - City-county</v>
      </c>
      <c r="O1877" s="30" t="s">
        <v>3170</v>
      </c>
      <c r="P1877" s="26">
        <v>41309</v>
      </c>
      <c r="Q1877" s="30" t="s">
        <v>2422</v>
      </c>
      <c r="R1877" s="132" t="str">
        <f>VLOOKUP($C1877,'Invited Hospitals'!$B:$K, 10, FALSE)</f>
        <v>Minor</v>
      </c>
    </row>
  </sheetData>
  <autoFilter ref="A1:Q1877">
    <sortState ref="A1394:Q1717">
      <sortCondition ref="E1:E1877"/>
    </sortState>
  </autoFilter>
  <mergeCells count="1">
    <mergeCell ref="T1:U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48"/>
  <sheetViews>
    <sheetView topLeftCell="G1" workbookViewId="0">
      <selection activeCell="J12" sqref="J12"/>
    </sheetView>
  </sheetViews>
  <sheetFormatPr defaultColWidth="9.140625" defaultRowHeight="15" customHeight="1"/>
  <cols>
    <col min="1" max="1" width="20.7109375" style="179" customWidth="1"/>
    <col min="2" max="2" width="40" style="179" customWidth="1"/>
    <col min="3" max="3" width="20.7109375" style="179" customWidth="1"/>
    <col min="4" max="4" width="27" style="179" bestFit="1" customWidth="1"/>
    <col min="5" max="9" width="20.7109375" style="179" customWidth="1"/>
    <col min="10" max="10" width="36.7109375" style="179" customWidth="1"/>
    <col min="11" max="11" width="17.7109375" style="179" bestFit="1" customWidth="1"/>
    <col min="12" max="16384" width="9.140625" style="179"/>
  </cols>
  <sheetData>
    <row r="1" spans="1:11" s="178" customFormat="1" ht="15" customHeight="1">
      <c r="A1" s="175" t="s">
        <v>2140</v>
      </c>
      <c r="B1" s="175" t="s">
        <v>0</v>
      </c>
      <c r="C1" s="175" t="s">
        <v>2141</v>
      </c>
      <c r="D1" s="175" t="s">
        <v>2142</v>
      </c>
      <c r="E1" s="176" t="s">
        <v>2143</v>
      </c>
      <c r="F1" s="175" t="s">
        <v>2144</v>
      </c>
      <c r="G1" s="177" t="s">
        <v>2145</v>
      </c>
      <c r="H1" s="177" t="s">
        <v>2134</v>
      </c>
      <c r="I1" s="177" t="s">
        <v>2135</v>
      </c>
      <c r="J1" s="177" t="s">
        <v>2136</v>
      </c>
      <c r="K1" s="177" t="s">
        <v>7080</v>
      </c>
    </row>
    <row r="2" spans="1:11" ht="15" customHeight="1">
      <c r="A2" s="179" t="s">
        <v>743</v>
      </c>
      <c r="B2" s="183" t="str">
        <f>CLEAN(A2)</f>
        <v>St. John Hospital &amp; Medical Center</v>
      </c>
      <c r="C2" s="179" t="s">
        <v>2403</v>
      </c>
      <c r="D2" s="179" t="s">
        <v>2404</v>
      </c>
      <c r="E2" s="179">
        <v>48236</v>
      </c>
      <c r="F2" s="179" t="s">
        <v>2405</v>
      </c>
      <c r="G2" s="180" t="s">
        <v>2406</v>
      </c>
      <c r="H2" s="179">
        <v>586</v>
      </c>
      <c r="I2" s="179">
        <v>2003</v>
      </c>
      <c r="J2" s="179" t="s">
        <v>2211</v>
      </c>
      <c r="K2" s="179" t="s">
        <v>7081</v>
      </c>
    </row>
    <row r="3" spans="1:11" ht="15" customHeight="1">
      <c r="A3" s="183" t="s">
        <v>2146</v>
      </c>
      <c r="B3" s="183" t="str">
        <f>CLEAN(A3)</f>
        <v>Berger Hospital</v>
      </c>
      <c r="C3" s="184" t="s">
        <v>2147</v>
      </c>
      <c r="D3" s="184" t="s">
        <v>2148</v>
      </c>
      <c r="E3" s="185" t="s">
        <v>2149</v>
      </c>
      <c r="F3" s="184" t="s">
        <v>2150</v>
      </c>
      <c r="G3" s="186" t="s">
        <v>2151</v>
      </c>
      <c r="H3" s="186">
        <v>56</v>
      </c>
      <c r="I3" s="187">
        <v>2016</v>
      </c>
      <c r="J3" s="186" t="s">
        <v>2152</v>
      </c>
      <c r="K3" s="179" t="s">
        <v>7084</v>
      </c>
    </row>
    <row r="4" spans="1:11" ht="15" customHeight="1">
      <c r="A4" s="183" t="s">
        <v>2153</v>
      </c>
      <c r="B4" s="183" t="str">
        <f t="shared" ref="B4:B47" si="0">CLEAN(A4)</f>
        <v>Bloomington Hospital</v>
      </c>
      <c r="C4" s="184" t="s">
        <v>2154</v>
      </c>
      <c r="D4" s="184" t="s">
        <v>2155</v>
      </c>
      <c r="E4" s="185" t="s">
        <v>2156</v>
      </c>
      <c r="F4" s="188" t="s">
        <v>2157</v>
      </c>
      <c r="G4" s="186" t="s">
        <v>2158</v>
      </c>
      <c r="H4" s="186">
        <v>273</v>
      </c>
      <c r="I4" s="186">
        <v>2011</v>
      </c>
      <c r="J4" s="186" t="s">
        <v>2159</v>
      </c>
      <c r="K4" s="186" t="s">
        <v>7083</v>
      </c>
    </row>
    <row r="5" spans="1:11" ht="15" customHeight="1">
      <c r="A5" s="183" t="s">
        <v>2160</v>
      </c>
      <c r="B5" s="183" t="str">
        <f t="shared" si="0"/>
        <v>Carroll Hospital Center</v>
      </c>
      <c r="C5" s="184" t="s">
        <v>2161</v>
      </c>
      <c r="D5" s="184" t="s">
        <v>2162</v>
      </c>
      <c r="E5" s="189" t="s">
        <v>2163</v>
      </c>
      <c r="F5" s="184" t="s">
        <v>2164</v>
      </c>
      <c r="G5" s="186" t="s">
        <v>2165</v>
      </c>
      <c r="H5" s="186">
        <v>143</v>
      </c>
      <c r="I5" s="186">
        <v>2012</v>
      </c>
      <c r="J5" s="186" t="s">
        <v>2159</v>
      </c>
      <c r="K5" s="186" t="s">
        <v>7083</v>
      </c>
    </row>
    <row r="6" spans="1:11" ht="15" customHeight="1">
      <c r="A6" s="183" t="s">
        <v>2166</v>
      </c>
      <c r="B6" s="183" t="str">
        <f t="shared" si="0"/>
        <v>Desert Regional Medical Center</v>
      </c>
      <c r="C6" s="184" t="s">
        <v>2167</v>
      </c>
      <c r="D6" s="184" t="s">
        <v>2168</v>
      </c>
      <c r="E6" s="189" t="s">
        <v>2169</v>
      </c>
      <c r="F6" s="184" t="s">
        <v>2170</v>
      </c>
      <c r="G6" s="186" t="s">
        <v>2171</v>
      </c>
      <c r="H6" s="186">
        <v>382</v>
      </c>
      <c r="I6" s="186">
        <v>2016</v>
      </c>
      <c r="J6" s="186" t="s">
        <v>2172</v>
      </c>
      <c r="K6" s="186" t="s">
        <v>7084</v>
      </c>
    </row>
    <row r="7" spans="1:11" ht="15" customHeight="1">
      <c r="A7" s="183" t="s">
        <v>252</v>
      </c>
      <c r="B7" s="183" t="str">
        <f t="shared" si="0"/>
        <v>Geisinger Medical Center</v>
      </c>
      <c r="C7" s="184" t="s">
        <v>2173</v>
      </c>
      <c r="D7" s="184" t="s">
        <v>2174</v>
      </c>
      <c r="E7" s="189" t="s">
        <v>2175</v>
      </c>
      <c r="F7" s="184" t="s">
        <v>2176</v>
      </c>
      <c r="G7" s="186" t="s">
        <v>2177</v>
      </c>
      <c r="H7" s="186">
        <v>547</v>
      </c>
      <c r="I7" s="186">
        <v>2010</v>
      </c>
      <c r="J7" s="186" t="s">
        <v>2159</v>
      </c>
      <c r="K7" s="186" t="s">
        <v>7081</v>
      </c>
    </row>
    <row r="8" spans="1:11" ht="15" customHeight="1">
      <c r="A8" s="183" t="s">
        <v>2413</v>
      </c>
      <c r="B8" s="183" t="str">
        <f t="shared" si="0"/>
        <v>Kaiser Permanente, West Los Angeles</v>
      </c>
      <c r="C8" s="184" t="s">
        <v>2414</v>
      </c>
      <c r="D8" s="184" t="s">
        <v>2415</v>
      </c>
      <c r="E8" s="189" t="s">
        <v>2416</v>
      </c>
      <c r="F8" s="184" t="s">
        <v>2417</v>
      </c>
      <c r="G8" s="181" t="s">
        <v>2418</v>
      </c>
      <c r="H8" s="186">
        <v>126</v>
      </c>
      <c r="I8" s="186">
        <v>2015</v>
      </c>
      <c r="J8" s="186" t="s">
        <v>2159</v>
      </c>
      <c r="K8" s="186" t="s">
        <v>7084</v>
      </c>
    </row>
    <row r="9" spans="1:11" ht="15" customHeight="1">
      <c r="A9" s="183" t="s">
        <v>2178</v>
      </c>
      <c r="B9" s="183" t="s">
        <v>313</v>
      </c>
      <c r="C9" s="184" t="s">
        <v>2179</v>
      </c>
      <c r="D9" s="184" t="s">
        <v>2180</v>
      </c>
      <c r="E9" s="189" t="s">
        <v>2181</v>
      </c>
      <c r="F9" s="184" t="s">
        <v>2182</v>
      </c>
      <c r="G9" s="186" t="s">
        <v>2183</v>
      </c>
      <c r="H9" s="186">
        <v>302</v>
      </c>
      <c r="I9" s="186">
        <v>2016</v>
      </c>
      <c r="J9" s="186" t="s">
        <v>2159</v>
      </c>
      <c r="K9" s="186" t="s">
        <v>7084</v>
      </c>
    </row>
    <row r="10" spans="1:11" ht="15" customHeight="1">
      <c r="A10" s="183" t="s">
        <v>2184</v>
      </c>
      <c r="B10" s="183" t="str">
        <f t="shared" si="0"/>
        <v>Lawrence Memorial Hospital</v>
      </c>
      <c r="C10" s="184" t="s">
        <v>2185</v>
      </c>
      <c r="D10" s="184" t="s">
        <v>2186</v>
      </c>
      <c r="E10" s="189" t="s">
        <v>2187</v>
      </c>
      <c r="F10" s="184" t="s">
        <v>2188</v>
      </c>
      <c r="G10" s="186" t="s">
        <v>2189</v>
      </c>
      <c r="H10" s="186">
        <v>60</v>
      </c>
      <c r="I10" s="186">
        <v>2016</v>
      </c>
      <c r="J10" s="186" t="s">
        <v>2159</v>
      </c>
      <c r="K10" s="186" t="s">
        <v>7084</v>
      </c>
    </row>
    <row r="11" spans="1:11" ht="15" customHeight="1">
      <c r="A11" s="183" t="s">
        <v>1246</v>
      </c>
      <c r="B11" s="183" t="str">
        <f t="shared" si="0"/>
        <v>O'Connor Hospital</v>
      </c>
      <c r="C11" s="184" t="s">
        <v>2190</v>
      </c>
      <c r="D11" s="184" t="s">
        <v>2191</v>
      </c>
      <c r="E11" s="189" t="s">
        <v>2192</v>
      </c>
      <c r="F11" s="184" t="s">
        <v>7091</v>
      </c>
      <c r="G11" s="182" t="s">
        <v>2193</v>
      </c>
      <c r="H11" s="186">
        <v>16</v>
      </c>
      <c r="I11" s="186">
        <v>2011</v>
      </c>
      <c r="J11" s="186" t="s">
        <v>2159</v>
      </c>
      <c r="K11" s="186" t="s">
        <v>7083</v>
      </c>
    </row>
    <row r="12" spans="1:11" ht="15" customHeight="1">
      <c r="A12" s="183" t="s">
        <v>2194</v>
      </c>
      <c r="B12" s="183" t="str">
        <f t="shared" si="0"/>
        <v>Poudre Valley Health</v>
      </c>
      <c r="C12" s="184" t="s">
        <v>2195</v>
      </c>
      <c r="D12" s="184" t="s">
        <v>2196</v>
      </c>
      <c r="E12" s="189" t="s">
        <v>2197</v>
      </c>
      <c r="F12" s="184" t="s">
        <v>2198</v>
      </c>
      <c r="G12" s="186" t="s">
        <v>2199</v>
      </c>
      <c r="H12" s="186">
        <v>275</v>
      </c>
      <c r="I12" s="186">
        <v>2009</v>
      </c>
      <c r="J12" s="186" t="s">
        <v>2159</v>
      </c>
      <c r="K12" s="186" t="s">
        <v>7084</v>
      </c>
    </row>
    <row r="13" spans="1:11" ht="15" customHeight="1">
      <c r="A13" s="183" t="s">
        <v>2200</v>
      </c>
      <c r="B13" s="183" t="str">
        <f t="shared" si="0"/>
        <v>ProMedica Defiance Regional Hospital</v>
      </c>
      <c r="C13" s="184" t="s">
        <v>2201</v>
      </c>
      <c r="D13" s="184" t="s">
        <v>2202</v>
      </c>
      <c r="E13" s="190" t="s">
        <v>2203</v>
      </c>
      <c r="F13" s="191" t="s">
        <v>7092</v>
      </c>
      <c r="G13" s="186" t="s">
        <v>2204</v>
      </c>
      <c r="H13" s="186">
        <v>35</v>
      </c>
      <c r="I13" s="186">
        <v>2015</v>
      </c>
      <c r="J13" s="186" t="s">
        <v>2159</v>
      </c>
      <c r="K13" s="186" t="s">
        <v>7084</v>
      </c>
    </row>
    <row r="14" spans="1:11" ht="15" customHeight="1">
      <c r="A14" s="183" t="s">
        <v>2205</v>
      </c>
      <c r="B14" s="183" t="str">
        <f t="shared" si="0"/>
        <v>Saint Peter's University Hospital</v>
      </c>
      <c r="C14" s="184" t="s">
        <v>2206</v>
      </c>
      <c r="D14" s="184" t="s">
        <v>2207</v>
      </c>
      <c r="E14" s="189" t="s">
        <v>2208</v>
      </c>
      <c r="F14" s="184" t="s">
        <v>2209</v>
      </c>
      <c r="G14" s="186" t="s">
        <v>2210</v>
      </c>
      <c r="H14" s="186">
        <v>478</v>
      </c>
      <c r="I14" s="186">
        <v>2009</v>
      </c>
      <c r="J14" s="186" t="s">
        <v>2211</v>
      </c>
      <c r="K14" s="186" t="s">
        <v>7081</v>
      </c>
    </row>
    <row r="15" spans="1:11" ht="15" customHeight="1">
      <c r="A15" s="183" t="s">
        <v>2212</v>
      </c>
      <c r="B15" s="183" t="str">
        <f t="shared" si="0"/>
        <v>Scottsdale Shea Medical Center</v>
      </c>
      <c r="C15" s="184" t="s">
        <v>2213</v>
      </c>
      <c r="D15" s="184" t="s">
        <v>2214</v>
      </c>
      <c r="E15" s="189" t="s">
        <v>2215</v>
      </c>
      <c r="F15" s="184" t="s">
        <v>2216</v>
      </c>
      <c r="G15" s="186" t="s">
        <v>2217</v>
      </c>
      <c r="H15" s="186">
        <v>409</v>
      </c>
      <c r="I15" s="186">
        <v>2012</v>
      </c>
      <c r="J15" s="186" t="s">
        <v>2159</v>
      </c>
      <c r="K15" s="186" t="s">
        <v>7084</v>
      </c>
    </row>
    <row r="16" spans="1:11" ht="15" customHeight="1">
      <c r="A16" s="183" t="s">
        <v>2218</v>
      </c>
      <c r="B16" s="183" t="str">
        <f t="shared" si="0"/>
        <v>Scottsdale Thompson Peak Medical Center</v>
      </c>
      <c r="C16" s="184" t="s">
        <v>2219</v>
      </c>
      <c r="D16" s="184" t="s">
        <v>2220</v>
      </c>
      <c r="E16" s="189" t="s">
        <v>2221</v>
      </c>
      <c r="F16" s="184" t="s">
        <v>7094</v>
      </c>
      <c r="G16" s="181" t="s">
        <v>7093</v>
      </c>
      <c r="H16" s="186">
        <v>92</v>
      </c>
      <c r="I16" s="186">
        <v>2012</v>
      </c>
      <c r="J16" s="186" t="s">
        <v>2159</v>
      </c>
      <c r="K16" s="186" t="s">
        <v>7084</v>
      </c>
    </row>
    <row r="17" spans="1:11" ht="15" customHeight="1">
      <c r="A17" s="183" t="s">
        <v>1772</v>
      </c>
      <c r="B17" s="183" t="str">
        <f t="shared" si="0"/>
        <v>St. Elizabeth Hospital</v>
      </c>
      <c r="C17" s="184" t="s">
        <v>2222</v>
      </c>
      <c r="D17" s="184" t="s">
        <v>2223</v>
      </c>
      <c r="E17" s="189" t="s">
        <v>2224</v>
      </c>
      <c r="F17" s="184" t="s">
        <v>2225</v>
      </c>
      <c r="G17" s="186" t="s">
        <v>2226</v>
      </c>
      <c r="H17" s="186">
        <v>47</v>
      </c>
      <c r="I17" s="186">
        <v>2012</v>
      </c>
      <c r="J17" s="186" t="s">
        <v>2227</v>
      </c>
      <c r="K17" s="186" t="s">
        <v>7083</v>
      </c>
    </row>
    <row r="18" spans="1:11" ht="15" customHeight="1">
      <c r="A18" s="183" t="s">
        <v>1851</v>
      </c>
      <c r="B18" s="183" t="str">
        <f t="shared" si="0"/>
        <v>St. Joseph Mercy Oakland</v>
      </c>
      <c r="C18" s="184" t="s">
        <v>2228</v>
      </c>
      <c r="D18" s="184" t="s">
        <v>2229</v>
      </c>
      <c r="E18" s="189" t="s">
        <v>2230</v>
      </c>
      <c r="F18" s="184" t="s">
        <v>2231</v>
      </c>
      <c r="G18" s="186" t="s">
        <v>2232</v>
      </c>
      <c r="H18" s="186">
        <v>422</v>
      </c>
      <c r="I18" s="186">
        <v>2011</v>
      </c>
      <c r="J18" s="186" t="s">
        <v>2211</v>
      </c>
      <c r="K18" s="186" t="s">
        <v>7084</v>
      </c>
    </row>
    <row r="19" spans="1:11" ht="15" customHeight="1">
      <c r="A19" s="183" t="s">
        <v>2233</v>
      </c>
      <c r="B19" s="183" t="str">
        <f t="shared" si="0"/>
        <v>Stony Brook University Hospital</v>
      </c>
      <c r="C19" s="184" t="s">
        <v>2234</v>
      </c>
      <c r="D19" s="184" t="s">
        <v>2235</v>
      </c>
      <c r="E19" s="189" t="s">
        <v>2236</v>
      </c>
      <c r="F19" s="184" t="s">
        <v>2237</v>
      </c>
      <c r="G19" s="186" t="s">
        <v>2238</v>
      </c>
      <c r="H19" s="186">
        <v>604</v>
      </c>
      <c r="I19" s="186">
        <v>2016</v>
      </c>
      <c r="J19" s="186" t="s">
        <v>2239</v>
      </c>
      <c r="K19" s="186" t="s">
        <v>7081</v>
      </c>
    </row>
    <row r="20" spans="1:11" ht="15" customHeight="1">
      <c r="A20" s="183" t="s">
        <v>2240</v>
      </c>
      <c r="B20" s="183" t="str">
        <f t="shared" si="0"/>
        <v>Suburban Hospital</v>
      </c>
      <c r="C20" s="184" t="s">
        <v>2241</v>
      </c>
      <c r="D20" s="184" t="s">
        <v>2242</v>
      </c>
      <c r="E20" s="189" t="s">
        <v>2243</v>
      </c>
      <c r="F20" s="184" t="s">
        <v>2244</v>
      </c>
      <c r="G20" s="186" t="s">
        <v>2245</v>
      </c>
      <c r="H20" s="186">
        <v>223</v>
      </c>
      <c r="I20" s="186">
        <v>2011</v>
      </c>
      <c r="J20" s="186" t="s">
        <v>2159</v>
      </c>
      <c r="K20" s="186" t="s">
        <v>7084</v>
      </c>
    </row>
    <row r="21" spans="1:11" ht="15" customHeight="1">
      <c r="A21" s="183" t="s">
        <v>795</v>
      </c>
      <c r="B21" s="183" t="str">
        <f t="shared" si="0"/>
        <v>The Miriam Hospital</v>
      </c>
      <c r="C21" s="184" t="s">
        <v>2246</v>
      </c>
      <c r="D21" s="184" t="s">
        <v>2247</v>
      </c>
      <c r="E21" s="189" t="s">
        <v>2248</v>
      </c>
      <c r="F21" s="184" t="s">
        <v>2249</v>
      </c>
      <c r="G21" s="186" t="s">
        <v>2250</v>
      </c>
      <c r="H21" s="186">
        <v>247</v>
      </c>
      <c r="I21" s="186">
        <v>2004</v>
      </c>
      <c r="J21" s="186" t="s">
        <v>2159</v>
      </c>
      <c r="K21" s="186" t="s">
        <v>7081</v>
      </c>
    </row>
    <row r="22" spans="1:11" ht="15" customHeight="1">
      <c r="A22" s="183" t="s">
        <v>2251</v>
      </c>
      <c r="B22" s="183" t="s">
        <v>1127</v>
      </c>
      <c r="C22" s="184" t="s">
        <v>2252</v>
      </c>
      <c r="D22" s="184" t="s">
        <v>2253</v>
      </c>
      <c r="E22" s="189" t="s">
        <v>2254</v>
      </c>
      <c r="F22" s="184" t="s">
        <v>2255</v>
      </c>
      <c r="G22" s="186" t="s">
        <v>2256</v>
      </c>
      <c r="H22" s="186">
        <v>117</v>
      </c>
      <c r="I22" s="186">
        <v>2017</v>
      </c>
      <c r="J22" s="186" t="s">
        <v>2159</v>
      </c>
      <c r="K22" s="179" t="s">
        <v>7084</v>
      </c>
    </row>
    <row r="23" spans="1:11" ht="15" customHeight="1">
      <c r="A23" s="183" t="s">
        <v>2257</v>
      </c>
      <c r="B23" s="183" t="str">
        <f t="shared" si="0"/>
        <v>The Ohio State University Wexner Medical Center, University Hospital</v>
      </c>
      <c r="C23" s="184" t="s">
        <v>2258</v>
      </c>
      <c r="D23" s="184" t="s">
        <v>2259</v>
      </c>
      <c r="E23" s="189" t="s">
        <v>2260</v>
      </c>
      <c r="F23" s="184" t="s">
        <v>7095</v>
      </c>
      <c r="G23" s="181" t="s">
        <v>7096</v>
      </c>
      <c r="H23" s="186">
        <v>971</v>
      </c>
      <c r="I23" s="186">
        <v>2016</v>
      </c>
      <c r="J23" s="186" t="s">
        <v>2239</v>
      </c>
      <c r="K23" s="186" t="s">
        <v>7081</v>
      </c>
    </row>
    <row r="24" spans="1:11" ht="15" customHeight="1">
      <c r="A24" s="183" t="s">
        <v>2261</v>
      </c>
      <c r="B24" s="183" t="str">
        <f t="shared" si="0"/>
        <v>Vanderbilt University Medical Center</v>
      </c>
      <c r="C24" s="184" t="s">
        <v>2262</v>
      </c>
      <c r="D24" s="184" t="s">
        <v>2263</v>
      </c>
      <c r="E24" s="189" t="s">
        <v>2264</v>
      </c>
      <c r="F24" s="184" t="s">
        <v>2265</v>
      </c>
      <c r="G24" s="186" t="s">
        <v>2266</v>
      </c>
      <c r="H24" s="186">
        <v>1004</v>
      </c>
      <c r="I24" s="186">
        <v>2005</v>
      </c>
      <c r="J24" s="186" t="s">
        <v>2159</v>
      </c>
      <c r="K24" s="186" t="s">
        <v>7081</v>
      </c>
    </row>
    <row r="25" spans="1:11" ht="15" customHeight="1">
      <c r="A25" s="183" t="s">
        <v>2267</v>
      </c>
      <c r="B25" s="183" t="s">
        <v>95</v>
      </c>
      <c r="C25" s="184" t="s">
        <v>2268</v>
      </c>
      <c r="D25" s="184" t="s">
        <v>2269</v>
      </c>
      <c r="E25" s="189" t="s">
        <v>2270</v>
      </c>
      <c r="F25" s="184" t="s">
        <v>2271</v>
      </c>
      <c r="G25" s="186" t="s">
        <v>2272</v>
      </c>
      <c r="H25" s="186">
        <v>491</v>
      </c>
      <c r="I25" s="186">
        <v>2011</v>
      </c>
      <c r="J25" s="186" t="s">
        <v>2159</v>
      </c>
      <c r="K25" s="186" t="s">
        <v>7081</v>
      </c>
    </row>
    <row r="26" spans="1:11" ht="15" customHeight="1">
      <c r="A26" s="183" t="s">
        <v>2273</v>
      </c>
      <c r="B26" s="183" t="str">
        <f t="shared" si="0"/>
        <v>Lakeland Regional</v>
      </c>
      <c r="C26" s="184" t="s">
        <v>2274</v>
      </c>
      <c r="D26" s="184" t="s">
        <v>2275</v>
      </c>
      <c r="E26" s="189" t="s">
        <v>2276</v>
      </c>
      <c r="F26" s="184" t="s">
        <v>2277</v>
      </c>
      <c r="G26" s="186" t="s">
        <v>2278</v>
      </c>
      <c r="H26" s="186">
        <v>810</v>
      </c>
      <c r="I26" s="186">
        <v>2007</v>
      </c>
      <c r="J26" s="186" t="s">
        <v>2159</v>
      </c>
      <c r="K26" s="186" t="s">
        <v>7084</v>
      </c>
    </row>
    <row r="27" spans="1:11" ht="15" customHeight="1">
      <c r="A27" s="183" t="s">
        <v>2279</v>
      </c>
      <c r="B27" s="183" t="s">
        <v>1245</v>
      </c>
      <c r="C27" s="184" t="s">
        <v>2280</v>
      </c>
      <c r="D27" s="184" t="s">
        <v>2281</v>
      </c>
      <c r="E27" s="189" t="s">
        <v>2282</v>
      </c>
      <c r="F27" s="184" t="s">
        <v>2283</v>
      </c>
      <c r="G27" s="186" t="s">
        <v>2284</v>
      </c>
      <c r="H27" s="186">
        <v>176</v>
      </c>
      <c r="I27" s="186">
        <v>2017</v>
      </c>
      <c r="J27" s="186" t="s">
        <v>2239</v>
      </c>
      <c r="K27" s="186" t="s">
        <v>7081</v>
      </c>
    </row>
    <row r="28" spans="1:11" ht="15" customHeight="1">
      <c r="A28" s="183" t="s">
        <v>2285</v>
      </c>
      <c r="B28" s="183" t="str">
        <f t="shared" si="0"/>
        <v>Baptist Medical Center (TX)</v>
      </c>
      <c r="C28" s="184" t="s">
        <v>2286</v>
      </c>
      <c r="D28" s="184" t="s">
        <v>2287</v>
      </c>
      <c r="E28" s="189" t="s">
        <v>2288</v>
      </c>
      <c r="F28" s="184" t="s">
        <v>2289</v>
      </c>
      <c r="G28" s="186" t="s">
        <v>2290</v>
      </c>
      <c r="H28" s="186">
        <v>300</v>
      </c>
      <c r="I28" s="186">
        <v>2016</v>
      </c>
      <c r="J28" s="186" t="s">
        <v>2291</v>
      </c>
      <c r="K28" s="186" t="s">
        <v>7084</v>
      </c>
    </row>
    <row r="29" spans="1:11" ht="15" customHeight="1">
      <c r="A29" s="183" t="s">
        <v>2292</v>
      </c>
      <c r="B29" s="183" t="s">
        <v>198</v>
      </c>
      <c r="C29" s="184" t="s">
        <v>2293</v>
      </c>
      <c r="D29" s="184" t="s">
        <v>2294</v>
      </c>
      <c r="E29" s="192" t="s">
        <v>2295</v>
      </c>
      <c r="F29" s="193" t="s">
        <v>2296</v>
      </c>
      <c r="G29" s="186" t="s">
        <v>2297</v>
      </c>
      <c r="H29" s="186">
        <v>198</v>
      </c>
      <c r="I29" s="186">
        <v>2008</v>
      </c>
      <c r="J29" s="186" t="s">
        <v>2159</v>
      </c>
      <c r="K29" s="186" t="s">
        <v>7084</v>
      </c>
    </row>
    <row r="30" spans="1:11" ht="15" customHeight="1">
      <c r="A30" s="183" t="s">
        <v>2298</v>
      </c>
      <c r="B30" s="183" t="str">
        <f t="shared" si="0"/>
        <v>John Peter Smith Hospital</v>
      </c>
      <c r="C30" s="184" t="s">
        <v>2299</v>
      </c>
      <c r="D30" s="184" t="s">
        <v>2300</v>
      </c>
      <c r="E30" s="189" t="s">
        <v>2301</v>
      </c>
      <c r="F30" s="184" t="s">
        <v>2302</v>
      </c>
      <c r="G30" s="186" t="s">
        <v>2303</v>
      </c>
      <c r="H30" s="186">
        <v>553</v>
      </c>
      <c r="I30" s="186">
        <v>2015</v>
      </c>
      <c r="J30" s="186" t="s">
        <v>2304</v>
      </c>
      <c r="K30" s="179" t="s">
        <v>7081</v>
      </c>
    </row>
    <row r="31" spans="1:11" ht="15" customHeight="1">
      <c r="A31" s="183" t="s">
        <v>2305</v>
      </c>
      <c r="B31" s="183" t="str">
        <f t="shared" si="0"/>
        <v>Mount Sinai St. Luke's</v>
      </c>
      <c r="C31" s="184" t="s">
        <v>2306</v>
      </c>
      <c r="D31" s="184" t="s">
        <v>2307</v>
      </c>
      <c r="E31" s="189" t="s">
        <v>2308</v>
      </c>
      <c r="F31" s="184" t="s">
        <v>2309</v>
      </c>
      <c r="G31" s="186" t="s">
        <v>2310</v>
      </c>
      <c r="H31" s="186">
        <v>495</v>
      </c>
      <c r="I31" s="186">
        <v>2016</v>
      </c>
      <c r="J31" s="186" t="s">
        <v>2159</v>
      </c>
      <c r="K31" s="179" t="s">
        <v>7081</v>
      </c>
    </row>
    <row r="32" spans="1:11" ht="15" customHeight="1">
      <c r="A32" s="183" t="s">
        <v>2311</v>
      </c>
      <c r="B32" s="183" t="str">
        <f t="shared" si="0"/>
        <v>University Hospitals Parma Medical Center</v>
      </c>
      <c r="C32" s="184" t="s">
        <v>2312</v>
      </c>
      <c r="D32" s="184" t="s">
        <v>2313</v>
      </c>
      <c r="E32" s="189" t="s">
        <v>2314</v>
      </c>
      <c r="F32" s="184" t="s">
        <v>2315</v>
      </c>
      <c r="G32" s="186" t="s">
        <v>2316</v>
      </c>
      <c r="H32" s="186">
        <v>265</v>
      </c>
      <c r="I32" s="186">
        <v>2016</v>
      </c>
      <c r="J32" s="186" t="s">
        <v>2159</v>
      </c>
      <c r="K32" s="186" t="s">
        <v>7084</v>
      </c>
    </row>
    <row r="33" spans="1:11" ht="15" customHeight="1">
      <c r="A33" s="183" t="s">
        <v>2317</v>
      </c>
      <c r="B33" s="183" t="str">
        <f t="shared" si="0"/>
        <v>Genesis Medical Center Silvis</v>
      </c>
      <c r="C33" s="184" t="s">
        <v>2318</v>
      </c>
      <c r="D33" s="184" t="s">
        <v>2319</v>
      </c>
      <c r="E33" s="189" t="s">
        <v>2320</v>
      </c>
      <c r="F33" s="184" t="s">
        <v>2321</v>
      </c>
      <c r="G33" s="186" t="s">
        <v>2322</v>
      </c>
      <c r="H33" s="186">
        <v>135</v>
      </c>
      <c r="I33" s="186">
        <v>2017</v>
      </c>
      <c r="J33" s="186" t="s">
        <v>2159</v>
      </c>
      <c r="K33" s="186" t="s">
        <v>7083</v>
      </c>
    </row>
    <row r="34" spans="1:11" ht="15" customHeight="1">
      <c r="A34" s="183" t="s">
        <v>2323</v>
      </c>
      <c r="B34" s="183" t="str">
        <f t="shared" si="0"/>
        <v>New York-Presbyterian- The Allen Hospital</v>
      </c>
      <c r="C34" s="184" t="s">
        <v>2324</v>
      </c>
      <c r="D34" s="184" t="s">
        <v>2325</v>
      </c>
      <c r="E34" s="189" t="s">
        <v>2326</v>
      </c>
      <c r="F34" s="184" t="s">
        <v>2327</v>
      </c>
      <c r="G34" s="186" t="s">
        <v>2328</v>
      </c>
      <c r="H34" s="186">
        <v>212</v>
      </c>
      <c r="I34" s="186">
        <v>2003</v>
      </c>
      <c r="J34" s="186" t="s">
        <v>2159</v>
      </c>
      <c r="K34" s="179" t="s">
        <v>7084</v>
      </c>
    </row>
    <row r="35" spans="1:11" ht="15" customHeight="1">
      <c r="A35" s="183" t="s">
        <v>2407</v>
      </c>
      <c r="B35" s="183" t="str">
        <f t="shared" si="0"/>
        <v>New York-Presbyterian- Lawrence</v>
      </c>
      <c r="C35" s="184" t="s">
        <v>2408</v>
      </c>
      <c r="D35" s="184" t="s">
        <v>2409</v>
      </c>
      <c r="E35" s="189" t="s">
        <v>2410</v>
      </c>
      <c r="F35" s="184" t="s">
        <v>2411</v>
      </c>
      <c r="G35" s="186" t="s">
        <v>2412</v>
      </c>
      <c r="H35" s="186">
        <v>208</v>
      </c>
      <c r="I35" s="186">
        <v>2016</v>
      </c>
      <c r="J35" s="186" t="s">
        <v>2159</v>
      </c>
      <c r="K35" s="186" t="s">
        <v>7084</v>
      </c>
    </row>
    <row r="36" spans="1:11" ht="15" customHeight="1">
      <c r="A36" s="183" t="s">
        <v>2329</v>
      </c>
      <c r="B36" s="183" t="s">
        <v>1274</v>
      </c>
      <c r="C36" s="184" t="s">
        <v>2330</v>
      </c>
      <c r="D36" s="184" t="s">
        <v>2331</v>
      </c>
      <c r="E36" s="189" t="s">
        <v>2332</v>
      </c>
      <c r="F36" s="184" t="s">
        <v>2333</v>
      </c>
      <c r="G36" s="186" t="s">
        <v>2334</v>
      </c>
      <c r="H36" s="186">
        <v>318</v>
      </c>
      <c r="I36" s="186">
        <v>2017</v>
      </c>
      <c r="J36" s="186" t="s">
        <v>2211</v>
      </c>
      <c r="K36" s="186" t="s">
        <v>7083</v>
      </c>
    </row>
    <row r="37" spans="1:11" ht="15" customHeight="1">
      <c r="A37" s="183" t="s">
        <v>2335</v>
      </c>
      <c r="B37" s="183" t="str">
        <f t="shared" si="0"/>
        <v>Washington DC VA Medical Center</v>
      </c>
      <c r="C37" s="184" t="s">
        <v>2336</v>
      </c>
      <c r="D37" s="184" t="s">
        <v>2337</v>
      </c>
      <c r="E37" s="189" t="s">
        <v>2338</v>
      </c>
      <c r="F37" s="184" t="s">
        <v>2339</v>
      </c>
      <c r="G37" s="186" t="s">
        <v>2340</v>
      </c>
      <c r="H37" s="186">
        <v>291</v>
      </c>
      <c r="I37" s="186">
        <v>2017</v>
      </c>
      <c r="J37" s="186" t="s">
        <v>2341</v>
      </c>
      <c r="K37" s="186" t="s">
        <v>7084</v>
      </c>
    </row>
    <row r="38" spans="1:11" ht="15" customHeight="1">
      <c r="A38" s="183" t="s">
        <v>2342</v>
      </c>
      <c r="B38" s="183" t="str">
        <f t="shared" si="0"/>
        <v>Bellevue Hospital Center</v>
      </c>
      <c r="C38" s="184" t="s">
        <v>2343</v>
      </c>
      <c r="D38" s="184" t="s">
        <v>2344</v>
      </c>
      <c r="E38" s="189" t="s">
        <v>2345</v>
      </c>
      <c r="F38" s="184" t="s">
        <v>2346</v>
      </c>
      <c r="G38" s="193" t="s">
        <v>2347</v>
      </c>
      <c r="H38" s="186">
        <v>796</v>
      </c>
      <c r="I38" s="186">
        <v>2016</v>
      </c>
      <c r="J38" s="186" t="s">
        <v>2348</v>
      </c>
      <c r="K38" s="186" t="s">
        <v>7084</v>
      </c>
    </row>
    <row r="39" spans="1:11" ht="15" customHeight="1">
      <c r="A39" s="183" t="s">
        <v>2349</v>
      </c>
      <c r="B39" s="183" t="str">
        <f t="shared" si="0"/>
        <v>Coney Island Hospital</v>
      </c>
      <c r="C39" s="184" t="s">
        <v>2350</v>
      </c>
      <c r="D39" s="184" t="s">
        <v>2351</v>
      </c>
      <c r="E39" s="189" t="s">
        <v>2352</v>
      </c>
      <c r="F39" s="184" t="s">
        <v>2353</v>
      </c>
      <c r="G39" s="186" t="s">
        <v>2354</v>
      </c>
      <c r="H39" s="186">
        <v>371</v>
      </c>
      <c r="I39" s="186">
        <v>2013</v>
      </c>
      <c r="J39" s="186" t="s">
        <v>2348</v>
      </c>
      <c r="K39" s="186" t="s">
        <v>7084</v>
      </c>
    </row>
    <row r="40" spans="1:11" ht="15" customHeight="1">
      <c r="A40" s="183" t="s">
        <v>6</v>
      </c>
      <c r="B40" s="183" t="str">
        <f t="shared" si="0"/>
        <v>Elmhurst Hospital Center</v>
      </c>
      <c r="C40" s="184" t="s">
        <v>2355</v>
      </c>
      <c r="D40" s="184" t="s">
        <v>2356</v>
      </c>
      <c r="E40" s="189" t="s">
        <v>2357</v>
      </c>
      <c r="F40" s="184" t="s">
        <v>2358</v>
      </c>
      <c r="G40" s="186" t="s">
        <v>2359</v>
      </c>
      <c r="H40" s="186">
        <v>545</v>
      </c>
      <c r="I40" s="186">
        <v>2013</v>
      </c>
      <c r="J40" s="186" t="s">
        <v>2348</v>
      </c>
      <c r="K40" s="186" t="s">
        <v>7084</v>
      </c>
    </row>
    <row r="41" spans="1:11" ht="15" customHeight="1">
      <c r="A41" s="183" t="s">
        <v>148</v>
      </c>
      <c r="B41" s="183" t="str">
        <f t="shared" si="0"/>
        <v>Harlem Hospital Center</v>
      </c>
      <c r="C41" s="184" t="s">
        <v>2360</v>
      </c>
      <c r="D41" s="184" t="s">
        <v>2361</v>
      </c>
      <c r="E41" s="189" t="s">
        <v>2362</v>
      </c>
      <c r="F41" s="184" t="s">
        <v>2363</v>
      </c>
      <c r="G41" s="186" t="s">
        <v>2364</v>
      </c>
      <c r="H41" s="186">
        <v>257</v>
      </c>
      <c r="I41" s="186">
        <v>2011</v>
      </c>
      <c r="J41" s="186" t="s">
        <v>2365</v>
      </c>
      <c r="K41" s="186" t="s">
        <v>7084</v>
      </c>
    </row>
    <row r="42" spans="1:11" ht="15" customHeight="1">
      <c r="A42" s="183" t="s">
        <v>2366</v>
      </c>
      <c r="B42" s="183" t="str">
        <f t="shared" si="0"/>
        <v>Jacobi Medical Center</v>
      </c>
      <c r="C42" s="184" t="s">
        <v>2367</v>
      </c>
      <c r="D42" s="184" t="s">
        <v>2368</v>
      </c>
      <c r="E42" s="189" t="s">
        <v>2369</v>
      </c>
      <c r="F42" s="184" t="s">
        <v>2370</v>
      </c>
      <c r="G42" s="186" t="s">
        <v>2371</v>
      </c>
      <c r="H42" s="186">
        <v>463</v>
      </c>
      <c r="I42" s="186">
        <v>2013</v>
      </c>
      <c r="J42" s="186" t="s">
        <v>2365</v>
      </c>
      <c r="K42" s="186" t="s">
        <v>7084</v>
      </c>
    </row>
    <row r="43" spans="1:11" ht="15" customHeight="1">
      <c r="A43" s="183" t="s">
        <v>2372</v>
      </c>
      <c r="B43" s="183" t="s">
        <v>1974</v>
      </c>
      <c r="C43" s="184" t="s">
        <v>2373</v>
      </c>
      <c r="D43" s="184" t="s">
        <v>2374</v>
      </c>
      <c r="E43" s="189" t="s">
        <v>2375</v>
      </c>
      <c r="F43" s="184" t="s">
        <v>2376</v>
      </c>
      <c r="G43" s="186" t="s">
        <v>2377</v>
      </c>
      <c r="H43" s="186">
        <v>599</v>
      </c>
      <c r="I43" s="186">
        <v>2006</v>
      </c>
      <c r="J43" s="186" t="s">
        <v>2365</v>
      </c>
      <c r="K43" s="186" t="s">
        <v>7084</v>
      </c>
    </row>
    <row r="44" spans="1:11" ht="15" customHeight="1">
      <c r="A44" s="183" t="s">
        <v>2378</v>
      </c>
      <c r="B44" s="183" t="str">
        <f t="shared" si="0"/>
        <v>Lincoln Medical and Mental Health Center</v>
      </c>
      <c r="C44" s="184" t="s">
        <v>2379</v>
      </c>
      <c r="D44" s="184" t="s">
        <v>2380</v>
      </c>
      <c r="E44" s="189" t="s">
        <v>2381</v>
      </c>
      <c r="F44" s="184" t="s">
        <v>2382</v>
      </c>
      <c r="G44" s="186" t="s">
        <v>2383</v>
      </c>
      <c r="H44" s="186">
        <v>317</v>
      </c>
      <c r="I44" s="186">
        <v>2013</v>
      </c>
      <c r="J44" s="186" t="s">
        <v>2365</v>
      </c>
      <c r="K44" s="186" t="s">
        <v>7084</v>
      </c>
    </row>
    <row r="45" spans="1:11" ht="15" customHeight="1">
      <c r="A45" s="183" t="s">
        <v>2384</v>
      </c>
      <c r="B45" s="183" t="s">
        <v>722</v>
      </c>
      <c r="C45" s="184" t="s">
        <v>2385</v>
      </c>
      <c r="D45" s="184" t="s">
        <v>2386</v>
      </c>
      <c r="E45" s="189" t="s">
        <v>2387</v>
      </c>
      <c r="F45" s="184" t="s">
        <v>2388</v>
      </c>
      <c r="G45" s="193" t="s">
        <v>2389</v>
      </c>
      <c r="H45" s="186">
        <v>317</v>
      </c>
      <c r="I45" s="186">
        <v>2016</v>
      </c>
      <c r="J45" s="186" t="s">
        <v>2365</v>
      </c>
      <c r="K45" s="186" t="s">
        <v>7084</v>
      </c>
    </row>
    <row r="46" spans="1:11" ht="15" customHeight="1">
      <c r="A46" s="183" t="s">
        <v>2390</v>
      </c>
      <c r="B46" s="183" t="s">
        <v>1725</v>
      </c>
      <c r="C46" s="184" t="s">
        <v>2391</v>
      </c>
      <c r="D46" s="184" t="s">
        <v>2392</v>
      </c>
      <c r="E46" s="189" t="s">
        <v>2393</v>
      </c>
      <c r="F46" s="184" t="s">
        <v>2394</v>
      </c>
      <c r="G46" s="193" t="s">
        <v>2395</v>
      </c>
      <c r="H46" s="186">
        <v>305</v>
      </c>
      <c r="I46" s="186">
        <v>2016</v>
      </c>
      <c r="J46" s="186" t="s">
        <v>2396</v>
      </c>
      <c r="K46" s="186" t="s">
        <v>7084</v>
      </c>
    </row>
    <row r="47" spans="1:11" ht="15" customHeight="1">
      <c r="A47" s="183" t="s">
        <v>2397</v>
      </c>
      <c r="B47" s="183" t="str">
        <f t="shared" si="0"/>
        <v>Queens Hospital</v>
      </c>
      <c r="C47" s="184" t="s">
        <v>2398</v>
      </c>
      <c r="D47" s="184" t="s">
        <v>2399</v>
      </c>
      <c r="E47" s="189" t="s">
        <v>2400</v>
      </c>
      <c r="F47" s="184" t="s">
        <v>2401</v>
      </c>
      <c r="G47" s="186" t="s">
        <v>2402</v>
      </c>
      <c r="H47" s="186">
        <v>253</v>
      </c>
      <c r="I47" s="186">
        <v>2011</v>
      </c>
      <c r="J47" s="186" t="s">
        <v>2365</v>
      </c>
      <c r="K47" s="186" t="s">
        <v>7084</v>
      </c>
    </row>
    <row r="48" spans="1:11" ht="15" customHeight="1">
      <c r="G48" s="180"/>
    </row>
  </sheetData>
  <hyperlinks>
    <hyperlink ref="G8" r:id="rId1"/>
    <hyperlink ref="G11" r:id="rId2"/>
    <hyperlink ref="G16" r:id="rId3"/>
    <hyperlink ref="G23" r:id="rId4"/>
  </hyperlinks>
  <pageMargins left="0.7" right="0.7" top="0.75" bottom="0.75" header="0.3" footer="0.3"/>
  <pageSetup orientation="portrait" verticalDpi="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599"/>
  <sheetViews>
    <sheetView workbookViewId="0">
      <pane ySplit="1" topLeftCell="A1545" activePane="bottomLeft" state="frozen"/>
      <selection pane="bottomLeft" activeCell="A1600" sqref="A1600"/>
    </sheetView>
  </sheetViews>
  <sheetFormatPr defaultRowHeight="15"/>
  <cols>
    <col min="1" max="1" width="15.5703125" customWidth="1"/>
    <col min="3" max="3" width="12.85546875" bestFit="1" customWidth="1"/>
  </cols>
  <sheetData>
    <row r="1" spans="1:8">
      <c r="A1" t="s">
        <v>1</v>
      </c>
      <c r="B1" t="s">
        <v>3</v>
      </c>
      <c r="C1" t="s">
        <v>5</v>
      </c>
      <c r="D1" t="s">
        <v>3747</v>
      </c>
      <c r="E1" t="s">
        <v>3748</v>
      </c>
      <c r="F1" t="s">
        <v>3749</v>
      </c>
      <c r="G1" t="s">
        <v>2420</v>
      </c>
    </row>
    <row r="2" spans="1:8">
      <c r="A2" s="1">
        <v>6.2812775230464357E-2</v>
      </c>
      <c r="B2" s="1">
        <v>5.9301050074087702E-2</v>
      </c>
      <c r="C2" s="1">
        <v>2.6580424823460236E-3</v>
      </c>
      <c r="D2">
        <v>28</v>
      </c>
      <c r="E2" s="75" t="s">
        <v>5684</v>
      </c>
      <c r="F2" s="75" t="s">
        <v>5685</v>
      </c>
      <c r="G2" s="75" t="s">
        <v>3596</v>
      </c>
    </row>
    <row r="3" spans="1:8">
      <c r="A3" s="1">
        <v>6.2812775230464357E-2</v>
      </c>
      <c r="B3" s="1">
        <v>5.9301050074087702E-2</v>
      </c>
      <c r="C3" s="1">
        <v>2.8430820661783374E-3</v>
      </c>
      <c r="D3">
        <v>48</v>
      </c>
      <c r="E3" s="75" t="s">
        <v>4394</v>
      </c>
      <c r="F3" s="75" t="s">
        <v>5704</v>
      </c>
      <c r="G3" s="75" t="s">
        <v>3583</v>
      </c>
    </row>
    <row r="4" spans="1:8">
      <c r="A4" s="1">
        <v>6.2812775230464357E-2</v>
      </c>
      <c r="B4" s="1">
        <v>5.9301050074087702E-2</v>
      </c>
      <c r="C4" s="1">
        <v>3.8788591984889598E-2</v>
      </c>
      <c r="D4">
        <v>30</v>
      </c>
      <c r="E4" s="75" t="s">
        <v>5688</v>
      </c>
      <c r="F4" s="75" t="s">
        <v>5689</v>
      </c>
      <c r="G4" s="98" t="s">
        <v>3602</v>
      </c>
    </row>
    <row r="5" spans="1:8">
      <c r="A5" s="1">
        <v>6.2812775230464357E-2</v>
      </c>
      <c r="B5" s="1">
        <v>5.9301050074087702E-2</v>
      </c>
      <c r="C5" s="1">
        <v>3.9155297850186566E-2</v>
      </c>
      <c r="D5">
        <v>22</v>
      </c>
      <c r="E5" s="75" t="s">
        <v>5674</v>
      </c>
      <c r="F5" s="75" t="s">
        <v>5675</v>
      </c>
      <c r="G5" s="75" t="s">
        <v>3575</v>
      </c>
      <c r="H5" s="98"/>
    </row>
    <row r="6" spans="1:8">
      <c r="A6" s="1">
        <v>6.2812775230464357E-2</v>
      </c>
      <c r="B6" s="1">
        <v>5.9301050074087702E-2</v>
      </c>
      <c r="C6" s="1">
        <v>8.3921257166463481E-2</v>
      </c>
      <c r="D6">
        <v>44</v>
      </c>
      <c r="E6" s="75" t="s">
        <v>4845</v>
      </c>
      <c r="F6" s="75" t="s">
        <v>5701</v>
      </c>
      <c r="G6" s="75" t="s">
        <v>3598</v>
      </c>
      <c r="H6" s="98"/>
    </row>
    <row r="7" spans="1:8">
      <c r="A7" s="1">
        <v>6.2812775230464357E-2</v>
      </c>
      <c r="B7" s="1">
        <v>5.9301050074087702E-2</v>
      </c>
      <c r="C7" s="1">
        <v>8.6666143492500458E-2</v>
      </c>
      <c r="D7">
        <v>20</v>
      </c>
      <c r="E7" s="75" t="s">
        <v>5671</v>
      </c>
      <c r="F7" s="75" t="s">
        <v>5672</v>
      </c>
      <c r="G7" s="75" t="s">
        <v>3558</v>
      </c>
    </row>
    <row r="8" spans="1:8">
      <c r="A8" s="1">
        <v>6.2812775230464357E-2</v>
      </c>
      <c r="B8" s="1">
        <v>5.9301050074087702E-2</v>
      </c>
      <c r="C8" s="1">
        <v>9.8634449705253258E-2</v>
      </c>
      <c r="D8">
        <v>19</v>
      </c>
      <c r="E8" s="75" t="s">
        <v>5669</v>
      </c>
      <c r="F8" s="75" t="s">
        <v>5670</v>
      </c>
      <c r="G8" s="75" t="s">
        <v>3574</v>
      </c>
    </row>
    <row r="9" spans="1:8">
      <c r="A9" s="1">
        <v>6.2812775230464357E-2</v>
      </c>
      <c r="B9" s="1">
        <v>5.9301050074087702E-2</v>
      </c>
      <c r="C9" s="1">
        <v>0.13581639374357968</v>
      </c>
      <c r="D9" s="98">
        <v>7</v>
      </c>
      <c r="E9" s="75" t="s">
        <v>5650</v>
      </c>
      <c r="F9" s="75" t="s">
        <v>5651</v>
      </c>
      <c r="G9" s="75" t="s">
        <v>3590</v>
      </c>
    </row>
    <row r="10" spans="1:8">
      <c r="A10" s="1">
        <v>6.2812775230464357E-2</v>
      </c>
      <c r="B10" s="1">
        <v>5.9301050074087702E-2</v>
      </c>
      <c r="C10" s="1">
        <v>0.16254392381789839</v>
      </c>
      <c r="D10">
        <v>17</v>
      </c>
      <c r="E10" s="75" t="s">
        <v>5665</v>
      </c>
      <c r="F10" s="75" t="s">
        <v>5666</v>
      </c>
      <c r="G10" s="75" t="s">
        <v>3572</v>
      </c>
    </row>
    <row r="11" spans="1:8">
      <c r="A11" s="1">
        <v>6.2812775230464357E-2</v>
      </c>
      <c r="B11" s="1">
        <v>5.9301050074087702E-2</v>
      </c>
      <c r="C11" s="1">
        <v>0.18463365595888159</v>
      </c>
      <c r="D11">
        <v>24</v>
      </c>
      <c r="E11" s="75" t="s">
        <v>5678</v>
      </c>
      <c r="F11" s="75" t="s">
        <v>5679</v>
      </c>
      <c r="G11" s="75" t="s">
        <v>3577</v>
      </c>
      <c r="H11" s="98"/>
    </row>
    <row r="12" spans="1:8">
      <c r="A12" s="1">
        <v>6.2812775230464357E-2</v>
      </c>
      <c r="B12" s="1">
        <v>5.9301050074087702E-2</v>
      </c>
      <c r="C12" s="1">
        <v>0.29506736133785394</v>
      </c>
      <c r="D12">
        <v>3</v>
      </c>
      <c r="E12" s="75" t="s">
        <v>5645</v>
      </c>
      <c r="F12" s="75" t="s">
        <v>5646</v>
      </c>
      <c r="G12" s="75" t="s">
        <v>3562</v>
      </c>
      <c r="H12" s="98"/>
    </row>
    <row r="13" spans="1:8">
      <c r="A13" s="1">
        <v>6.2812775230464357E-2</v>
      </c>
      <c r="B13" s="1">
        <v>5.9301050074087702E-2</v>
      </c>
      <c r="C13" s="1">
        <v>0.29896024270920407</v>
      </c>
      <c r="D13">
        <v>18</v>
      </c>
      <c r="E13" s="75" t="s">
        <v>5667</v>
      </c>
      <c r="F13" s="75" t="s">
        <v>5668</v>
      </c>
      <c r="G13" s="75" t="s">
        <v>3573</v>
      </c>
    </row>
    <row r="14" spans="1:8">
      <c r="A14" s="1">
        <v>6.2812775230464357E-2</v>
      </c>
      <c r="B14" s="1">
        <v>5.9301050074087702E-2</v>
      </c>
      <c r="C14" s="1">
        <v>0.30900079823006632</v>
      </c>
      <c r="D14">
        <v>36</v>
      </c>
      <c r="E14" s="75" t="s">
        <v>5693</v>
      </c>
      <c r="F14" s="75" t="s">
        <v>5694</v>
      </c>
      <c r="G14" s="75" t="s">
        <v>3581</v>
      </c>
      <c r="H14" s="98"/>
    </row>
    <row r="15" spans="1:8">
      <c r="A15" s="1">
        <v>6.2812775230464357E-2</v>
      </c>
      <c r="B15" s="1">
        <v>5.9301050074087702E-2</v>
      </c>
      <c r="C15" s="1">
        <v>0.30924150139534934</v>
      </c>
      <c r="D15">
        <v>16</v>
      </c>
      <c r="E15" s="75" t="s">
        <v>4359</v>
      </c>
      <c r="F15" s="75" t="s">
        <v>5664</v>
      </c>
      <c r="G15" s="75" t="s">
        <v>3563</v>
      </c>
    </row>
    <row r="16" spans="1:8">
      <c r="A16" s="1">
        <v>6.2812775230464357E-2</v>
      </c>
      <c r="B16" s="1">
        <v>5.9301050074087702E-2</v>
      </c>
      <c r="C16" s="1">
        <v>0.31965054632376921</v>
      </c>
      <c r="D16" s="98">
        <v>15</v>
      </c>
      <c r="E16" s="75" t="s">
        <v>5662</v>
      </c>
      <c r="F16" s="75" t="s">
        <v>5663</v>
      </c>
      <c r="G16" s="75" t="s">
        <v>3571</v>
      </c>
      <c r="H16" s="98"/>
    </row>
    <row r="17" spans="1:8">
      <c r="A17" s="1">
        <v>6.2812775230464357E-2</v>
      </c>
      <c r="B17" s="1">
        <v>5.9301050074087702E-2</v>
      </c>
      <c r="C17" s="1">
        <v>0.35371891275152734</v>
      </c>
      <c r="D17">
        <v>10</v>
      </c>
      <c r="E17" s="75" t="s">
        <v>5656</v>
      </c>
      <c r="F17" s="75" t="s">
        <v>4024</v>
      </c>
      <c r="G17" s="98" t="s">
        <v>3604</v>
      </c>
      <c r="H17" s="98"/>
    </row>
    <row r="18" spans="1:8">
      <c r="A18" s="1">
        <v>6.2812775230464357E-2</v>
      </c>
      <c r="B18" s="1">
        <v>5.9301050074087702E-2</v>
      </c>
      <c r="C18" s="1">
        <v>0.36255369270542981</v>
      </c>
      <c r="D18">
        <v>60</v>
      </c>
      <c r="E18" s="75" t="s">
        <v>5713</v>
      </c>
      <c r="F18" s="75" t="s">
        <v>5714</v>
      </c>
      <c r="G18" s="75" t="s">
        <v>3586</v>
      </c>
    </row>
    <row r="19" spans="1:8">
      <c r="A19" s="1">
        <v>6.2812775230464357E-2</v>
      </c>
      <c r="B19" s="1">
        <v>5.9301050074087702E-2</v>
      </c>
      <c r="C19" s="1">
        <v>0.40266984940061668</v>
      </c>
      <c r="D19" s="98">
        <v>26</v>
      </c>
      <c r="E19" s="75" t="s">
        <v>5681</v>
      </c>
      <c r="F19" s="75" t="s">
        <v>3764</v>
      </c>
      <c r="G19" s="75" t="s">
        <v>3595</v>
      </c>
    </row>
    <row r="20" spans="1:8">
      <c r="A20" s="1">
        <v>6.2812775230464357E-2</v>
      </c>
      <c r="B20" s="1">
        <v>5.9301050074087702E-2</v>
      </c>
      <c r="C20" s="1">
        <v>0.44418415210068329</v>
      </c>
      <c r="D20">
        <v>38</v>
      </c>
      <c r="E20" s="75" t="s">
        <v>5695</v>
      </c>
      <c r="F20" s="75" t="s">
        <v>5696</v>
      </c>
      <c r="G20" s="75" t="s">
        <v>3597</v>
      </c>
      <c r="H20" s="98"/>
    </row>
    <row r="21" spans="1:8">
      <c r="A21" s="1">
        <v>6.2812775230464357E-2</v>
      </c>
      <c r="B21" s="1">
        <v>5.9301050074087702E-2</v>
      </c>
      <c r="C21" s="1">
        <v>0.45905749618492508</v>
      </c>
      <c r="D21" s="98">
        <v>12</v>
      </c>
      <c r="E21" s="75" t="s">
        <v>5658</v>
      </c>
      <c r="F21" s="75" t="s">
        <v>5659</v>
      </c>
      <c r="G21" s="75" t="s">
        <v>3592</v>
      </c>
    </row>
    <row r="22" spans="1:8">
      <c r="A22" s="1">
        <v>6.2812775230464357E-2</v>
      </c>
      <c r="B22" s="1">
        <v>5.9301050074087702E-2</v>
      </c>
      <c r="C22" s="1">
        <v>0.47890764363713567</v>
      </c>
      <c r="D22">
        <v>23</v>
      </c>
      <c r="E22" s="75" t="s">
        <v>5676</v>
      </c>
      <c r="F22" s="75" t="s">
        <v>5677</v>
      </c>
      <c r="G22" s="75" t="s">
        <v>3576</v>
      </c>
      <c r="H22" s="98"/>
    </row>
    <row r="23" spans="1:8">
      <c r="A23" s="1">
        <v>6.2812775230464357E-2</v>
      </c>
      <c r="B23" s="1">
        <v>5.9301050074087702E-2</v>
      </c>
      <c r="C23" s="1">
        <v>0.49056714515156774</v>
      </c>
      <c r="D23">
        <v>29</v>
      </c>
      <c r="E23" s="75" t="s">
        <v>5686</v>
      </c>
      <c r="F23" s="75" t="s">
        <v>5687</v>
      </c>
      <c r="G23" s="75" t="s">
        <v>3579</v>
      </c>
      <c r="H23" s="98"/>
    </row>
    <row r="24" spans="1:8">
      <c r="A24" s="1">
        <v>6.2812775230464357E-2</v>
      </c>
      <c r="B24" s="1">
        <v>5.9301050074087702E-2</v>
      </c>
      <c r="C24" s="1">
        <v>0.55229892473153797</v>
      </c>
      <c r="D24">
        <v>25</v>
      </c>
      <c r="E24" s="75" t="s">
        <v>5205</v>
      </c>
      <c r="F24" s="75" t="s">
        <v>5680</v>
      </c>
      <c r="G24" s="75" t="s">
        <v>3594</v>
      </c>
      <c r="H24" s="98"/>
    </row>
    <row r="25" spans="1:8">
      <c r="A25" s="1">
        <v>6.2812775230464357E-2</v>
      </c>
      <c r="B25" s="1">
        <v>5.9301050074087702E-2</v>
      </c>
      <c r="C25" s="1">
        <v>0.57473790776861999</v>
      </c>
      <c r="D25">
        <v>58</v>
      </c>
      <c r="E25" s="75" t="s">
        <v>5712</v>
      </c>
      <c r="F25" s="75" t="s">
        <v>3760</v>
      </c>
      <c r="G25" s="98" t="s">
        <v>3608</v>
      </c>
    </row>
    <row r="26" spans="1:8">
      <c r="A26" s="1">
        <v>6.2812775230464357E-2</v>
      </c>
      <c r="B26" s="1">
        <v>5.9301050074087702E-2</v>
      </c>
      <c r="C26" s="1">
        <v>0.60590526872558648</v>
      </c>
      <c r="D26" s="98">
        <v>1</v>
      </c>
      <c r="E26" s="75" t="s">
        <v>5642</v>
      </c>
      <c r="F26" s="75" t="s">
        <v>5643</v>
      </c>
      <c r="G26" s="109" t="s">
        <v>3560</v>
      </c>
      <c r="H26" s="98"/>
    </row>
    <row r="27" spans="1:8">
      <c r="A27" s="1">
        <v>6.2812775230464357E-2</v>
      </c>
      <c r="B27" s="1">
        <v>5.9301050074087702E-2</v>
      </c>
      <c r="C27" s="1">
        <v>0.60783272283820178</v>
      </c>
      <c r="D27">
        <v>32</v>
      </c>
      <c r="E27" s="75" t="s">
        <v>5690</v>
      </c>
      <c r="F27" s="75" t="s">
        <v>5073</v>
      </c>
      <c r="G27" s="75" t="s">
        <v>3580</v>
      </c>
    </row>
    <row r="28" spans="1:8">
      <c r="A28" s="1">
        <v>6.2812775230464357E-2</v>
      </c>
      <c r="B28" s="1">
        <v>5.9301050074087702E-2</v>
      </c>
      <c r="C28" s="1">
        <v>0.66610659676216155</v>
      </c>
      <c r="D28" s="98">
        <v>2</v>
      </c>
      <c r="E28" s="75" t="s">
        <v>5107</v>
      </c>
      <c r="F28" s="75" t="s">
        <v>5644</v>
      </c>
      <c r="G28" s="75" t="s">
        <v>3556</v>
      </c>
    </row>
    <row r="29" spans="1:8">
      <c r="A29" s="1">
        <v>6.2812775230464357E-2</v>
      </c>
      <c r="B29" s="1">
        <v>5.9301050074087702E-2</v>
      </c>
      <c r="C29" s="1">
        <v>0.70187602176897979</v>
      </c>
      <c r="D29" s="98">
        <v>56</v>
      </c>
      <c r="E29" s="75" t="s">
        <v>5710</v>
      </c>
      <c r="F29" s="75" t="s">
        <v>5711</v>
      </c>
      <c r="G29" s="75" t="s">
        <v>3600</v>
      </c>
    </row>
    <row r="30" spans="1:8">
      <c r="A30" s="1">
        <v>6.2812775230464357E-2</v>
      </c>
      <c r="B30" s="1">
        <v>5.9301050074087702E-2</v>
      </c>
      <c r="C30" s="1">
        <v>0.70540064105992961</v>
      </c>
      <c r="D30">
        <v>11</v>
      </c>
      <c r="E30" s="75" t="s">
        <v>5657</v>
      </c>
      <c r="F30" s="75" t="s">
        <v>3762</v>
      </c>
      <c r="G30" s="98" t="s">
        <v>3606</v>
      </c>
      <c r="H30" s="98"/>
    </row>
    <row r="31" spans="1:8">
      <c r="A31" s="1">
        <v>6.2812775230464357E-2</v>
      </c>
      <c r="B31" s="1">
        <v>5.9301050074087702E-2</v>
      </c>
      <c r="C31" s="1">
        <v>0.73029595568449601</v>
      </c>
      <c r="D31">
        <v>52</v>
      </c>
      <c r="E31" s="75" t="s">
        <v>5707</v>
      </c>
      <c r="F31" s="75" t="s">
        <v>5708</v>
      </c>
      <c r="G31" s="75" t="s">
        <v>3599</v>
      </c>
    </row>
    <row r="32" spans="1:8">
      <c r="A32" s="1">
        <v>6.2812775230464357E-2</v>
      </c>
      <c r="B32" s="1">
        <v>5.9301050074087702E-2</v>
      </c>
      <c r="C32" s="1">
        <v>0.73970649855516879</v>
      </c>
      <c r="D32">
        <v>4</v>
      </c>
      <c r="E32" s="75" t="s">
        <v>5647</v>
      </c>
      <c r="F32" s="75" t="s">
        <v>5046</v>
      </c>
      <c r="G32" s="75" t="s">
        <v>3564</v>
      </c>
      <c r="H32" s="98"/>
    </row>
    <row r="33" spans="1:9">
      <c r="A33" s="1">
        <v>6.2812775230464357E-2</v>
      </c>
      <c r="B33" s="1">
        <v>5.9301050074087702E-2</v>
      </c>
      <c r="C33" s="1">
        <v>0.74620912531901806</v>
      </c>
      <c r="D33">
        <v>54</v>
      </c>
      <c r="E33" s="75" t="s">
        <v>4197</v>
      </c>
      <c r="F33" s="75" t="s">
        <v>5709</v>
      </c>
      <c r="G33" s="75" t="s">
        <v>3585</v>
      </c>
    </row>
    <row r="34" spans="1:9">
      <c r="A34" s="1">
        <v>6.2812775230464357E-2</v>
      </c>
      <c r="B34" s="1">
        <v>5.9301050074087702E-2</v>
      </c>
      <c r="C34" s="1">
        <v>0.7589730810365265</v>
      </c>
      <c r="D34" s="98">
        <v>13</v>
      </c>
      <c r="E34" s="75" t="s">
        <v>3742</v>
      </c>
      <c r="F34" s="75" t="s">
        <v>3743</v>
      </c>
      <c r="G34" s="75" t="s">
        <v>3569</v>
      </c>
      <c r="H34" s="98"/>
    </row>
    <row r="35" spans="1:9">
      <c r="A35" s="1">
        <v>6.2812775230464357E-2</v>
      </c>
      <c r="B35" s="1">
        <v>5.9301050074087702E-2</v>
      </c>
      <c r="C35" s="1">
        <v>0.79497418585585944</v>
      </c>
      <c r="D35">
        <v>21</v>
      </c>
      <c r="E35" s="75" t="s">
        <v>5673</v>
      </c>
      <c r="F35" s="75" t="s">
        <v>3759</v>
      </c>
      <c r="G35" s="75" t="s">
        <v>3593</v>
      </c>
      <c r="H35" s="98"/>
    </row>
    <row r="36" spans="1:9">
      <c r="A36" s="1">
        <v>6.2812775230464357E-2</v>
      </c>
      <c r="B36" s="1">
        <v>5.9301050074087702E-2</v>
      </c>
      <c r="C36" s="1">
        <v>0.81806758678916236</v>
      </c>
      <c r="D36">
        <v>50</v>
      </c>
      <c r="E36" s="75" t="s">
        <v>5705</v>
      </c>
      <c r="F36" s="75" t="s">
        <v>5706</v>
      </c>
      <c r="G36" s="75" t="s">
        <v>3584</v>
      </c>
    </row>
    <row r="37" spans="1:9">
      <c r="A37" s="1">
        <v>6.2812775230464357E-2</v>
      </c>
      <c r="B37" s="1">
        <v>5.9301050074087702E-2</v>
      </c>
      <c r="C37" s="1">
        <v>0.83829923346489577</v>
      </c>
      <c r="D37">
        <v>9</v>
      </c>
      <c r="E37" s="75" t="s">
        <v>5654</v>
      </c>
      <c r="F37" s="75" t="s">
        <v>5655</v>
      </c>
      <c r="G37" s="75" t="s">
        <v>3568</v>
      </c>
      <c r="H37" s="98"/>
    </row>
    <row r="38" spans="1:9">
      <c r="A38" s="1">
        <v>6.2812775230464357E-2</v>
      </c>
      <c r="B38" s="1">
        <v>5.9301050074087702E-2</v>
      </c>
      <c r="C38" s="1">
        <v>0.83864516249775856</v>
      </c>
      <c r="D38" s="98">
        <v>42</v>
      </c>
      <c r="E38" s="75" t="s">
        <v>5699</v>
      </c>
      <c r="F38" s="75" t="s">
        <v>5700</v>
      </c>
      <c r="G38" s="75" t="s">
        <v>3589</v>
      </c>
    </row>
    <row r="39" spans="1:9">
      <c r="A39" s="1">
        <v>6.2812775230464357E-2</v>
      </c>
      <c r="B39" s="1">
        <v>5.9301050074087702E-2</v>
      </c>
      <c r="C39" s="1">
        <v>0.85400987104156956</v>
      </c>
      <c r="D39">
        <v>27</v>
      </c>
      <c r="E39" s="75" t="s">
        <v>5682</v>
      </c>
      <c r="F39" s="75" t="s">
        <v>5683</v>
      </c>
      <c r="G39" s="75" t="s">
        <v>3578</v>
      </c>
    </row>
    <row r="40" spans="1:9">
      <c r="A40" s="1">
        <v>6.2812775230464357E-2</v>
      </c>
      <c r="B40" s="1">
        <v>5.9301050074087702E-2</v>
      </c>
      <c r="C40" s="1">
        <v>0.86759875756746763</v>
      </c>
      <c r="D40">
        <v>14</v>
      </c>
      <c r="E40" s="75" t="s">
        <v>5660</v>
      </c>
      <c r="F40" s="75" t="s">
        <v>5661</v>
      </c>
      <c r="G40" s="75" t="s">
        <v>3570</v>
      </c>
    </row>
    <row r="41" spans="1:9">
      <c r="A41" s="1">
        <v>6.2812775230464357E-2</v>
      </c>
      <c r="B41" s="1">
        <v>5.9301050074087702E-2</v>
      </c>
      <c r="C41" s="1">
        <v>0.89229439106685016</v>
      </c>
      <c r="D41">
        <v>40</v>
      </c>
      <c r="E41" s="75" t="s">
        <v>5697</v>
      </c>
      <c r="F41" s="75" t="s">
        <v>5698</v>
      </c>
      <c r="G41" s="75" t="s">
        <v>3559</v>
      </c>
    </row>
    <row r="42" spans="1:9">
      <c r="A42" s="1">
        <v>6.2812775230464357E-2</v>
      </c>
      <c r="B42" s="1">
        <v>5.9301050074087702E-2</v>
      </c>
      <c r="C42" s="1">
        <v>0.93191972286660518</v>
      </c>
      <c r="D42">
        <v>6</v>
      </c>
      <c r="E42" s="75" t="s">
        <v>5649</v>
      </c>
      <c r="F42" s="75" t="s">
        <v>5129</v>
      </c>
      <c r="G42" s="75" t="s">
        <v>3587</v>
      </c>
    </row>
    <row r="43" spans="1:9">
      <c r="A43" s="1">
        <v>6.2812775230464357E-2</v>
      </c>
      <c r="B43" s="1">
        <v>5.9301050074087702E-2</v>
      </c>
      <c r="C43" s="1">
        <v>0.93532805558383392</v>
      </c>
      <c r="D43">
        <v>34</v>
      </c>
      <c r="E43" s="75" t="s">
        <v>5691</v>
      </c>
      <c r="F43" s="75" t="s">
        <v>5692</v>
      </c>
      <c r="G43" s="98" t="s">
        <v>3603</v>
      </c>
    </row>
    <row r="44" spans="1:9">
      <c r="A44" s="1">
        <v>6.2812775230464357E-2</v>
      </c>
      <c r="B44" s="1">
        <v>5.9301050074087702E-2</v>
      </c>
      <c r="C44" s="1">
        <v>0.95016820837816562</v>
      </c>
      <c r="D44">
        <v>63</v>
      </c>
      <c r="E44" s="75" t="s">
        <v>3770</v>
      </c>
      <c r="F44" s="75" t="s">
        <v>5715</v>
      </c>
      <c r="G44" s="75" t="s">
        <v>3601</v>
      </c>
      <c r="H44" s="98"/>
    </row>
    <row r="45" spans="1:9">
      <c r="A45" s="1">
        <v>6.2812775230464357E-2</v>
      </c>
      <c r="B45" s="1">
        <v>5.9301050074087702E-2</v>
      </c>
      <c r="C45" s="1">
        <v>0.95138398737505159</v>
      </c>
      <c r="D45">
        <v>46</v>
      </c>
      <c r="E45" s="75" t="s">
        <v>5702</v>
      </c>
      <c r="F45" s="75" t="s">
        <v>5703</v>
      </c>
      <c r="G45" s="75" t="s">
        <v>3582</v>
      </c>
    </row>
    <row r="46" spans="1:9">
      <c r="A46" s="1">
        <v>6.2812775230464357E-2</v>
      </c>
      <c r="B46" s="1">
        <v>5.9301050074087702E-2</v>
      </c>
      <c r="C46" s="1">
        <v>0.95632559839236275</v>
      </c>
      <c r="D46">
        <v>5</v>
      </c>
      <c r="E46" s="75" t="s">
        <v>5648</v>
      </c>
      <c r="F46" s="75" t="s">
        <v>3726</v>
      </c>
      <c r="G46" s="75" t="s">
        <v>3566</v>
      </c>
      <c r="H46" s="98"/>
    </row>
    <row r="47" spans="1:9">
      <c r="A47" s="1">
        <v>6.2812775230464357E-2</v>
      </c>
      <c r="B47" s="1">
        <v>5.9301050074087702E-2</v>
      </c>
      <c r="C47" s="1">
        <v>0.99056770226946655</v>
      </c>
      <c r="D47">
        <v>8</v>
      </c>
      <c r="E47" s="75" t="s">
        <v>5652</v>
      </c>
      <c r="F47" s="75" t="s">
        <v>5653</v>
      </c>
      <c r="G47" s="75" t="s">
        <v>3567</v>
      </c>
      <c r="H47" s="98"/>
    </row>
    <row r="48" spans="1:9">
      <c r="A48" s="106">
        <v>6.8237914781315995E-2</v>
      </c>
      <c r="B48" s="106">
        <v>0.80914576343562938</v>
      </c>
      <c r="C48" s="1">
        <v>6.0852142423573174E-2</v>
      </c>
      <c r="D48" s="59">
        <v>5</v>
      </c>
      <c r="E48" s="46" t="s">
        <v>4995</v>
      </c>
      <c r="F48" s="46" t="s">
        <v>4996</v>
      </c>
      <c r="G48" s="46" t="s">
        <v>1778</v>
      </c>
      <c r="H48" s="52" t="s">
        <v>3173</v>
      </c>
      <c r="I48" s="46" t="s">
        <v>3752</v>
      </c>
    </row>
    <row r="49" spans="1:9">
      <c r="A49" s="106">
        <v>6.8237914781315995E-2</v>
      </c>
      <c r="B49" s="106">
        <v>0.10735205918816826</v>
      </c>
      <c r="C49" s="1">
        <v>6.5332566321966823E-2</v>
      </c>
      <c r="D49" s="59">
        <v>18</v>
      </c>
      <c r="E49" s="98" t="s">
        <v>5036</v>
      </c>
      <c r="F49" s="61" t="s">
        <v>5037</v>
      </c>
      <c r="G49" s="98" t="s">
        <v>1801</v>
      </c>
      <c r="H49" s="52" t="s">
        <v>3198</v>
      </c>
      <c r="I49" s="60" t="s">
        <v>3752</v>
      </c>
    </row>
    <row r="50" spans="1:9">
      <c r="A50" s="106">
        <v>6.8237914781315995E-2</v>
      </c>
      <c r="B50" s="106">
        <v>0.26135224736058948</v>
      </c>
      <c r="C50" s="106">
        <v>6.640637149319506E-2</v>
      </c>
      <c r="D50" s="62">
        <v>7</v>
      </c>
      <c r="E50" s="67" t="s">
        <v>5047</v>
      </c>
      <c r="F50" s="65" t="s">
        <v>5048</v>
      </c>
      <c r="G50" s="98" t="s">
        <v>1822</v>
      </c>
      <c r="H50" s="57" t="s">
        <v>3199</v>
      </c>
      <c r="I50" s="104" t="s">
        <v>3752</v>
      </c>
    </row>
    <row r="51" spans="1:9">
      <c r="A51" s="106">
        <v>6.8237914781315995E-2</v>
      </c>
      <c r="B51" s="106">
        <v>0.80914576343562938</v>
      </c>
      <c r="C51" s="99">
        <v>8.9075058573550359E-2</v>
      </c>
      <c r="D51" s="59">
        <v>10</v>
      </c>
      <c r="E51" s="108" t="s">
        <v>5005</v>
      </c>
      <c r="F51" s="108" t="s">
        <v>5006</v>
      </c>
      <c r="G51" s="46" t="s">
        <v>1786</v>
      </c>
      <c r="H51" s="52" t="s">
        <v>3178</v>
      </c>
      <c r="I51" s="60" t="s">
        <v>3752</v>
      </c>
    </row>
    <row r="52" spans="1:9">
      <c r="A52" s="106">
        <v>6.8237914781315995E-2</v>
      </c>
      <c r="B52" s="106">
        <v>0.10735205918816826</v>
      </c>
      <c r="C52" s="1">
        <v>0.12465468352324705</v>
      </c>
      <c r="D52" s="59">
        <v>8</v>
      </c>
      <c r="E52" t="s">
        <v>5020</v>
      </c>
      <c r="F52" s="46" t="s">
        <v>4745</v>
      </c>
      <c r="G52" t="s">
        <v>1789</v>
      </c>
      <c r="H52" s="52" t="s">
        <v>3181</v>
      </c>
      <c r="I52" s="46" t="s">
        <v>3752</v>
      </c>
    </row>
    <row r="53" spans="1:9">
      <c r="A53" s="106">
        <v>6.8237914781315995E-2</v>
      </c>
      <c r="B53" s="106">
        <v>0.10735205918816826</v>
      </c>
      <c r="C53" s="1">
        <v>0.19622134250591394</v>
      </c>
      <c r="D53" s="59">
        <v>3</v>
      </c>
      <c r="E53" t="s">
        <v>5012</v>
      </c>
      <c r="F53" s="108" t="s">
        <v>5013</v>
      </c>
      <c r="G53" t="s">
        <v>1802</v>
      </c>
      <c r="H53" s="52" t="s">
        <v>3183</v>
      </c>
      <c r="I53" s="60" t="s">
        <v>3752</v>
      </c>
    </row>
    <row r="54" spans="1:9">
      <c r="A54" s="106">
        <v>6.8237914781315995E-2</v>
      </c>
      <c r="B54" s="106">
        <v>0.37457274951226172</v>
      </c>
      <c r="C54" s="106">
        <v>0.20299881213016635</v>
      </c>
      <c r="D54" s="104">
        <v>7</v>
      </c>
      <c r="E54" s="101" t="s">
        <v>5081</v>
      </c>
      <c r="F54" s="68" t="s">
        <v>5082</v>
      </c>
      <c r="G54" s="104" t="s">
        <v>1848</v>
      </c>
      <c r="H54" s="69" t="s">
        <v>3235</v>
      </c>
      <c r="I54" s="60" t="s">
        <v>3752</v>
      </c>
    </row>
    <row r="55" spans="1:9">
      <c r="A55" s="106">
        <v>6.8237914781315995E-2</v>
      </c>
      <c r="B55" s="106">
        <v>0.26135224736058948</v>
      </c>
      <c r="C55" s="106">
        <v>0.20863117665478115</v>
      </c>
      <c r="D55" s="62">
        <v>20</v>
      </c>
      <c r="E55" s="67" t="s">
        <v>3770</v>
      </c>
      <c r="F55" s="65" t="s">
        <v>5067</v>
      </c>
      <c r="G55" s="98" t="s">
        <v>1825</v>
      </c>
      <c r="H55" s="57" t="s">
        <v>3203</v>
      </c>
      <c r="I55" s="104" t="s">
        <v>3752</v>
      </c>
    </row>
    <row r="56" spans="1:9">
      <c r="A56" s="106">
        <v>6.8237914781315995E-2</v>
      </c>
      <c r="B56" s="106">
        <v>0.26135224736058948</v>
      </c>
      <c r="C56" s="106">
        <v>0.22636040786932465</v>
      </c>
      <c r="D56" s="62">
        <v>18</v>
      </c>
      <c r="E56" s="63" t="s">
        <v>5034</v>
      </c>
      <c r="F56" s="66" t="s">
        <v>5064</v>
      </c>
      <c r="G56" s="98" t="s">
        <v>1816</v>
      </c>
      <c r="H56" s="57" t="s">
        <v>3214</v>
      </c>
      <c r="I56" s="104" t="s">
        <v>3752</v>
      </c>
    </row>
    <row r="57" spans="1:9">
      <c r="A57" s="106">
        <v>6.8237914781315995E-2</v>
      </c>
      <c r="B57" s="106">
        <v>0.26135224736058948</v>
      </c>
      <c r="C57" s="106">
        <v>0.22900230146631761</v>
      </c>
      <c r="D57" s="62">
        <v>9</v>
      </c>
      <c r="E57" s="67" t="s">
        <v>4887</v>
      </c>
      <c r="F57" s="66" t="s">
        <v>5051</v>
      </c>
      <c r="G57" s="98" t="s">
        <v>1812</v>
      </c>
      <c r="H57" s="57" t="s">
        <v>3200</v>
      </c>
      <c r="I57" s="104" t="s">
        <v>3752</v>
      </c>
    </row>
    <row r="58" spans="1:9">
      <c r="A58" s="106">
        <v>6.8237914781315995E-2</v>
      </c>
      <c r="B58" s="106">
        <v>0.26135224736058948</v>
      </c>
      <c r="C58" s="106">
        <v>0.23431996792490728</v>
      </c>
      <c r="D58" s="62">
        <v>19</v>
      </c>
      <c r="E58" s="67" t="s">
        <v>5065</v>
      </c>
      <c r="F58" s="65" t="s">
        <v>5066</v>
      </c>
      <c r="G58" s="98" t="s">
        <v>1823</v>
      </c>
      <c r="H58" s="57" t="s">
        <v>3205</v>
      </c>
      <c r="I58" s="104" t="s">
        <v>3752</v>
      </c>
    </row>
    <row r="59" spans="1:9">
      <c r="A59" s="106">
        <v>6.8237914781315995E-2</v>
      </c>
      <c r="B59" s="106">
        <v>0.26135224736058948</v>
      </c>
      <c r="C59" s="106">
        <v>0.24183057792541574</v>
      </c>
      <c r="D59" s="62">
        <v>16</v>
      </c>
      <c r="E59" s="67" t="s">
        <v>5061</v>
      </c>
      <c r="F59" s="66" t="s">
        <v>5062</v>
      </c>
      <c r="G59" s="98" t="s">
        <v>1808</v>
      </c>
      <c r="H59" s="57" t="s">
        <v>3206</v>
      </c>
      <c r="I59" s="104" t="s">
        <v>3752</v>
      </c>
    </row>
    <row r="60" spans="1:9">
      <c r="A60" s="106">
        <v>6.8237914781315995E-2</v>
      </c>
      <c r="B60" s="106">
        <v>0.26135224736058948</v>
      </c>
      <c r="C60" s="106">
        <v>0.25419060160009344</v>
      </c>
      <c r="D60" s="62">
        <v>11</v>
      </c>
      <c r="E60" s="63" t="s">
        <v>5054</v>
      </c>
      <c r="F60" s="64" t="s">
        <v>5055</v>
      </c>
      <c r="G60" t="s">
        <v>1806</v>
      </c>
      <c r="H60" s="57" t="s">
        <v>3212</v>
      </c>
      <c r="I60" s="104" t="s">
        <v>3752</v>
      </c>
    </row>
    <row r="61" spans="1:9">
      <c r="A61" s="106">
        <v>6.8237914781315995E-2</v>
      </c>
      <c r="B61" s="106">
        <v>0.37457274951226172</v>
      </c>
      <c r="C61" s="106">
        <v>0.25446985830400892</v>
      </c>
      <c r="D61" s="104">
        <v>5</v>
      </c>
      <c r="E61" s="101" t="s">
        <v>5078</v>
      </c>
      <c r="F61" s="70" t="s">
        <v>3738</v>
      </c>
      <c r="G61" s="104" t="s">
        <v>1833</v>
      </c>
      <c r="H61" s="69" t="s">
        <v>3238</v>
      </c>
      <c r="I61" s="60" t="s">
        <v>3752</v>
      </c>
    </row>
    <row r="62" spans="1:9">
      <c r="A62" s="106">
        <v>6.8237914781315995E-2</v>
      </c>
      <c r="B62" s="106">
        <v>0.10735205918816826</v>
      </c>
      <c r="C62" s="1">
        <v>0.25470604129845065</v>
      </c>
      <c r="D62" s="59">
        <v>17</v>
      </c>
      <c r="E62" s="98" t="s">
        <v>5034</v>
      </c>
      <c r="F62" s="46" t="s">
        <v>5035</v>
      </c>
      <c r="G62" s="98" t="s">
        <v>1790</v>
      </c>
      <c r="H62" s="52" t="s">
        <v>3197</v>
      </c>
      <c r="I62" s="60" t="s">
        <v>3752</v>
      </c>
    </row>
    <row r="63" spans="1:9">
      <c r="A63" s="106">
        <v>6.8237914781315995E-2</v>
      </c>
      <c r="B63" s="106">
        <v>0.80914576343562938</v>
      </c>
      <c r="C63" s="1">
        <v>0.25630151758649067</v>
      </c>
      <c r="D63" s="59">
        <v>6</v>
      </c>
      <c r="E63" s="46" t="s">
        <v>4997</v>
      </c>
      <c r="F63" s="46" t="s">
        <v>4998</v>
      </c>
      <c r="G63" s="46" t="s">
        <v>1779</v>
      </c>
      <c r="H63" s="52" t="s">
        <v>3171</v>
      </c>
      <c r="I63" s="60" t="s">
        <v>3752</v>
      </c>
    </row>
    <row r="64" spans="1:9">
      <c r="A64" s="106">
        <v>6.8237914781315995E-2</v>
      </c>
      <c r="B64" s="106">
        <v>0.80914576343562938</v>
      </c>
      <c r="C64" s="1">
        <v>0.26891973273175618</v>
      </c>
      <c r="D64" s="59">
        <v>11</v>
      </c>
      <c r="E64" s="108" t="s">
        <v>3770</v>
      </c>
      <c r="F64" s="108" t="s">
        <v>5007</v>
      </c>
      <c r="G64" s="46" t="s">
        <v>1787</v>
      </c>
      <c r="H64" s="52" t="s">
        <v>3179</v>
      </c>
      <c r="I64" s="60" t="s">
        <v>3752</v>
      </c>
    </row>
    <row r="65" spans="1:9">
      <c r="A65" s="106">
        <v>6.8237914781315995E-2</v>
      </c>
      <c r="B65" s="106">
        <v>0.37457274951226172</v>
      </c>
      <c r="C65" s="106">
        <v>0.31349300997633534</v>
      </c>
      <c r="D65" s="104">
        <v>14</v>
      </c>
      <c r="E65" s="101" t="s">
        <v>4368</v>
      </c>
      <c r="F65" s="60" t="s">
        <v>4319</v>
      </c>
      <c r="G65" s="104" t="s">
        <v>1829</v>
      </c>
      <c r="H65" s="69" t="s">
        <v>3221</v>
      </c>
      <c r="I65" s="60" t="s">
        <v>3752</v>
      </c>
    </row>
    <row r="66" spans="1:9">
      <c r="A66" s="106">
        <v>6.8237914781315995E-2</v>
      </c>
      <c r="B66" s="106">
        <v>0.37457274951226172</v>
      </c>
      <c r="C66" s="106">
        <v>0.32981233706309177</v>
      </c>
      <c r="D66" s="104">
        <v>17</v>
      </c>
      <c r="E66" s="3" t="s">
        <v>5092</v>
      </c>
      <c r="F66" s="71" t="s">
        <v>5093</v>
      </c>
      <c r="G66" s="104" t="s">
        <v>1835</v>
      </c>
      <c r="H66" s="69" t="s">
        <v>3236</v>
      </c>
      <c r="I66" s="60" t="s">
        <v>3752</v>
      </c>
    </row>
    <row r="67" spans="1:9">
      <c r="A67" s="106">
        <v>6.8237914781315995E-2</v>
      </c>
      <c r="B67" s="106">
        <v>0.10735205918816826</v>
      </c>
      <c r="C67" s="1">
        <v>0.35043190691137149</v>
      </c>
      <c r="D67" s="59">
        <v>14</v>
      </c>
      <c r="E67" s="98" t="s">
        <v>5029</v>
      </c>
      <c r="F67" s="46" t="s">
        <v>5030</v>
      </c>
      <c r="G67" t="s">
        <v>1791</v>
      </c>
      <c r="H67" s="52" t="s">
        <v>3190</v>
      </c>
      <c r="I67" s="46" t="s">
        <v>3752</v>
      </c>
    </row>
    <row r="68" spans="1:9">
      <c r="A68" s="106">
        <v>6.8237914781315995E-2</v>
      </c>
      <c r="B68" s="106">
        <v>0.26135224736058948</v>
      </c>
      <c r="C68" s="106">
        <v>0.36202690041377839</v>
      </c>
      <c r="D68" s="62">
        <v>12</v>
      </c>
      <c r="E68" s="63" t="s">
        <v>4301</v>
      </c>
      <c r="F68" s="66" t="s">
        <v>4743</v>
      </c>
      <c r="G68" t="s">
        <v>1811</v>
      </c>
      <c r="H68" s="57" t="s">
        <v>3213</v>
      </c>
      <c r="I68" s="104" t="s">
        <v>3752</v>
      </c>
    </row>
    <row r="69" spans="1:9">
      <c r="A69" s="106">
        <v>6.8237914781315995E-2</v>
      </c>
      <c r="B69" s="106">
        <v>0.26135224736058948</v>
      </c>
      <c r="C69" s="106">
        <v>0.37234620814946739</v>
      </c>
      <c r="D69" s="62">
        <v>13</v>
      </c>
      <c r="E69" s="63" t="s">
        <v>5056</v>
      </c>
      <c r="F69" s="66" t="s">
        <v>3768</v>
      </c>
      <c r="G69" s="98" t="s">
        <v>1819</v>
      </c>
      <c r="H69" s="57" t="s">
        <v>3219</v>
      </c>
      <c r="I69" s="104" t="s">
        <v>3752</v>
      </c>
    </row>
    <row r="70" spans="1:9">
      <c r="A70" s="106">
        <v>6.8237914781315995E-2</v>
      </c>
      <c r="B70" s="106">
        <v>0.10735205918816826</v>
      </c>
      <c r="C70" s="1">
        <v>0.39628886344481773</v>
      </c>
      <c r="D70" s="59">
        <v>9</v>
      </c>
      <c r="E70" t="s">
        <v>5021</v>
      </c>
      <c r="F70" s="108" t="s">
        <v>5022</v>
      </c>
      <c r="G70" t="s">
        <v>1804</v>
      </c>
      <c r="H70" s="52" t="s">
        <v>3187</v>
      </c>
      <c r="I70" s="46" t="s">
        <v>3752</v>
      </c>
    </row>
    <row r="71" spans="1:9">
      <c r="A71" s="106">
        <v>6.8237914781315995E-2</v>
      </c>
      <c r="B71" s="106">
        <v>0.37457274951226172</v>
      </c>
      <c r="C71" s="106">
        <v>0.41386187809960528</v>
      </c>
      <c r="D71" s="104">
        <v>3</v>
      </c>
      <c r="E71" s="101" t="s">
        <v>5074</v>
      </c>
      <c r="F71" s="70" t="s">
        <v>5075</v>
      </c>
      <c r="G71" s="6" t="s">
        <v>1837</v>
      </c>
      <c r="H71" s="69" t="s">
        <v>3240</v>
      </c>
      <c r="I71" s="60" t="s">
        <v>3752</v>
      </c>
    </row>
    <row r="72" spans="1:9">
      <c r="A72" s="106">
        <v>6.8237914781315995E-2</v>
      </c>
      <c r="B72" s="106">
        <v>0.26135224736058948</v>
      </c>
      <c r="C72" s="106">
        <v>0.41899259408416778</v>
      </c>
      <c r="D72" s="62">
        <v>17</v>
      </c>
      <c r="E72" s="63" t="s">
        <v>4394</v>
      </c>
      <c r="F72" s="64" t="s">
        <v>5063</v>
      </c>
      <c r="G72" s="98" t="s">
        <v>1817</v>
      </c>
      <c r="H72" s="57" t="s">
        <v>3215</v>
      </c>
      <c r="I72" s="104" t="s">
        <v>3752</v>
      </c>
    </row>
    <row r="73" spans="1:9">
      <c r="A73" s="106">
        <v>6.8237914781315995E-2</v>
      </c>
      <c r="B73" s="106">
        <v>0.10735205918816826</v>
      </c>
      <c r="C73" s="1">
        <v>0.43298678274750435</v>
      </c>
      <c r="D73" s="59">
        <v>11</v>
      </c>
      <c r="E73" s="98" t="s">
        <v>5024</v>
      </c>
      <c r="F73" s="46" t="s">
        <v>3766</v>
      </c>
      <c r="G73" s="98" t="s">
        <v>1788</v>
      </c>
      <c r="H73" s="52" t="s">
        <v>3185</v>
      </c>
      <c r="I73" s="60" t="s">
        <v>3752</v>
      </c>
    </row>
    <row r="74" spans="1:9">
      <c r="A74" s="106">
        <v>6.8237914781315995E-2</v>
      </c>
      <c r="B74" s="106">
        <v>0.26135224736058948</v>
      </c>
      <c r="C74" s="106">
        <v>0.44360095338448691</v>
      </c>
      <c r="D74" s="62">
        <v>6</v>
      </c>
      <c r="E74" s="63" t="s">
        <v>5045</v>
      </c>
      <c r="F74" s="64" t="s">
        <v>5046</v>
      </c>
      <c r="G74" t="s">
        <v>1810</v>
      </c>
      <c r="H74" s="57" t="s">
        <v>3216</v>
      </c>
      <c r="I74" s="104" t="s">
        <v>3752</v>
      </c>
    </row>
    <row r="75" spans="1:9">
      <c r="A75" s="106">
        <v>6.8237914781315995E-2</v>
      </c>
      <c r="B75" s="106">
        <v>0.37457274951226172</v>
      </c>
      <c r="C75" s="106">
        <v>0.44830027304668219</v>
      </c>
      <c r="D75" s="104">
        <v>22</v>
      </c>
      <c r="E75" s="101" t="s">
        <v>5100</v>
      </c>
      <c r="F75" s="60" t="s">
        <v>5101</v>
      </c>
      <c r="G75" s="104" t="s">
        <v>1841</v>
      </c>
      <c r="H75" s="69" t="s">
        <v>3223</v>
      </c>
      <c r="I75" s="60" t="s">
        <v>3752</v>
      </c>
    </row>
    <row r="76" spans="1:9">
      <c r="A76" s="106">
        <v>6.8237914781315995E-2</v>
      </c>
      <c r="B76" s="106">
        <v>0.26135224736058948</v>
      </c>
      <c r="C76" s="106">
        <v>0.44993707970248664</v>
      </c>
      <c r="D76" s="62">
        <v>8</v>
      </c>
      <c r="E76" s="67" t="s">
        <v>5049</v>
      </c>
      <c r="F76" s="65" t="s">
        <v>5050</v>
      </c>
      <c r="G76" s="98" t="s">
        <v>1813</v>
      </c>
      <c r="H76" s="57" t="s">
        <v>3202</v>
      </c>
      <c r="I76" s="104" t="s">
        <v>3752</v>
      </c>
    </row>
    <row r="77" spans="1:9">
      <c r="A77" s="106">
        <v>6.8237914781315995E-2</v>
      </c>
      <c r="B77" s="106">
        <v>0.37457274951226172</v>
      </c>
      <c r="C77" s="106">
        <v>0.4828375152019978</v>
      </c>
      <c r="D77" s="104">
        <v>6</v>
      </c>
      <c r="E77" s="101" t="s">
        <v>5079</v>
      </c>
      <c r="F77" s="68" t="s">
        <v>5080</v>
      </c>
      <c r="G77" s="104" t="s">
        <v>1839</v>
      </c>
      <c r="H77" s="69" t="s">
        <v>3228</v>
      </c>
      <c r="I77" s="60" t="s">
        <v>3752</v>
      </c>
    </row>
    <row r="78" spans="1:9">
      <c r="A78" s="106">
        <v>6.8237914781315995E-2</v>
      </c>
      <c r="B78" s="106">
        <v>0.10735205918816826</v>
      </c>
      <c r="C78" s="1">
        <v>0.4921054104926128</v>
      </c>
      <c r="D78" s="59">
        <v>4</v>
      </c>
      <c r="E78" s="98" t="s">
        <v>5014</v>
      </c>
      <c r="F78" s="108" t="s">
        <v>4755</v>
      </c>
      <c r="G78" s="98" t="s">
        <v>1799</v>
      </c>
      <c r="H78" s="52" t="s">
        <v>3188</v>
      </c>
      <c r="I78" s="60" t="s">
        <v>3752</v>
      </c>
    </row>
    <row r="79" spans="1:9">
      <c r="A79" s="106">
        <v>6.8237914781315995E-2</v>
      </c>
      <c r="B79" s="106">
        <v>0.37457274951226172</v>
      </c>
      <c r="C79" s="106">
        <v>0.49547666803955137</v>
      </c>
      <c r="D79" s="104">
        <v>24</v>
      </c>
      <c r="E79" s="3" t="s">
        <v>5103</v>
      </c>
      <c r="F79" s="68" t="s">
        <v>5104</v>
      </c>
      <c r="G79" s="104" t="s">
        <v>1846</v>
      </c>
      <c r="H79" s="69" t="s">
        <v>3239</v>
      </c>
      <c r="I79" s="60" t="s">
        <v>3752</v>
      </c>
    </row>
    <row r="80" spans="1:9">
      <c r="A80" s="106">
        <v>6.8237914781315995E-2</v>
      </c>
      <c r="B80" s="106">
        <v>0.37457274951226172</v>
      </c>
      <c r="C80" s="106">
        <v>0.55310913422238606</v>
      </c>
      <c r="D80" s="104">
        <v>16</v>
      </c>
      <c r="E80" s="101" t="s">
        <v>5090</v>
      </c>
      <c r="F80" s="70" t="s">
        <v>5091</v>
      </c>
      <c r="G80" s="6" t="s">
        <v>1840</v>
      </c>
      <c r="H80" s="69" t="s">
        <v>3243</v>
      </c>
      <c r="I80" s="60" t="s">
        <v>3752</v>
      </c>
    </row>
    <row r="81" spans="1:9">
      <c r="A81" s="106">
        <v>6.8237914781315995E-2</v>
      </c>
      <c r="B81" s="106">
        <v>0.37457274951226172</v>
      </c>
      <c r="C81" s="106">
        <v>0.59502847237866019</v>
      </c>
      <c r="D81" s="104">
        <v>12</v>
      </c>
      <c r="E81" s="101" t="s">
        <v>4880</v>
      </c>
      <c r="F81" s="60" t="s">
        <v>4306</v>
      </c>
      <c r="G81" s="6" t="s">
        <v>1830</v>
      </c>
      <c r="H81" s="69" t="s">
        <v>3220</v>
      </c>
      <c r="I81" s="60" t="s">
        <v>3752</v>
      </c>
    </row>
    <row r="82" spans="1:9">
      <c r="A82" s="8">
        <v>6.8237914781315995E-2</v>
      </c>
      <c r="B82" s="8">
        <v>0.10735205918816826</v>
      </c>
      <c r="C82" s="1">
        <v>0.59935250220351477</v>
      </c>
      <c r="D82" s="59">
        <v>16</v>
      </c>
      <c r="E82" s="98" t="s">
        <v>5032</v>
      </c>
      <c r="F82" s="108" t="s">
        <v>5033</v>
      </c>
      <c r="G82" s="98" t="s">
        <v>1805</v>
      </c>
      <c r="H82" s="52" t="s">
        <v>3186</v>
      </c>
      <c r="I82" s="60" t="s">
        <v>3752</v>
      </c>
    </row>
    <row r="83" spans="1:9">
      <c r="A83" s="106">
        <v>6.8237914781315995E-2</v>
      </c>
      <c r="B83" s="106">
        <v>0.26135224736058948</v>
      </c>
      <c r="C83" s="106">
        <v>0.60033438306331666</v>
      </c>
      <c r="D83" s="62">
        <v>4</v>
      </c>
      <c r="E83" s="63" t="s">
        <v>5043</v>
      </c>
      <c r="F83" s="64" t="s">
        <v>3781</v>
      </c>
      <c r="G83" s="98" t="s">
        <v>1815</v>
      </c>
      <c r="H83" s="57" t="s">
        <v>3209</v>
      </c>
      <c r="I83" s="104" t="s">
        <v>3752</v>
      </c>
    </row>
    <row r="84" spans="1:9">
      <c r="A84" s="106">
        <v>6.8237914781315995E-2</v>
      </c>
      <c r="B84" s="106">
        <v>0.37457274951226172</v>
      </c>
      <c r="C84" s="106">
        <v>0.62741140840948761</v>
      </c>
      <c r="D84" s="104">
        <v>2</v>
      </c>
      <c r="E84" s="3" t="s">
        <v>5072</v>
      </c>
      <c r="F84" s="68" t="s">
        <v>5073</v>
      </c>
      <c r="G84" s="104" t="s">
        <v>1836</v>
      </c>
      <c r="H84" s="69" t="s">
        <v>3232</v>
      </c>
      <c r="I84" s="60" t="s">
        <v>3752</v>
      </c>
    </row>
    <row r="85" spans="1:9">
      <c r="A85" s="106">
        <v>6.8237914781315995E-2</v>
      </c>
      <c r="B85" s="106">
        <v>0.80914576343562938</v>
      </c>
      <c r="C85" s="1">
        <v>0.64085028094488439</v>
      </c>
      <c r="D85" s="59">
        <v>8</v>
      </c>
      <c r="E85" s="46" t="s">
        <v>5001</v>
      </c>
      <c r="F85" s="46" t="s">
        <v>5002</v>
      </c>
      <c r="G85" s="46" t="s">
        <v>1780</v>
      </c>
      <c r="H85" s="52" t="s">
        <v>3172</v>
      </c>
      <c r="I85" s="60" t="s">
        <v>3752</v>
      </c>
    </row>
    <row r="86" spans="1:9">
      <c r="A86" s="106">
        <v>6.8237914781315995E-2</v>
      </c>
      <c r="B86" s="106">
        <v>0.26135224736058948</v>
      </c>
      <c r="C86" s="106">
        <v>0.64165465858264792</v>
      </c>
      <c r="D86" s="62">
        <v>14</v>
      </c>
      <c r="E86" s="67" t="s">
        <v>5057</v>
      </c>
      <c r="F86" s="65" t="s">
        <v>5058</v>
      </c>
      <c r="G86" s="98" t="s">
        <v>1809</v>
      </c>
      <c r="H86" s="57" t="s">
        <v>3204</v>
      </c>
      <c r="I86" s="104" t="s">
        <v>3752</v>
      </c>
    </row>
    <row r="87" spans="1:9">
      <c r="A87" s="106">
        <v>6.8237914781315995E-2</v>
      </c>
      <c r="B87" s="106">
        <v>0.37457274951226172</v>
      </c>
      <c r="C87" s="106">
        <v>0.64873102590981679</v>
      </c>
      <c r="D87" s="104">
        <v>4</v>
      </c>
      <c r="E87" s="3" t="s">
        <v>5076</v>
      </c>
      <c r="F87" s="71" t="s">
        <v>5077</v>
      </c>
      <c r="G87" s="104" t="s">
        <v>1842</v>
      </c>
      <c r="H87" s="69" t="s">
        <v>3233</v>
      </c>
      <c r="I87" s="60" t="s">
        <v>3752</v>
      </c>
    </row>
    <row r="88" spans="1:9">
      <c r="A88" s="106">
        <v>6.8237914781315995E-2</v>
      </c>
      <c r="B88" s="106">
        <v>0.26135224736058948</v>
      </c>
      <c r="C88" s="106">
        <v>0.66757225743354087</v>
      </c>
      <c r="D88" s="62">
        <v>2</v>
      </c>
      <c r="E88" s="63" t="s">
        <v>5040</v>
      </c>
      <c r="F88" s="65" t="s">
        <v>3764</v>
      </c>
      <c r="G88" s="98" t="s">
        <v>1807</v>
      </c>
      <c r="H88" s="57" t="s">
        <v>3210</v>
      </c>
      <c r="I88" s="104" t="s">
        <v>3752</v>
      </c>
    </row>
    <row r="89" spans="1:9">
      <c r="A89" s="106">
        <v>6.8237914781315995E-2</v>
      </c>
      <c r="B89" s="106">
        <v>0.26135224736058948</v>
      </c>
      <c r="C89" s="106">
        <v>0.67530331020338585</v>
      </c>
      <c r="D89" s="62">
        <v>3</v>
      </c>
      <c r="E89" s="63" t="s">
        <v>5041</v>
      </c>
      <c r="F89" s="66" t="s">
        <v>5042</v>
      </c>
      <c r="G89" s="98" t="s">
        <v>1814</v>
      </c>
      <c r="H89" s="57" t="s">
        <v>3211</v>
      </c>
      <c r="I89" s="104" t="s">
        <v>3752</v>
      </c>
    </row>
    <row r="90" spans="1:9">
      <c r="A90" s="106">
        <v>6.8237914781315995E-2</v>
      </c>
      <c r="B90" s="106">
        <v>0.37457274951226172</v>
      </c>
      <c r="C90" s="106">
        <v>0.6793105981234272</v>
      </c>
      <c r="D90" s="104">
        <v>21</v>
      </c>
      <c r="E90" s="101" t="s">
        <v>4261</v>
      </c>
      <c r="F90" s="68" t="s">
        <v>5099</v>
      </c>
      <c r="G90" s="104" t="s">
        <v>1850</v>
      </c>
      <c r="H90" s="69" t="s">
        <v>3229</v>
      </c>
      <c r="I90" s="60" t="s">
        <v>3752</v>
      </c>
    </row>
    <row r="91" spans="1:9">
      <c r="A91" s="106">
        <v>6.8237914781315995E-2</v>
      </c>
      <c r="B91" s="106">
        <v>0.80914576343562938</v>
      </c>
      <c r="C91" s="1">
        <v>0.68136667665076522</v>
      </c>
      <c r="D91" s="59">
        <v>7</v>
      </c>
      <c r="E91" s="108" t="s">
        <v>4999</v>
      </c>
      <c r="F91" s="108" t="s">
        <v>5000</v>
      </c>
      <c r="G91" s="46" t="s">
        <v>1785</v>
      </c>
      <c r="H91" s="52" t="s">
        <v>3169</v>
      </c>
      <c r="I91" s="60" t="s">
        <v>3752</v>
      </c>
    </row>
    <row r="92" spans="1:9">
      <c r="A92" s="106">
        <v>6.8237914781315995E-2</v>
      </c>
      <c r="B92" s="106">
        <v>0.37457274951226172</v>
      </c>
      <c r="C92" s="106">
        <v>0.68336714046332425</v>
      </c>
      <c r="D92" s="104">
        <v>15</v>
      </c>
      <c r="E92" s="101" t="s">
        <v>5088</v>
      </c>
      <c r="F92" s="60" t="s">
        <v>5089</v>
      </c>
      <c r="G92" s="104" t="s">
        <v>1845</v>
      </c>
      <c r="H92" s="69" t="s">
        <v>3226</v>
      </c>
      <c r="I92" s="60" t="s">
        <v>3752</v>
      </c>
    </row>
    <row r="93" spans="1:9">
      <c r="A93" s="8">
        <v>6.8237914781315995E-2</v>
      </c>
      <c r="B93" s="8">
        <v>0.37457274951226172</v>
      </c>
      <c r="C93" s="106">
        <v>0.68417104390419226</v>
      </c>
      <c r="D93" s="104">
        <v>13</v>
      </c>
      <c r="E93" s="101" t="s">
        <v>5086</v>
      </c>
      <c r="F93" s="60" t="s">
        <v>5087</v>
      </c>
      <c r="G93" s="104" t="s">
        <v>1849</v>
      </c>
      <c r="H93" s="69" t="s">
        <v>3224</v>
      </c>
      <c r="I93" s="60" t="s">
        <v>3752</v>
      </c>
    </row>
    <row r="94" spans="1:9">
      <c r="A94" s="106">
        <v>6.8237914781315995E-2</v>
      </c>
      <c r="B94" s="106">
        <v>0.80914576343562938</v>
      </c>
      <c r="C94" s="1">
        <v>0.69533376410377068</v>
      </c>
      <c r="D94" s="59">
        <v>1</v>
      </c>
      <c r="E94" s="46" t="s">
        <v>4989</v>
      </c>
      <c r="F94" s="46" t="s">
        <v>3766</v>
      </c>
      <c r="G94" s="46" t="s">
        <v>1777</v>
      </c>
      <c r="H94" s="52" t="s">
        <v>3176</v>
      </c>
      <c r="I94" s="46" t="s">
        <v>3752</v>
      </c>
    </row>
    <row r="95" spans="1:9">
      <c r="A95" s="8">
        <v>6.8237914781315995E-2</v>
      </c>
      <c r="B95" s="8">
        <v>0.26135224736058948</v>
      </c>
      <c r="C95" s="8">
        <v>0.73238915943268701</v>
      </c>
      <c r="D95" s="62">
        <v>10</v>
      </c>
      <c r="E95" s="63" t="s">
        <v>5052</v>
      </c>
      <c r="F95" s="64" t="s">
        <v>5053</v>
      </c>
      <c r="G95" t="s">
        <v>1821</v>
      </c>
      <c r="H95" s="57" t="s">
        <v>3218</v>
      </c>
      <c r="I95" s="6" t="s">
        <v>3752</v>
      </c>
    </row>
    <row r="96" spans="1:9">
      <c r="A96" s="106">
        <v>6.8237914781315995E-2</v>
      </c>
      <c r="B96" s="106">
        <v>0.10735205918816826</v>
      </c>
      <c r="C96" s="1">
        <v>0.74356254276693878</v>
      </c>
      <c r="D96" s="59">
        <v>12</v>
      </c>
      <c r="E96" s="98" t="s">
        <v>5025</v>
      </c>
      <c r="F96" s="46" t="s">
        <v>5026</v>
      </c>
      <c r="G96" s="98" t="s">
        <v>1795</v>
      </c>
      <c r="H96" s="52" t="s">
        <v>3193</v>
      </c>
      <c r="I96" s="46" t="s">
        <v>3752</v>
      </c>
    </row>
    <row r="97" spans="1:9">
      <c r="A97" s="106">
        <v>6.8237914781315995E-2</v>
      </c>
      <c r="B97" s="106">
        <v>0.10735205918816826</v>
      </c>
      <c r="C97" s="1">
        <v>0.75973153203019539</v>
      </c>
      <c r="D97" s="59">
        <v>10</v>
      </c>
      <c r="E97" s="98" t="s">
        <v>5023</v>
      </c>
      <c r="F97" s="108" t="s">
        <v>4248</v>
      </c>
      <c r="G97" s="98" t="s">
        <v>1798</v>
      </c>
      <c r="H97" s="52" t="s">
        <v>3192</v>
      </c>
      <c r="I97" s="60" t="s">
        <v>3752</v>
      </c>
    </row>
    <row r="98" spans="1:9">
      <c r="A98" s="106">
        <v>6.8237914781315995E-2</v>
      </c>
      <c r="B98" s="106">
        <v>0.37457274951226172</v>
      </c>
      <c r="C98" s="106">
        <v>0.76972546105389372</v>
      </c>
      <c r="D98" s="104">
        <v>9</v>
      </c>
      <c r="E98" s="3" t="s">
        <v>5083</v>
      </c>
      <c r="F98" s="71" t="s">
        <v>3765</v>
      </c>
      <c r="G98" s="104" t="s">
        <v>1844</v>
      </c>
      <c r="H98" s="69" t="s">
        <v>3234</v>
      </c>
      <c r="I98" s="60" t="s">
        <v>3752</v>
      </c>
    </row>
    <row r="99" spans="1:9">
      <c r="A99" s="106">
        <v>6.8237914781315995E-2</v>
      </c>
      <c r="B99" s="106">
        <v>0.80914576343562938</v>
      </c>
      <c r="C99" s="1">
        <v>0.77977291377380631</v>
      </c>
      <c r="D99" s="59">
        <v>4</v>
      </c>
      <c r="E99" s="46" t="s">
        <v>4994</v>
      </c>
      <c r="F99" s="46" t="s">
        <v>3819</v>
      </c>
      <c r="G99" s="46" t="s">
        <v>1783</v>
      </c>
      <c r="H99" s="52" t="s">
        <v>3174</v>
      </c>
      <c r="I99" s="60" t="s">
        <v>3752</v>
      </c>
    </row>
    <row r="100" spans="1:9">
      <c r="A100" s="106">
        <v>6.8237914781315995E-2</v>
      </c>
      <c r="B100" s="106">
        <v>0.10735205918816826</v>
      </c>
      <c r="C100" s="1">
        <v>0.81156746561295423</v>
      </c>
      <c r="D100" s="59">
        <v>2</v>
      </c>
      <c r="E100" s="98" t="s">
        <v>5010</v>
      </c>
      <c r="F100" s="108" t="s">
        <v>5011</v>
      </c>
      <c r="G100" s="98" t="s">
        <v>1797</v>
      </c>
      <c r="H100" s="52" t="s">
        <v>3182</v>
      </c>
      <c r="I100" s="60" t="s">
        <v>3752</v>
      </c>
    </row>
    <row r="101" spans="1:9">
      <c r="A101" s="106">
        <v>6.8237914781315995E-2</v>
      </c>
      <c r="B101" s="106">
        <v>0.10735205918816826</v>
      </c>
      <c r="C101" s="1">
        <v>0.81687783591316276</v>
      </c>
      <c r="D101" s="59">
        <v>7</v>
      </c>
      <c r="E101" s="98" t="s">
        <v>5018</v>
      </c>
      <c r="F101" s="108" t="s">
        <v>5019</v>
      </c>
      <c r="G101" s="98" t="s">
        <v>1800</v>
      </c>
      <c r="H101" s="52" t="s">
        <v>3194</v>
      </c>
      <c r="I101" s="60" t="s">
        <v>3752</v>
      </c>
    </row>
    <row r="102" spans="1:9">
      <c r="A102" s="106">
        <v>6.8237914781315995E-2</v>
      </c>
      <c r="B102" s="106">
        <v>0.37457274951226172</v>
      </c>
      <c r="C102" s="106">
        <v>0.82388074437463243</v>
      </c>
      <c r="D102" s="104">
        <v>20</v>
      </c>
      <c r="E102" s="101" t="s">
        <v>5097</v>
      </c>
      <c r="F102" s="60" t="s">
        <v>5098</v>
      </c>
      <c r="G102" s="104" t="s">
        <v>1834</v>
      </c>
      <c r="H102" s="69" t="s">
        <v>3225</v>
      </c>
      <c r="I102" s="60" t="s">
        <v>3752</v>
      </c>
    </row>
    <row r="103" spans="1:9">
      <c r="A103" s="106">
        <v>6.8237914781315995E-2</v>
      </c>
      <c r="B103" s="106">
        <v>0.37457274951226172</v>
      </c>
      <c r="C103" s="106">
        <v>0.8270187839023091</v>
      </c>
      <c r="D103" s="104">
        <v>1</v>
      </c>
      <c r="E103" s="101" t="s">
        <v>5070</v>
      </c>
      <c r="F103" s="68" t="s">
        <v>5071</v>
      </c>
      <c r="G103" s="6" t="s">
        <v>1838</v>
      </c>
      <c r="H103" s="69" t="s">
        <v>3231</v>
      </c>
      <c r="I103" s="60" t="s">
        <v>3752</v>
      </c>
    </row>
    <row r="104" spans="1:9">
      <c r="A104" s="106">
        <v>6.8237914781315995E-2</v>
      </c>
      <c r="B104" s="106">
        <v>0.26135224736058948</v>
      </c>
      <c r="C104" s="106">
        <v>0.85071953142059376</v>
      </c>
      <c r="D104" s="62">
        <v>5</v>
      </c>
      <c r="E104" s="67" t="s">
        <v>5044</v>
      </c>
      <c r="F104" s="64" t="s">
        <v>4365</v>
      </c>
      <c r="G104" s="98" t="s">
        <v>1820</v>
      </c>
      <c r="H104" s="57" t="s">
        <v>3207</v>
      </c>
      <c r="I104" s="104" t="s">
        <v>3752</v>
      </c>
    </row>
    <row r="105" spans="1:9">
      <c r="A105" s="106">
        <v>6.8237914781315995E-2</v>
      </c>
      <c r="B105" s="106">
        <v>0.37457274951226172</v>
      </c>
      <c r="C105" s="106">
        <v>0.85431064888551911</v>
      </c>
      <c r="D105" s="104">
        <v>11</v>
      </c>
      <c r="E105" s="101" t="s">
        <v>5085</v>
      </c>
      <c r="F105" s="70" t="s">
        <v>4306</v>
      </c>
      <c r="G105" s="104" t="s">
        <v>1831</v>
      </c>
      <c r="H105" s="69" t="s">
        <v>3242</v>
      </c>
      <c r="I105" s="60" t="s">
        <v>3752</v>
      </c>
    </row>
    <row r="106" spans="1:9">
      <c r="A106" s="106">
        <v>6.8237914781315995E-2</v>
      </c>
      <c r="B106" s="106">
        <v>0.37457274951226172</v>
      </c>
      <c r="C106" s="106">
        <v>0.88302428634085239</v>
      </c>
      <c r="D106" s="104">
        <v>19</v>
      </c>
      <c r="E106" s="101" t="s">
        <v>5096</v>
      </c>
      <c r="F106" s="60" t="s">
        <v>3765</v>
      </c>
      <c r="G106" s="104" t="s">
        <v>1843</v>
      </c>
      <c r="H106" s="69" t="s">
        <v>3227</v>
      </c>
      <c r="I106" s="60" t="s">
        <v>3752</v>
      </c>
    </row>
    <row r="107" spans="1:9">
      <c r="A107" s="106">
        <v>6.8237914781315995E-2</v>
      </c>
      <c r="B107" s="106">
        <v>0.80914576343562938</v>
      </c>
      <c r="C107" s="1">
        <v>0.95542606672976671</v>
      </c>
      <c r="D107" s="59">
        <v>2</v>
      </c>
      <c r="E107" s="108" t="s">
        <v>4990</v>
      </c>
      <c r="F107" s="108" t="s">
        <v>4991</v>
      </c>
      <c r="G107" s="46" t="s">
        <v>1784</v>
      </c>
      <c r="H107" s="52" t="s">
        <v>3177</v>
      </c>
      <c r="I107" s="60" t="s">
        <v>3752</v>
      </c>
    </row>
    <row r="108" spans="1:9">
      <c r="A108" s="106">
        <v>6.8237914781315995E-2</v>
      </c>
      <c r="B108" s="106">
        <v>0.37457274951226172</v>
      </c>
      <c r="C108" s="106">
        <v>0.9690250292216247</v>
      </c>
      <c r="D108" s="104">
        <v>8</v>
      </c>
      <c r="E108" s="101" t="s">
        <v>5083</v>
      </c>
      <c r="F108" s="72" t="s">
        <v>5084</v>
      </c>
      <c r="G108" s="104" t="s">
        <v>1827</v>
      </c>
      <c r="H108" s="69" t="s">
        <v>3241</v>
      </c>
      <c r="I108" s="104" t="s">
        <v>3752</v>
      </c>
    </row>
    <row r="109" spans="1:9">
      <c r="A109" s="106">
        <v>6.8237914781315995E-2</v>
      </c>
      <c r="B109" s="106">
        <v>0.10735205918816826</v>
      </c>
      <c r="C109" s="1">
        <v>0.98937357220832678</v>
      </c>
      <c r="D109" s="59">
        <v>1</v>
      </c>
      <c r="E109" s="98" t="s">
        <v>5008</v>
      </c>
      <c r="F109" s="46" t="s">
        <v>5009</v>
      </c>
      <c r="G109" s="98" t="s">
        <v>1794</v>
      </c>
      <c r="H109" s="52" t="s">
        <v>3196</v>
      </c>
      <c r="I109" s="46" t="s">
        <v>3752</v>
      </c>
    </row>
    <row r="110" spans="1:9">
      <c r="A110" s="106">
        <v>6.8237914781315995E-2</v>
      </c>
      <c r="B110" s="106">
        <v>0.10735205918816826</v>
      </c>
      <c r="C110" s="1">
        <v>0.99576141251321759</v>
      </c>
      <c r="D110" s="59">
        <v>6</v>
      </c>
      <c r="E110" t="s">
        <v>5016</v>
      </c>
      <c r="F110" s="108" t="s">
        <v>5017</v>
      </c>
      <c r="G110" t="s">
        <v>1803</v>
      </c>
      <c r="H110" s="52" t="s">
        <v>3195</v>
      </c>
      <c r="I110" s="60" t="s">
        <v>3752</v>
      </c>
    </row>
    <row r="111" spans="1:9">
      <c r="A111" s="106">
        <v>6.8237914781316023E-2</v>
      </c>
      <c r="B111" s="106">
        <v>0.10735205918816826</v>
      </c>
      <c r="C111" s="1">
        <v>0.33056776877466931</v>
      </c>
      <c r="D111" s="59">
        <v>13</v>
      </c>
      <c r="E111" s="98" t="s">
        <v>5027</v>
      </c>
      <c r="F111" s="108" t="s">
        <v>5028</v>
      </c>
      <c r="G111" s="98" t="s">
        <v>1796</v>
      </c>
      <c r="H111" s="52" t="s">
        <v>3191</v>
      </c>
      <c r="I111" s="60" t="s">
        <v>3752</v>
      </c>
    </row>
    <row r="112" spans="1:9">
      <c r="A112" s="106">
        <v>6.8237914781316023E-2</v>
      </c>
      <c r="B112" s="106">
        <v>0.80914576343562938</v>
      </c>
      <c r="C112" s="1">
        <v>0.47106431006371241</v>
      </c>
      <c r="D112" s="59">
        <v>9</v>
      </c>
      <c r="E112" s="46" t="s">
        <v>5003</v>
      </c>
      <c r="F112" s="46" t="s">
        <v>5004</v>
      </c>
      <c r="G112" s="46" t="s">
        <v>1782</v>
      </c>
      <c r="H112" s="52" t="s">
        <v>3175</v>
      </c>
      <c r="I112" s="60" t="s">
        <v>3752</v>
      </c>
    </row>
    <row r="113" spans="1:9">
      <c r="A113" s="106">
        <v>6.8237914781316023E-2</v>
      </c>
      <c r="B113" s="106">
        <v>0.37457274951226172</v>
      </c>
      <c r="C113" s="106">
        <v>0.52641595791599216</v>
      </c>
      <c r="D113" s="104">
        <v>10</v>
      </c>
      <c r="E113" s="3" t="s">
        <v>3737</v>
      </c>
      <c r="F113" s="71" t="s">
        <v>3738</v>
      </c>
      <c r="G113" s="104" t="s">
        <v>1832</v>
      </c>
      <c r="H113" s="69" t="s">
        <v>3230</v>
      </c>
      <c r="I113" s="60" t="s">
        <v>3752</v>
      </c>
    </row>
    <row r="114" spans="1:9">
      <c r="A114" s="106">
        <v>6.8237914781316023E-2</v>
      </c>
      <c r="B114" s="106">
        <v>0.26135224736058948</v>
      </c>
      <c r="C114" s="106">
        <v>0.53689605174301125</v>
      </c>
      <c r="D114" s="62">
        <v>1</v>
      </c>
      <c r="E114" s="63" t="s">
        <v>5038</v>
      </c>
      <c r="F114" s="64" t="s">
        <v>5039</v>
      </c>
      <c r="G114" s="98" t="s">
        <v>1818</v>
      </c>
      <c r="H114" s="57" t="s">
        <v>3208</v>
      </c>
      <c r="I114" s="104" t="s">
        <v>3752</v>
      </c>
    </row>
    <row r="115" spans="1:9">
      <c r="A115" s="106">
        <v>6.8237914781316023E-2</v>
      </c>
      <c r="B115" s="106">
        <v>0.26135224736058948</v>
      </c>
      <c r="C115" s="106">
        <v>0.55516761957374405</v>
      </c>
      <c r="D115" s="62">
        <v>15</v>
      </c>
      <c r="E115" s="63" t="s">
        <v>5059</v>
      </c>
      <c r="F115" s="64" t="s">
        <v>5060</v>
      </c>
      <c r="G115" s="98" t="s">
        <v>1824</v>
      </c>
      <c r="H115" s="57" t="s">
        <v>3217</v>
      </c>
      <c r="I115" s="104" t="s">
        <v>3752</v>
      </c>
    </row>
    <row r="116" spans="1:9">
      <c r="A116" s="106">
        <v>6.8237914781316023E-2</v>
      </c>
      <c r="B116" s="106">
        <v>0.10735205918816826</v>
      </c>
      <c r="C116" s="1">
        <v>0.5573134977008124</v>
      </c>
      <c r="D116" s="59">
        <v>15</v>
      </c>
      <c r="E116" s="98" t="s">
        <v>5031</v>
      </c>
      <c r="F116" s="46" t="s">
        <v>4040</v>
      </c>
      <c r="G116" s="98" t="s">
        <v>1792</v>
      </c>
      <c r="H116" s="52" t="s">
        <v>3189</v>
      </c>
      <c r="I116" s="60" t="s">
        <v>3752</v>
      </c>
    </row>
    <row r="117" spans="1:9">
      <c r="A117" s="106">
        <v>6.8237914781316023E-2</v>
      </c>
      <c r="B117" s="106">
        <v>0.37457274951226172</v>
      </c>
      <c r="C117" s="106">
        <v>0.73203831930130725</v>
      </c>
      <c r="D117" s="104">
        <v>23</v>
      </c>
      <c r="E117" s="101" t="s">
        <v>5102</v>
      </c>
      <c r="F117" s="68" t="s">
        <v>3762</v>
      </c>
      <c r="G117" s="104" t="s">
        <v>1828</v>
      </c>
      <c r="H117" s="69" t="s">
        <v>3237</v>
      </c>
      <c r="I117" s="104" t="s">
        <v>3752</v>
      </c>
    </row>
    <row r="118" spans="1:9">
      <c r="A118" s="106">
        <v>6.8237914781316023E-2</v>
      </c>
      <c r="B118" s="106">
        <v>0.80914576343562938</v>
      </c>
      <c r="C118" s="99">
        <v>0.78760364288680385</v>
      </c>
      <c r="D118" s="59">
        <v>3</v>
      </c>
      <c r="E118" s="46" t="s">
        <v>4992</v>
      </c>
      <c r="F118" s="46" t="s">
        <v>4993</v>
      </c>
      <c r="G118" s="46" t="s">
        <v>1781</v>
      </c>
      <c r="H118" s="52" t="s">
        <v>3180</v>
      </c>
      <c r="I118" s="60" t="s">
        <v>3752</v>
      </c>
    </row>
    <row r="119" spans="1:9">
      <c r="A119" s="106">
        <v>6.8237914781316023E-2</v>
      </c>
      <c r="B119" s="106">
        <v>0.26135224736058948</v>
      </c>
      <c r="C119" s="106">
        <v>0.80064638778202279</v>
      </c>
      <c r="D119" s="62">
        <v>21</v>
      </c>
      <c r="E119" s="67" t="s">
        <v>5068</v>
      </c>
      <c r="F119" s="66" t="s">
        <v>5069</v>
      </c>
      <c r="G119" s="98" t="s">
        <v>1826</v>
      </c>
      <c r="H119" s="57" t="s">
        <v>3201</v>
      </c>
      <c r="I119" s="104" t="s">
        <v>3752</v>
      </c>
    </row>
    <row r="120" spans="1:9">
      <c r="A120" s="106">
        <v>6.8237914781316023E-2</v>
      </c>
      <c r="B120" s="106">
        <v>0.10735205918816826</v>
      </c>
      <c r="C120" s="1">
        <v>0.82319096823227755</v>
      </c>
      <c r="D120" s="59">
        <v>5</v>
      </c>
      <c r="E120" s="98" t="s">
        <v>4870</v>
      </c>
      <c r="F120" s="46" t="s">
        <v>5015</v>
      </c>
      <c r="G120" s="98" t="s">
        <v>1793</v>
      </c>
      <c r="H120" s="52" t="s">
        <v>3184</v>
      </c>
      <c r="I120" s="46" t="s">
        <v>3752</v>
      </c>
    </row>
    <row r="121" spans="1:9">
      <c r="A121" s="106">
        <v>6.8237914781316023E-2</v>
      </c>
      <c r="B121" s="106">
        <v>0.37457274951226172</v>
      </c>
      <c r="C121" s="106">
        <v>0.84450414425461751</v>
      </c>
      <c r="D121" s="104">
        <v>18</v>
      </c>
      <c r="E121" s="3" t="s">
        <v>5094</v>
      </c>
      <c r="F121" s="60" t="s">
        <v>5095</v>
      </c>
      <c r="G121" s="104" t="s">
        <v>1847</v>
      </c>
      <c r="H121" s="69" t="s">
        <v>3222</v>
      </c>
      <c r="I121" s="60" t="s">
        <v>3752</v>
      </c>
    </row>
    <row r="122" spans="1:9">
      <c r="A122" s="1">
        <v>9.2891976238658858E-2</v>
      </c>
      <c r="B122" s="1">
        <v>0.85426708609038782</v>
      </c>
      <c r="C122" s="1">
        <v>3.0362818720868212E-3</v>
      </c>
      <c r="D122">
        <v>11</v>
      </c>
      <c r="E122" s="104" t="s">
        <v>4621</v>
      </c>
      <c r="F122" s="104" t="s">
        <v>4622</v>
      </c>
      <c r="G122" s="104" t="s">
        <v>2961</v>
      </c>
    </row>
    <row r="123" spans="1:9">
      <c r="A123" s="1">
        <v>9.2891976238658858E-2</v>
      </c>
      <c r="B123" s="1">
        <v>0.97548158971023757</v>
      </c>
      <c r="C123" s="1">
        <v>1.5152782575424739E-2</v>
      </c>
      <c r="D123" s="98">
        <v>12</v>
      </c>
      <c r="E123" s="56" t="s">
        <v>4577</v>
      </c>
      <c r="F123" s="56" t="s">
        <v>4578</v>
      </c>
      <c r="G123" s="56" t="s">
        <v>2940</v>
      </c>
      <c r="H123" s="98"/>
    </row>
    <row r="124" spans="1:9">
      <c r="A124" s="1">
        <v>9.2891976238658858E-2</v>
      </c>
      <c r="B124" s="1">
        <v>0.49490553607106658</v>
      </c>
      <c r="C124" s="1">
        <v>1.9104452291599405E-2</v>
      </c>
      <c r="D124">
        <v>10</v>
      </c>
      <c r="E124" s="6" t="s">
        <v>4421</v>
      </c>
      <c r="F124" s="6" t="s">
        <v>4422</v>
      </c>
      <c r="G124" s="6" t="s">
        <v>2857</v>
      </c>
    </row>
    <row r="125" spans="1:9">
      <c r="A125" s="1">
        <v>9.2891976238658858E-2</v>
      </c>
      <c r="B125" s="1">
        <v>0.45538935045037354</v>
      </c>
      <c r="C125" s="1">
        <v>2.8339865494925842E-2</v>
      </c>
      <c r="D125">
        <v>16</v>
      </c>
      <c r="E125" s="104" t="s">
        <v>4497</v>
      </c>
      <c r="F125" s="104" t="s">
        <v>4498</v>
      </c>
      <c r="G125" s="104" t="s">
        <v>2884</v>
      </c>
    </row>
    <row r="126" spans="1:9">
      <c r="A126" s="99">
        <v>9.2891976238658858E-2</v>
      </c>
      <c r="B126" s="99">
        <v>0.49490553607106658</v>
      </c>
      <c r="C126" s="1">
        <v>3.5183824106835959E-2</v>
      </c>
      <c r="D126" s="98">
        <v>6</v>
      </c>
      <c r="E126" s="104" t="s">
        <v>4413</v>
      </c>
      <c r="F126" s="104" t="s">
        <v>4414</v>
      </c>
      <c r="G126" s="104" t="s">
        <v>2859</v>
      </c>
      <c r="H126" s="98"/>
      <c r="I126" s="98"/>
    </row>
    <row r="127" spans="1:9">
      <c r="A127" s="1">
        <v>9.2891976238658858E-2</v>
      </c>
      <c r="B127" s="1">
        <v>5.1153287088266608E-2</v>
      </c>
      <c r="C127" s="1">
        <v>4.9190523439294198E-2</v>
      </c>
      <c r="D127">
        <v>14</v>
      </c>
      <c r="E127" s="104" t="s">
        <v>4537</v>
      </c>
      <c r="F127" s="104" t="s">
        <v>4538</v>
      </c>
      <c r="G127" s="104"/>
    </row>
    <row r="128" spans="1:9">
      <c r="A128" s="1">
        <v>9.2891976238658858E-2</v>
      </c>
      <c r="B128" s="1">
        <v>0.97548158971023757</v>
      </c>
      <c r="C128" s="1">
        <v>5.6293869244661843E-2</v>
      </c>
      <c r="D128">
        <v>5</v>
      </c>
      <c r="E128" s="56" t="s">
        <v>4564</v>
      </c>
      <c r="F128" s="56" t="s">
        <v>4565</v>
      </c>
      <c r="G128" s="56" t="s">
        <v>2926</v>
      </c>
      <c r="H128" s="98"/>
    </row>
    <row r="129" spans="1:8">
      <c r="A129" s="1">
        <v>9.2891976238658858E-2</v>
      </c>
      <c r="B129" s="1">
        <v>0.49490553607106658</v>
      </c>
      <c r="C129" s="1">
        <v>5.8589537214074117E-2</v>
      </c>
      <c r="D129" s="98">
        <v>25</v>
      </c>
      <c r="E129" s="104" t="s">
        <v>4449</v>
      </c>
      <c r="F129" s="104" t="s">
        <v>4450</v>
      </c>
      <c r="G129" s="104" t="s">
        <v>2872</v>
      </c>
      <c r="H129" s="98"/>
    </row>
    <row r="130" spans="1:8">
      <c r="A130" s="1">
        <v>9.2891976238658858E-2</v>
      </c>
      <c r="B130" s="1">
        <v>0.32799101029205158</v>
      </c>
      <c r="C130" s="1">
        <v>5.9588264512141942E-2</v>
      </c>
      <c r="D130">
        <v>28</v>
      </c>
      <c r="E130" s="104" t="s">
        <v>4682</v>
      </c>
      <c r="F130" s="104" t="s">
        <v>4509</v>
      </c>
      <c r="G130" s="104" t="s">
        <v>2966</v>
      </c>
    </row>
    <row r="131" spans="1:8">
      <c r="A131" s="1">
        <v>9.2891976238658858E-2</v>
      </c>
      <c r="B131" s="1">
        <v>0.32799101029205158</v>
      </c>
      <c r="C131" s="1">
        <v>7.2317211830131956E-2</v>
      </c>
      <c r="D131">
        <v>5</v>
      </c>
      <c r="E131" s="104" t="s">
        <v>3872</v>
      </c>
      <c r="F131" s="104" t="s">
        <v>4637</v>
      </c>
      <c r="G131" s="104" t="s">
        <v>2982</v>
      </c>
    </row>
    <row r="132" spans="1:8">
      <c r="A132" s="1">
        <v>9.2891976238658858E-2</v>
      </c>
      <c r="B132" s="1">
        <v>0.49490553607106658</v>
      </c>
      <c r="C132" s="1">
        <v>7.2975360523963917E-2</v>
      </c>
      <c r="D132">
        <v>21</v>
      </c>
      <c r="E132" s="104" t="s">
        <v>4441</v>
      </c>
      <c r="F132" s="104" t="s">
        <v>4442</v>
      </c>
      <c r="G132" s="104" t="s">
        <v>2864</v>
      </c>
    </row>
    <row r="133" spans="1:8">
      <c r="A133" s="1">
        <v>9.2891976238658858E-2</v>
      </c>
      <c r="B133" s="99">
        <v>3.7703553288351621E-2</v>
      </c>
      <c r="C133" s="1">
        <v>8.8683943943431376E-2</v>
      </c>
      <c r="D133">
        <v>17</v>
      </c>
      <c r="E133" s="104" t="s">
        <v>3959</v>
      </c>
      <c r="F133" s="104" t="s">
        <v>4713</v>
      </c>
      <c r="G133" s="104" t="s">
        <v>3020</v>
      </c>
      <c r="H133" s="98"/>
    </row>
    <row r="134" spans="1:8">
      <c r="A134" s="1">
        <v>9.2891976238658858E-2</v>
      </c>
      <c r="B134" s="1">
        <v>3.7703553288351621E-2</v>
      </c>
      <c r="C134" s="1">
        <v>9.8396650986442347E-2</v>
      </c>
      <c r="D134">
        <v>28</v>
      </c>
      <c r="E134" s="104" t="s">
        <v>4734</v>
      </c>
      <c r="F134" s="104" t="s">
        <v>4735</v>
      </c>
      <c r="G134" s="104" t="s">
        <v>3021</v>
      </c>
      <c r="H134" s="98"/>
    </row>
    <row r="135" spans="1:8">
      <c r="A135" s="1">
        <v>9.2891976238658858E-2</v>
      </c>
      <c r="B135" s="1">
        <v>0.49490553607106658</v>
      </c>
      <c r="C135" s="1">
        <v>9.8643880184087429E-2</v>
      </c>
      <c r="D135">
        <v>8</v>
      </c>
      <c r="E135" s="6" t="s">
        <v>4417</v>
      </c>
      <c r="F135" s="6" t="s">
        <v>4418</v>
      </c>
      <c r="G135" s="6" t="s">
        <v>2865</v>
      </c>
    </row>
    <row r="136" spans="1:8">
      <c r="A136" s="1">
        <v>9.2891976238658858E-2</v>
      </c>
      <c r="B136" s="1">
        <v>0.45538935045037354</v>
      </c>
      <c r="C136" s="1">
        <v>9.8955333072350715E-2</v>
      </c>
      <c r="D136">
        <v>21</v>
      </c>
      <c r="E136" s="104" t="s">
        <v>4506</v>
      </c>
      <c r="F136" s="104" t="s">
        <v>4507</v>
      </c>
      <c r="G136" s="104" t="s">
        <v>2890</v>
      </c>
    </row>
    <row r="137" spans="1:8">
      <c r="A137" s="1">
        <v>9.2891976238658858E-2</v>
      </c>
      <c r="B137" s="1">
        <v>0.32799101029205158</v>
      </c>
      <c r="C137" s="1">
        <v>0.10075574340822258</v>
      </c>
      <c r="D137">
        <v>19</v>
      </c>
      <c r="E137" s="6" t="s">
        <v>4664</v>
      </c>
      <c r="F137" s="6" t="s">
        <v>4665</v>
      </c>
      <c r="G137" s="6" t="s">
        <v>2979</v>
      </c>
    </row>
    <row r="138" spans="1:8">
      <c r="A138" s="1">
        <v>9.2891976238658858E-2</v>
      </c>
      <c r="B138" s="1">
        <v>0.97548158971023757</v>
      </c>
      <c r="C138" s="1">
        <v>0.10171069251715459</v>
      </c>
      <c r="D138">
        <v>2</v>
      </c>
      <c r="E138" s="56" t="s">
        <v>3931</v>
      </c>
      <c r="F138" s="56" t="s">
        <v>4559</v>
      </c>
      <c r="G138" s="56" t="s">
        <v>2937</v>
      </c>
      <c r="H138" s="98"/>
    </row>
    <row r="139" spans="1:8">
      <c r="A139" s="1">
        <v>9.2891976238658858E-2</v>
      </c>
      <c r="B139" s="1">
        <v>5.1153287088266608E-2</v>
      </c>
      <c r="C139" s="1">
        <v>0.10212190859655124</v>
      </c>
      <c r="D139">
        <v>5</v>
      </c>
      <c r="E139" s="6" t="s">
        <v>4520</v>
      </c>
      <c r="F139" s="6" t="s">
        <v>4521</v>
      </c>
      <c r="G139" s="6" t="s">
        <v>2913</v>
      </c>
    </row>
    <row r="140" spans="1:8">
      <c r="A140" s="1">
        <v>9.2891976238658858E-2</v>
      </c>
      <c r="B140" s="1">
        <v>0.97548158971023757</v>
      </c>
      <c r="C140" s="1">
        <v>0.11108638818107386</v>
      </c>
      <c r="D140">
        <v>1</v>
      </c>
      <c r="E140" s="56" t="s">
        <v>4557</v>
      </c>
      <c r="F140" s="56" t="s">
        <v>4558</v>
      </c>
      <c r="G140" s="56" t="s">
        <v>2932</v>
      </c>
      <c r="H140" s="98"/>
    </row>
    <row r="141" spans="1:8">
      <c r="A141" s="1">
        <v>9.2891976238658858E-2</v>
      </c>
      <c r="B141" s="1">
        <v>3.7703553288351621E-2</v>
      </c>
      <c r="C141" s="1">
        <v>0.11413137311224431</v>
      </c>
      <c r="D141">
        <v>7</v>
      </c>
      <c r="E141" s="104" t="s">
        <v>4695</v>
      </c>
      <c r="F141" s="104" t="s">
        <v>4696</v>
      </c>
      <c r="G141" s="104" t="s">
        <v>3015</v>
      </c>
      <c r="H141" s="98"/>
    </row>
    <row r="142" spans="1:8">
      <c r="A142" s="1">
        <v>9.2891976238658858E-2</v>
      </c>
      <c r="B142" s="1">
        <v>0.45538935045037354</v>
      </c>
      <c r="C142" s="1">
        <v>0.1218775256694441</v>
      </c>
      <c r="D142">
        <v>3</v>
      </c>
      <c r="E142" s="6" t="s">
        <v>3854</v>
      </c>
      <c r="F142" s="6" t="s">
        <v>4475</v>
      </c>
      <c r="G142" s="6" t="s">
        <v>2881</v>
      </c>
    </row>
    <row r="143" spans="1:8">
      <c r="A143" s="1">
        <v>9.2891976238658858E-2</v>
      </c>
      <c r="B143" s="1">
        <v>3.7703553288351621E-2</v>
      </c>
      <c r="C143" s="1">
        <v>0.12709761230630767</v>
      </c>
      <c r="D143">
        <v>13</v>
      </c>
      <c r="E143" s="104" t="s">
        <v>4650</v>
      </c>
      <c r="F143" s="104" t="s">
        <v>4707</v>
      </c>
      <c r="G143" s="104" t="s">
        <v>3017</v>
      </c>
      <c r="H143" s="98"/>
    </row>
    <row r="144" spans="1:8">
      <c r="A144" s="1">
        <v>9.2891976238658858E-2</v>
      </c>
      <c r="B144" s="1">
        <v>0.85426708609038782</v>
      </c>
      <c r="C144" s="1">
        <v>0.13333789694517673</v>
      </c>
      <c r="D144">
        <v>15</v>
      </c>
      <c r="E144" s="104" t="s">
        <v>4506</v>
      </c>
      <c r="F144" s="104" t="s">
        <v>4628</v>
      </c>
      <c r="G144" s="104" t="s">
        <v>2958</v>
      </c>
    </row>
    <row r="145" spans="1:8">
      <c r="A145" s="1">
        <v>9.2891976238658858E-2</v>
      </c>
      <c r="B145" s="1">
        <v>0.49490553607106658</v>
      </c>
      <c r="C145" s="1">
        <v>0.13491811769474038</v>
      </c>
      <c r="D145">
        <v>3</v>
      </c>
      <c r="E145" s="104" t="s">
        <v>4407</v>
      </c>
      <c r="F145" s="104" t="s">
        <v>4408</v>
      </c>
      <c r="G145" s="104" t="s">
        <v>2837</v>
      </c>
    </row>
    <row r="146" spans="1:8">
      <c r="A146" s="1">
        <v>9.2891976238658858E-2</v>
      </c>
      <c r="B146" s="1">
        <v>3.7703553288351621E-2</v>
      </c>
      <c r="C146" s="1">
        <v>0.14345689611284151</v>
      </c>
      <c r="D146">
        <v>20</v>
      </c>
      <c r="E146" s="104" t="s">
        <v>4718</v>
      </c>
      <c r="F146" s="104" t="s">
        <v>4719</v>
      </c>
      <c r="G146" s="104" t="s">
        <v>3004</v>
      </c>
      <c r="H146" s="98"/>
    </row>
    <row r="147" spans="1:8">
      <c r="A147" s="1">
        <v>9.2891976238658858E-2</v>
      </c>
      <c r="B147" s="1">
        <v>3.7703553288351621E-2</v>
      </c>
      <c r="C147" s="1">
        <v>0.1452842307146166</v>
      </c>
      <c r="D147">
        <v>22</v>
      </c>
      <c r="E147" s="6" t="s">
        <v>4722</v>
      </c>
      <c r="F147" s="6" t="s">
        <v>4723</v>
      </c>
      <c r="G147" s="6" t="s">
        <v>3011</v>
      </c>
    </row>
    <row r="148" spans="1:8">
      <c r="A148" s="1">
        <v>9.2891976238658858E-2</v>
      </c>
      <c r="B148" s="1">
        <v>0.49490553607106658</v>
      </c>
      <c r="C148" s="1">
        <v>0.14911640025541895</v>
      </c>
      <c r="D148" s="98">
        <v>5</v>
      </c>
      <c r="E148" s="104" t="s">
        <v>4411</v>
      </c>
      <c r="F148" s="104" t="s">
        <v>4412</v>
      </c>
      <c r="G148" s="104" t="s">
        <v>2853</v>
      </c>
      <c r="H148" s="98"/>
    </row>
    <row r="149" spans="1:8">
      <c r="A149" s="1">
        <v>9.2891976238658858E-2</v>
      </c>
      <c r="B149" s="1">
        <v>3.7703553288351621E-2</v>
      </c>
      <c r="C149" s="1">
        <v>0.15320848643229379</v>
      </c>
      <c r="D149" s="98">
        <v>14</v>
      </c>
      <c r="E149" s="104" t="s">
        <v>4650</v>
      </c>
      <c r="F149" s="104" t="s">
        <v>4708</v>
      </c>
      <c r="G149" s="104" t="s">
        <v>3019</v>
      </c>
    </row>
    <row r="150" spans="1:8">
      <c r="A150" s="1">
        <v>9.2891976238658858E-2</v>
      </c>
      <c r="B150" s="1">
        <v>0.85426708609038782</v>
      </c>
      <c r="C150" s="1">
        <v>0.15621311449084463</v>
      </c>
      <c r="D150">
        <v>5</v>
      </c>
      <c r="E150" s="104" t="s">
        <v>4609</v>
      </c>
      <c r="F150" s="104" t="s">
        <v>4610</v>
      </c>
      <c r="G150" s="104" t="s">
        <v>2959</v>
      </c>
    </row>
    <row r="151" spans="1:8">
      <c r="A151" s="1">
        <v>9.2891976238658858E-2</v>
      </c>
      <c r="B151" s="1">
        <v>0.49490553607106658</v>
      </c>
      <c r="C151" s="1">
        <v>0.15946272055207056</v>
      </c>
      <c r="D151">
        <v>15</v>
      </c>
      <c r="E151" s="104" t="s">
        <v>4430</v>
      </c>
      <c r="F151" s="104" t="s">
        <v>4431</v>
      </c>
      <c r="G151" s="104" t="s">
        <v>2848</v>
      </c>
    </row>
    <row r="152" spans="1:8">
      <c r="A152" s="1">
        <v>9.2891976238658858E-2</v>
      </c>
      <c r="B152" s="1">
        <v>0.32799101029205158</v>
      </c>
      <c r="C152" s="1">
        <v>0.16077977351751727</v>
      </c>
      <c r="D152">
        <v>14</v>
      </c>
      <c r="E152" s="104" t="s">
        <v>4654</v>
      </c>
      <c r="F152" s="104" t="s">
        <v>4655</v>
      </c>
      <c r="G152" s="104" t="s">
        <v>2984</v>
      </c>
      <c r="H152" s="98"/>
    </row>
    <row r="153" spans="1:8">
      <c r="A153" s="99">
        <v>9.2891976238658858E-2</v>
      </c>
      <c r="B153" s="99">
        <v>3.7703553288351621E-2</v>
      </c>
      <c r="C153" s="99">
        <v>0.1620036474470522</v>
      </c>
      <c r="D153" s="98">
        <v>10</v>
      </c>
      <c r="E153" s="104" t="s">
        <v>4701</v>
      </c>
      <c r="F153" s="104" t="s">
        <v>4702</v>
      </c>
      <c r="G153" s="104" t="s">
        <v>2997</v>
      </c>
    </row>
    <row r="154" spans="1:8">
      <c r="A154" s="1">
        <v>9.2891976238658858E-2</v>
      </c>
      <c r="B154" s="1">
        <v>0.45538935045037354</v>
      </c>
      <c r="C154" s="1">
        <v>0.17742498333591783</v>
      </c>
      <c r="D154">
        <v>18</v>
      </c>
      <c r="E154" s="104" t="s">
        <v>4501</v>
      </c>
      <c r="F154" s="104" t="s">
        <v>4502</v>
      </c>
      <c r="G154" s="104" t="s">
        <v>2882</v>
      </c>
    </row>
    <row r="155" spans="1:8">
      <c r="A155" s="1">
        <v>9.2891976238658858E-2</v>
      </c>
      <c r="B155" s="1">
        <v>5.1153287088266608E-2</v>
      </c>
      <c r="C155" s="1">
        <v>0.17903410826661448</v>
      </c>
      <c r="D155" s="98">
        <v>17</v>
      </c>
      <c r="E155" s="104" t="s">
        <v>4543</v>
      </c>
      <c r="F155" s="104" t="s">
        <v>4452</v>
      </c>
      <c r="G155" s="104" t="s">
        <v>2906</v>
      </c>
    </row>
    <row r="156" spans="1:8">
      <c r="A156" s="1">
        <v>9.2891976238658858E-2</v>
      </c>
      <c r="B156" s="1">
        <v>3.7703553288351621E-2</v>
      </c>
      <c r="C156" s="1">
        <v>0.18156293970737059</v>
      </c>
      <c r="D156">
        <v>6</v>
      </c>
      <c r="E156" s="104" t="s">
        <v>4693</v>
      </c>
      <c r="F156" s="104" t="s">
        <v>4694</v>
      </c>
      <c r="G156" s="104" t="s">
        <v>3003</v>
      </c>
    </row>
    <row r="157" spans="1:8">
      <c r="A157" s="1">
        <v>9.2891976238658858E-2</v>
      </c>
      <c r="B157" s="1">
        <v>0.45538935045037354</v>
      </c>
      <c r="C157" s="1">
        <v>0.19139890397066761</v>
      </c>
      <c r="D157">
        <v>1</v>
      </c>
      <c r="E157" s="104" t="s">
        <v>4471</v>
      </c>
      <c r="F157" s="104" t="s">
        <v>4472</v>
      </c>
      <c r="G157" s="104" t="s">
        <v>2891</v>
      </c>
      <c r="H157" s="98"/>
    </row>
    <row r="158" spans="1:8">
      <c r="A158" s="1">
        <v>9.2891976238658858E-2</v>
      </c>
      <c r="B158" s="1">
        <v>0.32799101029205158</v>
      </c>
      <c r="C158" s="1">
        <v>0.19531468274394104</v>
      </c>
      <c r="D158">
        <v>27</v>
      </c>
      <c r="E158" s="104" t="s">
        <v>4680</v>
      </c>
      <c r="F158" s="104" t="s">
        <v>4681</v>
      </c>
      <c r="G158" s="104" t="s">
        <v>2964</v>
      </c>
    </row>
    <row r="159" spans="1:8">
      <c r="A159" s="1">
        <v>9.2891976238658858E-2</v>
      </c>
      <c r="B159" s="1">
        <v>3.7703553288351621E-2</v>
      </c>
      <c r="C159" s="1">
        <v>0.1963090518174917</v>
      </c>
      <c r="D159">
        <v>9</v>
      </c>
      <c r="E159" s="6" t="s">
        <v>4699</v>
      </c>
      <c r="F159" s="6" t="s">
        <v>4700</v>
      </c>
      <c r="G159" s="6" t="s">
        <v>3005</v>
      </c>
    </row>
    <row r="160" spans="1:8">
      <c r="A160" s="1">
        <v>9.2891976238658858E-2</v>
      </c>
      <c r="B160" s="1">
        <v>0.49490553607106658</v>
      </c>
      <c r="C160" s="1">
        <v>0.19780259051579052</v>
      </c>
      <c r="D160" s="98">
        <v>11</v>
      </c>
      <c r="E160" s="104" t="s">
        <v>4423</v>
      </c>
      <c r="F160" s="104" t="s">
        <v>4424</v>
      </c>
      <c r="G160" s="104" t="s">
        <v>2851</v>
      </c>
    </row>
    <row r="161" spans="1:9">
      <c r="A161" s="1">
        <v>9.2891976238658858E-2</v>
      </c>
      <c r="B161" s="1">
        <v>0.45538935045037354</v>
      </c>
      <c r="C161" s="1">
        <v>0.20307292055654025</v>
      </c>
      <c r="D161">
        <v>4</v>
      </c>
      <c r="E161" s="104" t="s">
        <v>4476</v>
      </c>
      <c r="F161" s="104" t="s">
        <v>4477</v>
      </c>
      <c r="G161" s="104" t="s">
        <v>2897</v>
      </c>
      <c r="H161" s="98"/>
    </row>
    <row r="162" spans="1:9">
      <c r="A162" s="1">
        <v>9.2891976238658858E-2</v>
      </c>
      <c r="B162" s="1">
        <v>0.45538935045037354</v>
      </c>
      <c r="C162" s="1">
        <v>0.22240076537586806</v>
      </c>
      <c r="D162">
        <v>17</v>
      </c>
      <c r="E162" s="104" t="s">
        <v>4499</v>
      </c>
      <c r="F162" s="104" t="s">
        <v>4500</v>
      </c>
      <c r="G162" s="104" t="s">
        <v>2877</v>
      </c>
      <c r="H162" s="98"/>
    </row>
    <row r="163" spans="1:9">
      <c r="A163" s="1">
        <v>9.2891976238658858E-2</v>
      </c>
      <c r="B163" s="1">
        <v>0.45538935045037354</v>
      </c>
      <c r="C163" s="1">
        <v>0.23008586913048323</v>
      </c>
      <c r="D163">
        <v>5</v>
      </c>
      <c r="E163" s="104" t="s">
        <v>4478</v>
      </c>
      <c r="F163" s="104" t="s">
        <v>4479</v>
      </c>
      <c r="G163" s="104" t="s">
        <v>2894</v>
      </c>
      <c r="H163" s="98"/>
    </row>
    <row r="164" spans="1:9">
      <c r="A164" s="1">
        <v>9.2891976238658858E-2</v>
      </c>
      <c r="B164" s="1">
        <v>3.7703553288351621E-2</v>
      </c>
      <c r="C164" s="1">
        <v>0.24204392785466178</v>
      </c>
      <c r="D164">
        <v>1</v>
      </c>
      <c r="E164" s="104" t="s">
        <v>4683</v>
      </c>
      <c r="F164" s="104" t="s">
        <v>4684</v>
      </c>
      <c r="G164" s="104" t="s">
        <v>3012</v>
      </c>
      <c r="H164" s="98"/>
    </row>
    <row r="165" spans="1:9">
      <c r="A165" s="1">
        <v>9.2891976238658858E-2</v>
      </c>
      <c r="B165" s="1">
        <v>5.1153287088266608E-2</v>
      </c>
      <c r="C165" s="1">
        <v>0.24868500724678588</v>
      </c>
      <c r="D165">
        <v>10</v>
      </c>
      <c r="E165" s="104" t="s">
        <v>4529</v>
      </c>
      <c r="F165" s="104" t="s">
        <v>4530</v>
      </c>
      <c r="G165" s="104" t="s">
        <v>2904</v>
      </c>
      <c r="H165" s="98"/>
    </row>
    <row r="166" spans="1:9">
      <c r="A166" s="1">
        <v>9.2891976238658858E-2</v>
      </c>
      <c r="B166" s="1">
        <v>0.32799101029205158</v>
      </c>
      <c r="C166" s="1">
        <v>0.26031994057127683</v>
      </c>
      <c r="D166">
        <v>10</v>
      </c>
      <c r="E166" s="104" t="s">
        <v>4646</v>
      </c>
      <c r="F166" s="104" t="s">
        <v>4647</v>
      </c>
      <c r="G166" s="104" t="s">
        <v>2990</v>
      </c>
      <c r="H166" s="98"/>
    </row>
    <row r="167" spans="1:9">
      <c r="A167" s="1">
        <v>9.2891976238658858E-2</v>
      </c>
      <c r="B167" s="1">
        <v>0.32799101029205158</v>
      </c>
      <c r="C167" s="1">
        <v>0.26940577596202364</v>
      </c>
      <c r="D167">
        <v>7</v>
      </c>
      <c r="E167" s="104" t="s">
        <v>4640</v>
      </c>
      <c r="F167" s="104" t="s">
        <v>4641</v>
      </c>
      <c r="G167" s="57" t="s">
        <v>2968</v>
      </c>
    </row>
    <row r="168" spans="1:9">
      <c r="A168" s="1">
        <v>9.2891976238658858E-2</v>
      </c>
      <c r="B168" s="1">
        <v>0.32799101029205158</v>
      </c>
      <c r="C168" s="1">
        <v>0.27432890021462231</v>
      </c>
      <c r="D168">
        <v>13</v>
      </c>
      <c r="E168" s="104" t="s">
        <v>4652</v>
      </c>
      <c r="F168" s="104" t="s">
        <v>4653</v>
      </c>
      <c r="G168" s="104" t="s">
        <v>2975</v>
      </c>
      <c r="H168" s="98"/>
    </row>
    <row r="169" spans="1:9">
      <c r="A169" s="1">
        <v>9.2891976238658858E-2</v>
      </c>
      <c r="B169" s="1">
        <v>5.1153287088266608E-2</v>
      </c>
      <c r="C169" s="1">
        <v>0.28162203571320499</v>
      </c>
      <c r="D169">
        <v>3</v>
      </c>
      <c r="E169" s="6" t="s">
        <v>4516</v>
      </c>
      <c r="F169" s="6" t="s">
        <v>4517</v>
      </c>
      <c r="G169" s="6" t="s">
        <v>2907</v>
      </c>
    </row>
    <row r="170" spans="1:9">
      <c r="A170" s="1">
        <v>9.2891976238658858E-2</v>
      </c>
      <c r="B170" s="1">
        <v>0.32799101029205158</v>
      </c>
      <c r="C170" s="1">
        <v>0.2830239753495275</v>
      </c>
      <c r="D170">
        <v>26</v>
      </c>
      <c r="E170" s="104" t="s">
        <v>4678</v>
      </c>
      <c r="F170" s="104" t="s">
        <v>4679</v>
      </c>
      <c r="G170" s="104" t="s">
        <v>2985</v>
      </c>
    </row>
    <row r="171" spans="1:9">
      <c r="A171" s="1">
        <v>9.2891976238658858E-2</v>
      </c>
      <c r="B171" s="1">
        <v>3.7703553288351621E-2</v>
      </c>
      <c r="C171" s="1">
        <v>0.28309052832527448</v>
      </c>
      <c r="D171">
        <v>12</v>
      </c>
      <c r="E171" s="104" t="s">
        <v>4705</v>
      </c>
      <c r="F171" s="104" t="s">
        <v>4706</v>
      </c>
      <c r="G171" s="104" t="s">
        <v>3002</v>
      </c>
      <c r="H171" s="98"/>
    </row>
    <row r="172" spans="1:9">
      <c r="A172" s="1">
        <v>9.2891976238658858E-2</v>
      </c>
      <c r="B172" s="1">
        <v>0.32799101029205158</v>
      </c>
      <c r="C172" s="1">
        <v>0.28650510961288289</v>
      </c>
      <c r="D172">
        <v>18</v>
      </c>
      <c r="E172" s="104" t="s">
        <v>4662</v>
      </c>
      <c r="F172" s="104" t="s">
        <v>4663</v>
      </c>
      <c r="G172" s="104" t="s">
        <v>2989</v>
      </c>
      <c r="H172" s="98"/>
    </row>
    <row r="173" spans="1:9">
      <c r="A173" s="99">
        <v>9.2891976238658858E-2</v>
      </c>
      <c r="B173" s="99">
        <v>3.7703553288351621E-2</v>
      </c>
      <c r="C173" s="1">
        <v>0.30494935278089907</v>
      </c>
      <c r="D173" s="98">
        <v>2</v>
      </c>
      <c r="E173" s="104" t="s">
        <v>4685</v>
      </c>
      <c r="F173" s="104" t="s">
        <v>4686</v>
      </c>
      <c r="G173" s="104" t="s">
        <v>3001</v>
      </c>
      <c r="H173" s="98"/>
      <c r="I173" s="98"/>
    </row>
    <row r="174" spans="1:9">
      <c r="A174" s="1">
        <v>9.2891976238658858E-2</v>
      </c>
      <c r="B174" s="1">
        <v>0.97548158971023757</v>
      </c>
      <c r="C174" s="1">
        <v>0.30923206642999401</v>
      </c>
      <c r="D174">
        <v>13</v>
      </c>
      <c r="E174" s="56" t="s">
        <v>4579</v>
      </c>
      <c r="F174" s="56" t="s">
        <v>4580</v>
      </c>
      <c r="G174" s="56" t="s">
        <v>2928</v>
      </c>
      <c r="H174" s="98"/>
    </row>
    <row r="175" spans="1:9">
      <c r="A175" s="1">
        <v>9.2891976238658858E-2</v>
      </c>
      <c r="B175" s="1">
        <v>0.97548158971023757</v>
      </c>
      <c r="C175" s="1">
        <v>0.31488037944602876</v>
      </c>
      <c r="D175">
        <v>19</v>
      </c>
      <c r="E175" s="56" t="s">
        <v>4591</v>
      </c>
      <c r="F175" s="56" t="s">
        <v>4592</v>
      </c>
      <c r="G175" s="56" t="s">
        <v>2930</v>
      </c>
    </row>
    <row r="176" spans="1:9">
      <c r="A176" s="1">
        <v>9.2891976238658858E-2</v>
      </c>
      <c r="B176" s="1">
        <v>0.97548158971023757</v>
      </c>
      <c r="C176" s="1">
        <v>0.31925135628627477</v>
      </c>
      <c r="D176">
        <v>15</v>
      </c>
      <c r="E176" s="56" t="s">
        <v>4583</v>
      </c>
      <c r="F176" s="56" t="s">
        <v>4584</v>
      </c>
      <c r="G176" s="56" t="s">
        <v>2927</v>
      </c>
    </row>
    <row r="177" spans="1:8">
      <c r="A177" s="1">
        <v>9.2891976238658858E-2</v>
      </c>
      <c r="B177" s="1">
        <v>0.97548158971023757</v>
      </c>
      <c r="C177" s="1">
        <v>0.33011169530009654</v>
      </c>
      <c r="D177">
        <v>10</v>
      </c>
      <c r="E177" s="56" t="s">
        <v>4573</v>
      </c>
      <c r="F177" s="56" t="s">
        <v>4574</v>
      </c>
      <c r="G177" s="56" t="s">
        <v>2943</v>
      </c>
    </row>
    <row r="178" spans="1:8">
      <c r="A178" s="1">
        <v>9.2891976238658858E-2</v>
      </c>
      <c r="B178" s="1">
        <v>0.49490553607106658</v>
      </c>
      <c r="C178" s="1">
        <v>0.33034305709396117</v>
      </c>
      <c r="D178">
        <v>4</v>
      </c>
      <c r="E178" s="104" t="s">
        <v>4409</v>
      </c>
      <c r="F178" s="104" t="s">
        <v>4410</v>
      </c>
      <c r="G178" s="104" t="s">
        <v>2873</v>
      </c>
    </row>
    <row r="179" spans="1:8">
      <c r="A179" s="1">
        <v>9.2891976238658858E-2</v>
      </c>
      <c r="B179" s="1">
        <v>0.85426708609038782</v>
      </c>
      <c r="C179" s="1">
        <v>0.34445108365422683</v>
      </c>
      <c r="D179">
        <v>3</v>
      </c>
      <c r="E179" s="104" t="s">
        <v>4605</v>
      </c>
      <c r="F179" s="104" t="s">
        <v>4606</v>
      </c>
      <c r="G179" s="104" t="s">
        <v>2962</v>
      </c>
      <c r="H179" s="98"/>
    </row>
    <row r="180" spans="1:8">
      <c r="A180" s="1">
        <v>9.2891976238658858E-2</v>
      </c>
      <c r="B180" s="1">
        <v>5.1153287088266608E-2</v>
      </c>
      <c r="C180" s="1">
        <v>0.34572219902915746</v>
      </c>
      <c r="D180">
        <v>2</v>
      </c>
      <c r="E180" s="104" t="s">
        <v>4514</v>
      </c>
      <c r="F180" s="104" t="s">
        <v>4515</v>
      </c>
      <c r="G180" s="104" t="s">
        <v>2921</v>
      </c>
    </row>
    <row r="181" spans="1:8">
      <c r="A181" s="1">
        <v>9.2891976238658858E-2</v>
      </c>
      <c r="B181" s="1">
        <v>5.1153287088266608E-2</v>
      </c>
      <c r="C181" s="1">
        <v>0.34860073462863972</v>
      </c>
      <c r="D181">
        <v>23</v>
      </c>
      <c r="E181" s="104" t="s">
        <v>4553</v>
      </c>
      <c r="F181" s="104" t="s">
        <v>4554</v>
      </c>
      <c r="G181" s="104" t="s">
        <v>2920</v>
      </c>
    </row>
    <row r="182" spans="1:8">
      <c r="A182" s="1">
        <v>9.2891976238658858E-2</v>
      </c>
      <c r="B182" s="1">
        <v>5.1153287088266608E-2</v>
      </c>
      <c r="C182" s="1">
        <v>0.35224684386097083</v>
      </c>
      <c r="D182">
        <v>18</v>
      </c>
      <c r="E182" s="6" t="s">
        <v>4544</v>
      </c>
      <c r="F182" s="6" t="s">
        <v>4545</v>
      </c>
      <c r="G182" s="6" t="s">
        <v>2911</v>
      </c>
    </row>
    <row r="183" spans="1:8">
      <c r="A183" s="1">
        <v>9.2891976238658858E-2</v>
      </c>
      <c r="B183" s="1">
        <v>0.32799101029205158</v>
      </c>
      <c r="C183" s="1">
        <v>0.35314970581998606</v>
      </c>
      <c r="D183">
        <v>11</v>
      </c>
      <c r="E183" s="104" t="s">
        <v>4648</v>
      </c>
      <c r="F183" s="104" t="s">
        <v>4649</v>
      </c>
      <c r="G183" s="104" t="s">
        <v>2981</v>
      </c>
      <c r="H183" s="98"/>
    </row>
    <row r="184" spans="1:8">
      <c r="A184" s="1">
        <v>9.2891976238658858E-2</v>
      </c>
      <c r="B184" s="1">
        <v>5.1153287088266608E-2</v>
      </c>
      <c r="C184" s="1">
        <v>0.35441178979131538</v>
      </c>
      <c r="D184">
        <v>22</v>
      </c>
      <c r="E184" s="104" t="s">
        <v>4551</v>
      </c>
      <c r="F184" s="104" t="s">
        <v>4552</v>
      </c>
      <c r="G184" s="104" t="s">
        <v>2914</v>
      </c>
      <c r="H184" s="98"/>
    </row>
    <row r="185" spans="1:8">
      <c r="A185" s="1">
        <v>9.2891976238658858E-2</v>
      </c>
      <c r="B185" s="1">
        <v>5.1153287088266608E-2</v>
      </c>
      <c r="C185" s="1">
        <v>0.37678219028833748</v>
      </c>
      <c r="D185">
        <v>4</v>
      </c>
      <c r="E185" s="6" t="s">
        <v>4518</v>
      </c>
      <c r="F185" s="6" t="s">
        <v>4519</v>
      </c>
      <c r="G185" s="6" t="s">
        <v>2916</v>
      </c>
    </row>
    <row r="186" spans="1:8">
      <c r="A186" s="1">
        <v>9.2891976238658858E-2</v>
      </c>
      <c r="B186" s="1">
        <v>0.49490553607106658</v>
      </c>
      <c r="C186" s="1">
        <v>0.40664515714638039</v>
      </c>
      <c r="D186">
        <v>16</v>
      </c>
      <c r="E186" s="104" t="s">
        <v>4432</v>
      </c>
      <c r="F186" s="104" t="s">
        <v>4433</v>
      </c>
      <c r="G186" s="104" t="s">
        <v>2843</v>
      </c>
    </row>
    <row r="187" spans="1:8">
      <c r="A187" s="1">
        <v>9.2891976238658858E-2</v>
      </c>
      <c r="B187" s="1">
        <v>0.97548158971023757</v>
      </c>
      <c r="C187" s="1">
        <v>0.41276127474470103</v>
      </c>
      <c r="D187">
        <v>7</v>
      </c>
      <c r="E187" s="56" t="s">
        <v>4568</v>
      </c>
      <c r="F187" s="56" t="s">
        <v>4435</v>
      </c>
      <c r="G187" s="56" t="s">
        <v>2933</v>
      </c>
      <c r="H187" s="98"/>
    </row>
    <row r="188" spans="1:8">
      <c r="A188" s="1">
        <v>9.2891976238658858E-2</v>
      </c>
      <c r="B188" s="1">
        <v>0.49490553607106658</v>
      </c>
      <c r="C188" s="1">
        <v>0.41500604880707914</v>
      </c>
      <c r="D188" s="98">
        <v>26</v>
      </c>
      <c r="E188" s="104" t="s">
        <v>4451</v>
      </c>
      <c r="F188" s="104" t="s">
        <v>4452</v>
      </c>
      <c r="G188" s="104" t="s">
        <v>2846</v>
      </c>
    </row>
    <row r="189" spans="1:8">
      <c r="A189" s="1">
        <v>9.2891976238658858E-2</v>
      </c>
      <c r="B189" s="1">
        <v>3.7703553288351621E-2</v>
      </c>
      <c r="C189" s="1">
        <v>0.41918337077495083</v>
      </c>
      <c r="D189">
        <v>29</v>
      </c>
      <c r="E189" s="104" t="s">
        <v>4736</v>
      </c>
      <c r="F189" s="104" t="s">
        <v>4737</v>
      </c>
      <c r="G189" s="104" t="s">
        <v>3007</v>
      </c>
      <c r="H189" s="98"/>
    </row>
    <row r="190" spans="1:8">
      <c r="A190" s="1">
        <v>9.2891976238658858E-2</v>
      </c>
      <c r="B190" s="1">
        <v>0.32799101029205158</v>
      </c>
      <c r="C190" s="1">
        <v>0.43212252414348562</v>
      </c>
      <c r="D190">
        <v>9</v>
      </c>
      <c r="E190" s="104" t="s">
        <v>4644</v>
      </c>
      <c r="F190" s="104" t="s">
        <v>4645</v>
      </c>
      <c r="G190" s="104" t="s">
        <v>2988</v>
      </c>
    </row>
    <row r="191" spans="1:8">
      <c r="A191" s="1">
        <v>9.2891976238658858E-2</v>
      </c>
      <c r="B191" s="1">
        <v>0.45538935045037354</v>
      </c>
      <c r="C191" s="1">
        <v>0.4399485371307561</v>
      </c>
      <c r="D191">
        <v>9</v>
      </c>
      <c r="E191" s="104" t="s">
        <v>4485</v>
      </c>
      <c r="F191" s="104" t="s">
        <v>4486</v>
      </c>
      <c r="G191" s="104" t="s">
        <v>2893</v>
      </c>
      <c r="H191" s="98"/>
    </row>
    <row r="192" spans="1:8">
      <c r="A192" s="1">
        <v>9.2891976238658858E-2</v>
      </c>
      <c r="B192" s="1">
        <v>0.97548158971023757</v>
      </c>
      <c r="C192" s="1">
        <v>0.44261605979480489</v>
      </c>
      <c r="D192">
        <v>18</v>
      </c>
      <c r="E192" s="56" t="s">
        <v>4589</v>
      </c>
      <c r="F192" s="56" t="s">
        <v>4590</v>
      </c>
      <c r="G192" s="56" t="s">
        <v>2941</v>
      </c>
      <c r="H192" s="98"/>
    </row>
    <row r="193" spans="1:8">
      <c r="A193" s="1">
        <v>9.2891976238658858E-2</v>
      </c>
      <c r="B193" s="1">
        <v>0.49490553607106658</v>
      </c>
      <c r="C193" s="1">
        <v>0.4437303468452003</v>
      </c>
      <c r="D193">
        <v>24</v>
      </c>
      <c r="E193" s="104" t="s">
        <v>4447</v>
      </c>
      <c r="F193" s="104" t="s">
        <v>4448</v>
      </c>
      <c r="G193" s="104" t="s">
        <v>2854</v>
      </c>
      <c r="H193" s="98"/>
    </row>
    <row r="194" spans="1:8">
      <c r="A194" s="1">
        <v>9.2891976238658858E-2</v>
      </c>
      <c r="B194" s="1">
        <v>3.7703553288351621E-2</v>
      </c>
      <c r="C194" s="1">
        <v>0.44952299482181812</v>
      </c>
      <c r="D194">
        <v>3</v>
      </c>
      <c r="E194" s="104" t="s">
        <v>4687</v>
      </c>
      <c r="F194" s="104" t="s">
        <v>4688</v>
      </c>
      <c r="G194" s="104" t="s">
        <v>3016</v>
      </c>
      <c r="H194" s="98"/>
    </row>
    <row r="195" spans="1:8">
      <c r="A195" s="1">
        <v>9.2891976238658858E-2</v>
      </c>
      <c r="B195" s="1">
        <v>0.97548158971023757</v>
      </c>
      <c r="C195" s="1">
        <v>0.45177979943199764</v>
      </c>
      <c r="D195">
        <v>9</v>
      </c>
      <c r="E195" s="56" t="s">
        <v>4571</v>
      </c>
      <c r="F195" s="56" t="s">
        <v>4572</v>
      </c>
      <c r="G195" s="56" t="s">
        <v>2945</v>
      </c>
      <c r="H195" s="98"/>
    </row>
    <row r="196" spans="1:8">
      <c r="A196" s="1">
        <v>9.2891976238658858E-2</v>
      </c>
      <c r="B196" s="1">
        <v>0.49490553607106658</v>
      </c>
      <c r="C196" s="1">
        <v>0.45671832691117464</v>
      </c>
      <c r="D196">
        <v>27</v>
      </c>
      <c r="E196" s="6" t="s">
        <v>4453</v>
      </c>
      <c r="F196" s="6" t="s">
        <v>4454</v>
      </c>
      <c r="G196" s="6" t="s">
        <v>2844</v>
      </c>
    </row>
    <row r="197" spans="1:8">
      <c r="A197" s="1">
        <v>9.2891976238658858E-2</v>
      </c>
      <c r="B197" s="1">
        <v>0.32799101029205158</v>
      </c>
      <c r="C197" s="1">
        <v>0.45879307184244844</v>
      </c>
      <c r="D197">
        <v>21</v>
      </c>
      <c r="E197" s="6" t="s">
        <v>4668</v>
      </c>
      <c r="F197" s="6" t="s">
        <v>4669</v>
      </c>
      <c r="G197" s="6" t="s">
        <v>2991</v>
      </c>
    </row>
    <row r="198" spans="1:8">
      <c r="A198" s="1">
        <v>9.2891976238658858E-2</v>
      </c>
      <c r="B198" s="1">
        <v>0.85426708609038782</v>
      </c>
      <c r="C198" s="1">
        <v>0.4592698139479473</v>
      </c>
      <c r="D198">
        <v>8</v>
      </c>
      <c r="E198" s="104" t="s">
        <v>4615</v>
      </c>
      <c r="F198" s="104" t="s">
        <v>4616</v>
      </c>
      <c r="G198" s="104" t="s">
        <v>2963</v>
      </c>
      <c r="H198" s="98"/>
    </row>
    <row r="199" spans="1:8">
      <c r="A199" s="1">
        <v>9.2891976238658858E-2</v>
      </c>
      <c r="B199" s="1">
        <v>3.7703553288351621E-2</v>
      </c>
      <c r="C199" s="1">
        <v>0.47222495475087967</v>
      </c>
      <c r="D199">
        <v>4</v>
      </c>
      <c r="E199" s="6" t="s">
        <v>4689</v>
      </c>
      <c r="F199" s="6" t="s">
        <v>4690</v>
      </c>
      <c r="G199" s="6" t="s">
        <v>3000</v>
      </c>
    </row>
    <row r="200" spans="1:8">
      <c r="A200" s="1">
        <v>9.2891976238658858E-2</v>
      </c>
      <c r="B200" s="1">
        <v>5.1153287088266608E-2</v>
      </c>
      <c r="C200" s="1">
        <v>0.47894773878032115</v>
      </c>
      <c r="D200">
        <v>20</v>
      </c>
      <c r="E200" s="104" t="s">
        <v>4548</v>
      </c>
      <c r="F200" s="104" t="s">
        <v>4549</v>
      </c>
      <c r="G200" s="104" t="s">
        <v>2908</v>
      </c>
    </row>
    <row r="201" spans="1:8">
      <c r="A201" s="1">
        <v>9.2891976238658858E-2</v>
      </c>
      <c r="B201" s="1">
        <v>5.1153287088266608E-2</v>
      </c>
      <c r="C201" s="1">
        <v>0.48531496171107158</v>
      </c>
      <c r="D201">
        <v>12</v>
      </c>
      <c r="E201" s="104" t="s">
        <v>4533</v>
      </c>
      <c r="F201" s="104" t="s">
        <v>4534</v>
      </c>
      <c r="G201" s="104" t="s">
        <v>2919</v>
      </c>
    </row>
    <row r="202" spans="1:8">
      <c r="A202" s="1">
        <v>9.2891976238658858E-2</v>
      </c>
      <c r="B202" s="1">
        <v>0.85426708609038782</v>
      </c>
      <c r="C202" s="1">
        <v>0.48894208942508233</v>
      </c>
      <c r="D202">
        <v>2</v>
      </c>
      <c r="E202" s="104" t="s">
        <v>4603</v>
      </c>
      <c r="F202" s="104" t="s">
        <v>4604</v>
      </c>
      <c r="G202" s="104" t="s">
        <v>2952</v>
      </c>
      <c r="H202" s="98"/>
    </row>
    <row r="203" spans="1:8">
      <c r="A203" s="1">
        <v>9.2891976238658858E-2</v>
      </c>
      <c r="B203" s="1">
        <v>0.49490553607106658</v>
      </c>
      <c r="C203" s="1">
        <v>0.50727318008326483</v>
      </c>
      <c r="D203">
        <v>40</v>
      </c>
      <c r="E203" s="104" t="s">
        <v>4469</v>
      </c>
      <c r="F203" s="104" t="s">
        <v>4470</v>
      </c>
      <c r="G203" s="104" t="s">
        <v>2869</v>
      </c>
    </row>
    <row r="204" spans="1:8">
      <c r="A204" s="1">
        <v>9.2891976238658858E-2</v>
      </c>
      <c r="B204" s="1">
        <v>0.49490553607106658</v>
      </c>
      <c r="C204" s="1">
        <v>0.50939662896572269</v>
      </c>
      <c r="D204">
        <v>17</v>
      </c>
      <c r="E204" s="104" t="s">
        <v>4434</v>
      </c>
      <c r="F204" s="104" t="s">
        <v>4435</v>
      </c>
      <c r="G204" s="104" t="s">
        <v>2860</v>
      </c>
    </row>
    <row r="205" spans="1:8">
      <c r="A205" s="1">
        <v>9.2891976238658858E-2</v>
      </c>
      <c r="B205" s="1">
        <v>0.97548158971023757</v>
      </c>
      <c r="C205" s="1">
        <v>0.51026300204033836</v>
      </c>
      <c r="D205">
        <v>21</v>
      </c>
      <c r="E205" s="56" t="s">
        <v>4595</v>
      </c>
      <c r="F205" s="56" t="s">
        <v>4596</v>
      </c>
      <c r="G205" s="56" t="s">
        <v>2925</v>
      </c>
      <c r="H205" s="98"/>
    </row>
    <row r="206" spans="1:8">
      <c r="A206" s="1">
        <v>9.2891976238658858E-2</v>
      </c>
      <c r="B206" s="1">
        <v>0.32799101029205158</v>
      </c>
      <c r="C206" s="1">
        <v>0.51334160818537256</v>
      </c>
      <c r="D206">
        <v>6</v>
      </c>
      <c r="E206" s="6" t="s">
        <v>4638</v>
      </c>
      <c r="F206" s="6" t="s">
        <v>4639</v>
      </c>
      <c r="G206" s="6" t="s">
        <v>2978</v>
      </c>
    </row>
    <row r="207" spans="1:8">
      <c r="A207" s="1">
        <v>9.2891976238658858E-2</v>
      </c>
      <c r="B207" s="99">
        <v>0.85426708609038782</v>
      </c>
      <c r="C207" s="1">
        <v>0.51409422941819127</v>
      </c>
      <c r="D207">
        <v>10</v>
      </c>
      <c r="E207" s="104" t="s">
        <v>4619</v>
      </c>
      <c r="F207" s="104" t="s">
        <v>4620</v>
      </c>
      <c r="G207" s="104" t="s">
        <v>2951</v>
      </c>
      <c r="H207" s="98"/>
    </row>
    <row r="208" spans="1:8">
      <c r="A208" s="1">
        <v>9.2891976238658858E-2</v>
      </c>
      <c r="B208" s="1">
        <v>0.32799101029205158</v>
      </c>
      <c r="C208" s="1">
        <v>0.52492602484274964</v>
      </c>
      <c r="D208">
        <v>1</v>
      </c>
      <c r="E208" s="104" t="s">
        <v>4629</v>
      </c>
      <c r="F208" s="104" t="s">
        <v>4630</v>
      </c>
      <c r="G208" s="104" t="s">
        <v>2971</v>
      </c>
      <c r="H208" s="98"/>
    </row>
    <row r="209" spans="1:8">
      <c r="A209" s="1">
        <v>9.2891976238658858E-2</v>
      </c>
      <c r="B209" s="1">
        <v>0.32799101029205158</v>
      </c>
      <c r="C209" s="1">
        <v>0.53057878887357601</v>
      </c>
      <c r="D209">
        <v>22</v>
      </c>
      <c r="E209" s="104" t="s">
        <v>4670</v>
      </c>
      <c r="F209" s="104" t="s">
        <v>4671</v>
      </c>
      <c r="G209" s="104" t="s">
        <v>2972</v>
      </c>
    </row>
    <row r="210" spans="1:8">
      <c r="A210" s="1">
        <v>9.2891976238658858E-2</v>
      </c>
      <c r="B210" s="1">
        <v>0.32799101029205158</v>
      </c>
      <c r="C210" s="1">
        <v>0.54342606548966743</v>
      </c>
      <c r="D210">
        <v>2</v>
      </c>
      <c r="E210" s="104" t="s">
        <v>4631</v>
      </c>
      <c r="F210" s="104" t="s">
        <v>4632</v>
      </c>
      <c r="G210" s="104" t="s">
        <v>2969</v>
      </c>
      <c r="H210" s="98"/>
    </row>
    <row r="211" spans="1:8">
      <c r="A211" s="1">
        <v>9.2891976238658858E-2</v>
      </c>
      <c r="B211" s="1">
        <v>0.85426708609038782</v>
      </c>
      <c r="C211" s="1">
        <v>0.54518916200302359</v>
      </c>
      <c r="D211" s="98">
        <v>13</v>
      </c>
      <c r="E211" s="104" t="s">
        <v>4625</v>
      </c>
      <c r="F211" s="104" t="s">
        <v>4626</v>
      </c>
      <c r="G211" s="104" t="s">
        <v>2954</v>
      </c>
      <c r="H211" s="98"/>
    </row>
    <row r="212" spans="1:8">
      <c r="A212" s="1">
        <v>9.2891976238658858E-2</v>
      </c>
      <c r="B212" s="1">
        <v>0.45538935045037354</v>
      </c>
      <c r="C212" s="1">
        <v>0.55030445845699538</v>
      </c>
      <c r="D212">
        <v>23</v>
      </c>
      <c r="E212" s="6" t="s">
        <v>4510</v>
      </c>
      <c r="F212" s="6" t="s">
        <v>4511</v>
      </c>
      <c r="G212" s="6" t="s">
        <v>2879</v>
      </c>
    </row>
    <row r="213" spans="1:8">
      <c r="A213" s="1">
        <v>9.2891976238658858E-2</v>
      </c>
      <c r="B213" s="1">
        <v>0.85426708609038782</v>
      </c>
      <c r="C213" s="1">
        <v>0.55520475103984501</v>
      </c>
      <c r="D213">
        <v>6</v>
      </c>
      <c r="E213" s="104" t="s">
        <v>4611</v>
      </c>
      <c r="F213" s="104" t="s">
        <v>4612</v>
      </c>
      <c r="G213" s="104" t="s">
        <v>2949</v>
      </c>
      <c r="H213" s="98"/>
    </row>
    <row r="214" spans="1:8">
      <c r="A214" s="1">
        <v>9.2891976238658858E-2</v>
      </c>
      <c r="B214" s="1">
        <v>0.32799101029205158</v>
      </c>
      <c r="C214" s="1">
        <v>0.56685008420474525</v>
      </c>
      <c r="D214" s="98">
        <v>17</v>
      </c>
      <c r="E214" s="104" t="s">
        <v>4660</v>
      </c>
      <c r="F214" s="104" t="s">
        <v>4661</v>
      </c>
      <c r="G214" s="104" t="s">
        <v>2992</v>
      </c>
    </row>
    <row r="215" spans="1:8">
      <c r="A215" s="1">
        <v>9.2891976238658858E-2</v>
      </c>
      <c r="B215" s="1">
        <v>0.45538935045037354</v>
      </c>
      <c r="C215" s="1">
        <v>0.57481862546734153</v>
      </c>
      <c r="D215">
        <v>2</v>
      </c>
      <c r="E215" s="104" t="s">
        <v>4473</v>
      </c>
      <c r="F215" s="104" t="s">
        <v>4474</v>
      </c>
      <c r="G215" s="104" t="s">
        <v>2896</v>
      </c>
    </row>
    <row r="216" spans="1:8">
      <c r="A216" s="1">
        <v>9.2891976238658858E-2</v>
      </c>
      <c r="B216" s="1">
        <v>0.49490553607106658</v>
      </c>
      <c r="C216" s="1">
        <v>0.57724350035181105</v>
      </c>
      <c r="D216">
        <v>18</v>
      </c>
      <c r="E216" s="6" t="s">
        <v>4436</v>
      </c>
      <c r="F216" s="6" t="s">
        <v>4437</v>
      </c>
      <c r="G216" s="6" t="s">
        <v>2841</v>
      </c>
    </row>
    <row r="217" spans="1:8">
      <c r="A217" s="1">
        <v>9.2891976238658858E-2</v>
      </c>
      <c r="B217" s="1">
        <v>0.49490553607106658</v>
      </c>
      <c r="C217" s="1">
        <v>0.58336120589569729</v>
      </c>
      <c r="D217">
        <v>22</v>
      </c>
      <c r="E217" s="104" t="s">
        <v>4443</v>
      </c>
      <c r="F217" s="104" t="s">
        <v>4444</v>
      </c>
      <c r="G217" s="104" t="s">
        <v>2861</v>
      </c>
    </row>
    <row r="218" spans="1:8">
      <c r="A218" s="1">
        <v>9.2891976238658858E-2</v>
      </c>
      <c r="B218" s="99">
        <v>0.32799101029205158</v>
      </c>
      <c r="C218" s="1">
        <v>0.59065646759517609</v>
      </c>
      <c r="D218">
        <v>15</v>
      </c>
      <c r="E218" s="104" t="s">
        <v>4656</v>
      </c>
      <c r="F218" s="104" t="s">
        <v>4657</v>
      </c>
      <c r="G218" s="104" t="s">
        <v>2993</v>
      </c>
      <c r="H218" s="98"/>
    </row>
    <row r="219" spans="1:8">
      <c r="A219" s="1">
        <v>9.2891976238658858E-2</v>
      </c>
      <c r="B219" s="1">
        <v>0.97548158971023757</v>
      </c>
      <c r="C219" s="1">
        <v>0.60837269419629714</v>
      </c>
      <c r="D219">
        <v>17</v>
      </c>
      <c r="E219" s="56" t="s">
        <v>4587</v>
      </c>
      <c r="F219" s="56" t="s">
        <v>4588</v>
      </c>
      <c r="G219" s="56" t="s">
        <v>2936</v>
      </c>
    </row>
    <row r="220" spans="1:8">
      <c r="A220" s="1">
        <v>9.2891976238658858E-2</v>
      </c>
      <c r="B220" s="1">
        <v>0.49490553607106658</v>
      </c>
      <c r="C220" s="1">
        <v>0.61706462380161697</v>
      </c>
      <c r="D220">
        <v>7</v>
      </c>
      <c r="E220" s="104" t="s">
        <v>4415</v>
      </c>
      <c r="F220" s="104" t="s">
        <v>4416</v>
      </c>
      <c r="G220" s="104" t="s">
        <v>2847</v>
      </c>
      <c r="H220" s="98"/>
    </row>
    <row r="221" spans="1:8">
      <c r="A221" s="1">
        <v>9.2891976238658858E-2</v>
      </c>
      <c r="B221" s="1">
        <v>0.97548158971023757</v>
      </c>
      <c r="C221" s="1">
        <v>0.61750322751565068</v>
      </c>
      <c r="D221">
        <v>4</v>
      </c>
      <c r="E221" s="56" t="s">
        <v>4562</v>
      </c>
      <c r="F221" s="56" t="s">
        <v>4563</v>
      </c>
      <c r="G221" s="56" t="s">
        <v>2939</v>
      </c>
    </row>
    <row r="222" spans="1:8">
      <c r="A222" s="1">
        <v>9.2891976238658858E-2</v>
      </c>
      <c r="B222" s="1">
        <v>5.1153287088266608E-2</v>
      </c>
      <c r="C222" s="1">
        <v>0.61847587593384101</v>
      </c>
      <c r="D222">
        <v>7</v>
      </c>
      <c r="E222" s="104" t="s">
        <v>4524</v>
      </c>
      <c r="F222" s="104" t="s">
        <v>4523</v>
      </c>
      <c r="G222" s="104" t="s">
        <v>2923</v>
      </c>
      <c r="H222" s="98"/>
    </row>
    <row r="223" spans="1:8">
      <c r="A223" s="1">
        <v>9.2891976238658858E-2</v>
      </c>
      <c r="B223" s="1">
        <v>5.1153287088266608E-2</v>
      </c>
      <c r="C223" s="1">
        <v>0.62832224775473999</v>
      </c>
      <c r="D223">
        <v>9</v>
      </c>
      <c r="E223" s="104" t="s">
        <v>4527</v>
      </c>
      <c r="F223" s="104" t="s">
        <v>4528</v>
      </c>
      <c r="G223" s="104" t="s">
        <v>2899</v>
      </c>
    </row>
    <row r="224" spans="1:8">
      <c r="A224" s="1">
        <v>9.2891976238658858E-2</v>
      </c>
      <c r="B224" s="1">
        <v>0.45538935045037354</v>
      </c>
      <c r="C224" s="1">
        <v>0.6335466817740848</v>
      </c>
      <c r="D224">
        <v>14</v>
      </c>
      <c r="E224" s="104" t="s">
        <v>4495</v>
      </c>
      <c r="F224" s="104" t="s">
        <v>4470</v>
      </c>
      <c r="G224" s="104" t="s">
        <v>2880</v>
      </c>
    </row>
    <row r="225" spans="1:8">
      <c r="A225" s="1">
        <v>9.2891976238658858E-2</v>
      </c>
      <c r="B225" s="1">
        <v>0.97548158971023757</v>
      </c>
      <c r="C225" s="1">
        <v>0.63550933243599861</v>
      </c>
      <c r="D225">
        <v>16</v>
      </c>
      <c r="E225" s="56" t="s">
        <v>4585</v>
      </c>
      <c r="F225" s="56" t="s">
        <v>4586</v>
      </c>
      <c r="G225" s="56" t="s">
        <v>2931</v>
      </c>
      <c r="H225" s="98"/>
    </row>
    <row r="226" spans="1:8">
      <c r="A226" s="1">
        <v>9.2891976238658858E-2</v>
      </c>
      <c r="B226" s="1">
        <v>3.7703553288351621E-2</v>
      </c>
      <c r="C226" s="1">
        <v>0.63632156138608498</v>
      </c>
      <c r="D226" s="98">
        <v>5</v>
      </c>
      <c r="E226" s="104" t="s">
        <v>4691</v>
      </c>
      <c r="F226" s="104" t="s">
        <v>4692</v>
      </c>
      <c r="G226" s="104" t="s">
        <v>3018</v>
      </c>
    </row>
    <row r="227" spans="1:8">
      <c r="A227" s="1">
        <v>9.2891976238658858E-2</v>
      </c>
      <c r="B227" s="1">
        <v>0.49490553607106658</v>
      </c>
      <c r="C227" s="1">
        <v>0.64607996774919496</v>
      </c>
      <c r="D227" s="98">
        <v>2</v>
      </c>
      <c r="E227" s="104" t="s">
        <v>4405</v>
      </c>
      <c r="F227" s="104" t="s">
        <v>4406</v>
      </c>
      <c r="G227" s="104" t="s">
        <v>2842</v>
      </c>
    </row>
    <row r="228" spans="1:8">
      <c r="A228" s="1">
        <v>9.2891976238658858E-2</v>
      </c>
      <c r="B228" s="1">
        <v>0.32799101029205158</v>
      </c>
      <c r="C228" s="1">
        <v>0.64910494867744994</v>
      </c>
      <c r="D228" s="98">
        <v>12</v>
      </c>
      <c r="E228" s="104" t="s">
        <v>4650</v>
      </c>
      <c r="F228" s="104" t="s">
        <v>4651</v>
      </c>
      <c r="G228" s="104" t="s">
        <v>2974</v>
      </c>
      <c r="H228" s="98"/>
    </row>
    <row r="229" spans="1:8">
      <c r="A229" s="1">
        <v>9.2891976238658858E-2</v>
      </c>
      <c r="B229" s="1">
        <v>0.97548158971023757</v>
      </c>
      <c r="C229" s="1">
        <v>0.66344541953862146</v>
      </c>
      <c r="D229">
        <v>3</v>
      </c>
      <c r="E229" s="56" t="s">
        <v>4560</v>
      </c>
      <c r="F229" s="56" t="s">
        <v>4561</v>
      </c>
      <c r="G229" s="56" t="s">
        <v>2944</v>
      </c>
      <c r="H229" s="98"/>
    </row>
    <row r="230" spans="1:8">
      <c r="A230" s="1">
        <v>9.2891976238658858E-2</v>
      </c>
      <c r="B230" s="1">
        <v>0.97548158971023757</v>
      </c>
      <c r="C230" s="1">
        <v>0.67392087752667096</v>
      </c>
      <c r="D230">
        <v>20</v>
      </c>
      <c r="E230" s="56" t="s">
        <v>4593</v>
      </c>
      <c r="F230" s="56" t="s">
        <v>4594</v>
      </c>
      <c r="G230" s="56" t="s">
        <v>2934</v>
      </c>
    </row>
    <row r="231" spans="1:8">
      <c r="A231" s="1">
        <v>9.2891976238658858E-2</v>
      </c>
      <c r="B231" s="1">
        <v>0.49490553607106658</v>
      </c>
      <c r="C231" s="1">
        <v>0.67580809909075856</v>
      </c>
      <c r="D231" s="98">
        <v>29</v>
      </c>
      <c r="E231" s="104" t="s">
        <v>4457</v>
      </c>
      <c r="F231" s="104" t="s">
        <v>4458</v>
      </c>
      <c r="G231" s="104" t="s">
        <v>2849</v>
      </c>
    </row>
    <row r="232" spans="1:8">
      <c r="A232" s="1">
        <v>9.2891976238658858E-2</v>
      </c>
      <c r="B232" s="1">
        <v>0.85426708609038782</v>
      </c>
      <c r="C232" s="1">
        <v>0.68018939304687953</v>
      </c>
      <c r="D232">
        <v>9</v>
      </c>
      <c r="E232" s="104" t="s">
        <v>4617</v>
      </c>
      <c r="F232" s="104" t="s">
        <v>4618</v>
      </c>
      <c r="G232" s="104" t="s">
        <v>2956</v>
      </c>
    </row>
    <row r="233" spans="1:8">
      <c r="A233" s="1">
        <v>9.2891976238658858E-2</v>
      </c>
      <c r="B233" s="1">
        <v>0.97548158971023757</v>
      </c>
      <c r="C233" s="1">
        <v>0.68232167434792179</v>
      </c>
      <c r="D233" s="98">
        <v>23</v>
      </c>
      <c r="E233" s="56" t="s">
        <v>4599</v>
      </c>
      <c r="F233" s="56" t="s">
        <v>4600</v>
      </c>
      <c r="G233" s="56" t="s">
        <v>2946</v>
      </c>
    </row>
    <row r="234" spans="1:8">
      <c r="A234" s="1">
        <v>9.2891976238658858E-2</v>
      </c>
      <c r="B234" s="1">
        <v>5.1153287088266608E-2</v>
      </c>
      <c r="C234" s="1">
        <v>0.69700690102950713</v>
      </c>
      <c r="D234" s="98">
        <v>1</v>
      </c>
      <c r="E234" s="104" t="s">
        <v>4512</v>
      </c>
      <c r="F234" s="104" t="s">
        <v>4513</v>
      </c>
      <c r="G234" s="104" t="s">
        <v>2918</v>
      </c>
      <c r="H234" s="98"/>
    </row>
    <row r="235" spans="1:8">
      <c r="A235" s="1">
        <v>9.2891976238658858E-2</v>
      </c>
      <c r="B235" s="1">
        <v>0.49490553607106658</v>
      </c>
      <c r="C235" s="1">
        <v>0.70043600878996815</v>
      </c>
      <c r="D235">
        <v>13</v>
      </c>
      <c r="E235" s="104" t="s">
        <v>4427</v>
      </c>
      <c r="F235" s="104" t="s">
        <v>3959</v>
      </c>
      <c r="G235" s="104" t="s">
        <v>2845</v>
      </c>
      <c r="H235" s="98"/>
    </row>
    <row r="236" spans="1:8">
      <c r="A236" s="1">
        <v>9.2891976238658858E-2</v>
      </c>
      <c r="B236" s="1">
        <v>0.45538935045037354</v>
      </c>
      <c r="C236" s="1">
        <v>0.70074738814131321</v>
      </c>
      <c r="D236">
        <v>13</v>
      </c>
      <c r="E236" s="104" t="s">
        <v>4493</v>
      </c>
      <c r="F236" s="104" t="s">
        <v>4494</v>
      </c>
      <c r="G236" s="104" t="s">
        <v>2883</v>
      </c>
    </row>
    <row r="237" spans="1:8">
      <c r="A237" s="1">
        <v>9.2891976238658858E-2</v>
      </c>
      <c r="B237" s="1">
        <v>5.1153287088266608E-2</v>
      </c>
      <c r="C237" s="1">
        <v>0.71135382367197442</v>
      </c>
      <c r="D237">
        <v>16</v>
      </c>
      <c r="E237" s="104" t="s">
        <v>4541</v>
      </c>
      <c r="F237" s="104" t="s">
        <v>4542</v>
      </c>
      <c r="G237" s="104" t="s">
        <v>2905</v>
      </c>
      <c r="H237" s="98"/>
    </row>
    <row r="238" spans="1:8">
      <c r="A238" s="1">
        <v>9.2891976238658858E-2</v>
      </c>
      <c r="B238" s="1">
        <v>3.7703553288351621E-2</v>
      </c>
      <c r="C238" s="1">
        <v>0.71292826267871134</v>
      </c>
      <c r="D238">
        <v>27</v>
      </c>
      <c r="E238" s="104" t="s">
        <v>4732</v>
      </c>
      <c r="F238" s="104" t="s">
        <v>4733</v>
      </c>
      <c r="G238" s="104" t="s">
        <v>3010</v>
      </c>
    </row>
    <row r="239" spans="1:8">
      <c r="A239" s="1">
        <v>9.2891976238658858E-2</v>
      </c>
      <c r="B239" s="1">
        <v>0.49490553607106658</v>
      </c>
      <c r="C239" s="1">
        <v>0.71968839326744027</v>
      </c>
      <c r="D239">
        <v>28</v>
      </c>
      <c r="E239" s="104" t="s">
        <v>4455</v>
      </c>
      <c r="F239" s="104" t="s">
        <v>4456</v>
      </c>
      <c r="G239" s="104" t="s">
        <v>2863</v>
      </c>
      <c r="H239" s="98"/>
    </row>
    <row r="240" spans="1:8">
      <c r="A240" s="1">
        <v>9.2891976238658858E-2</v>
      </c>
      <c r="B240" s="1">
        <v>0.49490553607106658</v>
      </c>
      <c r="C240" s="1">
        <v>0.72574992680237604</v>
      </c>
      <c r="D240">
        <v>9</v>
      </c>
      <c r="E240" s="104" t="s">
        <v>4419</v>
      </c>
      <c r="F240" s="104" t="s">
        <v>4420</v>
      </c>
      <c r="G240" s="104" t="s">
        <v>2840</v>
      </c>
    </row>
    <row r="241" spans="1:8">
      <c r="A241" s="1">
        <v>9.2891976238658858E-2</v>
      </c>
      <c r="B241" s="1">
        <v>5.1153287088266608E-2</v>
      </c>
      <c r="C241" s="1">
        <v>0.73809077995397532</v>
      </c>
      <c r="D241">
        <v>24</v>
      </c>
      <c r="E241" s="104" t="s">
        <v>4555</v>
      </c>
      <c r="F241" s="104" t="s">
        <v>4556</v>
      </c>
      <c r="G241" s="104" t="s">
        <v>2910</v>
      </c>
      <c r="H241" s="98"/>
    </row>
    <row r="242" spans="1:8">
      <c r="A242" s="1">
        <v>9.2891976238658858E-2</v>
      </c>
      <c r="B242" s="1">
        <v>5.1153287088266608E-2</v>
      </c>
      <c r="C242" s="1">
        <v>0.74166202752615862</v>
      </c>
      <c r="D242">
        <v>8</v>
      </c>
      <c r="E242" s="104" t="s">
        <v>4525</v>
      </c>
      <c r="F242" s="104" t="s">
        <v>4526</v>
      </c>
      <c r="G242" s="104" t="s">
        <v>2902</v>
      </c>
    </row>
    <row r="243" spans="1:8">
      <c r="A243" s="1">
        <v>9.2891976238658858E-2</v>
      </c>
      <c r="B243" s="1">
        <v>0.97548158971023757</v>
      </c>
      <c r="C243" s="1">
        <v>0.75137339748746224</v>
      </c>
      <c r="D243">
        <v>14</v>
      </c>
      <c r="E243" s="56" t="s">
        <v>4581</v>
      </c>
      <c r="F243" s="56" t="s">
        <v>4582</v>
      </c>
      <c r="G243" s="56" t="s">
        <v>2942</v>
      </c>
    </row>
    <row r="244" spans="1:8">
      <c r="A244" s="1">
        <v>9.2891976238658858E-2</v>
      </c>
      <c r="B244" s="1">
        <v>5.1153287088266608E-2</v>
      </c>
      <c r="C244" s="1">
        <v>0.75448316696869611</v>
      </c>
      <c r="D244">
        <v>19</v>
      </c>
      <c r="E244" s="104" t="s">
        <v>4546</v>
      </c>
      <c r="F244" s="104" t="s">
        <v>4547</v>
      </c>
      <c r="G244" s="104" t="s">
        <v>2915</v>
      </c>
    </row>
    <row r="245" spans="1:8">
      <c r="A245" s="1">
        <v>9.2891976238658858E-2</v>
      </c>
      <c r="B245" s="1">
        <v>0.49490553607106658</v>
      </c>
      <c r="C245" s="1">
        <v>0.76131954737643015</v>
      </c>
      <c r="D245">
        <v>30</v>
      </c>
      <c r="E245" s="104" t="s">
        <v>4459</v>
      </c>
      <c r="F245" s="104" t="s">
        <v>4460</v>
      </c>
      <c r="G245" s="104" t="s">
        <v>2868</v>
      </c>
      <c r="H245" s="98"/>
    </row>
    <row r="246" spans="1:8">
      <c r="A246" s="1">
        <v>9.2891976238658858E-2</v>
      </c>
      <c r="B246" s="1">
        <v>3.7703553288351621E-2</v>
      </c>
      <c r="C246" s="1">
        <v>0.76199948032007181</v>
      </c>
      <c r="D246">
        <v>11</v>
      </c>
      <c r="E246" s="6" t="s">
        <v>4703</v>
      </c>
      <c r="F246" s="6" t="s">
        <v>4704</v>
      </c>
      <c r="G246" s="6" t="s">
        <v>2999</v>
      </c>
    </row>
    <row r="247" spans="1:8">
      <c r="A247" s="1">
        <v>9.2891976238658858E-2</v>
      </c>
      <c r="B247" s="1">
        <v>0.97548158971023757</v>
      </c>
      <c r="C247" s="1">
        <v>0.76976842443061444</v>
      </c>
      <c r="D247">
        <v>6</v>
      </c>
      <c r="E247" s="56" t="s">
        <v>4566</v>
      </c>
      <c r="F247" s="56" t="s">
        <v>4567</v>
      </c>
      <c r="G247" s="56" t="s">
        <v>2924</v>
      </c>
    </row>
    <row r="248" spans="1:8">
      <c r="A248" s="1">
        <v>9.2891976238658858E-2</v>
      </c>
      <c r="B248" s="1">
        <v>0.85426708609038782</v>
      </c>
      <c r="C248" s="1">
        <v>0.77014218924859812</v>
      </c>
      <c r="D248">
        <v>7</v>
      </c>
      <c r="E248" s="104" t="s">
        <v>4613</v>
      </c>
      <c r="F248" s="104" t="s">
        <v>4614</v>
      </c>
      <c r="G248" s="104" t="s">
        <v>2955</v>
      </c>
    </row>
    <row r="249" spans="1:8">
      <c r="A249" s="1">
        <v>9.2891976238658858E-2</v>
      </c>
      <c r="B249" s="1">
        <v>5.1153287088266608E-2</v>
      </c>
      <c r="C249" s="1">
        <v>0.7717143575535117</v>
      </c>
      <c r="D249">
        <v>13</v>
      </c>
      <c r="E249" s="6" t="s">
        <v>4535</v>
      </c>
      <c r="F249" s="6" t="s">
        <v>4536</v>
      </c>
      <c r="G249" s="6" t="s">
        <v>2901</v>
      </c>
    </row>
    <row r="250" spans="1:8">
      <c r="A250" s="99">
        <v>9.2891976238658858E-2</v>
      </c>
      <c r="B250" s="99">
        <v>0.45538935045037354</v>
      </c>
      <c r="C250" s="99">
        <v>0.77535281350207819</v>
      </c>
      <c r="D250" s="98">
        <v>12</v>
      </c>
      <c r="E250" s="104" t="s">
        <v>4491</v>
      </c>
      <c r="F250" s="104" t="s">
        <v>4492</v>
      </c>
      <c r="G250" s="104" t="s">
        <v>2887</v>
      </c>
    </row>
    <row r="251" spans="1:8">
      <c r="A251" s="1">
        <v>9.2891976238658858E-2</v>
      </c>
      <c r="B251" s="1">
        <v>3.7703553288351621E-2</v>
      </c>
      <c r="C251" s="1">
        <v>0.78272329015907849</v>
      </c>
      <c r="D251">
        <v>30</v>
      </c>
      <c r="E251" s="104" t="s">
        <v>4738</v>
      </c>
      <c r="F251" s="104" t="s">
        <v>4739</v>
      </c>
      <c r="G251" s="104" t="s">
        <v>3009</v>
      </c>
    </row>
    <row r="252" spans="1:8">
      <c r="A252" s="1">
        <v>9.2891976238658858E-2</v>
      </c>
      <c r="B252" s="1">
        <v>5.1153287088266608E-2</v>
      </c>
      <c r="C252" s="1">
        <v>0.80143802562048716</v>
      </c>
      <c r="D252">
        <v>15</v>
      </c>
      <c r="E252" s="104" t="s">
        <v>4539</v>
      </c>
      <c r="F252" s="104" t="s">
        <v>4540</v>
      </c>
      <c r="G252" s="104" t="s">
        <v>2909</v>
      </c>
      <c r="H252" s="98"/>
    </row>
    <row r="253" spans="1:8">
      <c r="A253" s="1">
        <v>9.2891976238658858E-2</v>
      </c>
      <c r="B253" s="1">
        <v>0.85426708609038782</v>
      </c>
      <c r="C253" s="1">
        <v>0.8070848067094577</v>
      </c>
      <c r="D253">
        <v>12</v>
      </c>
      <c r="E253" s="104" t="s">
        <v>4623</v>
      </c>
      <c r="F253" s="104" t="s">
        <v>4624</v>
      </c>
      <c r="G253" s="104" t="s">
        <v>2960</v>
      </c>
      <c r="H253" s="98"/>
    </row>
    <row r="254" spans="1:8">
      <c r="A254" s="1">
        <v>9.2891976238658858E-2</v>
      </c>
      <c r="B254" s="1">
        <v>0.49490553607106658</v>
      </c>
      <c r="C254" s="1">
        <v>0.80807568979269551</v>
      </c>
      <c r="D254">
        <v>20</v>
      </c>
      <c r="E254" s="104" t="s">
        <v>4439</v>
      </c>
      <c r="F254" s="104" t="s">
        <v>4440</v>
      </c>
      <c r="G254" s="104" t="s">
        <v>2855</v>
      </c>
      <c r="H254" s="98"/>
    </row>
    <row r="255" spans="1:8">
      <c r="A255" s="1">
        <v>9.2891976238658858E-2</v>
      </c>
      <c r="B255" s="1">
        <v>0.45538935045037354</v>
      </c>
      <c r="C255" s="1">
        <v>0.81050767720252503</v>
      </c>
      <c r="D255" s="98">
        <v>20</v>
      </c>
      <c r="E255" s="104" t="s">
        <v>4504</v>
      </c>
      <c r="F255" s="104" t="s">
        <v>4505</v>
      </c>
      <c r="G255" s="104" t="s">
        <v>2885</v>
      </c>
      <c r="H255" s="98"/>
    </row>
    <row r="256" spans="1:8">
      <c r="A256" s="1">
        <v>9.2891976238658858E-2</v>
      </c>
      <c r="B256" s="1">
        <v>0.85426708609038782</v>
      </c>
      <c r="C256" s="1">
        <v>0.81219761646879862</v>
      </c>
      <c r="D256">
        <v>14</v>
      </c>
      <c r="E256" s="6" t="s">
        <v>4506</v>
      </c>
      <c r="F256" s="6" t="s">
        <v>4627</v>
      </c>
      <c r="G256" s="6" t="s">
        <v>2957</v>
      </c>
    </row>
    <row r="257" spans="1:8">
      <c r="A257" s="1">
        <v>9.2891976238658858E-2</v>
      </c>
      <c r="B257" s="1">
        <v>0.85426708609038782</v>
      </c>
      <c r="C257" s="1">
        <v>0.81899676793518839</v>
      </c>
      <c r="D257">
        <v>4</v>
      </c>
      <c r="E257" s="104" t="s">
        <v>4607</v>
      </c>
      <c r="F257" s="104" t="s">
        <v>4608</v>
      </c>
      <c r="G257" s="104" t="s">
        <v>2947</v>
      </c>
    </row>
    <row r="258" spans="1:8">
      <c r="A258" s="1">
        <v>9.2891976238658858E-2</v>
      </c>
      <c r="B258" s="1">
        <v>5.1153287088266608E-2</v>
      </c>
      <c r="C258" s="1">
        <v>0.82185325046206281</v>
      </c>
      <c r="D258">
        <v>6</v>
      </c>
      <c r="E258" s="104" t="s">
        <v>4522</v>
      </c>
      <c r="F258" s="104" t="s">
        <v>4523</v>
      </c>
      <c r="G258" s="104" t="s">
        <v>2912</v>
      </c>
    </row>
    <row r="259" spans="1:8">
      <c r="A259" s="1">
        <v>9.2891976238658858E-2</v>
      </c>
      <c r="B259" s="1">
        <v>0.49490553607106658</v>
      </c>
      <c r="C259" s="1">
        <v>0.82209507124929537</v>
      </c>
      <c r="D259">
        <v>14</v>
      </c>
      <c r="E259" s="104" t="s">
        <v>4428</v>
      </c>
      <c r="F259" s="104" t="s">
        <v>4429</v>
      </c>
      <c r="G259" s="104" t="s">
        <v>2870</v>
      </c>
      <c r="H259" s="98"/>
    </row>
    <row r="260" spans="1:8">
      <c r="A260" s="1">
        <v>9.2891976238658858E-2</v>
      </c>
      <c r="B260" s="1">
        <v>0.32799101029205158</v>
      </c>
      <c r="C260" s="1">
        <v>0.86396718025503372</v>
      </c>
      <c r="D260">
        <v>8</v>
      </c>
      <c r="E260" s="104" t="s">
        <v>4642</v>
      </c>
      <c r="F260" s="104" t="s">
        <v>4643</v>
      </c>
      <c r="G260" s="104" t="s">
        <v>2987</v>
      </c>
      <c r="H260" s="98"/>
    </row>
    <row r="261" spans="1:8">
      <c r="A261" s="1">
        <v>9.2891976238658858E-2</v>
      </c>
      <c r="B261" s="1">
        <v>5.1153287088266608E-2</v>
      </c>
      <c r="C261" s="1">
        <v>0.86804859628197462</v>
      </c>
      <c r="D261">
        <v>11</v>
      </c>
      <c r="E261" s="104" t="s">
        <v>4531</v>
      </c>
      <c r="F261" s="104" t="s">
        <v>4532</v>
      </c>
      <c r="G261" s="104" t="s">
        <v>2922</v>
      </c>
    </row>
    <row r="262" spans="1:8">
      <c r="A262" s="1">
        <v>9.2891976238658858E-2</v>
      </c>
      <c r="B262" s="1">
        <v>0.45538935045037354</v>
      </c>
      <c r="C262" s="1">
        <v>0.86862618378452994</v>
      </c>
      <c r="D262">
        <v>6</v>
      </c>
      <c r="E262" s="104" t="s">
        <v>4480</v>
      </c>
      <c r="F262" s="104" t="s">
        <v>4481</v>
      </c>
      <c r="G262" s="55" t="s">
        <v>2878</v>
      </c>
    </row>
    <row r="263" spans="1:8">
      <c r="A263" s="1">
        <v>9.2891976238658858E-2</v>
      </c>
      <c r="B263" s="1">
        <v>0.85426708609038782</v>
      </c>
      <c r="C263" s="1">
        <v>0.87117746176701405</v>
      </c>
      <c r="D263">
        <v>1</v>
      </c>
      <c r="E263" s="104" t="s">
        <v>4601</v>
      </c>
      <c r="F263" s="104" t="s">
        <v>4602</v>
      </c>
      <c r="G263" s="104" t="s">
        <v>2953</v>
      </c>
    </row>
    <row r="264" spans="1:8">
      <c r="A264" s="1">
        <v>9.2891976238658858E-2</v>
      </c>
      <c r="B264" s="1">
        <v>0.45538935045037354</v>
      </c>
      <c r="C264" s="1">
        <v>0.87153771191446339</v>
      </c>
      <c r="D264">
        <v>10</v>
      </c>
      <c r="E264" s="104" t="s">
        <v>4487</v>
      </c>
      <c r="F264" s="104" t="s">
        <v>4488</v>
      </c>
      <c r="G264" s="104" t="s">
        <v>2898</v>
      </c>
      <c r="H264" s="98"/>
    </row>
    <row r="265" spans="1:8">
      <c r="A265" s="1">
        <v>9.2891976238658858E-2</v>
      </c>
      <c r="B265" s="1">
        <v>3.7703553288351621E-2</v>
      </c>
      <c r="C265" s="1">
        <v>0.87431081259823962</v>
      </c>
      <c r="D265">
        <v>25</v>
      </c>
      <c r="E265" s="104" t="s">
        <v>4728</v>
      </c>
      <c r="F265" s="104" t="s">
        <v>4729</v>
      </c>
      <c r="G265" s="104" t="s">
        <v>3006</v>
      </c>
    </row>
    <row r="266" spans="1:8">
      <c r="A266" s="1">
        <v>9.2891976238658858E-2</v>
      </c>
      <c r="B266" s="1">
        <v>0.49490553607106658</v>
      </c>
      <c r="C266" s="1">
        <v>0.87636762794551448</v>
      </c>
      <c r="D266">
        <v>12</v>
      </c>
      <c r="E266" s="104" t="s">
        <v>4425</v>
      </c>
      <c r="F266" s="104" t="s">
        <v>4426</v>
      </c>
      <c r="G266" s="104" t="s">
        <v>2856</v>
      </c>
      <c r="H266" s="98"/>
    </row>
    <row r="267" spans="1:8">
      <c r="A267" s="1">
        <v>9.2891976238658858E-2</v>
      </c>
      <c r="B267" s="1">
        <v>3.7703553288351621E-2</v>
      </c>
      <c r="C267" s="1">
        <v>0.88208426270135876</v>
      </c>
      <c r="D267">
        <v>8</v>
      </c>
      <c r="E267" s="104" t="s">
        <v>4697</v>
      </c>
      <c r="F267" s="104" t="s">
        <v>4698</v>
      </c>
      <c r="G267" s="104"/>
      <c r="H267" s="98"/>
    </row>
    <row r="268" spans="1:8">
      <c r="A268" s="1">
        <v>9.2891976238658858E-2</v>
      </c>
      <c r="B268" s="1">
        <v>0.32799101029205158</v>
      </c>
      <c r="C268" s="1">
        <v>0.88788408600916047</v>
      </c>
      <c r="D268">
        <v>16</v>
      </c>
      <c r="E268" s="104" t="s">
        <v>4658</v>
      </c>
      <c r="F268" s="104" t="s">
        <v>4659</v>
      </c>
      <c r="G268" s="104" t="s">
        <v>2980</v>
      </c>
      <c r="H268" s="98"/>
    </row>
    <row r="269" spans="1:8">
      <c r="A269" s="1">
        <v>9.2891976238658858E-2</v>
      </c>
      <c r="B269" s="1">
        <v>0.49490553607106658</v>
      </c>
      <c r="C269" s="1">
        <v>0.89350849421782652</v>
      </c>
      <c r="D269">
        <v>38</v>
      </c>
      <c r="E269" s="104" t="s">
        <v>4467</v>
      </c>
      <c r="F269" s="104" t="s">
        <v>4468</v>
      </c>
      <c r="G269" s="104" t="s">
        <v>2867</v>
      </c>
    </row>
    <row r="270" spans="1:8">
      <c r="A270" s="1">
        <v>9.2891976238658858E-2</v>
      </c>
      <c r="B270" s="1">
        <v>5.1153287088266608E-2</v>
      </c>
      <c r="C270" s="1">
        <v>0.89523016638139108</v>
      </c>
      <c r="D270">
        <v>21</v>
      </c>
      <c r="E270" s="104" t="s">
        <v>4550</v>
      </c>
      <c r="F270" s="104" t="s">
        <v>4502</v>
      </c>
      <c r="G270" s="104" t="s">
        <v>2917</v>
      </c>
      <c r="H270" s="98"/>
    </row>
    <row r="271" spans="1:8">
      <c r="A271" s="1">
        <v>9.2891976238658858E-2</v>
      </c>
      <c r="B271" s="1">
        <v>0.97548158971023757</v>
      </c>
      <c r="C271" s="1">
        <v>0.89945345133910004</v>
      </c>
      <c r="D271" s="98">
        <v>22</v>
      </c>
      <c r="E271" s="56" t="s">
        <v>4597</v>
      </c>
      <c r="F271" s="56" t="s">
        <v>4598</v>
      </c>
      <c r="G271" s="56" t="s">
        <v>2935</v>
      </c>
    </row>
    <row r="272" spans="1:8">
      <c r="A272" s="1">
        <v>9.2891976238658858E-2</v>
      </c>
      <c r="B272" s="1">
        <v>0.49490553607106658</v>
      </c>
      <c r="C272" s="1">
        <v>0.90362443482174137</v>
      </c>
      <c r="D272">
        <v>34</v>
      </c>
      <c r="E272" s="104" t="s">
        <v>4463</v>
      </c>
      <c r="F272" s="104" t="s">
        <v>4464</v>
      </c>
      <c r="G272" s="104" t="s">
        <v>2874</v>
      </c>
    </row>
    <row r="273" spans="1:9">
      <c r="A273" s="1">
        <v>9.2891976238658858E-2</v>
      </c>
      <c r="B273" s="1">
        <v>0.45538935045037354</v>
      </c>
      <c r="C273" s="1">
        <v>0.91200522456756483</v>
      </c>
      <c r="D273">
        <v>15</v>
      </c>
      <c r="E273" s="104" t="s">
        <v>4496</v>
      </c>
      <c r="F273" s="104" t="s">
        <v>4452</v>
      </c>
      <c r="G273" s="104" t="s">
        <v>2889</v>
      </c>
      <c r="H273" s="98"/>
    </row>
    <row r="274" spans="1:9">
      <c r="A274" s="1">
        <v>9.2891976238658858E-2</v>
      </c>
      <c r="B274" s="1">
        <v>0.32799101029205158</v>
      </c>
      <c r="C274" s="1">
        <v>0.91259642992591461</v>
      </c>
      <c r="D274">
        <v>3</v>
      </c>
      <c r="E274" s="6" t="s">
        <v>4633</v>
      </c>
      <c r="F274" s="6" t="s">
        <v>4634</v>
      </c>
      <c r="G274" s="6" t="s">
        <v>2976</v>
      </c>
    </row>
    <row r="275" spans="1:9">
      <c r="A275" s="1">
        <v>9.2891976238658858E-2</v>
      </c>
      <c r="B275" s="1">
        <v>0.45538935045037354</v>
      </c>
      <c r="C275" s="1">
        <v>0.91554098124061856</v>
      </c>
      <c r="D275">
        <v>8</v>
      </c>
      <c r="E275" s="6" t="s">
        <v>4483</v>
      </c>
      <c r="F275" s="6" t="s">
        <v>4484</v>
      </c>
      <c r="G275" s="6" t="s">
        <v>2888</v>
      </c>
    </row>
    <row r="276" spans="1:9">
      <c r="A276" s="1">
        <v>9.2891976238658858E-2</v>
      </c>
      <c r="B276" s="1">
        <v>0.45538935045037354</v>
      </c>
      <c r="C276" s="1">
        <v>0.92373723711666955</v>
      </c>
      <c r="D276">
        <v>7</v>
      </c>
      <c r="E276" s="104" t="s">
        <v>4417</v>
      </c>
      <c r="F276" s="104" t="s">
        <v>4482</v>
      </c>
      <c r="G276" s="104" t="s">
        <v>2886</v>
      </c>
      <c r="H276" s="98"/>
    </row>
    <row r="277" spans="1:9">
      <c r="A277" s="1">
        <v>9.2891976238658858E-2</v>
      </c>
      <c r="B277" s="1">
        <v>0.45538935045037354</v>
      </c>
      <c r="C277" s="1">
        <v>0.93035371403035816</v>
      </c>
      <c r="D277">
        <v>11</v>
      </c>
      <c r="E277" s="104" t="s">
        <v>4489</v>
      </c>
      <c r="F277" s="104" t="s">
        <v>4490</v>
      </c>
      <c r="G277" s="104" t="s">
        <v>2895</v>
      </c>
      <c r="H277" s="98"/>
    </row>
    <row r="278" spans="1:9">
      <c r="A278" s="1">
        <v>9.2891976238658858E-2</v>
      </c>
      <c r="B278" s="1">
        <v>0.32799101029205158</v>
      </c>
      <c r="C278" s="1">
        <v>0.93573429880146997</v>
      </c>
      <c r="D278">
        <v>25</v>
      </c>
      <c r="E278" s="104" t="s">
        <v>4676</v>
      </c>
      <c r="F278" s="104" t="s">
        <v>4677</v>
      </c>
      <c r="G278" s="104" t="s">
        <v>2970</v>
      </c>
      <c r="H278" s="98"/>
    </row>
    <row r="279" spans="1:9">
      <c r="A279" s="1">
        <v>9.2891976238658858E-2</v>
      </c>
      <c r="B279" s="1">
        <v>3.7703553288351621E-2</v>
      </c>
      <c r="C279" s="1">
        <v>0.93584925794183127</v>
      </c>
      <c r="D279">
        <v>24</v>
      </c>
      <c r="E279" s="6" t="s">
        <v>4726</v>
      </c>
      <c r="F279" s="6" t="s">
        <v>4727</v>
      </c>
      <c r="G279" s="6" t="s">
        <v>3008</v>
      </c>
    </row>
    <row r="280" spans="1:9">
      <c r="A280" s="1">
        <v>9.2891976238658858E-2</v>
      </c>
      <c r="B280" s="1">
        <v>0.49490553607106658</v>
      </c>
      <c r="C280" s="1">
        <v>0.93675499739500201</v>
      </c>
      <c r="D280">
        <v>32</v>
      </c>
      <c r="E280" s="104" t="s">
        <v>4461</v>
      </c>
      <c r="F280" s="104" t="s">
        <v>4462</v>
      </c>
      <c r="G280" s="104" t="s">
        <v>2858</v>
      </c>
      <c r="H280" s="98"/>
    </row>
    <row r="281" spans="1:9">
      <c r="A281" s="1">
        <v>9.2891976238658858E-2</v>
      </c>
      <c r="B281" s="1">
        <v>0.49490553607106658</v>
      </c>
      <c r="C281" s="1">
        <v>0.94469277529343798</v>
      </c>
      <c r="D281">
        <v>19</v>
      </c>
      <c r="E281" s="104" t="s">
        <v>3959</v>
      </c>
      <c r="F281" s="104" t="s">
        <v>4438</v>
      </c>
      <c r="G281" s="104" t="s">
        <v>2871</v>
      </c>
    </row>
    <row r="282" spans="1:9">
      <c r="A282" s="1">
        <v>9.2891976238658858E-2</v>
      </c>
      <c r="B282" s="1">
        <v>3.7703553288351621E-2</v>
      </c>
      <c r="C282" s="1">
        <v>0.94636088683027453</v>
      </c>
      <c r="D282">
        <v>16</v>
      </c>
      <c r="E282" s="104" t="s">
        <v>4711</v>
      </c>
      <c r="F282" s="104" t="s">
        <v>4712</v>
      </c>
      <c r="G282" s="104" t="s">
        <v>3014</v>
      </c>
      <c r="H282" s="98"/>
    </row>
    <row r="283" spans="1:9">
      <c r="A283" s="99">
        <v>9.2891976238658858E-2</v>
      </c>
      <c r="B283" s="99">
        <v>0.97548158971023757</v>
      </c>
      <c r="C283" s="1">
        <v>0.94731622100058333</v>
      </c>
      <c r="D283" s="98">
        <v>11</v>
      </c>
      <c r="E283" s="56" t="s">
        <v>4575</v>
      </c>
      <c r="F283" s="56" t="s">
        <v>4576</v>
      </c>
      <c r="G283" s="56" t="s">
        <v>2929</v>
      </c>
      <c r="H283" s="98"/>
      <c r="I283" s="98"/>
    </row>
    <row r="284" spans="1:9">
      <c r="A284" s="1">
        <v>9.2891976238658858E-2</v>
      </c>
      <c r="B284" s="1">
        <v>0.97548158971023757</v>
      </c>
      <c r="C284" s="1">
        <v>0.95906639415865358</v>
      </c>
      <c r="D284">
        <v>8</v>
      </c>
      <c r="E284" s="56" t="s">
        <v>4569</v>
      </c>
      <c r="F284" s="56" t="s">
        <v>4570</v>
      </c>
      <c r="G284" s="56" t="s">
        <v>2938</v>
      </c>
    </row>
    <row r="285" spans="1:9">
      <c r="A285" s="1">
        <v>9.2891976238658858E-2</v>
      </c>
      <c r="B285" s="1">
        <v>0.49490553607106658</v>
      </c>
      <c r="C285" s="1">
        <v>0.96125910957961802</v>
      </c>
      <c r="D285">
        <v>36</v>
      </c>
      <c r="E285" s="104" t="s">
        <v>4465</v>
      </c>
      <c r="F285" s="104" t="s">
        <v>4466</v>
      </c>
      <c r="G285" s="104" t="s">
        <v>2866</v>
      </c>
      <c r="H285" s="98"/>
    </row>
    <row r="286" spans="1:9">
      <c r="A286" s="1">
        <v>9.2891976238658858E-2</v>
      </c>
      <c r="B286" s="1">
        <v>0.45538935045037354</v>
      </c>
      <c r="C286" s="1">
        <v>0.96263670160032289</v>
      </c>
      <c r="D286">
        <v>19</v>
      </c>
      <c r="E286" s="6" t="s">
        <v>4503</v>
      </c>
      <c r="F286" s="6" t="s">
        <v>4470</v>
      </c>
      <c r="G286" s="6" t="s">
        <v>2892</v>
      </c>
    </row>
    <row r="287" spans="1:9">
      <c r="A287" s="1">
        <v>9.2891976238658858E-2</v>
      </c>
      <c r="B287" s="1">
        <v>0.49490553607106658</v>
      </c>
      <c r="C287" s="1">
        <v>0.96669113860410083</v>
      </c>
      <c r="D287">
        <v>23</v>
      </c>
      <c r="E287" s="104" t="s">
        <v>4445</v>
      </c>
      <c r="F287" s="104" t="s">
        <v>4446</v>
      </c>
      <c r="G287" s="104" t="s">
        <v>2852</v>
      </c>
      <c r="H287" s="98"/>
    </row>
    <row r="288" spans="1:9">
      <c r="A288" s="1">
        <v>9.2891976238658858E-2</v>
      </c>
      <c r="B288" s="1">
        <v>0.32799101029205158</v>
      </c>
      <c r="C288" s="1">
        <v>0.97189783898179449</v>
      </c>
      <c r="D288">
        <v>20</v>
      </c>
      <c r="E288" s="104" t="s">
        <v>4666</v>
      </c>
      <c r="F288" s="104" t="s">
        <v>4667</v>
      </c>
      <c r="G288" s="104" t="s">
        <v>2983</v>
      </c>
    </row>
    <row r="289" spans="1:9">
      <c r="A289" s="1">
        <v>9.2891976238658858E-2</v>
      </c>
      <c r="B289" s="1">
        <v>3.7703553288351621E-2</v>
      </c>
      <c r="C289" s="1">
        <v>0.98096904613549518</v>
      </c>
      <c r="D289">
        <v>26</v>
      </c>
      <c r="E289" s="104" t="s">
        <v>4730</v>
      </c>
      <c r="F289" s="104" t="s">
        <v>4731</v>
      </c>
      <c r="G289" s="104" t="s">
        <v>3013</v>
      </c>
      <c r="H289" s="98"/>
    </row>
    <row r="290" spans="1:9">
      <c r="A290" s="1">
        <v>9.2891976238658858E-2</v>
      </c>
      <c r="B290" s="1">
        <v>0.45538935045037354</v>
      </c>
      <c r="C290" s="1">
        <v>0.99361136898350244</v>
      </c>
      <c r="D290">
        <v>22</v>
      </c>
      <c r="E290" s="104" t="s">
        <v>4508</v>
      </c>
      <c r="F290" s="104" t="s">
        <v>4509</v>
      </c>
      <c r="G290" s="104" t="s">
        <v>2875</v>
      </c>
    </row>
    <row r="291" spans="1:9">
      <c r="A291" s="1">
        <v>9.2891976238658899E-2</v>
      </c>
      <c r="B291" s="1">
        <v>0.49490553607106658</v>
      </c>
      <c r="C291" s="1">
        <v>1.7828564649247092E-3</v>
      </c>
      <c r="D291">
        <v>1</v>
      </c>
      <c r="E291" s="104" t="s">
        <v>4403</v>
      </c>
      <c r="F291" s="104" t="s">
        <v>4404</v>
      </c>
      <c r="G291" s="104" t="s">
        <v>2862</v>
      </c>
    </row>
    <row r="292" spans="1:9">
      <c r="A292" s="99">
        <v>9.2891976238658899E-2</v>
      </c>
      <c r="B292" s="99">
        <v>0.32799101029205158</v>
      </c>
      <c r="C292" s="99">
        <v>4.2611517427475487E-3</v>
      </c>
      <c r="D292" s="98">
        <v>23</v>
      </c>
      <c r="E292" s="104" t="s">
        <v>4672</v>
      </c>
      <c r="F292" s="104" t="s">
        <v>4673</v>
      </c>
      <c r="G292" s="6" t="s">
        <v>2994</v>
      </c>
      <c r="H292" s="98"/>
      <c r="I292" s="98"/>
    </row>
    <row r="293" spans="1:9">
      <c r="A293" s="1">
        <v>9.2891976238658899E-2</v>
      </c>
      <c r="B293" s="1">
        <v>3.7703553288351621E-2</v>
      </c>
      <c r="C293" s="1">
        <v>3.5661209878793398E-2</v>
      </c>
      <c r="D293">
        <v>15</v>
      </c>
      <c r="E293" s="6" t="s">
        <v>4709</v>
      </c>
      <c r="F293" s="6" t="s">
        <v>4710</v>
      </c>
      <c r="G293" s="6" t="s">
        <v>3023</v>
      </c>
    </row>
    <row r="294" spans="1:9">
      <c r="A294" s="1">
        <v>9.2891976238658899E-2</v>
      </c>
      <c r="B294" s="1">
        <v>0.32799101029205158</v>
      </c>
      <c r="C294" s="1">
        <v>0.19140501667124743</v>
      </c>
      <c r="D294">
        <v>4</v>
      </c>
      <c r="E294" s="104" t="s">
        <v>4635</v>
      </c>
      <c r="F294" s="104" t="s">
        <v>4636</v>
      </c>
      <c r="G294" s="104" t="s">
        <v>2995</v>
      </c>
      <c r="H294" s="98"/>
    </row>
    <row r="295" spans="1:9">
      <c r="A295" s="1">
        <v>9.2891976238658899E-2</v>
      </c>
      <c r="B295" s="1">
        <v>0.32799101029205158</v>
      </c>
      <c r="C295" s="1">
        <v>0.2882603729376042</v>
      </c>
      <c r="D295">
        <v>24</v>
      </c>
      <c r="E295" s="104" t="s">
        <v>4674</v>
      </c>
      <c r="F295" s="104" t="s">
        <v>4675</v>
      </c>
      <c r="G295" s="104" t="s">
        <v>2996</v>
      </c>
      <c r="H295" s="98"/>
    </row>
    <row r="296" spans="1:9">
      <c r="A296" s="1">
        <v>9.2891976238658899E-2</v>
      </c>
      <c r="B296" s="1">
        <v>3.7703553288351621E-2</v>
      </c>
      <c r="C296" s="1">
        <v>0.3945296364799743</v>
      </c>
      <c r="D296">
        <v>18</v>
      </c>
      <c r="E296" s="104" t="s">
        <v>4714</v>
      </c>
      <c r="F296" s="104" t="s">
        <v>4715</v>
      </c>
      <c r="G296" s="104" t="s">
        <v>3022</v>
      </c>
    </row>
    <row r="297" spans="1:9">
      <c r="A297" s="1">
        <v>9.2891976238658899E-2</v>
      </c>
      <c r="B297" s="1">
        <v>3.7703553288351621E-2</v>
      </c>
      <c r="C297" s="1">
        <v>0.5947880884975516</v>
      </c>
      <c r="D297">
        <v>23</v>
      </c>
      <c r="E297" s="104" t="s">
        <v>4724</v>
      </c>
      <c r="F297" s="104" t="s">
        <v>4725</v>
      </c>
      <c r="G297" s="104" t="s">
        <v>3025</v>
      </c>
      <c r="H297" s="98"/>
    </row>
    <row r="298" spans="1:9">
      <c r="A298" s="1">
        <v>9.2891976238658899E-2</v>
      </c>
      <c r="B298" s="1">
        <v>3.7703553288351621E-2</v>
      </c>
      <c r="C298" s="1">
        <v>0.77271682488185356</v>
      </c>
      <c r="D298">
        <v>21</v>
      </c>
      <c r="E298" s="104" t="s">
        <v>4720</v>
      </c>
      <c r="F298" s="104" t="s">
        <v>4721</v>
      </c>
      <c r="G298" s="104" t="s">
        <v>3026</v>
      </c>
    </row>
    <row r="299" spans="1:9">
      <c r="A299" s="1">
        <v>9.2891976238658899E-2</v>
      </c>
      <c r="B299" s="1">
        <v>3.7703553288351621E-2</v>
      </c>
      <c r="C299" s="1">
        <v>0.8426022131037646</v>
      </c>
      <c r="D299">
        <v>19</v>
      </c>
      <c r="E299" s="104" t="s">
        <v>4716</v>
      </c>
      <c r="F299" s="104" t="s">
        <v>4717</v>
      </c>
      <c r="G299" s="104" t="s">
        <v>3024</v>
      </c>
    </row>
    <row r="300" spans="1:9">
      <c r="A300" s="1">
        <v>0.10179897754127254</v>
      </c>
      <c r="B300" s="1">
        <v>0.30940463213849057</v>
      </c>
      <c r="C300" s="1">
        <v>9.4364444043197881E-3</v>
      </c>
      <c r="D300" s="47">
        <v>18</v>
      </c>
      <c r="E300" t="s">
        <v>5132</v>
      </c>
      <c r="F300" t="s">
        <v>5133</v>
      </c>
      <c r="G300" t="s">
        <v>1869</v>
      </c>
      <c r="H300" t="s">
        <v>3267</v>
      </c>
    </row>
    <row r="301" spans="1:9">
      <c r="A301" s="99">
        <v>0.10179897754127254</v>
      </c>
      <c r="B301" s="99">
        <v>0.30940463213849057</v>
      </c>
      <c r="C301" s="99">
        <v>1.6481877161113601E-2</v>
      </c>
      <c r="D301" s="47">
        <v>9</v>
      </c>
      <c r="E301" s="98" t="s">
        <v>5116</v>
      </c>
      <c r="F301" s="98" t="s">
        <v>3823</v>
      </c>
      <c r="G301" t="s">
        <v>1860</v>
      </c>
      <c r="H301" s="98" t="s">
        <v>3257</v>
      </c>
      <c r="I301" s="98"/>
    </row>
    <row r="302" spans="1:9">
      <c r="A302" s="1">
        <v>0.10179897754127254</v>
      </c>
      <c r="B302" s="1">
        <v>0.30940463213849057</v>
      </c>
      <c r="C302" s="1">
        <v>0.10291606429674083</v>
      </c>
      <c r="D302" s="47">
        <v>50</v>
      </c>
      <c r="E302" s="98" t="s">
        <v>5164</v>
      </c>
      <c r="F302" s="98" t="s">
        <v>5165</v>
      </c>
      <c r="G302" s="98" t="s">
        <v>1901</v>
      </c>
      <c r="H302" s="98" t="s">
        <v>3284</v>
      </c>
    </row>
    <row r="303" spans="1:9">
      <c r="A303" s="1">
        <v>0.10179897754127254</v>
      </c>
      <c r="B303" s="1">
        <v>0.30940463213849057</v>
      </c>
      <c r="C303" s="1">
        <v>0.11476520063941009</v>
      </c>
      <c r="D303" s="47">
        <v>12</v>
      </c>
      <c r="E303" s="98" t="s">
        <v>5121</v>
      </c>
      <c r="F303" s="98" t="s">
        <v>4244</v>
      </c>
      <c r="G303" s="98" t="s">
        <v>1863</v>
      </c>
      <c r="H303" s="98" t="s">
        <v>3261</v>
      </c>
    </row>
    <row r="304" spans="1:9">
      <c r="A304" s="1">
        <v>0.10179897754127254</v>
      </c>
      <c r="B304" s="1">
        <v>0.30940463213849057</v>
      </c>
      <c r="C304" s="1">
        <v>0.13604061705571835</v>
      </c>
      <c r="D304" s="47">
        <v>4</v>
      </c>
      <c r="E304" t="s">
        <v>5110</v>
      </c>
      <c r="F304" t="s">
        <v>5111</v>
      </c>
      <c r="G304" t="s">
        <v>1856</v>
      </c>
      <c r="H304" t="s">
        <v>3248</v>
      </c>
    </row>
    <row r="305" spans="1:8">
      <c r="A305" s="1">
        <v>0.10179897754127254</v>
      </c>
      <c r="B305" s="1">
        <v>0.30940463213849057</v>
      </c>
      <c r="C305" s="1">
        <v>0.15824108197840903</v>
      </c>
      <c r="D305" s="47">
        <v>19</v>
      </c>
      <c r="E305" s="98" t="s">
        <v>5134</v>
      </c>
      <c r="F305" s="98" t="s">
        <v>5135</v>
      </c>
      <c r="G305" s="98" t="s">
        <v>1870</v>
      </c>
      <c r="H305" t="s">
        <v>3269</v>
      </c>
    </row>
    <row r="306" spans="1:8">
      <c r="A306" s="1">
        <v>0.10179897754127254</v>
      </c>
      <c r="B306" s="1">
        <v>0.30940463213849057</v>
      </c>
      <c r="C306" s="1">
        <v>0.1635399551005946</v>
      </c>
      <c r="D306" s="47">
        <v>21</v>
      </c>
      <c r="E306" t="s">
        <v>5136</v>
      </c>
      <c r="F306" t="s">
        <v>5137</v>
      </c>
      <c r="G306" t="s">
        <v>1872</v>
      </c>
      <c r="H306" t="s">
        <v>3279</v>
      </c>
    </row>
    <row r="307" spans="1:8">
      <c r="A307" s="1">
        <v>0.10179897754127254</v>
      </c>
      <c r="B307" s="1">
        <v>0.30940463213849057</v>
      </c>
      <c r="C307" s="1">
        <v>0.16516830779527647</v>
      </c>
      <c r="D307" s="47">
        <v>60</v>
      </c>
      <c r="E307" s="98" t="s">
        <v>5174</v>
      </c>
      <c r="F307" s="98" t="s">
        <v>5175</v>
      </c>
      <c r="G307" s="98" t="s">
        <v>1911</v>
      </c>
      <c r="H307" s="98" t="s">
        <v>3259</v>
      </c>
    </row>
    <row r="308" spans="1:8">
      <c r="A308" s="1">
        <v>0.10179897754127254</v>
      </c>
      <c r="B308" s="1">
        <v>0.30940463213849057</v>
      </c>
      <c r="C308" s="1">
        <v>0.19010137296473817</v>
      </c>
      <c r="D308" s="47">
        <v>52</v>
      </c>
      <c r="E308" t="s">
        <v>5166</v>
      </c>
      <c r="F308" s="98" t="s">
        <v>5167</v>
      </c>
      <c r="G308" s="98" t="s">
        <v>1903</v>
      </c>
      <c r="H308" t="s">
        <v>3278</v>
      </c>
    </row>
    <row r="309" spans="1:8">
      <c r="A309" s="1">
        <v>0.10179897754127254</v>
      </c>
      <c r="B309" s="1">
        <v>0.30940463213849057</v>
      </c>
      <c r="C309" s="1">
        <v>0.20848467060469089</v>
      </c>
      <c r="D309" s="47">
        <v>54</v>
      </c>
      <c r="E309" s="98" t="s">
        <v>5168</v>
      </c>
      <c r="F309" s="98" t="s">
        <v>5169</v>
      </c>
      <c r="G309" s="98" t="s">
        <v>1905</v>
      </c>
      <c r="H309" s="98" t="s">
        <v>3272</v>
      </c>
    </row>
    <row r="310" spans="1:8">
      <c r="A310" s="1">
        <v>0.10179897754127254</v>
      </c>
      <c r="B310" s="1">
        <v>0.30940463213849057</v>
      </c>
      <c r="C310" s="1">
        <v>0.24040321905506856</v>
      </c>
      <c r="D310" s="47">
        <v>20</v>
      </c>
      <c r="E310" s="98" t="s">
        <v>3784</v>
      </c>
      <c r="F310" s="98" t="s">
        <v>3755</v>
      </c>
      <c r="G310" s="98" t="s">
        <v>1871</v>
      </c>
      <c r="H310" t="s">
        <v>3280</v>
      </c>
    </row>
    <row r="311" spans="1:8">
      <c r="A311" s="1">
        <v>0.10179897754127254</v>
      </c>
      <c r="B311" s="1">
        <v>0.30940463213849057</v>
      </c>
      <c r="C311" s="1">
        <v>0.24193858708310589</v>
      </c>
      <c r="D311" s="47">
        <v>11</v>
      </c>
      <c r="E311" s="98" t="s">
        <v>5119</v>
      </c>
      <c r="F311" s="98" t="s">
        <v>5120</v>
      </c>
      <c r="G311" s="98" t="s">
        <v>1862</v>
      </c>
      <c r="H311" t="s">
        <v>3246</v>
      </c>
    </row>
    <row r="312" spans="1:8">
      <c r="A312" s="1">
        <v>0.10179897754127254</v>
      </c>
      <c r="B312" s="1">
        <v>0.30940463213849057</v>
      </c>
      <c r="C312" s="1">
        <v>0.24624059896065043</v>
      </c>
      <c r="D312" s="47">
        <v>2</v>
      </c>
      <c r="E312" s="98" t="s">
        <v>5107</v>
      </c>
      <c r="F312" s="98" t="s">
        <v>5108</v>
      </c>
      <c r="G312" s="98" t="s">
        <v>1854</v>
      </c>
      <c r="H312" s="98" t="s">
        <v>3249</v>
      </c>
    </row>
    <row r="313" spans="1:8">
      <c r="A313" s="1">
        <v>0.10179897754127254</v>
      </c>
      <c r="B313" s="1">
        <v>0.30940463213849057</v>
      </c>
      <c r="C313" s="1">
        <v>0.26686687344471183</v>
      </c>
      <c r="D313" s="47">
        <v>1</v>
      </c>
      <c r="E313" s="98" t="s">
        <v>5105</v>
      </c>
      <c r="F313" s="98" t="s">
        <v>5106</v>
      </c>
      <c r="G313" s="98" t="s">
        <v>1853</v>
      </c>
      <c r="H313" s="98" t="s">
        <v>3287</v>
      </c>
    </row>
    <row r="314" spans="1:8">
      <c r="A314" s="1">
        <v>0.10179897754127254</v>
      </c>
      <c r="B314" s="1">
        <v>0.30940463213849057</v>
      </c>
      <c r="C314" s="1">
        <v>0.27100709327738559</v>
      </c>
      <c r="D314" s="47">
        <v>44</v>
      </c>
      <c r="E314" s="98" t="s">
        <v>5158</v>
      </c>
      <c r="F314" s="98" t="s">
        <v>5159</v>
      </c>
      <c r="G314" t="s">
        <v>1895</v>
      </c>
      <c r="H314" t="s">
        <v>3262</v>
      </c>
    </row>
    <row r="315" spans="1:8">
      <c r="A315" s="1">
        <v>0.10179897754127254</v>
      </c>
      <c r="B315" s="1">
        <v>0.30940463213849057</v>
      </c>
      <c r="C315" s="1">
        <v>0.33100843227364274</v>
      </c>
      <c r="D315" s="47">
        <v>32</v>
      </c>
      <c r="E315" s="98" t="s">
        <v>5151</v>
      </c>
      <c r="F315" s="98" t="s">
        <v>4276</v>
      </c>
      <c r="G315" s="98" t="s">
        <v>1883</v>
      </c>
      <c r="H315" s="98" t="s">
        <v>3255</v>
      </c>
    </row>
    <row r="316" spans="1:8">
      <c r="A316" s="1">
        <v>0.10179897754127254</v>
      </c>
      <c r="B316" s="1">
        <v>0.30940463213849057</v>
      </c>
      <c r="C316" s="1">
        <v>0.37395797448323098</v>
      </c>
      <c r="D316" s="47">
        <v>34</v>
      </c>
      <c r="E316" s="98" t="s">
        <v>3713</v>
      </c>
      <c r="F316" s="98" t="s">
        <v>4261</v>
      </c>
      <c r="G316" s="98" t="s">
        <v>1885</v>
      </c>
      <c r="H316" t="s">
        <v>3266</v>
      </c>
    </row>
    <row r="317" spans="1:8">
      <c r="A317" s="1">
        <v>0.10179897754127254</v>
      </c>
      <c r="B317" s="1">
        <v>0.30940463213849057</v>
      </c>
      <c r="C317" s="1">
        <v>0.40942296096482489</v>
      </c>
      <c r="D317" s="47">
        <v>17</v>
      </c>
      <c r="E317" t="s">
        <v>5130</v>
      </c>
      <c r="F317" t="s">
        <v>5131</v>
      </c>
      <c r="G317" t="s">
        <v>1868</v>
      </c>
      <c r="H317" s="98" t="s">
        <v>3251</v>
      </c>
    </row>
    <row r="318" spans="1:8">
      <c r="A318" s="1">
        <v>0.10179897754127254</v>
      </c>
      <c r="B318" s="1">
        <v>0.30940463213849057</v>
      </c>
      <c r="C318" s="1">
        <v>0.43390828119113167</v>
      </c>
      <c r="D318" s="47">
        <v>24</v>
      </c>
      <c r="E318" s="98" t="s">
        <v>5140</v>
      </c>
      <c r="F318" s="98" t="s">
        <v>5141</v>
      </c>
      <c r="G318" s="98" t="s">
        <v>1875</v>
      </c>
      <c r="H318" t="s">
        <v>3285</v>
      </c>
    </row>
    <row r="319" spans="1:8">
      <c r="A319" s="1">
        <v>0.10179897754127254</v>
      </c>
      <c r="B319" s="1">
        <v>0.30940463213849057</v>
      </c>
      <c r="C319" s="1">
        <v>0.43553584832217451</v>
      </c>
      <c r="D319" s="47">
        <v>7</v>
      </c>
      <c r="E319" s="98" t="s">
        <v>5115</v>
      </c>
      <c r="F319" s="98" t="s">
        <v>3762</v>
      </c>
      <c r="G319" s="98" t="s">
        <v>1859</v>
      </c>
      <c r="H319" s="98" t="s">
        <v>3244</v>
      </c>
    </row>
    <row r="320" spans="1:8">
      <c r="A320" s="1">
        <v>0.10179897754127254</v>
      </c>
      <c r="B320" s="1">
        <v>0.30940463213849057</v>
      </c>
      <c r="C320" s="1">
        <v>0.4390705860798324</v>
      </c>
      <c r="D320" s="47">
        <v>38</v>
      </c>
      <c r="E320" t="s">
        <v>3808</v>
      </c>
      <c r="F320" s="98" t="s">
        <v>5154</v>
      </c>
      <c r="G320" s="98" t="s">
        <v>1889</v>
      </c>
      <c r="H320" t="s">
        <v>3271</v>
      </c>
    </row>
    <row r="321" spans="1:9">
      <c r="A321" s="1">
        <v>0.10179897754127254</v>
      </c>
      <c r="B321" s="1">
        <v>0.30940463213849057</v>
      </c>
      <c r="C321" s="1">
        <v>0.44007714851639967</v>
      </c>
      <c r="D321" s="47">
        <v>6</v>
      </c>
      <c r="E321" s="98" t="s">
        <v>5113</v>
      </c>
      <c r="F321" s="98" t="s">
        <v>5114</v>
      </c>
      <c r="G321" s="98" t="s">
        <v>1858</v>
      </c>
      <c r="H321" s="98" t="s">
        <v>3270</v>
      </c>
    </row>
    <row r="322" spans="1:9">
      <c r="A322" s="1">
        <v>0.10179897754127254</v>
      </c>
      <c r="B322" s="1">
        <v>0.30940463213849057</v>
      </c>
      <c r="C322" s="1">
        <v>0.44976656544534133</v>
      </c>
      <c r="D322" s="47">
        <v>36</v>
      </c>
      <c r="E322" s="98" t="s">
        <v>5152</v>
      </c>
      <c r="F322" s="98" t="s">
        <v>5153</v>
      </c>
      <c r="G322" s="98" t="s">
        <v>1887</v>
      </c>
      <c r="H322" s="98" t="s">
        <v>3277</v>
      </c>
    </row>
    <row r="323" spans="1:9">
      <c r="A323" s="1">
        <v>0.10179897754127254</v>
      </c>
      <c r="B323" s="1">
        <v>0.30940463213849057</v>
      </c>
      <c r="C323" s="1">
        <v>0.47277509038828647</v>
      </c>
      <c r="D323" s="47">
        <v>8</v>
      </c>
      <c r="E323" s="98" t="s">
        <v>5115</v>
      </c>
      <c r="F323" s="98" t="s">
        <v>3762</v>
      </c>
      <c r="G323" s="98" t="s">
        <v>1859</v>
      </c>
      <c r="H323" s="98" t="s">
        <v>3244</v>
      </c>
    </row>
    <row r="324" spans="1:9">
      <c r="A324" s="1">
        <v>0.10179897754127254</v>
      </c>
      <c r="B324" s="1">
        <v>0.30940463213849057</v>
      </c>
      <c r="C324" s="1">
        <v>0.47389358018659533</v>
      </c>
      <c r="D324" s="47">
        <v>28</v>
      </c>
      <c r="E324" s="98" t="s">
        <v>5147</v>
      </c>
      <c r="F324" s="98" t="s">
        <v>5148</v>
      </c>
      <c r="G324" s="98" t="s">
        <v>1879</v>
      </c>
      <c r="H324" t="s">
        <v>3276</v>
      </c>
    </row>
    <row r="325" spans="1:9">
      <c r="A325" s="1">
        <v>0.10179897754127254</v>
      </c>
      <c r="B325" s="1">
        <v>0.30940463213849057</v>
      </c>
      <c r="C325" s="1">
        <v>0.47580014301771001</v>
      </c>
      <c r="D325" s="47">
        <v>16</v>
      </c>
      <c r="E325" s="98" t="s">
        <v>5128</v>
      </c>
      <c r="F325" s="98" t="s">
        <v>5129</v>
      </c>
      <c r="G325" s="98" t="s">
        <v>1867</v>
      </c>
      <c r="H325" s="98" t="s">
        <v>3252</v>
      </c>
    </row>
    <row r="326" spans="1:9">
      <c r="A326" s="1">
        <v>0.10179897754127254</v>
      </c>
      <c r="B326" s="1">
        <v>0.30940463213849057</v>
      </c>
      <c r="C326" s="1">
        <v>0.48107582392651194</v>
      </c>
      <c r="D326" s="47">
        <v>3</v>
      </c>
      <c r="E326" s="98" t="s">
        <v>5107</v>
      </c>
      <c r="F326" s="98" t="s">
        <v>5109</v>
      </c>
      <c r="G326" s="98" t="s">
        <v>1855</v>
      </c>
      <c r="H326" t="s">
        <v>3250</v>
      </c>
    </row>
    <row r="327" spans="1:9">
      <c r="A327" s="1">
        <v>0.10179897754127254</v>
      </c>
      <c r="B327" s="1">
        <v>0.30940463213849057</v>
      </c>
      <c r="C327" s="1">
        <v>0.51083754179523289</v>
      </c>
      <c r="D327" s="47">
        <v>14</v>
      </c>
      <c r="E327" s="98" t="s">
        <v>5124</v>
      </c>
      <c r="F327" s="98" t="s">
        <v>5125</v>
      </c>
      <c r="G327" s="98" t="s">
        <v>1865</v>
      </c>
      <c r="H327" s="98" t="s">
        <v>3260</v>
      </c>
    </row>
    <row r="328" spans="1:9">
      <c r="A328" s="1">
        <v>0.10179897754127254</v>
      </c>
      <c r="B328" s="1">
        <v>0.30940463213849057</v>
      </c>
      <c r="C328" s="1">
        <v>0.55169564764531687</v>
      </c>
      <c r="D328" s="47">
        <v>56</v>
      </c>
      <c r="E328" t="s">
        <v>5170</v>
      </c>
      <c r="F328" t="s">
        <v>5171</v>
      </c>
      <c r="G328" t="s">
        <v>1907</v>
      </c>
      <c r="H328" t="s">
        <v>3263</v>
      </c>
    </row>
    <row r="329" spans="1:9">
      <c r="A329" s="1">
        <v>0.10179897754127254</v>
      </c>
      <c r="B329" s="1">
        <v>0.30940463213849057</v>
      </c>
      <c r="C329" s="1">
        <v>0.60852046760409495</v>
      </c>
      <c r="D329" s="47">
        <v>22</v>
      </c>
      <c r="E329" t="s">
        <v>5138</v>
      </c>
      <c r="F329" t="s">
        <v>5046</v>
      </c>
      <c r="G329" t="s">
        <v>1873</v>
      </c>
      <c r="H329" t="s">
        <v>3245</v>
      </c>
    </row>
    <row r="330" spans="1:9">
      <c r="A330" s="99">
        <v>0.10179897754127254</v>
      </c>
      <c r="B330" s="99">
        <v>0.30940463213849057</v>
      </c>
      <c r="C330" s="99">
        <v>0.6086841222450774</v>
      </c>
      <c r="D330" s="47">
        <v>25</v>
      </c>
      <c r="E330" s="98" t="s">
        <v>5142</v>
      </c>
      <c r="F330" s="98" t="s">
        <v>3827</v>
      </c>
      <c r="G330" t="s">
        <v>1876</v>
      </c>
      <c r="H330" s="98" t="s">
        <v>3273</v>
      </c>
      <c r="I330" s="98"/>
    </row>
    <row r="331" spans="1:9">
      <c r="A331" s="1">
        <v>0.10179897754127254</v>
      </c>
      <c r="B331" s="1">
        <v>0.30940463213849057</v>
      </c>
      <c r="C331" s="1">
        <v>0.62665403424581512</v>
      </c>
      <c r="D331" s="47">
        <v>23</v>
      </c>
      <c r="E331" s="98" t="s">
        <v>4010</v>
      </c>
      <c r="F331" s="98" t="s">
        <v>5139</v>
      </c>
      <c r="G331" t="s">
        <v>1874</v>
      </c>
      <c r="H331" t="s">
        <v>3286</v>
      </c>
    </row>
    <row r="332" spans="1:9">
      <c r="A332" s="1">
        <v>0.10179897754127254</v>
      </c>
      <c r="B332" s="1">
        <v>0.30940463213849057</v>
      </c>
      <c r="C332" s="1">
        <v>0.67938326411476946</v>
      </c>
      <c r="D332" s="47">
        <v>5</v>
      </c>
      <c r="E332" s="98" t="s">
        <v>5112</v>
      </c>
      <c r="F332" s="98" t="s">
        <v>4189</v>
      </c>
      <c r="G332" t="s">
        <v>1857</v>
      </c>
      <c r="H332" s="98" t="s">
        <v>3283</v>
      </c>
    </row>
    <row r="333" spans="1:9">
      <c r="A333" s="1">
        <v>0.10179897754127254</v>
      </c>
      <c r="B333" s="99">
        <v>0.30940463213849057</v>
      </c>
      <c r="C333" s="1">
        <v>0.68549504909784376</v>
      </c>
      <c r="D333" s="47">
        <v>40</v>
      </c>
      <c r="E333" s="98" t="s">
        <v>5155</v>
      </c>
      <c r="F333" s="98" t="s">
        <v>5006</v>
      </c>
      <c r="G333" s="98" t="s">
        <v>1891</v>
      </c>
      <c r="H333" s="98" t="s">
        <v>3268</v>
      </c>
    </row>
    <row r="334" spans="1:9">
      <c r="A334" s="1">
        <v>0.10179897754127254</v>
      </c>
      <c r="B334" s="1">
        <v>0.30940463213849057</v>
      </c>
      <c r="C334" s="1">
        <v>0.73123760214767164</v>
      </c>
      <c r="D334" s="47">
        <v>46</v>
      </c>
      <c r="E334" s="98" t="s">
        <v>5160</v>
      </c>
      <c r="F334" s="98" t="s">
        <v>5161</v>
      </c>
      <c r="G334" s="98" t="s">
        <v>1897</v>
      </c>
      <c r="H334" s="98" t="s">
        <v>3264</v>
      </c>
    </row>
    <row r="335" spans="1:9">
      <c r="A335" s="99">
        <v>0.10179897754127254</v>
      </c>
      <c r="B335" s="99">
        <v>0.30940463213849057</v>
      </c>
      <c r="C335" s="99">
        <v>0.73765758013332416</v>
      </c>
      <c r="D335" s="47">
        <v>29</v>
      </c>
      <c r="E335" s="98" t="s">
        <v>4818</v>
      </c>
      <c r="F335" s="98" t="s">
        <v>5149</v>
      </c>
      <c r="G335" t="s">
        <v>1880</v>
      </c>
      <c r="H335" s="98" t="s">
        <v>3247</v>
      </c>
      <c r="I335" s="98"/>
    </row>
    <row r="336" spans="1:9">
      <c r="A336" s="1">
        <v>0.10179897754127254</v>
      </c>
      <c r="B336" s="1">
        <v>0.30940463213849057</v>
      </c>
      <c r="C336" s="1">
        <v>0.76814211904749818</v>
      </c>
      <c r="D336" s="47">
        <v>58</v>
      </c>
      <c r="E336" t="s">
        <v>5172</v>
      </c>
      <c r="F336" t="s">
        <v>5173</v>
      </c>
      <c r="G336" t="s">
        <v>1909</v>
      </c>
      <c r="H336" t="s">
        <v>3258</v>
      </c>
    </row>
    <row r="337" spans="1:9">
      <c r="A337" s="1">
        <v>0.10179897754127254</v>
      </c>
      <c r="B337" s="1">
        <v>0.30940463213849057</v>
      </c>
      <c r="C337" s="1">
        <v>0.81946698365528892</v>
      </c>
      <c r="D337" s="47">
        <v>48</v>
      </c>
      <c r="E337" s="98" t="s">
        <v>5162</v>
      </c>
      <c r="F337" s="98" t="s">
        <v>5163</v>
      </c>
      <c r="G337" s="98" t="s">
        <v>1899</v>
      </c>
      <c r="H337" t="s">
        <v>3288</v>
      </c>
    </row>
    <row r="338" spans="1:9">
      <c r="A338" s="1">
        <v>0.10179897754127254</v>
      </c>
      <c r="B338" s="1">
        <v>0.30940463213849057</v>
      </c>
      <c r="C338" s="1">
        <v>0.82641276004910946</v>
      </c>
      <c r="D338" s="47">
        <v>63</v>
      </c>
      <c r="E338" s="98" t="s">
        <v>5176</v>
      </c>
      <c r="F338" s="98" t="s">
        <v>5106</v>
      </c>
      <c r="G338" s="98" t="s">
        <v>1914</v>
      </c>
      <c r="H338" s="98" t="s">
        <v>3265</v>
      </c>
    </row>
    <row r="339" spans="1:9">
      <c r="A339" s="1">
        <v>0.10179897754127254</v>
      </c>
      <c r="B339" s="1">
        <v>0.30940463213849057</v>
      </c>
      <c r="C339" s="1">
        <v>0.8314214470375284</v>
      </c>
      <c r="D339" s="47">
        <v>27</v>
      </c>
      <c r="E339" t="s">
        <v>5145</v>
      </c>
      <c r="F339" t="s">
        <v>5146</v>
      </c>
      <c r="G339" t="s">
        <v>1878</v>
      </c>
      <c r="H339" s="98" t="s">
        <v>3275</v>
      </c>
    </row>
    <row r="340" spans="1:9">
      <c r="A340" s="1">
        <v>0.10179897754127254</v>
      </c>
      <c r="B340" s="1">
        <v>0.30940463213849057</v>
      </c>
      <c r="C340" s="1">
        <v>0.88879838824866553</v>
      </c>
      <c r="D340" s="47">
        <v>15</v>
      </c>
      <c r="E340" t="s">
        <v>5126</v>
      </c>
      <c r="F340" t="s">
        <v>5127</v>
      </c>
      <c r="G340" t="s">
        <v>1866</v>
      </c>
      <c r="H340" t="s">
        <v>3254</v>
      </c>
    </row>
    <row r="341" spans="1:9">
      <c r="A341" s="99">
        <v>0.10179897754127254</v>
      </c>
      <c r="B341" s="99">
        <v>0.30940463213849057</v>
      </c>
      <c r="C341" s="99">
        <v>0.89004572332401299</v>
      </c>
      <c r="D341" s="47">
        <v>10</v>
      </c>
      <c r="E341" s="98" t="s">
        <v>5117</v>
      </c>
      <c r="F341" s="98" t="s">
        <v>5118</v>
      </c>
      <c r="G341" t="s">
        <v>1861</v>
      </c>
      <c r="H341" s="98" t="s">
        <v>3274</v>
      </c>
      <c r="I341" s="98"/>
    </row>
    <row r="342" spans="1:9">
      <c r="A342" s="1">
        <v>0.10179897754127254</v>
      </c>
      <c r="B342" s="1">
        <v>0.30940463213849057</v>
      </c>
      <c r="C342" s="1">
        <v>0.92353960778746669</v>
      </c>
      <c r="D342" s="47">
        <v>26</v>
      </c>
      <c r="E342" s="98" t="s">
        <v>5143</v>
      </c>
      <c r="F342" s="98" t="s">
        <v>5144</v>
      </c>
      <c r="G342" s="98" t="s">
        <v>1877</v>
      </c>
      <c r="H342" s="98" t="s">
        <v>3281</v>
      </c>
    </row>
    <row r="343" spans="1:9">
      <c r="A343" s="1">
        <v>0.10179897754127254</v>
      </c>
      <c r="B343" s="1">
        <v>0.30940463213849057</v>
      </c>
      <c r="C343" s="1">
        <v>0.946391480462344</v>
      </c>
      <c r="D343" s="47">
        <v>30</v>
      </c>
      <c r="E343" s="98" t="s">
        <v>4818</v>
      </c>
      <c r="F343" s="98" t="s">
        <v>5150</v>
      </c>
      <c r="G343" s="98" t="s">
        <v>1881</v>
      </c>
      <c r="H343" s="98" t="s">
        <v>3253</v>
      </c>
    </row>
    <row r="344" spans="1:9">
      <c r="A344" s="1">
        <v>0.10179897754127254</v>
      </c>
      <c r="B344" s="1">
        <v>0.30940463213849057</v>
      </c>
      <c r="C344" s="1">
        <v>0.976298290506046</v>
      </c>
      <c r="D344" s="47">
        <v>42</v>
      </c>
      <c r="E344" s="98" t="s">
        <v>5156</v>
      </c>
      <c r="F344" s="98" t="s">
        <v>5157</v>
      </c>
      <c r="G344" s="98" t="s">
        <v>1893</v>
      </c>
      <c r="H344" s="98" t="s">
        <v>3282</v>
      </c>
    </row>
    <row r="345" spans="1:9">
      <c r="A345" s="1">
        <v>0.10179897754127254</v>
      </c>
      <c r="B345" s="1">
        <v>0.30940463213849057</v>
      </c>
      <c r="C345" s="1">
        <v>0.9892834461128992</v>
      </c>
      <c r="D345" s="47">
        <v>13</v>
      </c>
      <c r="E345" s="98" t="s">
        <v>5122</v>
      </c>
      <c r="F345" s="98" t="s">
        <v>5123</v>
      </c>
      <c r="G345" t="s">
        <v>1864</v>
      </c>
      <c r="H345" s="98" t="s">
        <v>3256</v>
      </c>
    </row>
    <row r="346" spans="1:9">
      <c r="A346" s="1">
        <v>0.14907095709371709</v>
      </c>
      <c r="B346" s="1">
        <v>0.67283544320657374</v>
      </c>
      <c r="C346" s="1">
        <v>2.1563655173362783E-2</v>
      </c>
      <c r="D346">
        <v>2</v>
      </c>
      <c r="E346" s="105" t="s">
        <v>4095</v>
      </c>
      <c r="F346" s="44" t="s">
        <v>4096</v>
      </c>
      <c r="G346" s="45" t="s">
        <v>2651</v>
      </c>
    </row>
    <row r="347" spans="1:9">
      <c r="A347" s="1">
        <v>0.14907095709371709</v>
      </c>
      <c r="B347" s="1">
        <v>0.67283544320657374</v>
      </c>
      <c r="C347" s="1">
        <v>6.3884774052931581E-2</v>
      </c>
      <c r="D347">
        <v>26</v>
      </c>
      <c r="E347" s="105" t="s">
        <v>4143</v>
      </c>
      <c r="F347" s="44" t="s">
        <v>4144</v>
      </c>
      <c r="G347" s="45" t="s">
        <v>2673</v>
      </c>
      <c r="H347" s="98"/>
    </row>
    <row r="348" spans="1:9">
      <c r="A348" s="1">
        <v>0.14907095709371709</v>
      </c>
      <c r="B348" s="1">
        <v>0.67283544320657374</v>
      </c>
      <c r="C348" s="1">
        <v>6.6890740641082136E-2</v>
      </c>
      <c r="D348">
        <v>9</v>
      </c>
      <c r="E348" s="105" t="s">
        <v>4109</v>
      </c>
      <c r="F348" s="44" t="s">
        <v>4110</v>
      </c>
      <c r="G348" s="45" t="s">
        <v>2638</v>
      </c>
    </row>
    <row r="349" spans="1:9">
      <c r="A349" s="1">
        <v>0.14907095709371709</v>
      </c>
      <c r="B349" s="1">
        <v>0.67283544320657374</v>
      </c>
      <c r="C349" s="1">
        <v>8.9028962953980106E-2</v>
      </c>
      <c r="D349">
        <v>14</v>
      </c>
      <c r="E349" s="105" t="s">
        <v>4119</v>
      </c>
      <c r="F349" s="44" t="s">
        <v>4120</v>
      </c>
      <c r="G349" s="45" t="s">
        <v>2665</v>
      </c>
      <c r="H349" s="98"/>
    </row>
    <row r="350" spans="1:9">
      <c r="A350" s="1">
        <v>0.14907095709371709</v>
      </c>
      <c r="B350" s="1">
        <v>0.67283544320657374</v>
      </c>
      <c r="C350" s="1">
        <v>9.5903228340336821E-2</v>
      </c>
      <c r="D350" s="98">
        <v>34</v>
      </c>
      <c r="E350" s="105" t="s">
        <v>4155</v>
      </c>
      <c r="F350" s="44" t="s">
        <v>4156</v>
      </c>
      <c r="G350" s="44" t="s">
        <v>2672</v>
      </c>
    </row>
    <row r="351" spans="1:9">
      <c r="A351" s="1">
        <v>0.14907095709371709</v>
      </c>
      <c r="B351" s="1">
        <v>0.67283544320657374</v>
      </c>
      <c r="C351" s="1">
        <v>0.10158237429559014</v>
      </c>
      <c r="D351" s="98">
        <v>6</v>
      </c>
      <c r="E351" s="105" t="s">
        <v>4103</v>
      </c>
      <c r="F351" s="44" t="s">
        <v>4104</v>
      </c>
      <c r="G351" s="45" t="s">
        <v>2636</v>
      </c>
      <c r="H351" s="98"/>
    </row>
    <row r="352" spans="1:9">
      <c r="A352" s="99">
        <v>0.14907095709371709</v>
      </c>
      <c r="B352" s="99">
        <v>0.67283544320657374</v>
      </c>
      <c r="C352" s="99">
        <v>0.12577776146387909</v>
      </c>
      <c r="D352" s="98">
        <v>7</v>
      </c>
      <c r="E352" s="105" t="s">
        <v>4105</v>
      </c>
      <c r="F352" s="44" t="s">
        <v>4106</v>
      </c>
      <c r="G352" s="45" t="s">
        <v>2629</v>
      </c>
      <c r="H352" s="98"/>
      <c r="I352" s="98"/>
    </row>
    <row r="353" spans="1:8">
      <c r="A353" s="1">
        <v>0.14907095709371709</v>
      </c>
      <c r="B353" s="1">
        <v>0.67283544320657374</v>
      </c>
      <c r="C353" s="1">
        <v>0.15962829728576966</v>
      </c>
      <c r="D353" s="98">
        <v>10</v>
      </c>
      <c r="E353" s="105" t="s">
        <v>4111</v>
      </c>
      <c r="F353" s="44" t="s">
        <v>4112</v>
      </c>
      <c r="G353" s="45" t="s">
        <v>2639</v>
      </c>
    </row>
    <row r="354" spans="1:8">
      <c r="A354" s="1">
        <v>0.14907095709371709</v>
      </c>
      <c r="B354" s="1">
        <v>0.67283544320657374</v>
      </c>
      <c r="C354" s="1">
        <v>0.17631658011400453</v>
      </c>
      <c r="D354">
        <v>16</v>
      </c>
      <c r="E354" s="105" t="s">
        <v>4123</v>
      </c>
      <c r="F354" s="44" t="s">
        <v>4124</v>
      </c>
      <c r="G354" s="45" t="s">
        <v>2631</v>
      </c>
    </row>
    <row r="355" spans="1:8">
      <c r="A355" s="1">
        <v>0.14907095709371709</v>
      </c>
      <c r="B355" s="1">
        <v>0.67283544320657374</v>
      </c>
      <c r="C355" s="1">
        <v>0.20711313505488138</v>
      </c>
      <c r="D355" s="98">
        <v>25</v>
      </c>
      <c r="E355" s="105" t="s">
        <v>4141</v>
      </c>
      <c r="F355" s="44" t="s">
        <v>4142</v>
      </c>
      <c r="G355" s="45" t="s">
        <v>2649</v>
      </c>
      <c r="H355" s="98"/>
    </row>
    <row r="356" spans="1:8">
      <c r="A356" s="1">
        <v>0.14907095709371709</v>
      </c>
      <c r="B356" s="1">
        <v>0.67283544320657374</v>
      </c>
      <c r="C356" s="1">
        <v>0.34476447657224107</v>
      </c>
      <c r="D356">
        <v>44</v>
      </c>
      <c r="E356" s="105" t="s">
        <v>4165</v>
      </c>
      <c r="F356" s="44" t="s">
        <v>4166</v>
      </c>
      <c r="G356" s="45" t="s">
        <v>2671</v>
      </c>
      <c r="H356" s="98"/>
    </row>
    <row r="357" spans="1:8">
      <c r="A357" s="1">
        <v>0.14907095709371709</v>
      </c>
      <c r="B357" s="1">
        <v>0.67283544320657374</v>
      </c>
      <c r="C357" s="1">
        <v>0.35222964491452236</v>
      </c>
      <c r="D357" s="98">
        <v>8</v>
      </c>
      <c r="E357" s="105" t="s">
        <v>4107</v>
      </c>
      <c r="F357" s="44" t="s">
        <v>4108</v>
      </c>
      <c r="G357" s="45" t="s">
        <v>2637</v>
      </c>
    </row>
    <row r="358" spans="1:8">
      <c r="A358" s="1">
        <v>0.14907095709371709</v>
      </c>
      <c r="B358" s="1">
        <v>0.67283544320657374</v>
      </c>
      <c r="C358" s="1">
        <v>0.38647289147964214</v>
      </c>
      <c r="D358">
        <v>19</v>
      </c>
      <c r="E358" s="105" t="s">
        <v>4129</v>
      </c>
      <c r="F358" s="44" t="s">
        <v>4130</v>
      </c>
      <c r="G358" s="45" t="s">
        <v>2662</v>
      </c>
      <c r="H358" s="98"/>
    </row>
    <row r="359" spans="1:8">
      <c r="A359" s="1">
        <v>0.14907095709371709</v>
      </c>
      <c r="B359" s="1">
        <v>0.67283544320657374</v>
      </c>
      <c r="C359" s="1">
        <v>0.39195876045313682</v>
      </c>
      <c r="D359" s="98">
        <v>28</v>
      </c>
      <c r="E359" s="105" t="s">
        <v>4147</v>
      </c>
      <c r="F359" s="44" t="s">
        <v>4148</v>
      </c>
      <c r="G359" s="45" t="s">
        <v>2668</v>
      </c>
    </row>
    <row r="360" spans="1:8">
      <c r="A360" s="1">
        <v>0.14907095709371709</v>
      </c>
      <c r="B360" s="1">
        <v>0.67283544320657374</v>
      </c>
      <c r="C360" s="1">
        <v>0.40244258534354604</v>
      </c>
      <c r="D360">
        <v>21</v>
      </c>
      <c r="E360" s="105" t="s">
        <v>4133</v>
      </c>
      <c r="F360" s="44" t="s">
        <v>4134</v>
      </c>
      <c r="G360" s="45" t="s">
        <v>2652</v>
      </c>
    </row>
    <row r="361" spans="1:8">
      <c r="A361" s="1">
        <v>0.14907095709371709</v>
      </c>
      <c r="B361" s="1">
        <v>0.67283544320657374</v>
      </c>
      <c r="C361" s="1">
        <v>0.40877645217386049</v>
      </c>
      <c r="D361">
        <v>27</v>
      </c>
      <c r="E361" s="105" t="s">
        <v>4145</v>
      </c>
      <c r="F361" s="44" t="s">
        <v>4146</v>
      </c>
      <c r="G361" s="45" t="s">
        <v>2653</v>
      </c>
      <c r="H361" s="98"/>
    </row>
    <row r="362" spans="1:8">
      <c r="A362" s="1">
        <v>0.14907095709371709</v>
      </c>
      <c r="B362" s="1">
        <v>0.67283544320657374</v>
      </c>
      <c r="C362" s="1">
        <v>0.41525741535043981</v>
      </c>
      <c r="D362">
        <v>3</v>
      </c>
      <c r="E362" s="105" t="s">
        <v>4097</v>
      </c>
      <c r="F362" s="44" t="s">
        <v>4098</v>
      </c>
      <c r="G362" s="45" t="s">
        <v>2633</v>
      </c>
      <c r="H362" s="98"/>
    </row>
    <row r="363" spans="1:8">
      <c r="A363" s="1">
        <v>0.14907095709371709</v>
      </c>
      <c r="B363" s="1">
        <v>0.67283544320657374</v>
      </c>
      <c r="C363" s="1">
        <v>0.48898608431862767</v>
      </c>
      <c r="D363">
        <v>29</v>
      </c>
      <c r="E363" s="105" t="s">
        <v>4149</v>
      </c>
      <c r="F363" s="44" t="s">
        <v>4150</v>
      </c>
      <c r="G363" s="45" t="s">
        <v>2676</v>
      </c>
      <c r="H363" s="98"/>
    </row>
    <row r="364" spans="1:8">
      <c r="A364" s="1">
        <v>0.14907095709371709</v>
      </c>
      <c r="B364" s="1">
        <v>0.67283544320657374</v>
      </c>
      <c r="C364" s="1">
        <v>0.49004383473207158</v>
      </c>
      <c r="D364">
        <v>42</v>
      </c>
      <c r="E364" s="105" t="s">
        <v>4163</v>
      </c>
      <c r="F364" s="44" t="s">
        <v>4164</v>
      </c>
      <c r="G364" s="45" t="s">
        <v>2658</v>
      </c>
    </row>
    <row r="365" spans="1:8">
      <c r="A365" s="1">
        <v>0.14907095709371709</v>
      </c>
      <c r="B365" s="1">
        <v>0.67283544320657374</v>
      </c>
      <c r="C365" s="1">
        <v>0.51536252098312807</v>
      </c>
      <c r="D365">
        <v>48</v>
      </c>
      <c r="E365" s="105" t="s">
        <v>4169</v>
      </c>
      <c r="F365" s="44" t="s">
        <v>4170</v>
      </c>
      <c r="G365" s="45" t="s">
        <v>2659</v>
      </c>
      <c r="H365" s="98"/>
    </row>
    <row r="366" spans="1:8">
      <c r="A366" s="1">
        <v>0.14907095709371709</v>
      </c>
      <c r="B366" s="1">
        <v>0.67283544320657374</v>
      </c>
      <c r="C366" s="1">
        <v>0.5326105089496459</v>
      </c>
      <c r="D366">
        <v>13</v>
      </c>
      <c r="E366" s="105" t="s">
        <v>4117</v>
      </c>
      <c r="F366" s="44" t="s">
        <v>4118</v>
      </c>
      <c r="G366" s="45" t="s">
        <v>2641</v>
      </c>
    </row>
    <row r="367" spans="1:8">
      <c r="A367" s="1">
        <v>0.14907095709371709</v>
      </c>
      <c r="B367" s="1">
        <v>0.67283544320657374</v>
      </c>
      <c r="C367" s="1">
        <v>0.55024596705522855</v>
      </c>
      <c r="D367">
        <v>36</v>
      </c>
      <c r="E367" s="105" t="s">
        <v>4157</v>
      </c>
      <c r="F367" s="44" t="s">
        <v>4158</v>
      </c>
      <c r="G367" s="45" t="s">
        <v>2669</v>
      </c>
    </row>
    <row r="368" spans="1:8">
      <c r="A368" s="99">
        <v>0.14907095709371709</v>
      </c>
      <c r="B368" s="99">
        <v>0.67283544320657374</v>
      </c>
      <c r="C368" s="99">
        <v>0.56948731502236472</v>
      </c>
      <c r="D368" s="98">
        <v>24</v>
      </c>
      <c r="E368" s="105" t="s">
        <v>4139</v>
      </c>
      <c r="F368" s="44" t="s">
        <v>4140</v>
      </c>
      <c r="G368" s="45" t="s">
        <v>2645</v>
      </c>
    </row>
    <row r="369" spans="1:9">
      <c r="A369" s="1">
        <v>0.14907095709371709</v>
      </c>
      <c r="B369" s="1">
        <v>0.67283544320657374</v>
      </c>
      <c r="C369" s="1">
        <v>0.57121039628744541</v>
      </c>
      <c r="D369">
        <v>18</v>
      </c>
      <c r="E369" s="105" t="s">
        <v>4127</v>
      </c>
      <c r="F369" s="44" t="s">
        <v>4128</v>
      </c>
      <c r="G369" s="45" t="s">
        <v>2643</v>
      </c>
      <c r="H369" s="98"/>
    </row>
    <row r="370" spans="1:9">
      <c r="A370" s="1">
        <v>0.14907095709371709</v>
      </c>
      <c r="B370" s="1">
        <v>0.67283544320657374</v>
      </c>
      <c r="C370" s="1">
        <v>0.60592681354490507</v>
      </c>
      <c r="D370">
        <v>46</v>
      </c>
      <c r="E370" s="105" t="s">
        <v>4167</v>
      </c>
      <c r="F370" s="44" t="s">
        <v>4168</v>
      </c>
      <c r="G370" s="45" t="s">
        <v>2648</v>
      </c>
      <c r="H370" s="98"/>
    </row>
    <row r="371" spans="1:9">
      <c r="A371" s="1">
        <v>0.14907095709371709</v>
      </c>
      <c r="B371" s="1">
        <v>0.67283544320657374</v>
      </c>
      <c r="C371" s="1">
        <v>0.62890914240627482</v>
      </c>
      <c r="D371">
        <v>11</v>
      </c>
      <c r="E371" s="105" t="s">
        <v>4113</v>
      </c>
      <c r="F371" s="44" t="s">
        <v>4114</v>
      </c>
      <c r="G371" s="45" t="s">
        <v>2640</v>
      </c>
    </row>
    <row r="372" spans="1:9">
      <c r="A372" s="99">
        <v>0.14907095709371709</v>
      </c>
      <c r="B372" s="99">
        <v>0.67283544320657374</v>
      </c>
      <c r="C372" s="99">
        <v>0.64109878766916517</v>
      </c>
      <c r="D372" s="98">
        <v>32</v>
      </c>
      <c r="E372" s="105" t="s">
        <v>4153</v>
      </c>
      <c r="F372" s="44" t="s">
        <v>4154</v>
      </c>
      <c r="G372" s="45" t="s">
        <v>2655</v>
      </c>
      <c r="H372" s="98"/>
      <c r="I372" s="98"/>
    </row>
    <row r="373" spans="1:9">
      <c r="A373" s="99">
        <v>0.14907095709371709</v>
      </c>
      <c r="B373" s="99">
        <v>0.67283544320657374</v>
      </c>
      <c r="C373" s="99">
        <v>0.64820311170458655</v>
      </c>
      <c r="D373" s="98">
        <v>12</v>
      </c>
      <c r="E373" s="105" t="s">
        <v>4115</v>
      </c>
      <c r="F373" s="44" t="s">
        <v>4116</v>
      </c>
      <c r="G373" s="45" t="s">
        <v>2663</v>
      </c>
      <c r="H373" s="98"/>
      <c r="I373" s="98"/>
    </row>
    <row r="374" spans="1:9">
      <c r="A374" s="99">
        <v>0.14907095709371709</v>
      </c>
      <c r="B374" s="99">
        <v>0.67283544320657374</v>
      </c>
      <c r="C374" s="1">
        <v>0.70366216024856076</v>
      </c>
      <c r="D374" s="98">
        <v>17</v>
      </c>
      <c r="E374" s="105" t="s">
        <v>4125</v>
      </c>
      <c r="F374" s="44" t="s">
        <v>4126</v>
      </c>
      <c r="G374" s="45" t="s">
        <v>2642</v>
      </c>
      <c r="H374" s="98"/>
      <c r="I374" s="98"/>
    </row>
    <row r="375" spans="1:9">
      <c r="A375" s="1">
        <v>0.14907095709371709</v>
      </c>
      <c r="B375" s="1">
        <v>0.67283544320657374</v>
      </c>
      <c r="C375" s="1">
        <v>0.74295315505328474</v>
      </c>
      <c r="D375">
        <v>30</v>
      </c>
      <c r="E375" s="105" t="s">
        <v>4151</v>
      </c>
      <c r="F375" s="44" t="s">
        <v>4152</v>
      </c>
      <c r="G375" s="45" t="s">
        <v>2646</v>
      </c>
      <c r="H375" s="98"/>
    </row>
    <row r="376" spans="1:9">
      <c r="A376" s="1">
        <v>0.14907095709371709</v>
      </c>
      <c r="B376" s="1">
        <v>0.67283544320657374</v>
      </c>
      <c r="C376" s="1">
        <v>0.8332790133947624</v>
      </c>
      <c r="D376" s="98">
        <v>20</v>
      </c>
      <c r="E376" s="105" t="s">
        <v>4131</v>
      </c>
      <c r="F376" s="44" t="s">
        <v>4132</v>
      </c>
      <c r="G376" s="45" t="s">
        <v>2644</v>
      </c>
      <c r="H376" s="98"/>
    </row>
    <row r="377" spans="1:9">
      <c r="A377" s="99">
        <v>0.14907095709371709</v>
      </c>
      <c r="B377" s="99">
        <v>0.67283544320657374</v>
      </c>
      <c r="C377" s="1">
        <v>0.87643835279144955</v>
      </c>
      <c r="D377" s="98">
        <v>15</v>
      </c>
      <c r="E377" s="105" t="s">
        <v>4121</v>
      </c>
      <c r="F377" s="44" t="s">
        <v>4122</v>
      </c>
      <c r="G377" s="45" t="s">
        <v>2660</v>
      </c>
      <c r="H377" s="98"/>
      <c r="I377" s="98"/>
    </row>
    <row r="378" spans="1:9">
      <c r="A378" s="1">
        <v>0.14907095709371709</v>
      </c>
      <c r="B378" s="1">
        <v>0.67283544320657374</v>
      </c>
      <c r="C378" s="1">
        <v>0.87723158984302818</v>
      </c>
      <c r="D378">
        <v>38</v>
      </c>
      <c r="E378" s="105" t="s">
        <v>4159</v>
      </c>
      <c r="F378" s="44" t="s">
        <v>4160</v>
      </c>
      <c r="G378" s="45" t="s">
        <v>2657</v>
      </c>
      <c r="H378" s="98"/>
    </row>
    <row r="379" spans="1:9">
      <c r="A379" s="1">
        <v>0.14907095709371709</v>
      </c>
      <c r="B379" s="1">
        <v>0.67283544320657374</v>
      </c>
      <c r="C379" s="1">
        <v>0.89628050218283217</v>
      </c>
      <c r="D379">
        <v>22</v>
      </c>
      <c r="E379" s="105" t="s">
        <v>4135</v>
      </c>
      <c r="F379" s="44" t="s">
        <v>4136</v>
      </c>
      <c r="G379" s="45" t="s">
        <v>2666</v>
      </c>
      <c r="H379" s="98"/>
    </row>
    <row r="380" spans="1:9">
      <c r="A380" s="1">
        <v>0.14907095709371709</v>
      </c>
      <c r="B380" s="1">
        <v>0.67283544320657374</v>
      </c>
      <c r="C380" s="1">
        <v>0.9129128210381372</v>
      </c>
      <c r="D380" s="98">
        <v>4</v>
      </c>
      <c r="E380" s="44" t="s">
        <v>4099</v>
      </c>
      <c r="F380" s="44" t="s">
        <v>4100</v>
      </c>
      <c r="G380" s="45" t="s">
        <v>2634</v>
      </c>
      <c r="H380" s="98"/>
    </row>
    <row r="381" spans="1:9">
      <c r="A381" s="1">
        <v>0.14907095709371709</v>
      </c>
      <c r="B381" s="1">
        <v>0.67283544320657374</v>
      </c>
      <c r="C381" s="1">
        <v>0.92588326828616696</v>
      </c>
      <c r="D381">
        <v>23</v>
      </c>
      <c r="E381" s="105" t="s">
        <v>4137</v>
      </c>
      <c r="F381" s="44" t="s">
        <v>4138</v>
      </c>
      <c r="G381" s="45" t="s">
        <v>2667</v>
      </c>
      <c r="H381" s="98"/>
    </row>
    <row r="382" spans="1:9">
      <c r="A382" s="1">
        <v>0.14907095709371709</v>
      </c>
      <c r="B382" s="1">
        <v>0.67283544320657374</v>
      </c>
      <c r="C382" s="1">
        <v>0.94729343037102631</v>
      </c>
      <c r="D382">
        <v>1</v>
      </c>
      <c r="E382" s="105" t="s">
        <v>4093</v>
      </c>
      <c r="F382" s="44" t="s">
        <v>4094</v>
      </c>
      <c r="G382" s="45" t="s">
        <v>2650</v>
      </c>
      <c r="H382" s="98"/>
    </row>
    <row r="383" spans="1:9">
      <c r="A383" s="1">
        <v>0.14907095709371709</v>
      </c>
      <c r="B383" s="1">
        <v>0.67283544320657374</v>
      </c>
      <c r="C383" s="1">
        <v>0.98706998132595603</v>
      </c>
      <c r="D383">
        <v>5</v>
      </c>
      <c r="E383" s="44" t="s">
        <v>4101</v>
      </c>
      <c r="F383" s="44" t="s">
        <v>4102</v>
      </c>
      <c r="G383" s="45" t="s">
        <v>2627</v>
      </c>
    </row>
    <row r="384" spans="1:9">
      <c r="A384" s="1">
        <v>0.14907095709371709</v>
      </c>
      <c r="B384" s="1">
        <v>0.67283544320657374</v>
      </c>
      <c r="C384" s="1">
        <v>0.99411327346729161</v>
      </c>
      <c r="D384">
        <v>40</v>
      </c>
      <c r="E384" s="105" t="s">
        <v>4161</v>
      </c>
      <c r="F384" s="44" t="s">
        <v>4162</v>
      </c>
      <c r="G384" s="45" t="s">
        <v>2670</v>
      </c>
    </row>
    <row r="385" spans="1:8">
      <c r="A385" s="1">
        <v>0.21700524054157877</v>
      </c>
      <c r="B385" s="1">
        <v>0.25340820192356961</v>
      </c>
      <c r="C385" s="1">
        <v>3.873418188399258E-3</v>
      </c>
      <c r="D385">
        <v>14</v>
      </c>
      <c r="E385" s="3" t="s">
        <v>4880</v>
      </c>
      <c r="F385" s="3" t="s">
        <v>5922</v>
      </c>
      <c r="G385" s="3" t="s">
        <v>365</v>
      </c>
      <c r="H385" s="3" t="s">
        <v>5923</v>
      </c>
    </row>
    <row r="386" spans="1:8">
      <c r="A386" s="1">
        <v>0.21700524054157877</v>
      </c>
      <c r="B386" s="1">
        <v>0.16097999137792862</v>
      </c>
      <c r="C386" s="1">
        <v>8.5398454067029395E-3</v>
      </c>
      <c r="D386" s="103">
        <v>9</v>
      </c>
      <c r="E386" s="101" t="s">
        <v>6196</v>
      </c>
      <c r="F386" s="101" t="s">
        <v>5839</v>
      </c>
      <c r="G386" s="101" t="s">
        <v>492</v>
      </c>
      <c r="H386" s="101" t="s">
        <v>6197</v>
      </c>
    </row>
    <row r="387" spans="1:8">
      <c r="A387" s="99">
        <v>0.21700524054157877</v>
      </c>
      <c r="B387" s="99">
        <v>0.84297455888567407</v>
      </c>
      <c r="C387" s="99">
        <v>8.5642790620201747E-3</v>
      </c>
      <c r="D387" s="98">
        <v>6</v>
      </c>
      <c r="E387" s="101" t="s">
        <v>6209</v>
      </c>
      <c r="F387" s="101" t="s">
        <v>6480</v>
      </c>
      <c r="G387" s="101" t="s">
        <v>640</v>
      </c>
      <c r="H387" s="101" t="s">
        <v>6481</v>
      </c>
    </row>
    <row r="388" spans="1:8">
      <c r="A388" s="1">
        <v>0.21700524054157877</v>
      </c>
      <c r="B388" s="1">
        <v>0.28666575543119865</v>
      </c>
      <c r="C388" s="1">
        <v>1.0716496528137109E-2</v>
      </c>
      <c r="D388">
        <v>38</v>
      </c>
      <c r="E388" s="3" t="s">
        <v>6159</v>
      </c>
      <c r="F388" s="3" t="s">
        <v>6160</v>
      </c>
      <c r="G388" s="3" t="s">
        <v>471</v>
      </c>
      <c r="H388" s="3" t="s">
        <v>6161</v>
      </c>
    </row>
    <row r="389" spans="1:8">
      <c r="A389" s="1">
        <v>0.21700524054157877</v>
      </c>
      <c r="B389" s="1">
        <v>0.38472962404098765</v>
      </c>
      <c r="C389" s="1">
        <v>1.4192465564457968E-2</v>
      </c>
      <c r="D389" s="103">
        <v>8</v>
      </c>
      <c r="E389" s="101" t="s">
        <v>6284</v>
      </c>
      <c r="F389" s="101" t="s">
        <v>6553</v>
      </c>
      <c r="G389" s="101" t="s">
        <v>670</v>
      </c>
      <c r="H389" s="101" t="s">
        <v>6554</v>
      </c>
    </row>
    <row r="390" spans="1:8">
      <c r="A390" s="1">
        <v>0.21700524054157877</v>
      </c>
      <c r="B390" s="1">
        <v>0.62267359343562168</v>
      </c>
      <c r="C390" s="1">
        <v>1.9057116892150394E-2</v>
      </c>
      <c r="D390">
        <v>27</v>
      </c>
      <c r="E390" s="101" t="s">
        <v>6066</v>
      </c>
      <c r="F390" s="101" t="s">
        <v>3755</v>
      </c>
      <c r="G390" s="101" t="s">
        <v>428</v>
      </c>
      <c r="H390" s="103" t="s">
        <v>6067</v>
      </c>
    </row>
    <row r="391" spans="1:8">
      <c r="A391" s="1">
        <v>0.21700524054157877</v>
      </c>
      <c r="B391" s="1">
        <v>0.16097999137792862</v>
      </c>
      <c r="C391" s="1">
        <v>2.3954566985864068E-2</v>
      </c>
      <c r="D391" s="103">
        <v>11</v>
      </c>
      <c r="E391" s="101" t="s">
        <v>5789</v>
      </c>
      <c r="F391" s="101" t="s">
        <v>6200</v>
      </c>
      <c r="G391" s="101" t="s">
        <v>494</v>
      </c>
      <c r="H391" s="101" t="s">
        <v>6201</v>
      </c>
    </row>
    <row r="392" spans="1:8">
      <c r="A392" s="1">
        <v>0.21700524054157877</v>
      </c>
      <c r="B392" s="1">
        <v>0.64084960040717354</v>
      </c>
      <c r="C392" s="1">
        <v>3.2000230972499599E-2</v>
      </c>
      <c r="D392" s="98">
        <v>2</v>
      </c>
      <c r="E392" s="3" t="s">
        <v>5798</v>
      </c>
      <c r="F392" s="3" t="s">
        <v>5799</v>
      </c>
      <c r="G392" s="3" t="s">
        <v>315</v>
      </c>
      <c r="H392" s="3" t="s">
        <v>5800</v>
      </c>
    </row>
    <row r="393" spans="1:8">
      <c r="A393" s="1">
        <v>0.21700524054157877</v>
      </c>
      <c r="B393" s="1">
        <v>0.16097999137792862</v>
      </c>
      <c r="C393" s="1">
        <v>3.9447216046174294E-2</v>
      </c>
      <c r="D393" s="103">
        <v>12</v>
      </c>
      <c r="E393" s="101" t="s">
        <v>6202</v>
      </c>
      <c r="F393" s="101" t="s">
        <v>5201</v>
      </c>
      <c r="G393" s="101" t="s">
        <v>495</v>
      </c>
      <c r="H393" s="101" t="s">
        <v>6203</v>
      </c>
    </row>
    <row r="394" spans="1:8">
      <c r="A394" s="99">
        <v>0.21700524054157877</v>
      </c>
      <c r="B394" s="99">
        <v>0.25596923097598645</v>
      </c>
      <c r="C394" s="99">
        <v>4.0350357840016171E-2</v>
      </c>
      <c r="D394" s="98">
        <v>12</v>
      </c>
      <c r="E394" s="101" t="s">
        <v>6389</v>
      </c>
      <c r="F394" s="101" t="s">
        <v>5794</v>
      </c>
      <c r="G394" s="101" t="s">
        <v>589</v>
      </c>
      <c r="H394" s="101" t="s">
        <v>6390</v>
      </c>
    </row>
    <row r="395" spans="1:8">
      <c r="A395" s="1">
        <v>0.21700524054157877</v>
      </c>
      <c r="B395" s="1">
        <v>0.38472962404098765</v>
      </c>
      <c r="C395" s="1">
        <v>4.4878801834086879E-2</v>
      </c>
      <c r="D395" s="103">
        <v>38</v>
      </c>
      <c r="E395" s="101" t="s">
        <v>6616</v>
      </c>
      <c r="F395" s="101" t="s">
        <v>3840</v>
      </c>
      <c r="G395" s="101" t="s">
        <v>700</v>
      </c>
      <c r="H395" s="101" t="s">
        <v>6617</v>
      </c>
    </row>
    <row r="396" spans="1:8">
      <c r="A396" s="1">
        <v>0.21700524054157877</v>
      </c>
      <c r="B396" s="1">
        <v>0.25340820192356961</v>
      </c>
      <c r="C396" s="1">
        <v>4.6152240793705834E-2</v>
      </c>
      <c r="D396" s="98">
        <v>29</v>
      </c>
      <c r="E396" s="3" t="s">
        <v>5965</v>
      </c>
      <c r="F396" s="3" t="s">
        <v>5966</v>
      </c>
      <c r="G396" s="3" t="s">
        <v>380</v>
      </c>
      <c r="H396" s="3" t="s">
        <v>5967</v>
      </c>
    </row>
    <row r="397" spans="1:8">
      <c r="A397" s="1">
        <v>0.21700524054157877</v>
      </c>
      <c r="B397" s="100">
        <v>0.88298628694913495</v>
      </c>
      <c r="C397" s="1">
        <v>4.7292846186853033E-2</v>
      </c>
      <c r="D397">
        <v>20</v>
      </c>
      <c r="E397" s="3" t="s">
        <v>6319</v>
      </c>
      <c r="F397" s="3" t="s">
        <v>5714</v>
      </c>
      <c r="G397" s="3" t="s">
        <v>554</v>
      </c>
      <c r="H397" s="3" t="s">
        <v>6320</v>
      </c>
    </row>
    <row r="398" spans="1:8">
      <c r="A398" s="1">
        <v>0.21700524054157877</v>
      </c>
      <c r="B398" s="1">
        <v>0.25596923097598645</v>
      </c>
      <c r="C398" s="1">
        <v>5.019382650135451E-2</v>
      </c>
      <c r="D398">
        <v>20</v>
      </c>
      <c r="E398" s="3" t="s">
        <v>4818</v>
      </c>
      <c r="F398" s="3" t="s">
        <v>6406</v>
      </c>
      <c r="G398" s="3" t="s">
        <v>597</v>
      </c>
      <c r="H398" s="3" t="s">
        <v>6407</v>
      </c>
    </row>
    <row r="399" spans="1:8">
      <c r="A399" s="1">
        <v>0.21700524054157877</v>
      </c>
      <c r="B399" s="99">
        <v>0.25340820192356961</v>
      </c>
      <c r="C399" s="1">
        <v>5.7148913383796573E-2</v>
      </c>
      <c r="D399">
        <v>42</v>
      </c>
      <c r="E399" s="3" t="s">
        <v>5985</v>
      </c>
      <c r="F399" s="3" t="s">
        <v>5986</v>
      </c>
      <c r="G399" s="3" t="s">
        <v>393</v>
      </c>
      <c r="H399" s="3" t="s">
        <v>5987</v>
      </c>
    </row>
    <row r="400" spans="1:8">
      <c r="A400" s="1">
        <v>0.21700524054157877</v>
      </c>
      <c r="B400" s="100">
        <v>0.88298628694913495</v>
      </c>
      <c r="C400" s="1">
        <v>5.8215138614591488E-2</v>
      </c>
      <c r="D400" s="98">
        <v>32</v>
      </c>
      <c r="E400" s="3" t="s">
        <v>6346</v>
      </c>
      <c r="F400" s="3" t="s">
        <v>6347</v>
      </c>
      <c r="G400" s="3" t="s">
        <v>566</v>
      </c>
      <c r="H400" s="3" t="s">
        <v>6348</v>
      </c>
    </row>
    <row r="401" spans="1:9">
      <c r="A401" s="1">
        <v>0.21700524054157877</v>
      </c>
      <c r="B401" s="1">
        <v>0.38472962404098765</v>
      </c>
      <c r="C401" s="1">
        <v>5.8480956185446131E-2</v>
      </c>
      <c r="D401" s="103">
        <v>13</v>
      </c>
      <c r="E401" s="101" t="s">
        <v>6564</v>
      </c>
      <c r="F401" s="101" t="s">
        <v>6565</v>
      </c>
      <c r="G401" s="101" t="s">
        <v>675</v>
      </c>
      <c r="H401" s="101" t="s">
        <v>6566</v>
      </c>
    </row>
    <row r="402" spans="1:9">
      <c r="A402" s="99">
        <v>0.21700524054157877</v>
      </c>
      <c r="B402" s="99">
        <v>0.38472962404098765</v>
      </c>
      <c r="C402" s="1">
        <v>6.2386089712284432E-2</v>
      </c>
      <c r="D402" s="103">
        <v>12</v>
      </c>
      <c r="E402" s="101" t="s">
        <v>6561</v>
      </c>
      <c r="F402" s="101" t="s">
        <v>6562</v>
      </c>
      <c r="G402" s="101" t="s">
        <v>674</v>
      </c>
      <c r="H402" s="101" t="s">
        <v>6563</v>
      </c>
      <c r="I402" s="98"/>
    </row>
    <row r="403" spans="1:9">
      <c r="A403" s="1">
        <v>0.21700524054157877</v>
      </c>
      <c r="B403" s="1">
        <v>0.26955271336823938</v>
      </c>
      <c r="C403" s="1">
        <v>6.2444227740560354E-2</v>
      </c>
      <c r="D403" s="101">
        <v>3</v>
      </c>
      <c r="E403" s="101" t="s">
        <v>6632</v>
      </c>
      <c r="F403" s="101" t="s">
        <v>4268</v>
      </c>
      <c r="G403" s="101" t="s">
        <v>711</v>
      </c>
      <c r="H403" t="s">
        <v>6633</v>
      </c>
    </row>
    <row r="404" spans="1:9">
      <c r="A404" s="1">
        <v>0.21700524054157877</v>
      </c>
      <c r="B404" s="1">
        <v>0.84297455888567407</v>
      </c>
      <c r="C404" s="1">
        <v>6.3258378049673936E-2</v>
      </c>
      <c r="D404">
        <v>22</v>
      </c>
      <c r="E404" s="101" t="s">
        <v>6519</v>
      </c>
      <c r="F404" s="101" t="s">
        <v>6520</v>
      </c>
      <c r="G404" s="101" t="s">
        <v>656</v>
      </c>
      <c r="H404" s="101" t="s">
        <v>6521</v>
      </c>
    </row>
    <row r="405" spans="1:9">
      <c r="A405" s="99">
        <v>0.21700524054157877</v>
      </c>
      <c r="B405" s="99">
        <v>0.16097999137792862</v>
      </c>
      <c r="C405" s="99">
        <v>6.4457754353632102E-2</v>
      </c>
      <c r="D405" s="103">
        <v>4</v>
      </c>
      <c r="E405" s="101" t="s">
        <v>6183</v>
      </c>
      <c r="F405" s="101" t="s">
        <v>6184</v>
      </c>
      <c r="G405" s="101" t="s">
        <v>487</v>
      </c>
      <c r="H405" s="101" t="s">
        <v>6185</v>
      </c>
    </row>
    <row r="406" spans="1:9">
      <c r="A406" s="1">
        <v>0.21700524054157877</v>
      </c>
      <c r="B406" s="1">
        <v>0.84297455888567407</v>
      </c>
      <c r="C406" s="1">
        <v>6.9290675168090843E-2</v>
      </c>
      <c r="D406">
        <v>17</v>
      </c>
      <c r="E406" s="101" t="s">
        <v>6507</v>
      </c>
      <c r="F406" s="101" t="s">
        <v>6508</v>
      </c>
      <c r="G406" s="101" t="s">
        <v>651</v>
      </c>
      <c r="H406" s="101" t="s">
        <v>6509</v>
      </c>
    </row>
    <row r="407" spans="1:9">
      <c r="A407" s="1">
        <v>0.21700524054157877</v>
      </c>
      <c r="B407" s="1">
        <v>0.62267359343562168</v>
      </c>
      <c r="C407" s="1">
        <v>7.0256129128112299E-2</v>
      </c>
      <c r="D407" s="98">
        <v>11</v>
      </c>
      <c r="E407" s="101" t="s">
        <v>6026</v>
      </c>
      <c r="F407" s="101" t="s">
        <v>6027</v>
      </c>
      <c r="G407" s="101" t="s">
        <v>412</v>
      </c>
      <c r="H407" s="101" t="s">
        <v>6028</v>
      </c>
    </row>
    <row r="408" spans="1:9">
      <c r="A408" s="99">
        <v>0.21700524054157877</v>
      </c>
      <c r="B408" s="99">
        <v>0.25596923097598645</v>
      </c>
      <c r="C408" s="99">
        <v>7.1004746077447778E-2</v>
      </c>
      <c r="D408" s="98">
        <v>22</v>
      </c>
      <c r="E408" s="101" t="s">
        <v>6411</v>
      </c>
      <c r="F408" s="101" t="s">
        <v>6412</v>
      </c>
      <c r="G408" s="101" t="s">
        <v>599</v>
      </c>
      <c r="H408" s="101" t="s">
        <v>6413</v>
      </c>
    </row>
    <row r="409" spans="1:9">
      <c r="A409" s="1">
        <v>0.21700524054157877</v>
      </c>
      <c r="B409" s="100">
        <v>0.88298628694913495</v>
      </c>
      <c r="C409" s="1">
        <v>8.2497161620305515E-2</v>
      </c>
      <c r="D409">
        <v>30</v>
      </c>
      <c r="E409" s="3" t="s">
        <v>6343</v>
      </c>
      <c r="F409" s="3" t="s">
        <v>6344</v>
      </c>
      <c r="G409" s="3" t="s">
        <v>564</v>
      </c>
      <c r="H409" s="3" t="s">
        <v>6345</v>
      </c>
    </row>
    <row r="410" spans="1:9">
      <c r="A410" s="1">
        <v>0.21700524054157877</v>
      </c>
      <c r="B410" s="1">
        <v>0.84297455888567407</v>
      </c>
      <c r="C410" s="1">
        <v>8.3085900575739169E-2</v>
      </c>
      <c r="D410">
        <v>3</v>
      </c>
      <c r="E410" s="3" t="s">
        <v>6471</v>
      </c>
      <c r="F410" s="3" t="s">
        <v>6472</v>
      </c>
      <c r="G410" s="3" t="s">
        <v>637</v>
      </c>
      <c r="H410" s="3" t="s">
        <v>6473</v>
      </c>
    </row>
    <row r="411" spans="1:9">
      <c r="A411" s="1">
        <v>0.21700524054157877</v>
      </c>
      <c r="B411" s="1">
        <v>0.25596923097598645</v>
      </c>
      <c r="C411" s="1">
        <v>8.6388090965601405E-2</v>
      </c>
      <c r="D411" s="98">
        <v>28</v>
      </c>
      <c r="E411" s="3" t="s">
        <v>6426</v>
      </c>
      <c r="F411" s="3" t="s">
        <v>5839</v>
      </c>
      <c r="G411" s="3" t="s">
        <v>605</v>
      </c>
      <c r="H411" s="3" t="s">
        <v>6427</v>
      </c>
    </row>
    <row r="412" spans="1:9">
      <c r="A412" s="1">
        <v>0.21700524054157877</v>
      </c>
      <c r="B412" s="1">
        <v>0.25340820192356961</v>
      </c>
      <c r="C412" s="1">
        <v>8.6484893211140501E-2</v>
      </c>
      <c r="D412">
        <v>4</v>
      </c>
      <c r="E412" s="3" t="s">
        <v>5892</v>
      </c>
      <c r="F412" s="3" t="s">
        <v>5893</v>
      </c>
      <c r="G412" s="3" t="s">
        <v>355</v>
      </c>
      <c r="H412" s="3" t="s">
        <v>5894</v>
      </c>
    </row>
    <row r="413" spans="1:9">
      <c r="A413" s="1">
        <v>0.21700524054157877</v>
      </c>
      <c r="B413" s="1">
        <v>0.84297455888567396</v>
      </c>
      <c r="C413" s="1">
        <v>8.6625876760255349E-2</v>
      </c>
      <c r="D413">
        <v>24</v>
      </c>
      <c r="E413" s="101" t="s">
        <v>6525</v>
      </c>
      <c r="F413" s="101" t="s">
        <v>6526</v>
      </c>
      <c r="G413" s="101" t="s">
        <v>658</v>
      </c>
      <c r="H413" s="101" t="s">
        <v>6527</v>
      </c>
    </row>
    <row r="414" spans="1:9">
      <c r="A414" s="1">
        <v>0.21700524054157877</v>
      </c>
      <c r="B414" s="1">
        <v>0.38472962404098765</v>
      </c>
      <c r="C414" s="1">
        <v>8.8596647452910959E-2</v>
      </c>
      <c r="D414" s="103">
        <v>1</v>
      </c>
      <c r="E414" s="101" t="s">
        <v>6537</v>
      </c>
      <c r="F414" s="101" t="s">
        <v>3769</v>
      </c>
      <c r="G414" s="101" t="s">
        <v>663</v>
      </c>
      <c r="H414" s="101" t="s">
        <v>6538</v>
      </c>
    </row>
    <row r="415" spans="1:9">
      <c r="A415" s="1">
        <v>0.21700524054157877</v>
      </c>
      <c r="B415" s="1">
        <v>0.64084960040717354</v>
      </c>
      <c r="C415" s="1">
        <v>9.2121346303198792E-2</v>
      </c>
      <c r="D415">
        <v>30</v>
      </c>
      <c r="E415" s="101" t="s">
        <v>5871</v>
      </c>
      <c r="F415" s="77" t="s">
        <v>4276</v>
      </c>
      <c r="G415" s="101" t="s">
        <v>343</v>
      </c>
      <c r="H415" s="101" t="s">
        <v>5872</v>
      </c>
    </row>
    <row r="416" spans="1:9">
      <c r="A416" s="1">
        <v>0.21700524054157877</v>
      </c>
      <c r="B416" s="1">
        <v>0.38472962404098765</v>
      </c>
      <c r="C416" s="1">
        <v>9.2358051565890276E-2</v>
      </c>
      <c r="D416" s="103">
        <v>5</v>
      </c>
      <c r="E416" s="101" t="s">
        <v>6546</v>
      </c>
      <c r="F416" s="101" t="s">
        <v>3764</v>
      </c>
      <c r="G416" s="101" t="s">
        <v>667</v>
      </c>
      <c r="H416" s="103" t="s">
        <v>6547</v>
      </c>
    </row>
    <row r="417" spans="1:8">
      <c r="A417" s="1">
        <v>0.21700524054157877</v>
      </c>
      <c r="B417" s="100">
        <v>0.88298628694913495</v>
      </c>
      <c r="C417" s="1">
        <v>9.7228956259886368E-2</v>
      </c>
      <c r="D417" s="98">
        <v>6</v>
      </c>
      <c r="E417" s="3" t="s">
        <v>6284</v>
      </c>
      <c r="F417" s="3" t="s">
        <v>3774</v>
      </c>
      <c r="G417" s="3" t="s">
        <v>540</v>
      </c>
      <c r="H417" s="3" t="s">
        <v>6285</v>
      </c>
    </row>
    <row r="418" spans="1:8">
      <c r="A418" s="1">
        <v>0.21700524054157877</v>
      </c>
      <c r="B418" s="1">
        <v>0.25596923097598645</v>
      </c>
      <c r="C418" s="1">
        <v>0.10115881103933355</v>
      </c>
      <c r="D418">
        <v>3</v>
      </c>
      <c r="E418" s="101" t="s">
        <v>6367</v>
      </c>
      <c r="F418" s="101" t="s">
        <v>6368</v>
      </c>
      <c r="G418" s="101" t="s">
        <v>580</v>
      </c>
      <c r="H418" s="101" t="s">
        <v>6369</v>
      </c>
    </row>
    <row r="419" spans="1:8">
      <c r="A419" s="1">
        <v>0.21700524054157877</v>
      </c>
      <c r="B419" s="1">
        <v>0.16097999137792862</v>
      </c>
      <c r="C419" s="1">
        <v>0.1023980644254362</v>
      </c>
      <c r="D419" s="103">
        <v>16</v>
      </c>
      <c r="E419" s="101" t="s">
        <v>6211</v>
      </c>
      <c r="F419" s="101" t="s">
        <v>6212</v>
      </c>
      <c r="G419" s="101" t="s">
        <v>499</v>
      </c>
      <c r="H419" s="101" t="s">
        <v>6213</v>
      </c>
    </row>
    <row r="420" spans="1:8">
      <c r="A420" s="1">
        <v>0.21700524054157877</v>
      </c>
      <c r="B420" s="1">
        <v>0.28666575543119865</v>
      </c>
      <c r="C420" s="1">
        <v>0.12050163759618804</v>
      </c>
      <c r="D420">
        <v>6</v>
      </c>
      <c r="E420" s="101" t="s">
        <v>3758</v>
      </c>
      <c r="F420" s="101" t="s">
        <v>6090</v>
      </c>
      <c r="G420" s="101" t="s">
        <v>439</v>
      </c>
      <c r="H420" s="103" t="s">
        <v>6091</v>
      </c>
    </row>
    <row r="421" spans="1:8">
      <c r="A421" s="1">
        <v>0.21700524054157877</v>
      </c>
      <c r="B421" s="99">
        <v>0.62267359343562168</v>
      </c>
      <c r="C421" s="1">
        <v>0.12446652313430551</v>
      </c>
      <c r="D421">
        <v>15</v>
      </c>
      <c r="E421" s="3" t="s">
        <v>6037</v>
      </c>
      <c r="F421" s="3" t="s">
        <v>6038</v>
      </c>
      <c r="G421" s="3" t="s">
        <v>416</v>
      </c>
      <c r="H421" s="3" t="s">
        <v>6039</v>
      </c>
    </row>
    <row r="422" spans="1:8">
      <c r="A422" s="1">
        <v>0.21700524054157877</v>
      </c>
      <c r="B422" s="1">
        <v>0.28666575543119865</v>
      </c>
      <c r="C422" s="1">
        <v>0.13007354383822756</v>
      </c>
      <c r="D422" s="98">
        <v>48</v>
      </c>
      <c r="E422" s="3" t="s">
        <v>4261</v>
      </c>
      <c r="F422" s="3" t="s">
        <v>6171</v>
      </c>
      <c r="G422" s="3" t="s">
        <v>481</v>
      </c>
      <c r="H422" s="3" t="s">
        <v>6172</v>
      </c>
    </row>
    <row r="423" spans="1:8">
      <c r="A423" s="1">
        <v>0.21700524054157877</v>
      </c>
      <c r="B423" s="1">
        <v>0.25596923097598645</v>
      </c>
      <c r="C423" s="1">
        <v>0.13343613163473766</v>
      </c>
      <c r="D423">
        <v>29</v>
      </c>
      <c r="E423" s="101" t="s">
        <v>6428</v>
      </c>
      <c r="F423" s="101" t="s">
        <v>6429</v>
      </c>
      <c r="G423" s="101" t="s">
        <v>606</v>
      </c>
      <c r="H423" s="101" t="s">
        <v>6430</v>
      </c>
    </row>
    <row r="424" spans="1:8">
      <c r="A424" s="1">
        <v>0.21700524054157877</v>
      </c>
      <c r="B424" s="1">
        <v>0.64084960040717354</v>
      </c>
      <c r="C424" s="1">
        <v>0.13477875733608946</v>
      </c>
      <c r="D424">
        <v>10</v>
      </c>
      <c r="E424" s="101" t="s">
        <v>5820</v>
      </c>
      <c r="F424" s="77" t="s">
        <v>3706</v>
      </c>
      <c r="G424" s="101" t="s">
        <v>323</v>
      </c>
      <c r="H424" s="101" t="s">
        <v>5821</v>
      </c>
    </row>
    <row r="425" spans="1:8">
      <c r="A425" s="1">
        <v>0.21700524054157877</v>
      </c>
      <c r="B425" s="1">
        <v>0.28666575543119865</v>
      </c>
      <c r="C425" s="1">
        <v>0.14124586532339478</v>
      </c>
      <c r="D425">
        <v>21</v>
      </c>
      <c r="E425" s="101" t="s">
        <v>6128</v>
      </c>
      <c r="F425" s="101" t="s">
        <v>4008</v>
      </c>
      <c r="G425" s="101" t="s">
        <v>454</v>
      </c>
      <c r="H425" s="101" t="s">
        <v>6129</v>
      </c>
    </row>
    <row r="426" spans="1:8">
      <c r="A426" s="1">
        <v>0.21700524054157877</v>
      </c>
      <c r="B426" s="100">
        <v>0.88298628694913495</v>
      </c>
      <c r="C426" s="1">
        <v>0.15371940301750053</v>
      </c>
      <c r="D426">
        <v>17</v>
      </c>
      <c r="E426" s="101" t="s">
        <v>6311</v>
      </c>
      <c r="F426" s="101" t="s">
        <v>6312</v>
      </c>
      <c r="G426" s="101" t="s">
        <v>551</v>
      </c>
      <c r="H426" s="101" t="s">
        <v>6313</v>
      </c>
    </row>
    <row r="427" spans="1:8">
      <c r="A427" s="1">
        <v>0.21700524054157877</v>
      </c>
      <c r="B427" s="1">
        <v>0.16097999137792862</v>
      </c>
      <c r="C427" s="1">
        <v>0.15602851286365682</v>
      </c>
      <c r="D427" s="103">
        <v>34</v>
      </c>
      <c r="E427" s="3" t="s">
        <v>4301</v>
      </c>
      <c r="F427" s="3" t="s">
        <v>6250</v>
      </c>
      <c r="G427" s="3" t="s">
        <v>517</v>
      </c>
      <c r="H427" s="3" t="s">
        <v>6251</v>
      </c>
    </row>
    <row r="428" spans="1:8">
      <c r="A428" s="1">
        <v>0.21700524054157877</v>
      </c>
      <c r="B428" s="100">
        <v>0.88298628694913495</v>
      </c>
      <c r="C428" s="1">
        <v>0.16065064540587848</v>
      </c>
      <c r="D428">
        <v>34</v>
      </c>
      <c r="E428" s="101" t="s">
        <v>6349</v>
      </c>
      <c r="F428" s="101" t="s">
        <v>3774</v>
      </c>
      <c r="G428" s="101" t="s">
        <v>568</v>
      </c>
      <c r="H428" s="101" t="s">
        <v>6350</v>
      </c>
    </row>
    <row r="429" spans="1:8">
      <c r="A429" s="1">
        <v>0.21700524054157877</v>
      </c>
      <c r="B429" s="1">
        <v>0.25340820192356961</v>
      </c>
      <c r="C429" s="1">
        <v>0.1621227985214857</v>
      </c>
      <c r="D429">
        <v>5</v>
      </c>
      <c r="E429" s="101" t="s">
        <v>5895</v>
      </c>
      <c r="F429" s="101" t="s">
        <v>5896</v>
      </c>
      <c r="G429" s="101" t="s">
        <v>356</v>
      </c>
      <c r="H429" s="101" t="s">
        <v>5897</v>
      </c>
    </row>
    <row r="430" spans="1:8">
      <c r="A430" s="1">
        <v>0.21700524054157877</v>
      </c>
      <c r="B430" s="1">
        <v>0.16097999137792862</v>
      </c>
      <c r="C430" s="1">
        <v>0.16555280647544812</v>
      </c>
      <c r="D430" s="103">
        <v>48</v>
      </c>
      <c r="E430" s="101" t="s">
        <v>6268</v>
      </c>
      <c r="F430" s="101" t="s">
        <v>6269</v>
      </c>
      <c r="G430" s="101" t="s">
        <v>531</v>
      </c>
      <c r="H430" s="101" t="s">
        <v>6270</v>
      </c>
    </row>
    <row r="431" spans="1:8">
      <c r="A431" s="1">
        <v>0.21700524054157877</v>
      </c>
      <c r="B431" s="1">
        <v>0.84297455888567407</v>
      </c>
      <c r="C431" s="1">
        <v>0.16627806730399941</v>
      </c>
      <c r="D431" s="98">
        <v>14</v>
      </c>
      <c r="E431" s="101" t="s">
        <v>6500</v>
      </c>
      <c r="F431" s="101" t="s">
        <v>6501</v>
      </c>
      <c r="G431" s="101" t="s">
        <v>648</v>
      </c>
      <c r="H431" s="101" t="s">
        <v>6502</v>
      </c>
    </row>
    <row r="432" spans="1:8">
      <c r="A432" s="1">
        <v>0.21700524054157877</v>
      </c>
      <c r="B432" s="1">
        <v>0.16097999137792862</v>
      </c>
      <c r="C432" s="1">
        <v>0.16959232009987402</v>
      </c>
      <c r="D432" s="103">
        <v>10</v>
      </c>
      <c r="E432" s="3" t="s">
        <v>3754</v>
      </c>
      <c r="F432" s="3" t="s">
        <v>6198</v>
      </c>
      <c r="G432" s="3" t="s">
        <v>493</v>
      </c>
      <c r="H432" s="3" t="s">
        <v>6199</v>
      </c>
    </row>
    <row r="433" spans="1:8">
      <c r="A433" s="1">
        <v>0.21700524054157877</v>
      </c>
      <c r="B433" s="1">
        <v>0.25340820192356961</v>
      </c>
      <c r="C433" s="1">
        <v>0.16993347489235089</v>
      </c>
      <c r="D433">
        <v>28</v>
      </c>
      <c r="E433" s="101" t="s">
        <v>5962</v>
      </c>
      <c r="F433" s="101" t="s">
        <v>5963</v>
      </c>
      <c r="G433" s="101" t="s">
        <v>379</v>
      </c>
      <c r="H433" s="101" t="s">
        <v>5964</v>
      </c>
    </row>
    <row r="434" spans="1:8">
      <c r="A434" s="1">
        <v>0.21700524054157877</v>
      </c>
      <c r="B434" s="1">
        <v>0.25340820192356961</v>
      </c>
      <c r="C434" s="1">
        <v>0.17582300637979753</v>
      </c>
      <c r="D434">
        <v>7</v>
      </c>
      <c r="E434" s="101" t="s">
        <v>5901</v>
      </c>
      <c r="F434" s="73" t="s">
        <v>5902</v>
      </c>
      <c r="G434" s="101" t="s">
        <v>358</v>
      </c>
      <c r="H434" s="73" t="s">
        <v>5903</v>
      </c>
    </row>
    <row r="435" spans="1:8">
      <c r="A435" s="1">
        <v>0.21700524054157877</v>
      </c>
      <c r="B435" s="1">
        <v>0.25340820192356961</v>
      </c>
      <c r="C435" s="1">
        <v>0.1762778741418608</v>
      </c>
      <c r="D435">
        <v>16</v>
      </c>
      <c r="E435" s="101" t="s">
        <v>5927</v>
      </c>
      <c r="F435" s="101" t="s">
        <v>5928</v>
      </c>
      <c r="G435" s="101" t="s">
        <v>367</v>
      </c>
      <c r="H435" s="78" t="s">
        <v>5929</v>
      </c>
    </row>
    <row r="436" spans="1:8">
      <c r="A436" s="1">
        <v>0.21700524054157877</v>
      </c>
      <c r="B436" s="1">
        <v>0.28666575543119865</v>
      </c>
      <c r="C436" s="1">
        <v>0.17718414110115599</v>
      </c>
      <c r="D436">
        <v>7</v>
      </c>
      <c r="E436" s="101" t="s">
        <v>6092</v>
      </c>
      <c r="F436" s="101" t="s">
        <v>6093</v>
      </c>
      <c r="G436" s="101" t="s">
        <v>440</v>
      </c>
      <c r="H436" s="103" t="s">
        <v>6094</v>
      </c>
    </row>
    <row r="437" spans="1:8">
      <c r="A437" s="1">
        <v>0.21700524054157877</v>
      </c>
      <c r="B437" s="1">
        <v>0.62267359343562168</v>
      </c>
      <c r="C437" s="1">
        <v>0.18035717551550012</v>
      </c>
      <c r="D437">
        <v>8</v>
      </c>
      <c r="E437" s="101" t="s">
        <v>6018</v>
      </c>
      <c r="F437" s="101" t="s">
        <v>6019</v>
      </c>
      <c r="G437" s="101" t="s">
        <v>409</v>
      </c>
      <c r="H437" s="103" t="s">
        <v>6020</v>
      </c>
    </row>
    <row r="438" spans="1:8">
      <c r="A438" s="1">
        <v>0.21700524054157877</v>
      </c>
      <c r="B438" s="1">
        <v>0.62267359343562168</v>
      </c>
      <c r="C438" s="1">
        <v>0.18058487757213881</v>
      </c>
      <c r="D438">
        <v>5</v>
      </c>
      <c r="E438" s="101" t="s">
        <v>6010</v>
      </c>
      <c r="F438" s="101" t="s">
        <v>6011</v>
      </c>
      <c r="G438" s="101" t="s">
        <v>406</v>
      </c>
      <c r="H438" s="101" t="s">
        <v>6012</v>
      </c>
    </row>
    <row r="439" spans="1:8">
      <c r="A439" s="1">
        <v>0.21700524054157877</v>
      </c>
      <c r="B439" s="99">
        <v>0.84297455888567407</v>
      </c>
      <c r="C439" s="1">
        <v>0.18059961387831369</v>
      </c>
      <c r="D439">
        <v>8</v>
      </c>
      <c r="E439" s="3" t="s">
        <v>6485</v>
      </c>
      <c r="F439" s="3" t="s">
        <v>3738</v>
      </c>
      <c r="G439" s="3" t="s">
        <v>642</v>
      </c>
      <c r="H439" s="3" t="s">
        <v>6486</v>
      </c>
    </row>
    <row r="440" spans="1:8">
      <c r="A440" s="1">
        <v>0.21700524054157877</v>
      </c>
      <c r="B440" s="1">
        <v>0.38472962404098765</v>
      </c>
      <c r="C440" s="1">
        <v>0.1806951522772634</v>
      </c>
      <c r="D440" s="103">
        <v>19</v>
      </c>
      <c r="E440" s="101" t="s">
        <v>6579</v>
      </c>
      <c r="F440" s="101" t="s">
        <v>6239</v>
      </c>
      <c r="G440" s="101" t="s">
        <v>681</v>
      </c>
      <c r="H440" s="101" t="s">
        <v>6580</v>
      </c>
    </row>
    <row r="441" spans="1:8">
      <c r="A441" s="1">
        <v>0.21700524054157877</v>
      </c>
      <c r="B441" s="1">
        <v>0.25596923097598645</v>
      </c>
      <c r="C441" s="1">
        <v>0.18431451676285349</v>
      </c>
      <c r="D441">
        <v>21</v>
      </c>
      <c r="E441" s="101" t="s">
        <v>6408</v>
      </c>
      <c r="F441" s="101" t="s">
        <v>6409</v>
      </c>
      <c r="G441" s="101" t="s">
        <v>598</v>
      </c>
      <c r="H441" s="101" t="s">
        <v>6410</v>
      </c>
    </row>
    <row r="442" spans="1:8">
      <c r="A442" s="1">
        <v>0.21700524054157877</v>
      </c>
      <c r="B442" s="1">
        <v>0.62267359343562168</v>
      </c>
      <c r="C442" s="1">
        <v>0.18432284865701076</v>
      </c>
      <c r="D442">
        <v>20</v>
      </c>
      <c r="E442" s="101" t="s">
        <v>4964</v>
      </c>
      <c r="F442" s="101" t="s">
        <v>6050</v>
      </c>
      <c r="G442" s="101" t="s">
        <v>421</v>
      </c>
      <c r="H442" s="101" t="s">
        <v>6051</v>
      </c>
    </row>
    <row r="443" spans="1:8">
      <c r="A443" s="1">
        <v>0.21700524054157877</v>
      </c>
      <c r="B443" s="1">
        <v>0.25596923097598645</v>
      </c>
      <c r="C443" s="1">
        <v>0.18817474877885865</v>
      </c>
      <c r="D443">
        <v>16</v>
      </c>
      <c r="E443" s="101" t="s">
        <v>6397</v>
      </c>
      <c r="F443" s="101" t="s">
        <v>6398</v>
      </c>
      <c r="G443" s="101" t="s">
        <v>593</v>
      </c>
      <c r="H443" s="101" t="s">
        <v>6399</v>
      </c>
    </row>
    <row r="444" spans="1:8">
      <c r="A444" s="1">
        <v>0.21700524054157877</v>
      </c>
      <c r="B444" s="1">
        <v>0.25340820192356961</v>
      </c>
      <c r="C444" s="1">
        <v>0.19193952857576957</v>
      </c>
      <c r="D444">
        <v>15</v>
      </c>
      <c r="E444" s="3" t="s">
        <v>5924</v>
      </c>
      <c r="F444" s="3" t="s">
        <v>5925</v>
      </c>
      <c r="G444" s="3" t="s">
        <v>366</v>
      </c>
      <c r="H444" s="3" t="s">
        <v>5926</v>
      </c>
    </row>
    <row r="445" spans="1:8">
      <c r="A445" s="1">
        <v>0.21700524054157877</v>
      </c>
      <c r="B445" s="1">
        <v>0.64084960040717354</v>
      </c>
      <c r="C445" s="1">
        <v>0.19536917621365402</v>
      </c>
      <c r="D445">
        <v>18</v>
      </c>
      <c r="E445" s="101" t="s">
        <v>5841</v>
      </c>
      <c r="F445" s="101" t="s">
        <v>4034</v>
      </c>
      <c r="G445" s="101" t="s">
        <v>331</v>
      </c>
      <c r="H445" s="101" t="s">
        <v>5842</v>
      </c>
    </row>
    <row r="446" spans="1:8">
      <c r="A446" s="1">
        <v>0.21700524054157877</v>
      </c>
      <c r="B446" s="1">
        <v>0.25340820192356961</v>
      </c>
      <c r="C446" s="1">
        <v>0.19602798105992103</v>
      </c>
      <c r="D446">
        <v>27</v>
      </c>
      <c r="E446" s="101" t="s">
        <v>5959</v>
      </c>
      <c r="F446" s="101" t="s">
        <v>5960</v>
      </c>
      <c r="G446" s="101" t="s">
        <v>378</v>
      </c>
      <c r="H446" s="101" t="s">
        <v>5961</v>
      </c>
    </row>
    <row r="447" spans="1:8">
      <c r="A447" s="1">
        <v>0.21700524054157877</v>
      </c>
      <c r="B447" s="1">
        <v>0.62267359343562168</v>
      </c>
      <c r="C447" s="1">
        <v>0.19662916690993637</v>
      </c>
      <c r="D447">
        <v>29</v>
      </c>
      <c r="E447" s="101" t="s">
        <v>5988</v>
      </c>
      <c r="F447" s="101" t="s">
        <v>6070</v>
      </c>
      <c r="G447" s="101" t="s">
        <v>430</v>
      </c>
      <c r="H447" s="101" t="s">
        <v>6071</v>
      </c>
    </row>
    <row r="448" spans="1:8">
      <c r="A448" s="1">
        <v>0.21700524054157877</v>
      </c>
      <c r="B448" s="1">
        <v>0.25340820192356961</v>
      </c>
      <c r="C448" s="1">
        <v>0.19806704512482942</v>
      </c>
      <c r="D448" s="98">
        <v>44</v>
      </c>
      <c r="E448" s="3" t="s">
        <v>5988</v>
      </c>
      <c r="F448" s="3" t="s">
        <v>5989</v>
      </c>
      <c r="G448" s="3" t="s">
        <v>395</v>
      </c>
      <c r="H448" s="3" t="s">
        <v>5990</v>
      </c>
    </row>
    <row r="449" spans="1:8">
      <c r="A449" s="1">
        <v>0.21700524054157877</v>
      </c>
      <c r="B449" s="1">
        <v>0.28666575543119865</v>
      </c>
      <c r="C449" s="1">
        <v>0.2091328133973207</v>
      </c>
      <c r="D449">
        <v>44</v>
      </c>
      <c r="E449" s="101" t="s">
        <v>4870</v>
      </c>
      <c r="F449" s="101" t="s">
        <v>6167</v>
      </c>
      <c r="G449" s="101" t="s">
        <v>477</v>
      </c>
      <c r="H449" s="101" t="s">
        <v>6168</v>
      </c>
    </row>
    <row r="450" spans="1:8">
      <c r="A450" s="1">
        <v>0.21700524054157877</v>
      </c>
      <c r="B450" s="1">
        <v>0.64084960040717354</v>
      </c>
      <c r="C450" s="1">
        <v>0.21189627126174793</v>
      </c>
      <c r="D450">
        <v>29</v>
      </c>
      <c r="E450" s="101" t="s">
        <v>5868</v>
      </c>
      <c r="F450" s="77" t="s">
        <v>5869</v>
      </c>
      <c r="G450" s="101" t="s">
        <v>342</v>
      </c>
      <c r="H450" s="101" t="s">
        <v>5870</v>
      </c>
    </row>
    <row r="451" spans="1:8">
      <c r="A451" s="1">
        <v>0.21700524054157877</v>
      </c>
      <c r="B451" s="1">
        <v>0.64084960040717354</v>
      </c>
      <c r="C451" s="1">
        <v>0.21432405160268231</v>
      </c>
      <c r="D451">
        <v>17</v>
      </c>
      <c r="E451" s="101" t="s">
        <v>5838</v>
      </c>
      <c r="F451" s="101" t="s">
        <v>5839</v>
      </c>
      <c r="G451" s="101" t="s">
        <v>330</v>
      </c>
      <c r="H451" s="101" t="s">
        <v>5840</v>
      </c>
    </row>
    <row r="452" spans="1:8">
      <c r="A452" s="1">
        <v>0.21700524054157877</v>
      </c>
      <c r="B452" s="1">
        <v>0.38472962404098765</v>
      </c>
      <c r="C452" s="1">
        <v>0.21640837300204041</v>
      </c>
      <c r="D452" s="103">
        <v>14</v>
      </c>
      <c r="E452" s="101" t="s">
        <v>6567</v>
      </c>
      <c r="F452" s="3" t="s">
        <v>6568</v>
      </c>
      <c r="G452" s="101" t="s">
        <v>676</v>
      </c>
      <c r="H452" s="101" t="s">
        <v>6569</v>
      </c>
    </row>
    <row r="453" spans="1:8">
      <c r="A453" s="1">
        <v>0.21700524054157877</v>
      </c>
      <c r="B453" s="1">
        <v>0.64084960040717354</v>
      </c>
      <c r="C453" s="1">
        <v>0.21899531849493947</v>
      </c>
      <c r="D453">
        <v>5</v>
      </c>
      <c r="E453" s="101" t="s">
        <v>5807</v>
      </c>
      <c r="F453" s="77" t="s">
        <v>5808</v>
      </c>
      <c r="G453" s="101" t="s">
        <v>318</v>
      </c>
      <c r="H453" s="101" t="s">
        <v>5809</v>
      </c>
    </row>
    <row r="454" spans="1:8">
      <c r="A454" s="1">
        <v>0.21700524054157877</v>
      </c>
      <c r="B454" s="1">
        <v>0.28666575543119865</v>
      </c>
      <c r="C454" s="1">
        <v>0.22068593980487461</v>
      </c>
      <c r="D454">
        <v>34</v>
      </c>
      <c r="E454" s="101" t="s">
        <v>5034</v>
      </c>
      <c r="F454" s="101" t="s">
        <v>6155</v>
      </c>
      <c r="G454" s="101" t="s">
        <v>467</v>
      </c>
      <c r="H454" s="101" t="s">
        <v>6156</v>
      </c>
    </row>
    <row r="455" spans="1:8">
      <c r="A455" s="99">
        <v>0.21700524054157877</v>
      </c>
      <c r="B455" s="99">
        <v>0.16097999137792862</v>
      </c>
      <c r="C455" s="99">
        <v>0.22087775430003487</v>
      </c>
      <c r="D455" s="103">
        <v>24</v>
      </c>
      <c r="E455" s="101" t="s">
        <v>6231</v>
      </c>
      <c r="F455" s="101" t="s">
        <v>6232</v>
      </c>
      <c r="G455" s="101" t="s">
        <v>507</v>
      </c>
      <c r="H455" s="101" t="s">
        <v>6233</v>
      </c>
    </row>
    <row r="456" spans="1:8">
      <c r="A456" s="1">
        <v>0.21700524054157877</v>
      </c>
      <c r="B456" s="1">
        <v>0.25340820192356961</v>
      </c>
      <c r="C456" s="1">
        <v>0.22244295621024524</v>
      </c>
      <c r="D456">
        <v>9</v>
      </c>
      <c r="E456" s="101" t="s">
        <v>5907</v>
      </c>
      <c r="F456" s="101" t="s">
        <v>5908</v>
      </c>
      <c r="G456" s="101" t="s">
        <v>360</v>
      </c>
      <c r="H456" s="101" t="s">
        <v>5909</v>
      </c>
    </row>
    <row r="457" spans="1:8">
      <c r="A457" s="1">
        <v>0.21700524054157877</v>
      </c>
      <c r="B457" s="1">
        <v>0.64084960040717354</v>
      </c>
      <c r="C457" s="1">
        <v>0.22454504159359412</v>
      </c>
      <c r="D457">
        <v>26</v>
      </c>
      <c r="E457" s="101" t="s">
        <v>5860</v>
      </c>
      <c r="F457" s="77" t="s">
        <v>5861</v>
      </c>
      <c r="G457" s="101" t="s">
        <v>339</v>
      </c>
      <c r="H457" s="101" t="s">
        <v>5862</v>
      </c>
    </row>
    <row r="458" spans="1:8">
      <c r="A458" s="1">
        <v>0.21700524054157877</v>
      </c>
      <c r="B458" s="100">
        <v>0.88298628694913495</v>
      </c>
      <c r="C458" s="1">
        <v>0.22861872782841808</v>
      </c>
      <c r="D458">
        <v>13</v>
      </c>
      <c r="E458" s="101" t="s">
        <v>5148</v>
      </c>
      <c r="F458" s="101" t="s">
        <v>6301</v>
      </c>
      <c r="G458" s="101" t="s">
        <v>547</v>
      </c>
      <c r="H458" s="101" t="s">
        <v>6302</v>
      </c>
    </row>
    <row r="459" spans="1:8">
      <c r="A459" s="1">
        <v>0.21700524054157877</v>
      </c>
      <c r="B459" s="1">
        <v>0.16097999137792862</v>
      </c>
      <c r="C459" s="1">
        <v>0.22872514349001727</v>
      </c>
      <c r="D459" s="103">
        <v>15</v>
      </c>
      <c r="E459" s="101" t="s">
        <v>6209</v>
      </c>
      <c r="F459" s="101" t="s">
        <v>4288</v>
      </c>
      <c r="G459" s="101" t="s">
        <v>498</v>
      </c>
      <c r="H459" s="101" t="s">
        <v>6210</v>
      </c>
    </row>
    <row r="460" spans="1:8">
      <c r="A460" s="1">
        <v>0.21700524054157877</v>
      </c>
      <c r="B460" s="1">
        <v>0.28666575543119865</v>
      </c>
      <c r="C460" s="1">
        <v>0.23672073110861647</v>
      </c>
      <c r="D460">
        <v>30</v>
      </c>
      <c r="E460" s="101" t="s">
        <v>6151</v>
      </c>
      <c r="F460" s="101" t="s">
        <v>4026</v>
      </c>
      <c r="G460" s="101" t="s">
        <v>463</v>
      </c>
      <c r="H460" s="101" t="s">
        <v>6152</v>
      </c>
    </row>
    <row r="461" spans="1:8">
      <c r="A461" s="1">
        <v>0.21700524054157877</v>
      </c>
      <c r="B461" s="1">
        <v>0.25340820192356961</v>
      </c>
      <c r="C461" s="1">
        <v>0.23706328481483196</v>
      </c>
      <c r="D461">
        <v>46</v>
      </c>
      <c r="E461" s="3" t="s">
        <v>5991</v>
      </c>
      <c r="F461" s="3" t="s">
        <v>5992</v>
      </c>
      <c r="G461" s="3" t="s">
        <v>397</v>
      </c>
      <c r="H461" s="3" t="s">
        <v>5993</v>
      </c>
    </row>
    <row r="462" spans="1:8">
      <c r="A462" s="1">
        <v>0.21700524054157877</v>
      </c>
      <c r="B462" s="1">
        <v>0.25596923097598645</v>
      </c>
      <c r="C462" s="1">
        <v>0.24002063454716815</v>
      </c>
      <c r="D462">
        <v>30</v>
      </c>
      <c r="E462" s="101" t="s">
        <v>6431</v>
      </c>
      <c r="F462" s="101" t="s">
        <v>6432</v>
      </c>
      <c r="G462" s="101" t="s">
        <v>607</v>
      </c>
      <c r="H462" s="103" t="s">
        <v>6433</v>
      </c>
    </row>
    <row r="463" spans="1:8">
      <c r="A463" s="1">
        <v>0.21700524054157877</v>
      </c>
      <c r="B463" s="1">
        <v>0.16097999137792862</v>
      </c>
      <c r="C463" s="1">
        <v>0.24141511828797357</v>
      </c>
      <c r="D463" s="5">
        <v>6</v>
      </c>
      <c r="E463" s="3" t="s">
        <v>6188</v>
      </c>
      <c r="F463" s="3" t="s">
        <v>3769</v>
      </c>
      <c r="G463" s="3" t="s">
        <v>489</v>
      </c>
      <c r="H463" s="3" t="s">
        <v>6189</v>
      </c>
    </row>
    <row r="464" spans="1:8">
      <c r="A464" s="1">
        <v>0.21700524054157877</v>
      </c>
      <c r="B464" s="1">
        <v>0.16097999137792862</v>
      </c>
      <c r="C464" s="1">
        <v>0.24280290986855524</v>
      </c>
      <c r="D464" s="103">
        <v>32</v>
      </c>
      <c r="E464" s="101" t="s">
        <v>6248</v>
      </c>
      <c r="F464" s="101" t="s">
        <v>4244</v>
      </c>
      <c r="G464" s="101" t="s">
        <v>515</v>
      </c>
      <c r="H464" s="101" t="s">
        <v>6249</v>
      </c>
    </row>
    <row r="465" spans="1:9">
      <c r="A465" s="1">
        <v>0.21700524054157877</v>
      </c>
      <c r="B465" s="1">
        <v>0.62267359343562168</v>
      </c>
      <c r="C465" s="1">
        <v>0.24397856746531321</v>
      </c>
      <c r="D465">
        <v>14</v>
      </c>
      <c r="E465" s="101" t="s">
        <v>6035</v>
      </c>
      <c r="F465" s="101" t="s">
        <v>4163</v>
      </c>
      <c r="G465" s="101" t="s">
        <v>415</v>
      </c>
      <c r="H465" s="103" t="s">
        <v>6036</v>
      </c>
    </row>
    <row r="466" spans="1:9">
      <c r="A466" s="1">
        <v>0.21700524054157877</v>
      </c>
      <c r="B466" s="1">
        <v>0.62267359343562168</v>
      </c>
      <c r="C466" s="1">
        <v>0.25212837342989369</v>
      </c>
      <c r="D466">
        <v>9</v>
      </c>
      <c r="E466" s="101" t="s">
        <v>6021</v>
      </c>
      <c r="F466" s="101" t="s">
        <v>6022</v>
      </c>
      <c r="G466" s="101" t="s">
        <v>410</v>
      </c>
      <c r="H466" s="103" t="s">
        <v>6023</v>
      </c>
    </row>
    <row r="467" spans="1:9">
      <c r="A467" s="1">
        <v>0.21700524054157877</v>
      </c>
      <c r="B467" s="1">
        <v>0.25596923097598645</v>
      </c>
      <c r="C467" s="1">
        <v>0.25553128111770096</v>
      </c>
      <c r="D467">
        <v>4</v>
      </c>
      <c r="E467" s="101" t="s">
        <v>6370</v>
      </c>
      <c r="F467" s="101" t="s">
        <v>6371</v>
      </c>
      <c r="G467" s="101" t="s">
        <v>581</v>
      </c>
      <c r="H467" s="101" t="s">
        <v>6372</v>
      </c>
    </row>
    <row r="468" spans="1:9">
      <c r="A468" s="1">
        <v>0.21700524054157877</v>
      </c>
      <c r="B468" s="1">
        <v>0.38472962404098765</v>
      </c>
      <c r="C468" s="1">
        <v>0.25600150866054616</v>
      </c>
      <c r="D468" s="103">
        <v>25</v>
      </c>
      <c r="E468" s="101" t="s">
        <v>3763</v>
      </c>
      <c r="F468" s="101" t="s">
        <v>6593</v>
      </c>
      <c r="G468" s="101" t="s">
        <v>687</v>
      </c>
      <c r="H468" s="101" t="s">
        <v>6594</v>
      </c>
    </row>
    <row r="469" spans="1:9">
      <c r="A469" s="1">
        <v>0.21700524054157877</v>
      </c>
      <c r="B469" s="1">
        <v>0.16097999137792862</v>
      </c>
      <c r="C469" s="1">
        <v>0.2580562702607565</v>
      </c>
      <c r="D469" s="103">
        <v>3</v>
      </c>
      <c r="E469" s="101" t="s">
        <v>6180</v>
      </c>
      <c r="F469" s="101" t="s">
        <v>6181</v>
      </c>
      <c r="G469" s="101" t="s">
        <v>486</v>
      </c>
      <c r="H469" s="101" t="s">
        <v>6182</v>
      </c>
    </row>
    <row r="470" spans="1:9">
      <c r="A470" s="1">
        <v>0.21700524054157877</v>
      </c>
      <c r="B470" s="1">
        <v>0.62267359343562168</v>
      </c>
      <c r="C470" s="1">
        <v>0.25954293981451604</v>
      </c>
      <c r="D470">
        <v>30</v>
      </c>
      <c r="E470" s="101" t="s">
        <v>6072</v>
      </c>
      <c r="F470" s="101" t="s">
        <v>6073</v>
      </c>
      <c r="G470" s="101" t="s">
        <v>431</v>
      </c>
      <c r="H470" s="101" t="s">
        <v>6074</v>
      </c>
    </row>
    <row r="471" spans="1:9">
      <c r="A471" s="1">
        <v>0.21700524054157877</v>
      </c>
      <c r="B471" s="1">
        <v>0.25596923097598645</v>
      </c>
      <c r="C471" s="1">
        <v>0.25960220963834835</v>
      </c>
      <c r="D471">
        <v>26</v>
      </c>
      <c r="E471" s="3" t="s">
        <v>6420</v>
      </c>
      <c r="F471" s="3" t="s">
        <v>6421</v>
      </c>
      <c r="G471" s="3" t="s">
        <v>603</v>
      </c>
      <c r="H471" s="3" t="s">
        <v>6422</v>
      </c>
    </row>
    <row r="472" spans="1:9">
      <c r="A472" s="1">
        <v>0.21700524054157877</v>
      </c>
      <c r="B472" s="1">
        <v>0.64084960040717354</v>
      </c>
      <c r="C472" s="1">
        <v>0.26167601243110061</v>
      </c>
      <c r="D472">
        <v>4</v>
      </c>
      <c r="E472" s="101" t="s">
        <v>5804</v>
      </c>
      <c r="F472" s="101" t="s">
        <v>5805</v>
      </c>
      <c r="G472" s="101" t="s">
        <v>317</v>
      </c>
      <c r="H472" s="101" t="s">
        <v>5806</v>
      </c>
    </row>
    <row r="473" spans="1:9">
      <c r="A473" s="1">
        <v>0.21700524054157877</v>
      </c>
      <c r="B473" s="1">
        <v>0.64084960040717354</v>
      </c>
      <c r="C473" s="1">
        <v>0.26312228791647602</v>
      </c>
      <c r="D473">
        <v>1</v>
      </c>
      <c r="E473" s="101" t="s">
        <v>5795</v>
      </c>
      <c r="F473" s="101" t="s">
        <v>5796</v>
      </c>
      <c r="G473" s="101" t="s">
        <v>314</v>
      </c>
      <c r="H473" s="101" t="s">
        <v>5797</v>
      </c>
    </row>
    <row r="474" spans="1:9">
      <c r="A474" s="1">
        <v>0.21700524054157877</v>
      </c>
      <c r="B474" s="1">
        <v>0.16097999137792862</v>
      </c>
      <c r="C474" s="1">
        <v>0.2649013058105627</v>
      </c>
      <c r="D474" s="103">
        <v>17</v>
      </c>
      <c r="E474" s="101" t="s">
        <v>6214</v>
      </c>
      <c r="F474" s="101" t="s">
        <v>3838</v>
      </c>
      <c r="G474" s="101" t="s">
        <v>500</v>
      </c>
      <c r="H474" s="101" t="s">
        <v>6215</v>
      </c>
    </row>
    <row r="475" spans="1:9">
      <c r="A475" s="1">
        <v>0.21700524054157877</v>
      </c>
      <c r="B475" s="1">
        <v>0.16097999137792862</v>
      </c>
      <c r="C475" s="1">
        <v>0.26721541954265227</v>
      </c>
      <c r="D475" s="103">
        <v>18</v>
      </c>
      <c r="E475" s="101" t="s">
        <v>6216</v>
      </c>
      <c r="F475" s="101" t="s">
        <v>6217</v>
      </c>
      <c r="G475" s="101" t="s">
        <v>501</v>
      </c>
      <c r="H475" s="101" t="s">
        <v>6218</v>
      </c>
    </row>
    <row r="476" spans="1:9">
      <c r="A476" s="1">
        <v>0.21700524054157877</v>
      </c>
      <c r="B476" s="1">
        <v>0.25340820192356961</v>
      </c>
      <c r="C476" s="1">
        <v>0.26743594694166462</v>
      </c>
      <c r="D476">
        <v>21</v>
      </c>
      <c r="E476" s="101" t="s">
        <v>5942</v>
      </c>
      <c r="F476" s="101" t="s">
        <v>5943</v>
      </c>
      <c r="G476" s="101" t="s">
        <v>372</v>
      </c>
      <c r="H476" s="101" t="s">
        <v>5944</v>
      </c>
    </row>
    <row r="477" spans="1:9">
      <c r="A477" s="99">
        <v>0.21700524054157877</v>
      </c>
      <c r="B477" s="99">
        <v>0.25596923097598645</v>
      </c>
      <c r="C477" s="99">
        <v>0.26776264474115452</v>
      </c>
      <c r="D477" s="98">
        <v>1</v>
      </c>
      <c r="E477" s="3" t="s">
        <v>6362</v>
      </c>
      <c r="F477" s="101" t="s">
        <v>6363</v>
      </c>
      <c r="G477" s="101" t="s">
        <v>578</v>
      </c>
      <c r="H477" s="101" t="s">
        <v>6364</v>
      </c>
      <c r="I477" s="98"/>
    </row>
    <row r="478" spans="1:9">
      <c r="A478" s="1">
        <v>0.21700524054157877</v>
      </c>
      <c r="B478" s="100">
        <v>0.88298628694913495</v>
      </c>
      <c r="C478" s="1">
        <v>0.26779666781911238</v>
      </c>
      <c r="D478">
        <v>40</v>
      </c>
      <c r="E478" s="3" t="s">
        <v>6357</v>
      </c>
      <c r="F478" s="3" t="s">
        <v>3732</v>
      </c>
      <c r="G478" s="3" t="s">
        <v>574</v>
      </c>
      <c r="H478" s="3" t="s">
        <v>6358</v>
      </c>
    </row>
    <row r="479" spans="1:9">
      <c r="A479" s="1">
        <v>0.21700524054157877</v>
      </c>
      <c r="B479" s="1">
        <v>0.26955271336823938</v>
      </c>
      <c r="C479" s="1">
        <v>0.26784103154879435</v>
      </c>
      <c r="D479" s="101">
        <v>2</v>
      </c>
      <c r="E479" s="3" t="s">
        <v>6630</v>
      </c>
      <c r="F479" s="3" t="s">
        <v>4270</v>
      </c>
      <c r="G479" s="3" t="s">
        <v>710</v>
      </c>
      <c r="H479" s="3" t="s">
        <v>6631</v>
      </c>
    </row>
    <row r="480" spans="1:9">
      <c r="A480" s="1">
        <v>0.21700524054157877</v>
      </c>
      <c r="B480" s="1">
        <v>0.28666575543119865</v>
      </c>
      <c r="C480" s="1">
        <v>0.27267282637318746</v>
      </c>
      <c r="D480">
        <v>27</v>
      </c>
      <c r="E480" s="101" t="s">
        <v>6142</v>
      </c>
      <c r="F480" s="101" t="s">
        <v>6143</v>
      </c>
      <c r="G480" s="101" t="s">
        <v>460</v>
      </c>
      <c r="H480" s="101" t="s">
        <v>6144</v>
      </c>
    </row>
    <row r="481" spans="1:8">
      <c r="A481" s="1">
        <v>0.21700524054157877</v>
      </c>
      <c r="B481" s="1">
        <v>0.25340820192356961</v>
      </c>
      <c r="C481" s="1">
        <v>0.27321799553784398</v>
      </c>
      <c r="D481">
        <v>18</v>
      </c>
      <c r="E481" s="101" t="s">
        <v>5933</v>
      </c>
      <c r="F481" s="101" t="s">
        <v>5934</v>
      </c>
      <c r="G481" s="101" t="s">
        <v>369</v>
      </c>
      <c r="H481" s="101" t="s">
        <v>5935</v>
      </c>
    </row>
    <row r="482" spans="1:8">
      <c r="A482" s="1">
        <v>0.21700524054157877</v>
      </c>
      <c r="B482" s="1">
        <v>0.38472962404098765</v>
      </c>
      <c r="C482" s="1">
        <v>0.27397424048629948</v>
      </c>
      <c r="D482" s="103">
        <v>6</v>
      </c>
      <c r="E482" s="101" t="s">
        <v>6548</v>
      </c>
      <c r="F482" s="101" t="s">
        <v>6429</v>
      </c>
      <c r="G482" s="101" t="s">
        <v>668</v>
      </c>
      <c r="H482" s="101" t="s">
        <v>6549</v>
      </c>
    </row>
    <row r="483" spans="1:8">
      <c r="A483" s="1">
        <v>0.21700524054157877</v>
      </c>
      <c r="B483" s="1">
        <v>0.84297455888567396</v>
      </c>
      <c r="C483" s="1">
        <v>0.27425816248676027</v>
      </c>
      <c r="D483">
        <v>27</v>
      </c>
      <c r="E483" s="101" t="s">
        <v>6075</v>
      </c>
      <c r="F483" s="101" t="s">
        <v>6532</v>
      </c>
      <c r="G483" s="101" t="s">
        <v>661</v>
      </c>
      <c r="H483" s="101" t="s">
        <v>6533</v>
      </c>
    </row>
    <row r="484" spans="1:8">
      <c r="A484" s="1">
        <v>0.21700524054157877</v>
      </c>
      <c r="B484" s="1">
        <v>0.16097999137792862</v>
      </c>
      <c r="C484" s="1">
        <v>0.27862718279077825</v>
      </c>
      <c r="D484" s="103">
        <v>46</v>
      </c>
      <c r="E484" s="3" t="s">
        <v>6265</v>
      </c>
      <c r="F484" s="101" t="s">
        <v>6266</v>
      </c>
      <c r="G484" s="3" t="s">
        <v>529</v>
      </c>
      <c r="H484" s="3" t="s">
        <v>6267</v>
      </c>
    </row>
    <row r="485" spans="1:8">
      <c r="A485" s="1">
        <v>0.21700524054157877</v>
      </c>
      <c r="B485" s="100">
        <v>0.88298628694913495</v>
      </c>
      <c r="C485" s="1">
        <v>0.28043430396909363</v>
      </c>
      <c r="D485" s="98">
        <v>25</v>
      </c>
      <c r="E485" s="3" t="s">
        <v>4331</v>
      </c>
      <c r="F485" s="3" t="s">
        <v>6329</v>
      </c>
      <c r="G485" s="3" t="s">
        <v>559</v>
      </c>
      <c r="H485" s="3" t="s">
        <v>6330</v>
      </c>
    </row>
    <row r="486" spans="1:8">
      <c r="A486" s="1">
        <v>0.21700524054157877</v>
      </c>
      <c r="B486" s="1">
        <v>0.38472962404098765</v>
      </c>
      <c r="C486" s="1">
        <v>0.28147846457931791</v>
      </c>
      <c r="D486" s="103">
        <v>21</v>
      </c>
      <c r="E486" s="3" t="s">
        <v>6584</v>
      </c>
      <c r="F486" s="101" t="s">
        <v>5839</v>
      </c>
      <c r="G486" s="3" t="s">
        <v>683</v>
      </c>
      <c r="H486" s="3" t="s">
        <v>6585</v>
      </c>
    </row>
    <row r="487" spans="1:8">
      <c r="A487" s="1">
        <v>0.21700524054157877</v>
      </c>
      <c r="B487" s="1">
        <v>0.25596923097598645</v>
      </c>
      <c r="C487" s="1">
        <v>0.28235383751240617</v>
      </c>
      <c r="D487" s="98">
        <v>10</v>
      </c>
      <c r="E487" s="101" t="s">
        <v>6383</v>
      </c>
      <c r="F487" s="101" t="s">
        <v>6384</v>
      </c>
      <c r="G487" s="101" t="s">
        <v>587</v>
      </c>
      <c r="H487" s="101" t="s">
        <v>6385</v>
      </c>
    </row>
    <row r="488" spans="1:8">
      <c r="A488" s="1">
        <v>0.21700524054157877</v>
      </c>
      <c r="B488" s="1">
        <v>0.62267359343562168</v>
      </c>
      <c r="C488" s="1">
        <v>0.28356995650562256</v>
      </c>
      <c r="D488">
        <v>23</v>
      </c>
      <c r="E488" s="101" t="s">
        <v>6057</v>
      </c>
      <c r="F488" s="101" t="s">
        <v>6058</v>
      </c>
      <c r="G488" s="101" t="s">
        <v>424</v>
      </c>
      <c r="H488" s="101" t="s">
        <v>6059</v>
      </c>
    </row>
    <row r="489" spans="1:8">
      <c r="A489" s="1">
        <v>0.21700524054157877</v>
      </c>
      <c r="B489" s="100">
        <v>0.88298628694913495</v>
      </c>
      <c r="C489" s="1">
        <v>0.28740758199706151</v>
      </c>
      <c r="D489">
        <v>38</v>
      </c>
      <c r="E489" s="101" t="s">
        <v>6354</v>
      </c>
      <c r="F489" s="101" t="s">
        <v>6355</v>
      </c>
      <c r="G489" s="101" t="s">
        <v>572</v>
      </c>
      <c r="H489" s="101" t="s">
        <v>6356</v>
      </c>
    </row>
    <row r="490" spans="1:8">
      <c r="A490" s="1">
        <v>0.21700524054157877</v>
      </c>
      <c r="B490" s="1">
        <v>0.84297455888567407</v>
      </c>
      <c r="C490" s="1">
        <v>0.29176729496138498</v>
      </c>
      <c r="D490">
        <v>4</v>
      </c>
      <c r="E490" s="101" t="s">
        <v>6474</v>
      </c>
      <c r="F490" s="101" t="s">
        <v>6475</v>
      </c>
      <c r="G490" s="101" t="s">
        <v>638</v>
      </c>
      <c r="H490" s="101" t="s">
        <v>6476</v>
      </c>
    </row>
    <row r="491" spans="1:8">
      <c r="A491" s="1">
        <v>0.21700524054157877</v>
      </c>
      <c r="B491" s="1">
        <v>0.16097999137792862</v>
      </c>
      <c r="C491" s="1">
        <v>0.29547559765943598</v>
      </c>
      <c r="D491" s="103">
        <v>27</v>
      </c>
      <c r="E491" s="101" t="s">
        <v>6238</v>
      </c>
      <c r="F491" s="101" t="s">
        <v>6239</v>
      </c>
      <c r="G491" s="101" t="s">
        <v>510</v>
      </c>
      <c r="H491" s="101" t="s">
        <v>6240</v>
      </c>
    </row>
    <row r="492" spans="1:8">
      <c r="A492" s="1">
        <v>0.21700524054157877</v>
      </c>
      <c r="B492" s="1">
        <v>0.25340820192356961</v>
      </c>
      <c r="C492" s="1">
        <v>0.3014438244038723</v>
      </c>
      <c r="D492">
        <v>22</v>
      </c>
      <c r="E492" s="101" t="s">
        <v>5945</v>
      </c>
      <c r="F492" s="101" t="s">
        <v>5946</v>
      </c>
      <c r="G492" s="101" t="s">
        <v>373</v>
      </c>
      <c r="H492" s="101" t="s">
        <v>5947</v>
      </c>
    </row>
    <row r="493" spans="1:8">
      <c r="A493" s="1">
        <v>0.21700524054157877</v>
      </c>
      <c r="B493" s="1">
        <v>0.38472962404098765</v>
      </c>
      <c r="C493" s="1">
        <v>0.30311162824762172</v>
      </c>
      <c r="D493" s="103">
        <v>23</v>
      </c>
      <c r="E493" s="101" t="s">
        <v>6588</v>
      </c>
      <c r="F493" s="101" t="s">
        <v>3827</v>
      </c>
      <c r="G493" s="101" t="s">
        <v>685</v>
      </c>
      <c r="H493" s="101" t="s">
        <v>6589</v>
      </c>
    </row>
    <row r="494" spans="1:8">
      <c r="A494" s="1">
        <v>0.21700524054157877</v>
      </c>
      <c r="B494" s="1">
        <v>0.25596923097598645</v>
      </c>
      <c r="C494" s="1">
        <v>0.31021032116780545</v>
      </c>
      <c r="D494">
        <v>2</v>
      </c>
      <c r="E494" s="101" t="s">
        <v>6365</v>
      </c>
      <c r="F494" s="101" t="s">
        <v>5793</v>
      </c>
      <c r="G494" s="101" t="s">
        <v>579</v>
      </c>
      <c r="H494" s="101" t="s">
        <v>6366</v>
      </c>
    </row>
    <row r="495" spans="1:8">
      <c r="A495" s="1">
        <v>0.21700524054157877</v>
      </c>
      <c r="B495" s="1">
        <v>0.62267359343562168</v>
      </c>
      <c r="C495" s="1">
        <v>0.31424873492367789</v>
      </c>
      <c r="D495">
        <v>17</v>
      </c>
      <c r="E495" s="3" t="s">
        <v>4818</v>
      </c>
      <c r="F495" s="3" t="s">
        <v>6042</v>
      </c>
      <c r="G495" s="3" t="s">
        <v>418</v>
      </c>
      <c r="H495" s="3" t="s">
        <v>6043</v>
      </c>
    </row>
    <row r="496" spans="1:8">
      <c r="A496" s="1">
        <v>0.21700524054157877</v>
      </c>
      <c r="B496" s="1">
        <v>0.64084960040717354</v>
      </c>
      <c r="C496" s="1">
        <v>0.31637595360558024</v>
      </c>
      <c r="D496">
        <v>16</v>
      </c>
      <c r="E496" s="101" t="s">
        <v>5835</v>
      </c>
      <c r="F496" s="77" t="s">
        <v>5836</v>
      </c>
      <c r="G496" s="101" t="s">
        <v>329</v>
      </c>
      <c r="H496" s="101" t="s">
        <v>5837</v>
      </c>
    </row>
    <row r="497" spans="1:9">
      <c r="A497" s="1">
        <v>0.21700524054157877</v>
      </c>
      <c r="B497" s="1">
        <v>0.16097999137792862</v>
      </c>
      <c r="C497" s="1">
        <v>0.31707920946662704</v>
      </c>
      <c r="D497" s="5">
        <v>1</v>
      </c>
      <c r="E497" s="3" t="s">
        <v>6175</v>
      </c>
      <c r="F497" s="3" t="s">
        <v>6143</v>
      </c>
      <c r="G497" s="3" t="s">
        <v>484</v>
      </c>
      <c r="H497" s="3" t="s">
        <v>6176</v>
      </c>
    </row>
    <row r="498" spans="1:9">
      <c r="A498" s="1">
        <v>0.21700524054157877</v>
      </c>
      <c r="B498" s="1">
        <v>0.64084960040717354</v>
      </c>
      <c r="C498" s="1">
        <v>0.31903662449975279</v>
      </c>
      <c r="D498">
        <v>3</v>
      </c>
      <c r="E498" s="101" t="s">
        <v>5801</v>
      </c>
      <c r="F498" s="77" t="s">
        <v>5802</v>
      </c>
      <c r="G498" s="101" t="s">
        <v>316</v>
      </c>
      <c r="H498" s="101" t="s">
        <v>5803</v>
      </c>
    </row>
    <row r="499" spans="1:9">
      <c r="A499" s="1">
        <v>0.21700524054157877</v>
      </c>
      <c r="B499" s="1">
        <v>0.25596923097598645</v>
      </c>
      <c r="C499" s="1">
        <v>0.32602330032919191</v>
      </c>
      <c r="D499">
        <v>18</v>
      </c>
      <c r="E499" s="101" t="s">
        <v>6082</v>
      </c>
      <c r="F499" s="101" t="s">
        <v>5201</v>
      </c>
      <c r="G499" s="101" t="s">
        <v>595</v>
      </c>
      <c r="H499" s="101" t="s">
        <v>6403</v>
      </c>
    </row>
    <row r="500" spans="1:9">
      <c r="A500" s="99">
        <v>0.21700524054157877</v>
      </c>
      <c r="B500" s="99">
        <v>0.16097999137792862</v>
      </c>
      <c r="C500" s="99">
        <v>0.32849203544905625</v>
      </c>
      <c r="D500" s="103">
        <v>28</v>
      </c>
      <c r="E500" s="3" t="s">
        <v>6241</v>
      </c>
      <c r="F500" s="101" t="s">
        <v>5210</v>
      </c>
      <c r="G500" s="101" t="s">
        <v>511</v>
      </c>
      <c r="H500" s="101" t="s">
        <v>6242</v>
      </c>
      <c r="I500" s="98"/>
    </row>
    <row r="501" spans="1:9">
      <c r="A501" s="1">
        <v>0.21700524054157877</v>
      </c>
      <c r="B501" s="1">
        <v>0.62267359343562168</v>
      </c>
      <c r="C501" s="1">
        <v>0.33146096834032523</v>
      </c>
      <c r="D501">
        <v>12</v>
      </c>
      <c r="E501" s="101" t="s">
        <v>6029</v>
      </c>
      <c r="F501" s="101" t="s">
        <v>6030</v>
      </c>
      <c r="G501" s="101" t="s">
        <v>413</v>
      </c>
      <c r="H501" s="103" t="s">
        <v>6031</v>
      </c>
    </row>
    <row r="502" spans="1:9">
      <c r="A502" s="1">
        <v>0.21700524054157877</v>
      </c>
      <c r="B502" s="1">
        <v>0.25340820192356961</v>
      </c>
      <c r="C502" s="1">
        <v>0.33674450217851237</v>
      </c>
      <c r="D502">
        <v>34</v>
      </c>
      <c r="E502" s="101" t="s">
        <v>5973</v>
      </c>
      <c r="F502" s="101" t="s">
        <v>5974</v>
      </c>
      <c r="G502" s="101" t="s">
        <v>385</v>
      </c>
      <c r="H502" s="101" t="s">
        <v>5975</v>
      </c>
    </row>
    <row r="503" spans="1:9">
      <c r="A503" s="1">
        <v>0.21700524054157877</v>
      </c>
      <c r="B503" s="1">
        <v>0.25340820192356961</v>
      </c>
      <c r="C503" s="1">
        <v>0.35022683421333256</v>
      </c>
      <c r="D503">
        <v>3</v>
      </c>
      <c r="E503" s="101" t="s">
        <v>5889</v>
      </c>
      <c r="F503" s="101" t="s">
        <v>5890</v>
      </c>
      <c r="G503" s="101" t="s">
        <v>354</v>
      </c>
      <c r="H503" s="101" t="s">
        <v>5891</v>
      </c>
    </row>
    <row r="504" spans="1:9">
      <c r="A504" s="99">
        <v>0.21700524054157877</v>
      </c>
      <c r="B504" s="99">
        <v>0.25596923097598645</v>
      </c>
      <c r="C504" s="1">
        <v>0.35204339919232097</v>
      </c>
      <c r="D504" s="98">
        <v>34</v>
      </c>
      <c r="E504" s="101" t="s">
        <v>6436</v>
      </c>
      <c r="F504" s="101" t="s">
        <v>6437</v>
      </c>
      <c r="G504" s="101" t="s">
        <v>611</v>
      </c>
      <c r="H504" s="101" t="s">
        <v>6438</v>
      </c>
      <c r="I504" s="98"/>
    </row>
    <row r="505" spans="1:9">
      <c r="A505" s="1">
        <v>0.21700524054157877</v>
      </c>
      <c r="B505" s="1">
        <v>0.84297455888567396</v>
      </c>
      <c r="C505" s="1">
        <v>0.35682091485442957</v>
      </c>
      <c r="D505">
        <v>23</v>
      </c>
      <c r="E505" s="101" t="s">
        <v>6522</v>
      </c>
      <c r="F505" s="101" t="s">
        <v>6523</v>
      </c>
      <c r="G505" s="101" t="s">
        <v>657</v>
      </c>
      <c r="H505" s="101" t="s">
        <v>6524</v>
      </c>
    </row>
    <row r="506" spans="1:9">
      <c r="A506" s="1">
        <v>0.21700524054157877</v>
      </c>
      <c r="B506" s="1">
        <v>0.84297455888567407</v>
      </c>
      <c r="C506" s="1">
        <v>0.36302214660010779</v>
      </c>
      <c r="D506" s="98">
        <v>18</v>
      </c>
      <c r="E506" s="101" t="s">
        <v>6510</v>
      </c>
      <c r="F506" s="101" t="s">
        <v>6511</v>
      </c>
      <c r="G506" s="101" t="s">
        <v>652</v>
      </c>
      <c r="H506" s="101" t="s">
        <v>6512</v>
      </c>
    </row>
    <row r="507" spans="1:9">
      <c r="A507" s="1">
        <v>0.21700524054157877</v>
      </c>
      <c r="B507" s="1">
        <v>0.62267359343562168</v>
      </c>
      <c r="C507" s="1">
        <v>0.3649576101061891</v>
      </c>
      <c r="D507">
        <v>4</v>
      </c>
      <c r="E507" s="3" t="s">
        <v>6007</v>
      </c>
      <c r="F507" s="3" t="s">
        <v>6008</v>
      </c>
      <c r="G507" s="3" t="s">
        <v>405</v>
      </c>
      <c r="H507" s="101" t="s">
        <v>6009</v>
      </c>
    </row>
    <row r="508" spans="1:9">
      <c r="A508" s="1">
        <v>0.21700524054157877</v>
      </c>
      <c r="B508" s="100">
        <v>0.88298628694913495</v>
      </c>
      <c r="C508" s="1">
        <v>0.36763744498818796</v>
      </c>
      <c r="D508">
        <v>4</v>
      </c>
      <c r="E508" s="101" t="s">
        <v>6279</v>
      </c>
      <c r="F508" s="101" t="s">
        <v>6280</v>
      </c>
      <c r="G508" s="101" t="s">
        <v>538</v>
      </c>
      <c r="H508" s="101" t="s">
        <v>6281</v>
      </c>
    </row>
    <row r="509" spans="1:9">
      <c r="A509" s="1">
        <v>0.21700524054157877</v>
      </c>
      <c r="B509" s="1">
        <v>0.38472962404098765</v>
      </c>
      <c r="C509" s="1">
        <v>0.36874769414254416</v>
      </c>
      <c r="D509" s="103">
        <v>2</v>
      </c>
      <c r="E509" s="101" t="s">
        <v>6539</v>
      </c>
      <c r="F509" s="101" t="s">
        <v>5199</v>
      </c>
      <c r="G509" s="101" t="s">
        <v>664</v>
      </c>
      <c r="H509" s="101" t="s">
        <v>6540</v>
      </c>
    </row>
    <row r="510" spans="1:9">
      <c r="A510" s="1">
        <v>0.21700524054157877</v>
      </c>
      <c r="B510" s="1">
        <v>0.25340820192356961</v>
      </c>
      <c r="C510" s="1">
        <v>0.37023211816360357</v>
      </c>
      <c r="D510">
        <v>25</v>
      </c>
      <c r="E510" s="101" t="s">
        <v>5954</v>
      </c>
      <c r="F510" s="101" t="s">
        <v>5955</v>
      </c>
      <c r="G510" s="101" t="s">
        <v>376</v>
      </c>
      <c r="H510" s="101" t="s">
        <v>5956</v>
      </c>
    </row>
    <row r="511" spans="1:9">
      <c r="A511" s="1">
        <v>0.21700524054157877</v>
      </c>
      <c r="B511" s="1">
        <v>0.25340820192356961</v>
      </c>
      <c r="C511" s="1">
        <v>0.37248708625225446</v>
      </c>
      <c r="D511">
        <v>11</v>
      </c>
      <c r="E511" s="101" t="s">
        <v>5913</v>
      </c>
      <c r="F511" s="101" t="s">
        <v>5914</v>
      </c>
      <c r="G511" s="101" t="s">
        <v>362</v>
      </c>
      <c r="H511" s="101" t="s">
        <v>5915</v>
      </c>
    </row>
    <row r="512" spans="1:9">
      <c r="A512" s="1">
        <v>0.21700524054157877</v>
      </c>
      <c r="B512" s="1">
        <v>0.64084960040717354</v>
      </c>
      <c r="C512" s="1">
        <v>0.37874368411532466</v>
      </c>
      <c r="D512">
        <v>36</v>
      </c>
      <c r="E512" s="101" t="s">
        <v>5878</v>
      </c>
      <c r="F512" s="101" t="s">
        <v>5816</v>
      </c>
      <c r="G512" s="101" t="s">
        <v>349</v>
      </c>
      <c r="H512" s="101" t="s">
        <v>5879</v>
      </c>
    </row>
    <row r="513" spans="1:8">
      <c r="A513" s="1">
        <v>0.21700524054157877</v>
      </c>
      <c r="B513" s="1">
        <v>0.16097999137792862</v>
      </c>
      <c r="C513" s="1">
        <v>0.37922201458796667</v>
      </c>
      <c r="D513" s="103">
        <v>40</v>
      </c>
      <c r="E513" s="101" t="s">
        <v>6257</v>
      </c>
      <c r="F513" s="101" t="s">
        <v>6258</v>
      </c>
      <c r="G513" s="101" t="s">
        <v>523</v>
      </c>
      <c r="H513" s="101" t="s">
        <v>6259</v>
      </c>
    </row>
    <row r="514" spans="1:8">
      <c r="A514" s="1">
        <v>0.21700524054157877</v>
      </c>
      <c r="B514" s="1">
        <v>0.16097999137792862</v>
      </c>
      <c r="C514" s="1">
        <v>0.3797214813104095</v>
      </c>
      <c r="D514" s="103">
        <v>5</v>
      </c>
      <c r="E514" s="3" t="s">
        <v>6186</v>
      </c>
      <c r="F514" s="3" t="s">
        <v>3705</v>
      </c>
      <c r="G514" s="3" t="s">
        <v>488</v>
      </c>
      <c r="H514" s="3" t="s">
        <v>6187</v>
      </c>
    </row>
    <row r="515" spans="1:8">
      <c r="A515" s="1">
        <v>0.21700524054157877</v>
      </c>
      <c r="B515" s="1">
        <v>0.64084960040717354</v>
      </c>
      <c r="C515" s="1">
        <v>0.38204763472394732</v>
      </c>
      <c r="D515">
        <v>22</v>
      </c>
      <c r="E515" s="101" t="s">
        <v>5850</v>
      </c>
      <c r="F515" s="77" t="s">
        <v>4304</v>
      </c>
      <c r="G515" s="101" t="s">
        <v>335</v>
      </c>
      <c r="H515" s="101" t="s">
        <v>5851</v>
      </c>
    </row>
    <row r="516" spans="1:8">
      <c r="A516" s="1">
        <v>0.21700524054157877</v>
      </c>
      <c r="B516" s="1">
        <v>0.38472962404098765</v>
      </c>
      <c r="C516" s="1">
        <v>0.38989009674387587</v>
      </c>
      <c r="D516" s="103">
        <v>36</v>
      </c>
      <c r="E516" s="101" t="s">
        <v>6613</v>
      </c>
      <c r="F516" s="101" t="s">
        <v>6614</v>
      </c>
      <c r="G516" s="101" t="s">
        <v>698</v>
      </c>
      <c r="H516" s="103" t="s">
        <v>6615</v>
      </c>
    </row>
    <row r="517" spans="1:8">
      <c r="A517" s="1">
        <v>0.21700524054157877</v>
      </c>
      <c r="B517" s="1">
        <v>0.28666575543119865</v>
      </c>
      <c r="C517" s="1">
        <v>0.39361758723832918</v>
      </c>
      <c r="D517">
        <v>50</v>
      </c>
      <c r="E517" s="101" t="s">
        <v>6173</v>
      </c>
      <c r="F517" s="101" t="s">
        <v>5188</v>
      </c>
      <c r="G517" s="101" t="s">
        <v>483</v>
      </c>
      <c r="H517" s="103" t="s">
        <v>6174</v>
      </c>
    </row>
    <row r="518" spans="1:8">
      <c r="A518" s="1">
        <v>0.21700524054157877</v>
      </c>
      <c r="B518" s="1">
        <v>0.84297455888567407</v>
      </c>
      <c r="C518" s="1">
        <v>0.39451655544652442</v>
      </c>
      <c r="D518">
        <v>11</v>
      </c>
      <c r="E518" s="101" t="s">
        <v>6493</v>
      </c>
      <c r="F518" s="101" t="s">
        <v>4322</v>
      </c>
      <c r="G518" s="101" t="s">
        <v>645</v>
      </c>
      <c r="H518" s="101" t="s">
        <v>6494</v>
      </c>
    </row>
    <row r="519" spans="1:8">
      <c r="A519" s="1">
        <v>0.21700524054157877</v>
      </c>
      <c r="B519" s="100">
        <v>0.88298628694913495</v>
      </c>
      <c r="C519" s="1">
        <v>0.39498761537154359</v>
      </c>
      <c r="D519">
        <v>27</v>
      </c>
      <c r="E519" s="101" t="s">
        <v>6334</v>
      </c>
      <c r="F519" s="101" t="s">
        <v>6335</v>
      </c>
      <c r="G519" s="101" t="s">
        <v>561</v>
      </c>
      <c r="H519" s="101" t="s">
        <v>6336</v>
      </c>
    </row>
    <row r="520" spans="1:8">
      <c r="A520" s="1">
        <v>0.21700524054157877</v>
      </c>
      <c r="B520" s="1">
        <v>0.25596923097598645</v>
      </c>
      <c r="C520" s="1">
        <v>0.40680473989839772</v>
      </c>
      <c r="D520">
        <v>9</v>
      </c>
      <c r="E520" s="101" t="s">
        <v>6105</v>
      </c>
      <c r="F520" s="101" t="s">
        <v>4034</v>
      </c>
      <c r="G520" s="101" t="s">
        <v>586</v>
      </c>
      <c r="H520" s="101" t="s">
        <v>6382</v>
      </c>
    </row>
    <row r="521" spans="1:8">
      <c r="A521" s="1">
        <v>0.21700524054157877</v>
      </c>
      <c r="B521" s="100">
        <v>0.88298628694913495</v>
      </c>
      <c r="C521" s="1">
        <v>0.40773327011001759</v>
      </c>
      <c r="D521">
        <v>28</v>
      </c>
      <c r="E521" s="101" t="s">
        <v>6337</v>
      </c>
      <c r="F521" s="101" t="s">
        <v>6338</v>
      </c>
      <c r="G521" s="101" t="s">
        <v>562</v>
      </c>
      <c r="H521" s="101" t="s">
        <v>6339</v>
      </c>
    </row>
    <row r="522" spans="1:8">
      <c r="A522" s="1">
        <v>0.21700524054157877</v>
      </c>
      <c r="B522" s="1">
        <v>0.25596923097598645</v>
      </c>
      <c r="C522" s="1">
        <v>0.40964201793983401</v>
      </c>
      <c r="D522">
        <v>11</v>
      </c>
      <c r="E522" s="101" t="s">
        <v>6386</v>
      </c>
      <c r="F522" s="101" t="s">
        <v>6387</v>
      </c>
      <c r="G522" s="101" t="s">
        <v>588</v>
      </c>
      <c r="H522" s="103" t="s">
        <v>6388</v>
      </c>
    </row>
    <row r="523" spans="1:8">
      <c r="A523" s="1">
        <v>0.21700524054157877</v>
      </c>
      <c r="B523" s="1">
        <v>0.28666575543119865</v>
      </c>
      <c r="C523" s="1">
        <v>0.41092807073306625</v>
      </c>
      <c r="D523">
        <v>15</v>
      </c>
      <c r="E523" s="101" t="s">
        <v>6111</v>
      </c>
      <c r="F523" s="101" t="s">
        <v>6112</v>
      </c>
      <c r="G523" s="101" t="s">
        <v>448</v>
      </c>
      <c r="H523" s="101" t="s">
        <v>6113</v>
      </c>
    </row>
    <row r="524" spans="1:8">
      <c r="A524" s="1">
        <v>0.21700524054157877</v>
      </c>
      <c r="B524" s="1">
        <v>0.25340820192356961</v>
      </c>
      <c r="C524" s="1">
        <v>0.41612526229937652</v>
      </c>
      <c r="D524">
        <v>10</v>
      </c>
      <c r="E524" s="101" t="s">
        <v>5910</v>
      </c>
      <c r="F524" s="101" t="s">
        <v>5911</v>
      </c>
      <c r="G524" s="101" t="s">
        <v>361</v>
      </c>
      <c r="H524" s="101" t="s">
        <v>5912</v>
      </c>
    </row>
    <row r="525" spans="1:8">
      <c r="A525" s="1">
        <v>0.21700524054157877</v>
      </c>
      <c r="B525" s="1">
        <v>0.84297455888567407</v>
      </c>
      <c r="C525" s="1">
        <v>0.41640921132502118</v>
      </c>
      <c r="D525">
        <v>5</v>
      </c>
      <c r="E525" s="101" t="s">
        <v>6477</v>
      </c>
      <c r="F525" s="101" t="s">
        <v>6478</v>
      </c>
      <c r="G525" s="101" t="s">
        <v>639</v>
      </c>
      <c r="H525" s="101" t="s">
        <v>6479</v>
      </c>
    </row>
    <row r="526" spans="1:8">
      <c r="A526" s="99">
        <v>0.21700524054157877</v>
      </c>
      <c r="B526" s="99">
        <v>0.25596923097598645</v>
      </c>
      <c r="C526" s="99">
        <v>0.41813624884950717</v>
      </c>
      <c r="D526" s="98">
        <v>15</v>
      </c>
      <c r="E526" s="101" t="s">
        <v>6395</v>
      </c>
      <c r="F526" s="101" t="s">
        <v>4304</v>
      </c>
      <c r="G526" s="101" t="s">
        <v>592</v>
      </c>
      <c r="H526" s="101" t="s">
        <v>6396</v>
      </c>
    </row>
    <row r="527" spans="1:8">
      <c r="A527" s="1">
        <v>0.21700524054157877</v>
      </c>
      <c r="B527" s="1">
        <v>0.28666575543119865</v>
      </c>
      <c r="C527" s="1">
        <v>0.41965537445449996</v>
      </c>
      <c r="D527">
        <v>22</v>
      </c>
      <c r="E527" s="101" t="s">
        <v>6130</v>
      </c>
      <c r="F527" s="101" t="s">
        <v>4018</v>
      </c>
      <c r="G527" s="101" t="s">
        <v>455</v>
      </c>
      <c r="H527" s="101" t="s">
        <v>6131</v>
      </c>
    </row>
    <row r="528" spans="1:8">
      <c r="A528" s="1">
        <v>0.21700524054157877</v>
      </c>
      <c r="B528" s="1">
        <v>0.64084960040717354</v>
      </c>
      <c r="C528" s="1">
        <v>0.42053735708039552</v>
      </c>
      <c r="D528">
        <v>11</v>
      </c>
      <c r="E528" s="101" t="s">
        <v>5822</v>
      </c>
      <c r="F528" s="77" t="s">
        <v>5823</v>
      </c>
      <c r="G528" s="101" t="s">
        <v>324</v>
      </c>
      <c r="H528" s="101" t="s">
        <v>5824</v>
      </c>
    </row>
    <row r="529" spans="1:9">
      <c r="A529" s="1">
        <v>0.21700524054157877</v>
      </c>
      <c r="B529" s="1">
        <v>0.62267359343562168</v>
      </c>
      <c r="C529" s="1">
        <v>0.42266704941543343</v>
      </c>
      <c r="D529">
        <v>26</v>
      </c>
      <c r="E529" s="3" t="s">
        <v>6063</v>
      </c>
      <c r="F529" s="3" t="s">
        <v>6064</v>
      </c>
      <c r="G529" s="3" t="s">
        <v>427</v>
      </c>
      <c r="H529" s="103" t="s">
        <v>6065</v>
      </c>
    </row>
    <row r="530" spans="1:9">
      <c r="A530" s="1">
        <v>0.21700524054157877</v>
      </c>
      <c r="B530" s="1">
        <v>0.64084960040717354</v>
      </c>
      <c r="C530" s="1">
        <v>0.42540370162424079</v>
      </c>
      <c r="D530">
        <v>9</v>
      </c>
      <c r="E530" s="101" t="s">
        <v>5818</v>
      </c>
      <c r="F530" s="77" t="s">
        <v>3710</v>
      </c>
      <c r="G530" s="101" t="s">
        <v>322</v>
      </c>
      <c r="H530" s="101" t="s">
        <v>5819</v>
      </c>
    </row>
    <row r="531" spans="1:9">
      <c r="A531" s="99">
        <v>0.21700524054157877</v>
      </c>
      <c r="B531" s="99">
        <v>0.38472962404098765</v>
      </c>
      <c r="C531" s="1">
        <v>0.42563416887442918</v>
      </c>
      <c r="D531" s="103">
        <v>30</v>
      </c>
      <c r="E531" s="101" t="s">
        <v>6605</v>
      </c>
      <c r="F531" s="101" t="s">
        <v>6606</v>
      </c>
      <c r="G531" s="101" t="s">
        <v>692</v>
      </c>
      <c r="H531" s="101" t="s">
        <v>6607</v>
      </c>
      <c r="I531" s="98"/>
    </row>
    <row r="532" spans="1:9">
      <c r="A532" s="1">
        <v>0.21700524054157877</v>
      </c>
      <c r="B532" s="1">
        <v>0.16097999137792862</v>
      </c>
      <c r="C532" s="1">
        <v>0.42571399013556499</v>
      </c>
      <c r="D532" s="103">
        <v>44</v>
      </c>
      <c r="E532" s="101" t="s">
        <v>6263</v>
      </c>
      <c r="F532" s="101" t="s">
        <v>3991</v>
      </c>
      <c r="G532" s="101" t="s">
        <v>527</v>
      </c>
      <c r="H532" s="101" t="s">
        <v>6264</v>
      </c>
    </row>
    <row r="533" spans="1:9">
      <c r="A533" s="1">
        <v>0.21700524054157877</v>
      </c>
      <c r="B533" s="1">
        <v>0.25596923097598645</v>
      </c>
      <c r="C533" s="1">
        <v>0.43728559783448417</v>
      </c>
      <c r="D533">
        <v>32</v>
      </c>
      <c r="E533" s="101" t="s">
        <v>5773</v>
      </c>
      <c r="F533" s="101" t="s">
        <v>6434</v>
      </c>
      <c r="G533" s="101" t="s">
        <v>609</v>
      </c>
      <c r="H533" s="101" t="s">
        <v>6435</v>
      </c>
    </row>
    <row r="534" spans="1:9">
      <c r="A534" s="1">
        <v>0.21700524054157877</v>
      </c>
      <c r="B534" s="1">
        <v>0.25596923097598645</v>
      </c>
      <c r="C534" s="1">
        <v>0.44324608566001422</v>
      </c>
      <c r="D534">
        <v>7</v>
      </c>
      <c r="E534" s="101" t="s">
        <v>6377</v>
      </c>
      <c r="F534" s="101" t="s">
        <v>6378</v>
      </c>
      <c r="G534" s="101" t="s">
        <v>584</v>
      </c>
      <c r="H534" s="101" t="s">
        <v>6379</v>
      </c>
    </row>
    <row r="535" spans="1:9">
      <c r="A535" s="1">
        <v>0.21700524054157877</v>
      </c>
      <c r="B535" s="1">
        <v>0.25340820192356961</v>
      </c>
      <c r="C535" s="1">
        <v>0.44703242178271563</v>
      </c>
      <c r="D535">
        <v>2</v>
      </c>
      <c r="E535" s="101" t="s">
        <v>5886</v>
      </c>
      <c r="F535" s="101" t="s">
        <v>5887</v>
      </c>
      <c r="G535" s="101" t="s">
        <v>353</v>
      </c>
      <c r="H535" s="101" t="s">
        <v>5888</v>
      </c>
    </row>
    <row r="536" spans="1:9">
      <c r="A536" s="1">
        <v>0.21700524054157877</v>
      </c>
      <c r="B536" s="1">
        <v>0.26955271336823938</v>
      </c>
      <c r="C536" s="1">
        <v>0.4515609362599281</v>
      </c>
      <c r="D536" s="101">
        <v>1</v>
      </c>
      <c r="E536" s="101" t="s">
        <v>6628</v>
      </c>
      <c r="F536" s="101" t="s">
        <v>3797</v>
      </c>
      <c r="G536" s="101" t="s">
        <v>709</v>
      </c>
      <c r="H536" t="s">
        <v>6629</v>
      </c>
    </row>
    <row r="537" spans="1:9">
      <c r="A537" s="1">
        <v>0.21700524054157877</v>
      </c>
      <c r="B537" s="1">
        <v>0.16097999137792862</v>
      </c>
      <c r="C537" s="1">
        <v>0.45283158904187215</v>
      </c>
      <c r="D537" s="103">
        <v>29</v>
      </c>
      <c r="E537" s="3" t="s">
        <v>6243</v>
      </c>
      <c r="F537" s="3" t="s">
        <v>3766</v>
      </c>
      <c r="G537" s="3" t="s">
        <v>512</v>
      </c>
      <c r="H537" s="3" t="s">
        <v>6244</v>
      </c>
    </row>
    <row r="538" spans="1:9">
      <c r="A538" s="1">
        <v>0.21700524054157877</v>
      </c>
      <c r="B538" s="1">
        <v>0.25596923097598645</v>
      </c>
      <c r="C538" s="1">
        <v>0.45297863567260854</v>
      </c>
      <c r="D538">
        <v>8</v>
      </c>
      <c r="E538" s="101" t="s">
        <v>6380</v>
      </c>
      <c r="F538" s="101" t="s">
        <v>6032</v>
      </c>
      <c r="G538" s="101" t="s">
        <v>585</v>
      </c>
      <c r="H538" s="101" t="s">
        <v>6381</v>
      </c>
    </row>
    <row r="539" spans="1:9">
      <c r="A539" s="1">
        <v>0.21700524054157877</v>
      </c>
      <c r="B539" s="1">
        <v>0.25340820192356961</v>
      </c>
      <c r="C539" s="1">
        <v>0.45559207275766878</v>
      </c>
      <c r="D539">
        <v>26</v>
      </c>
      <c r="E539" s="101" t="s">
        <v>4368</v>
      </c>
      <c r="F539" s="101" t="s">
        <v>5957</v>
      </c>
      <c r="G539" s="101" t="s">
        <v>377</v>
      </c>
      <c r="H539" s="101" t="s">
        <v>5958</v>
      </c>
    </row>
    <row r="540" spans="1:9">
      <c r="A540" s="1">
        <v>0.21700524054157877</v>
      </c>
      <c r="B540" s="1">
        <v>0.38472962404098765</v>
      </c>
      <c r="C540" s="1">
        <v>0.45584133563077167</v>
      </c>
      <c r="D540" s="103">
        <v>7</v>
      </c>
      <c r="E540" s="101" t="s">
        <v>6550</v>
      </c>
      <c r="F540" s="101" t="s">
        <v>6551</v>
      </c>
      <c r="G540" s="101" t="s">
        <v>669</v>
      </c>
      <c r="H540" s="101" t="s">
        <v>6552</v>
      </c>
    </row>
    <row r="541" spans="1:9">
      <c r="A541" s="1">
        <v>0.21700524054157877</v>
      </c>
      <c r="B541" s="1">
        <v>0.38472962404098765</v>
      </c>
      <c r="C541" s="1">
        <v>0.4560693035174197</v>
      </c>
      <c r="D541" s="103">
        <v>11</v>
      </c>
      <c r="E541" s="101" t="s">
        <v>6559</v>
      </c>
      <c r="F541" s="101" t="s">
        <v>6401</v>
      </c>
      <c r="G541" s="101" t="s">
        <v>673</v>
      </c>
      <c r="H541" s="101" t="s">
        <v>6560</v>
      </c>
    </row>
    <row r="542" spans="1:9">
      <c r="A542" s="1">
        <v>0.21700524054157877</v>
      </c>
      <c r="B542" s="1">
        <v>0.62267359343562168</v>
      </c>
      <c r="C542" s="1">
        <v>0.46121536292666965</v>
      </c>
      <c r="D542">
        <v>22</v>
      </c>
      <c r="E542" s="101" t="s">
        <v>6054</v>
      </c>
      <c r="F542" s="101" t="s">
        <v>6055</v>
      </c>
      <c r="G542" s="101" t="s">
        <v>423</v>
      </c>
      <c r="H542" s="101" t="s">
        <v>6056</v>
      </c>
    </row>
    <row r="543" spans="1:9">
      <c r="A543" s="1">
        <v>0.21700524054157877</v>
      </c>
      <c r="B543" s="1">
        <v>0.16097999137792862</v>
      </c>
      <c r="C543" s="1">
        <v>0.46348726783136573</v>
      </c>
      <c r="D543" s="103">
        <v>23</v>
      </c>
      <c r="E543" s="101" t="s">
        <v>6228</v>
      </c>
      <c r="F543" s="101" t="s">
        <v>6229</v>
      </c>
      <c r="G543" s="101" t="s">
        <v>506</v>
      </c>
      <c r="H543" s="101" t="s">
        <v>6230</v>
      </c>
    </row>
    <row r="544" spans="1:9">
      <c r="A544" s="1">
        <v>0.21700524054157877</v>
      </c>
      <c r="B544" s="1">
        <v>0.62267359343562168</v>
      </c>
      <c r="C544" s="1">
        <v>0.46578348102324285</v>
      </c>
      <c r="D544">
        <v>6</v>
      </c>
      <c r="E544" s="101" t="s">
        <v>6013</v>
      </c>
      <c r="F544" s="101" t="s">
        <v>6014</v>
      </c>
      <c r="G544" s="101" t="s">
        <v>407</v>
      </c>
      <c r="H544" s="101" t="s">
        <v>6015</v>
      </c>
    </row>
    <row r="545" spans="1:9">
      <c r="A545" s="1">
        <v>0.21700524054157877</v>
      </c>
      <c r="B545" s="1">
        <v>0.84297455888567407</v>
      </c>
      <c r="C545" s="1">
        <v>0.47110679371133368</v>
      </c>
      <c r="D545">
        <v>21</v>
      </c>
      <c r="E545" s="101" t="s">
        <v>6517</v>
      </c>
      <c r="F545" s="101" t="s">
        <v>4016</v>
      </c>
      <c r="G545" s="101" t="s">
        <v>655</v>
      </c>
      <c r="H545" s="101" t="s">
        <v>6518</v>
      </c>
    </row>
    <row r="546" spans="1:9">
      <c r="A546" s="1">
        <v>0.21700524054157877</v>
      </c>
      <c r="B546" s="1">
        <v>0.64084960040717354</v>
      </c>
      <c r="C546" s="1">
        <v>0.47311645771816357</v>
      </c>
      <c r="D546">
        <v>14</v>
      </c>
      <c r="E546" s="101" t="s">
        <v>5830</v>
      </c>
      <c r="F546" s="77" t="s">
        <v>5790</v>
      </c>
      <c r="G546" s="101" t="s">
        <v>327</v>
      </c>
      <c r="H546" s="101" t="s">
        <v>5831</v>
      </c>
    </row>
    <row r="547" spans="1:9">
      <c r="A547" s="1">
        <v>0.21700524054157877</v>
      </c>
      <c r="B547" s="1">
        <v>0.16097999137792862</v>
      </c>
      <c r="C547" s="1">
        <v>0.47482407072186283</v>
      </c>
      <c r="D547" s="103">
        <v>19</v>
      </c>
      <c r="E547" s="101" t="s">
        <v>6219</v>
      </c>
      <c r="F547" s="101" t="s">
        <v>6220</v>
      </c>
      <c r="G547" s="101" t="s">
        <v>502</v>
      </c>
      <c r="H547" s="101" t="s">
        <v>6221</v>
      </c>
    </row>
    <row r="548" spans="1:9">
      <c r="A548" s="1">
        <v>0.21700524054157877</v>
      </c>
      <c r="B548" s="1">
        <v>0.28666575543119865</v>
      </c>
      <c r="C548" s="1">
        <v>0.49457625141263251</v>
      </c>
      <c r="D548">
        <v>16</v>
      </c>
      <c r="E548" s="3" t="s">
        <v>4329</v>
      </c>
      <c r="F548" s="3" t="s">
        <v>6114</v>
      </c>
      <c r="G548" s="3" t="s">
        <v>449</v>
      </c>
      <c r="H548" s="3" t="s">
        <v>6115</v>
      </c>
    </row>
    <row r="549" spans="1:9">
      <c r="A549" s="1">
        <v>0.21700524054157877</v>
      </c>
      <c r="B549" s="1">
        <v>0.84297455888567407</v>
      </c>
      <c r="C549" s="1">
        <v>0.49776780975120016</v>
      </c>
      <c r="D549">
        <v>12</v>
      </c>
      <c r="E549" s="101" t="s">
        <v>6495</v>
      </c>
      <c r="F549" s="101" t="s">
        <v>5219</v>
      </c>
      <c r="G549" s="101" t="s">
        <v>646</v>
      </c>
      <c r="H549" s="101" t="s">
        <v>6496</v>
      </c>
    </row>
    <row r="550" spans="1:9">
      <c r="A550" s="1">
        <v>0.21700524054157877</v>
      </c>
      <c r="B550" s="100">
        <v>0.88298628694913495</v>
      </c>
      <c r="C550" s="1">
        <v>0.50342507937026948</v>
      </c>
      <c r="D550">
        <v>8</v>
      </c>
      <c r="E550" s="101" t="s">
        <v>6287</v>
      </c>
      <c r="F550" s="101" t="s">
        <v>6288</v>
      </c>
      <c r="G550" s="101" t="s">
        <v>542</v>
      </c>
      <c r="H550" s="101" t="s">
        <v>6289</v>
      </c>
    </row>
    <row r="551" spans="1:9">
      <c r="A551" s="1">
        <v>0.21700524054157877</v>
      </c>
      <c r="B551" s="1">
        <v>0.64084960040717354</v>
      </c>
      <c r="C551" s="1">
        <v>0.50377996305180028</v>
      </c>
      <c r="D551">
        <v>7</v>
      </c>
      <c r="E551" s="101" t="s">
        <v>5813</v>
      </c>
      <c r="F551" s="77" t="s">
        <v>3762</v>
      </c>
      <c r="G551" s="101" t="s">
        <v>320</v>
      </c>
      <c r="H551" s="101" t="s">
        <v>5814</v>
      </c>
    </row>
    <row r="552" spans="1:9">
      <c r="A552" s="1">
        <v>0.21700524054157877</v>
      </c>
      <c r="B552" s="1">
        <v>0.16097999137792862</v>
      </c>
      <c r="C552" s="1">
        <v>0.50934596366156082</v>
      </c>
      <c r="D552" s="103">
        <v>7</v>
      </c>
      <c r="E552" s="101" t="s">
        <v>6190</v>
      </c>
      <c r="F552" s="101" t="s">
        <v>6191</v>
      </c>
      <c r="G552" s="101" t="s">
        <v>490</v>
      </c>
      <c r="H552" s="101" t="s">
        <v>6192</v>
      </c>
    </row>
    <row r="553" spans="1:9">
      <c r="A553" s="1">
        <v>0.21700524054157877</v>
      </c>
      <c r="B553" s="1">
        <v>0.28666575543119865</v>
      </c>
      <c r="C553" s="1">
        <v>0.51227434073661604</v>
      </c>
      <c r="D553">
        <v>9</v>
      </c>
      <c r="E553" s="101" t="s">
        <v>6098</v>
      </c>
      <c r="F553" s="101" t="s">
        <v>6099</v>
      </c>
      <c r="G553" s="101" t="s">
        <v>442</v>
      </c>
      <c r="H553" s="103" t="s">
        <v>6100</v>
      </c>
    </row>
    <row r="554" spans="1:9">
      <c r="A554" s="1">
        <v>0.21700524054157877</v>
      </c>
      <c r="B554" s="1">
        <v>0.16097999137792862</v>
      </c>
      <c r="C554" s="1">
        <v>0.51339215886669576</v>
      </c>
      <c r="D554" s="103">
        <v>26</v>
      </c>
      <c r="E554" s="101" t="s">
        <v>6236</v>
      </c>
      <c r="F554" s="101" t="s">
        <v>6027</v>
      </c>
      <c r="G554" s="101" t="s">
        <v>509</v>
      </c>
      <c r="H554" s="101" t="s">
        <v>6237</v>
      </c>
    </row>
    <row r="555" spans="1:9">
      <c r="A555" s="1">
        <v>0.21700524054157877</v>
      </c>
      <c r="B555" s="100">
        <v>0.88298628694913495</v>
      </c>
      <c r="C555" s="1">
        <v>0.5143776213128799</v>
      </c>
      <c r="D555">
        <v>14</v>
      </c>
      <c r="E555" s="101" t="s">
        <v>6303</v>
      </c>
      <c r="F555" s="101" t="s">
        <v>4755</v>
      </c>
      <c r="G555" s="101" t="s">
        <v>548</v>
      </c>
      <c r="H555" s="101" t="s">
        <v>6304</v>
      </c>
    </row>
    <row r="556" spans="1:9">
      <c r="A556" s="1">
        <v>0.21700524054157877</v>
      </c>
      <c r="B556" s="1">
        <v>0.16097999137792862</v>
      </c>
      <c r="C556" s="1">
        <v>0.51674964526460643</v>
      </c>
      <c r="D556" s="103">
        <v>8</v>
      </c>
      <c r="E556" s="101" t="s">
        <v>6193</v>
      </c>
      <c r="F556" s="101" t="s">
        <v>6194</v>
      </c>
      <c r="G556" s="101" t="s">
        <v>491</v>
      </c>
      <c r="H556" s="101" t="s">
        <v>6195</v>
      </c>
    </row>
    <row r="557" spans="1:9">
      <c r="A557" s="1">
        <v>0.21700524054157877</v>
      </c>
      <c r="B557" s="1">
        <v>0.28666575543119865</v>
      </c>
      <c r="C557" s="1">
        <v>0.51962966108011388</v>
      </c>
      <c r="D557">
        <v>12</v>
      </c>
      <c r="E557" s="101" t="s">
        <v>6105</v>
      </c>
      <c r="F557" s="101" t="s">
        <v>4377</v>
      </c>
      <c r="G557" s="101" t="s">
        <v>445</v>
      </c>
      <c r="H557" s="101" t="s">
        <v>6106</v>
      </c>
    </row>
    <row r="558" spans="1:9">
      <c r="A558" s="99">
        <v>0.21700524054157877</v>
      </c>
      <c r="B558" s="99">
        <v>0.25340820192356961</v>
      </c>
      <c r="C558" s="99">
        <v>0.52499613952858337</v>
      </c>
      <c r="D558" s="98">
        <v>17</v>
      </c>
      <c r="E558" s="101" t="s">
        <v>5930</v>
      </c>
      <c r="F558" s="101" t="s">
        <v>5931</v>
      </c>
      <c r="G558" s="101" t="s">
        <v>368</v>
      </c>
      <c r="H558" s="101" t="s">
        <v>5932</v>
      </c>
      <c r="I558" s="98"/>
    </row>
    <row r="559" spans="1:9">
      <c r="A559" s="1">
        <v>0.21700524054157877</v>
      </c>
      <c r="B559" s="1">
        <v>0.38472962404098765</v>
      </c>
      <c r="C559" s="1">
        <v>0.52534399241851881</v>
      </c>
      <c r="D559" s="103">
        <v>28</v>
      </c>
      <c r="E559" s="101" t="s">
        <v>6600</v>
      </c>
      <c r="F559" s="101" t="s">
        <v>3774</v>
      </c>
      <c r="G559" s="101" t="s">
        <v>690</v>
      </c>
      <c r="H559" s="101" t="s">
        <v>6601</v>
      </c>
    </row>
    <row r="560" spans="1:9">
      <c r="A560" s="1">
        <v>0.21700524054157877</v>
      </c>
      <c r="B560" s="1">
        <v>0.28666575543119865</v>
      </c>
      <c r="C560" s="1">
        <v>0.52565539996270894</v>
      </c>
      <c r="D560">
        <v>25</v>
      </c>
      <c r="E560" s="101" t="s">
        <v>6137</v>
      </c>
      <c r="F560" s="101" t="s">
        <v>6138</v>
      </c>
      <c r="G560" s="101" t="s">
        <v>458</v>
      </c>
      <c r="H560" s="101" t="s">
        <v>6139</v>
      </c>
    </row>
    <row r="561" spans="1:9">
      <c r="A561" s="1">
        <v>0.21700524054157877</v>
      </c>
      <c r="B561" s="1">
        <v>0.62267359343562168</v>
      </c>
      <c r="C561" s="1">
        <v>0.52664650723599604</v>
      </c>
      <c r="D561">
        <v>10</v>
      </c>
      <c r="E561" s="3" t="s">
        <v>5901</v>
      </c>
      <c r="F561" s="3" t="s">
        <v>6024</v>
      </c>
      <c r="G561" s="3" t="s">
        <v>411</v>
      </c>
      <c r="H561" s="103" t="s">
        <v>6025</v>
      </c>
    </row>
    <row r="562" spans="1:9">
      <c r="A562" s="1">
        <v>0.21700524054157877</v>
      </c>
      <c r="B562" s="1">
        <v>0.16097999137792862</v>
      </c>
      <c r="C562" s="1">
        <v>0.52950673727857323</v>
      </c>
      <c r="D562" s="103">
        <v>14</v>
      </c>
      <c r="E562" s="3" t="s">
        <v>6207</v>
      </c>
      <c r="F562" s="3" t="s">
        <v>5715</v>
      </c>
      <c r="G562" s="3" t="s">
        <v>497</v>
      </c>
      <c r="H562" s="3" t="s">
        <v>6208</v>
      </c>
    </row>
    <row r="563" spans="1:9">
      <c r="A563" s="1">
        <v>0.21700524054157877</v>
      </c>
      <c r="B563" s="1">
        <v>0.38472962404098765</v>
      </c>
      <c r="C563" s="1">
        <v>0.54416480381050836</v>
      </c>
      <c r="D563" s="103">
        <v>29</v>
      </c>
      <c r="E563" s="101" t="s">
        <v>6602</v>
      </c>
      <c r="F563" s="101" t="s">
        <v>6603</v>
      </c>
      <c r="G563" s="101" t="s">
        <v>691</v>
      </c>
      <c r="H563" s="101" t="s">
        <v>6604</v>
      </c>
    </row>
    <row r="564" spans="1:9">
      <c r="A564" s="1">
        <v>0.21700524054157877</v>
      </c>
      <c r="B564" s="1">
        <v>0.25596923097598645</v>
      </c>
      <c r="C564" s="1">
        <v>0.54531976194750453</v>
      </c>
      <c r="D564">
        <v>13</v>
      </c>
      <c r="E564" s="101" t="s">
        <v>4880</v>
      </c>
      <c r="F564" s="101" t="s">
        <v>6391</v>
      </c>
      <c r="G564" s="101" t="s">
        <v>590</v>
      </c>
      <c r="H564" s="101" t="s">
        <v>6392</v>
      </c>
    </row>
    <row r="565" spans="1:9">
      <c r="A565" s="1">
        <v>0.21700524054157877</v>
      </c>
      <c r="B565" s="1">
        <v>0.64084960040717354</v>
      </c>
      <c r="C565" s="1">
        <v>0.54553786177977881</v>
      </c>
      <c r="D565">
        <v>28</v>
      </c>
      <c r="E565" s="101" t="s">
        <v>5865</v>
      </c>
      <c r="F565" s="77" t="s">
        <v>5866</v>
      </c>
      <c r="G565" s="101" t="s">
        <v>341</v>
      </c>
      <c r="H565" s="101" t="s">
        <v>5867</v>
      </c>
    </row>
    <row r="566" spans="1:9">
      <c r="A566" s="1">
        <v>0.21700524054157877</v>
      </c>
      <c r="B566" s="99">
        <v>0.38472962404098765</v>
      </c>
      <c r="C566" s="1">
        <v>0.54776315878112469</v>
      </c>
      <c r="D566" s="103">
        <v>9</v>
      </c>
      <c r="E566" s="3" t="s">
        <v>6555</v>
      </c>
      <c r="F566" s="3" t="s">
        <v>6255</v>
      </c>
      <c r="G566" s="3" t="s">
        <v>671</v>
      </c>
      <c r="H566" s="3" t="s">
        <v>6556</v>
      </c>
    </row>
    <row r="567" spans="1:9">
      <c r="A567" s="1">
        <v>0.21700524054157877</v>
      </c>
      <c r="B567" s="1">
        <v>0.64084960040717354</v>
      </c>
      <c r="C567" s="1">
        <v>0.5520369606639719</v>
      </c>
      <c r="D567">
        <v>13</v>
      </c>
      <c r="E567" s="101" t="s">
        <v>5828</v>
      </c>
      <c r="F567" s="101" t="s">
        <v>3738</v>
      </c>
      <c r="G567" s="101" t="s">
        <v>326</v>
      </c>
      <c r="H567" s="101" t="s">
        <v>5829</v>
      </c>
    </row>
    <row r="568" spans="1:9">
      <c r="A568" s="1">
        <v>0.21700524054157877</v>
      </c>
      <c r="B568" s="1">
        <v>0.28666575543119865</v>
      </c>
      <c r="C568" s="1">
        <v>0.55265089024162251</v>
      </c>
      <c r="D568" s="98">
        <v>14</v>
      </c>
      <c r="E568" s="3" t="s">
        <v>6109</v>
      </c>
      <c r="F568" s="3" t="s">
        <v>5006</v>
      </c>
      <c r="G568" s="3" t="s">
        <v>447</v>
      </c>
      <c r="H568" s="3" t="s">
        <v>6110</v>
      </c>
    </row>
    <row r="569" spans="1:9">
      <c r="A569" s="1">
        <v>0.21700524054157877</v>
      </c>
      <c r="B569" s="1">
        <v>0.62267359343562168</v>
      </c>
      <c r="C569" s="1">
        <v>0.55401899995473014</v>
      </c>
      <c r="D569" s="98">
        <v>21</v>
      </c>
      <c r="E569" s="101" t="s">
        <v>4964</v>
      </c>
      <c r="F569" s="101" t="s">
        <v>6052</v>
      </c>
      <c r="G569" s="101" t="s">
        <v>422</v>
      </c>
      <c r="H569" s="101" t="s">
        <v>6053</v>
      </c>
    </row>
    <row r="570" spans="1:9">
      <c r="A570" s="1">
        <v>0.21700524054157877</v>
      </c>
      <c r="B570" s="1">
        <v>0.16097999137792862</v>
      </c>
      <c r="C570" s="1">
        <v>0.5541836085509394</v>
      </c>
      <c r="D570" s="103">
        <v>2</v>
      </c>
      <c r="E570" s="3" t="s">
        <v>6177</v>
      </c>
      <c r="F570" s="3" t="s">
        <v>6178</v>
      </c>
      <c r="G570" s="3" t="s">
        <v>485</v>
      </c>
      <c r="H570" s="3" t="s">
        <v>6179</v>
      </c>
    </row>
    <row r="571" spans="1:9">
      <c r="A571" s="1">
        <v>0.21700524054157877</v>
      </c>
      <c r="B571" s="100">
        <v>0.88298628694913495</v>
      </c>
      <c r="C571" s="1">
        <v>0.55700391093583079</v>
      </c>
      <c r="D571">
        <v>29</v>
      </c>
      <c r="E571" s="101" t="s">
        <v>6340</v>
      </c>
      <c r="F571" s="101" t="s">
        <v>6341</v>
      </c>
      <c r="G571" s="101" t="s">
        <v>563</v>
      </c>
      <c r="H571" s="101" t="s">
        <v>6342</v>
      </c>
    </row>
    <row r="572" spans="1:9">
      <c r="A572" s="1">
        <v>0.21700524054157877</v>
      </c>
      <c r="B572" s="1">
        <v>0.25340820192356961</v>
      </c>
      <c r="C572" s="1">
        <v>0.56155638030478605</v>
      </c>
      <c r="D572">
        <v>50</v>
      </c>
      <c r="E572" s="101" t="s">
        <v>5997</v>
      </c>
      <c r="F572" s="101" t="s">
        <v>5998</v>
      </c>
      <c r="G572" s="101" t="s">
        <v>401</v>
      </c>
      <c r="H572" s="101" t="s">
        <v>5999</v>
      </c>
    </row>
    <row r="573" spans="1:9">
      <c r="A573" s="99">
        <v>0.21700524054157877</v>
      </c>
      <c r="B573" s="99">
        <v>0.28666575543119865</v>
      </c>
      <c r="C573" s="99">
        <v>0.56363881240742408</v>
      </c>
      <c r="D573" s="98">
        <v>29</v>
      </c>
      <c r="E573" s="101" t="s">
        <v>6148</v>
      </c>
      <c r="F573" s="101" t="s">
        <v>6149</v>
      </c>
      <c r="G573" s="101" t="s">
        <v>462</v>
      </c>
      <c r="H573" s="101" t="s">
        <v>6150</v>
      </c>
      <c r="I573" s="98"/>
    </row>
    <row r="574" spans="1:9">
      <c r="A574" s="1">
        <v>0.21700524054157877</v>
      </c>
      <c r="B574" s="1">
        <v>0.84297455888567407</v>
      </c>
      <c r="C574" s="1">
        <v>0.56908189885219429</v>
      </c>
      <c r="D574">
        <v>9</v>
      </c>
      <c r="E574" s="3" t="s">
        <v>6487</v>
      </c>
      <c r="F574" s="3" t="s">
        <v>6488</v>
      </c>
      <c r="G574" s="3" t="s">
        <v>643</v>
      </c>
      <c r="H574" s="3" t="s">
        <v>6489</v>
      </c>
    </row>
    <row r="575" spans="1:9">
      <c r="A575" s="1">
        <v>0.21700524054157877</v>
      </c>
      <c r="B575" s="1">
        <v>0.28666575543119865</v>
      </c>
      <c r="C575" s="1">
        <v>0.56934116149019476</v>
      </c>
      <c r="D575">
        <v>11</v>
      </c>
      <c r="E575" s="101" t="s">
        <v>6102</v>
      </c>
      <c r="F575" s="101" t="s">
        <v>6103</v>
      </c>
      <c r="G575" s="101" t="s">
        <v>444</v>
      </c>
      <c r="H575" s="101" t="s">
        <v>6104</v>
      </c>
    </row>
    <row r="576" spans="1:9">
      <c r="A576" s="1">
        <v>0.21700524054157877</v>
      </c>
      <c r="B576" s="1">
        <v>0.25596923097598645</v>
      </c>
      <c r="C576" s="1">
        <v>0.5707566620515534</v>
      </c>
      <c r="D576">
        <v>27</v>
      </c>
      <c r="E576" s="101" t="s">
        <v>6423</v>
      </c>
      <c r="F576" s="101" t="s">
        <v>6424</v>
      </c>
      <c r="G576" s="101" t="s">
        <v>604</v>
      </c>
      <c r="H576" s="101" t="s">
        <v>6425</v>
      </c>
    </row>
    <row r="577" spans="1:8">
      <c r="A577" s="1">
        <v>0.21700524054157877</v>
      </c>
      <c r="B577" s="1">
        <v>0.64084960040717354</v>
      </c>
      <c r="C577" s="1">
        <v>0.57186496262751818</v>
      </c>
      <c r="D577">
        <v>12</v>
      </c>
      <c r="E577" s="101" t="s">
        <v>5825</v>
      </c>
      <c r="F577" s="101" t="s">
        <v>5826</v>
      </c>
      <c r="G577" s="101" t="s">
        <v>325</v>
      </c>
      <c r="H577" s="101" t="s">
        <v>5827</v>
      </c>
    </row>
    <row r="578" spans="1:8">
      <c r="A578" s="1">
        <v>0.21700524054157877</v>
      </c>
      <c r="B578" s="1">
        <v>0.62267359343562168</v>
      </c>
      <c r="C578" s="1">
        <v>0.57564462866723354</v>
      </c>
      <c r="D578" s="98">
        <v>28</v>
      </c>
      <c r="E578" s="101" t="s">
        <v>5034</v>
      </c>
      <c r="F578" s="101" t="s">
        <v>6068</v>
      </c>
      <c r="G578" s="101" t="s">
        <v>429</v>
      </c>
      <c r="H578" s="101" t="s">
        <v>6069</v>
      </c>
    </row>
    <row r="579" spans="1:8">
      <c r="A579" s="1">
        <v>0.21700524054157877</v>
      </c>
      <c r="B579" s="1">
        <v>0.16097999137792862</v>
      </c>
      <c r="C579" s="1">
        <v>0.57891827650489025</v>
      </c>
      <c r="D579" s="103">
        <v>21</v>
      </c>
      <c r="E579" s="101" t="s">
        <v>4818</v>
      </c>
      <c r="F579" s="101" t="s">
        <v>6225</v>
      </c>
      <c r="G579" s="101" t="s">
        <v>504</v>
      </c>
      <c r="H579" s="101" t="s">
        <v>6226</v>
      </c>
    </row>
    <row r="580" spans="1:8">
      <c r="A580" s="1">
        <v>0.21700524054157877</v>
      </c>
      <c r="B580" s="100">
        <v>0.88298628694913495</v>
      </c>
      <c r="C580" s="1">
        <v>0.57974818977041109</v>
      </c>
      <c r="D580">
        <v>7</v>
      </c>
      <c r="E580" s="101" t="s">
        <v>6026</v>
      </c>
      <c r="F580" s="101" t="s">
        <v>3757</v>
      </c>
      <c r="G580" s="101" t="s">
        <v>541</v>
      </c>
      <c r="H580" s="101" t="s">
        <v>6286</v>
      </c>
    </row>
    <row r="581" spans="1:8">
      <c r="A581" s="1">
        <v>0.21700524054157877</v>
      </c>
      <c r="B581" s="100">
        <v>0.88298628694913495</v>
      </c>
      <c r="C581" s="1">
        <v>0.59103027094517302</v>
      </c>
      <c r="D581">
        <v>21</v>
      </c>
      <c r="E581" s="101" t="s">
        <v>6321</v>
      </c>
      <c r="F581" s="101" t="s">
        <v>6322</v>
      </c>
      <c r="G581" s="101" t="s">
        <v>555</v>
      </c>
      <c r="H581" s="101" t="s">
        <v>6323</v>
      </c>
    </row>
    <row r="582" spans="1:8">
      <c r="A582" s="1">
        <v>0.21700524054157877</v>
      </c>
      <c r="B582" s="1">
        <v>0.64084960040717354</v>
      </c>
      <c r="C582" s="1">
        <v>0.59349420664220154</v>
      </c>
      <c r="D582">
        <v>6</v>
      </c>
      <c r="E582" s="101" t="s">
        <v>5810</v>
      </c>
      <c r="F582" s="101" t="s">
        <v>5811</v>
      </c>
      <c r="G582" s="101" t="s">
        <v>319</v>
      </c>
      <c r="H582" s="101" t="s">
        <v>5812</v>
      </c>
    </row>
    <row r="583" spans="1:8">
      <c r="A583" s="1">
        <v>0.21700524054157877</v>
      </c>
      <c r="B583" s="1">
        <v>0.62267359343562168</v>
      </c>
      <c r="C583" s="1">
        <v>0.59353147360782421</v>
      </c>
      <c r="D583">
        <v>3</v>
      </c>
      <c r="E583" s="101" t="s">
        <v>6004</v>
      </c>
      <c r="F583" s="101" t="s">
        <v>6005</v>
      </c>
      <c r="G583" s="101" t="s">
        <v>404</v>
      </c>
      <c r="H583" s="101" t="s">
        <v>6006</v>
      </c>
    </row>
    <row r="584" spans="1:8">
      <c r="A584" s="1">
        <v>0.21700524054157877</v>
      </c>
      <c r="B584" s="1">
        <v>0.62267359343562168</v>
      </c>
      <c r="C584" s="1">
        <v>0.59777185317699366</v>
      </c>
      <c r="D584">
        <v>18</v>
      </c>
      <c r="E584" s="3" t="s">
        <v>6044</v>
      </c>
      <c r="F584" s="3" t="s">
        <v>6045</v>
      </c>
      <c r="G584" s="3" t="s">
        <v>419</v>
      </c>
      <c r="H584" s="103" t="s">
        <v>6046</v>
      </c>
    </row>
    <row r="585" spans="1:8">
      <c r="A585" s="1">
        <v>0.21700524054157877</v>
      </c>
      <c r="B585" s="1">
        <v>0.25340820192356961</v>
      </c>
      <c r="C585" s="1">
        <v>0.60063639426261406</v>
      </c>
      <c r="D585" s="98">
        <v>30</v>
      </c>
      <c r="E585" s="3" t="s">
        <v>4824</v>
      </c>
      <c r="F585" s="3" t="s">
        <v>5968</v>
      </c>
      <c r="G585" s="3" t="s">
        <v>381</v>
      </c>
      <c r="H585" s="3" t="s">
        <v>5969</v>
      </c>
    </row>
    <row r="586" spans="1:8">
      <c r="A586" s="1">
        <v>0.21700524054157877</v>
      </c>
      <c r="B586" s="1">
        <v>0.64084960040717354</v>
      </c>
      <c r="C586" s="1">
        <v>0.60950130062556829</v>
      </c>
      <c r="D586" s="98">
        <v>25</v>
      </c>
      <c r="E586" s="3" t="s">
        <v>5857</v>
      </c>
      <c r="F586" s="77" t="s">
        <v>5858</v>
      </c>
      <c r="G586" s="3" t="s">
        <v>338</v>
      </c>
      <c r="H586" s="3" t="s">
        <v>5859</v>
      </c>
    </row>
    <row r="587" spans="1:8">
      <c r="A587" s="1">
        <v>0.21700524054157877</v>
      </c>
      <c r="B587" s="1">
        <v>0.84297455888567396</v>
      </c>
      <c r="C587" s="1">
        <v>0.61680021584611966</v>
      </c>
      <c r="D587">
        <v>26</v>
      </c>
      <c r="E587" s="101" t="s">
        <v>6530</v>
      </c>
      <c r="F587" s="101" t="s">
        <v>3774</v>
      </c>
      <c r="G587" s="101" t="s">
        <v>660</v>
      </c>
      <c r="H587" s="101" t="s">
        <v>6531</v>
      </c>
    </row>
    <row r="588" spans="1:8">
      <c r="A588" s="1">
        <v>0.21700524054157877</v>
      </c>
      <c r="B588" s="1">
        <v>0.64084960040717354</v>
      </c>
      <c r="C588" s="1">
        <v>0.61712946776359578</v>
      </c>
      <c r="D588">
        <v>27</v>
      </c>
      <c r="E588" s="3" t="s">
        <v>5863</v>
      </c>
      <c r="F588" s="77" t="s">
        <v>3827</v>
      </c>
      <c r="G588" s="3" t="s">
        <v>340</v>
      </c>
      <c r="H588" s="3" t="s">
        <v>5864</v>
      </c>
    </row>
    <row r="589" spans="1:8">
      <c r="A589" s="1">
        <v>0.21700524054157877</v>
      </c>
      <c r="B589" s="1">
        <v>0.62267359343562168</v>
      </c>
      <c r="C589" s="1">
        <v>0.61858650991409914</v>
      </c>
      <c r="D589">
        <v>25</v>
      </c>
      <c r="E589" s="101" t="s">
        <v>6061</v>
      </c>
      <c r="F589" s="101" t="s">
        <v>3838</v>
      </c>
      <c r="G589" s="101" t="s">
        <v>426</v>
      </c>
      <c r="H589" s="101" t="s">
        <v>6062</v>
      </c>
    </row>
    <row r="590" spans="1:8">
      <c r="A590" s="1">
        <v>0.21700524054157877</v>
      </c>
      <c r="B590" s="1">
        <v>0.25596923097598645</v>
      </c>
      <c r="C590" s="1">
        <v>0.62360117014802896</v>
      </c>
      <c r="D590" s="98">
        <v>5</v>
      </c>
      <c r="E590" s="101" t="s">
        <v>5107</v>
      </c>
      <c r="F590" s="101" t="s">
        <v>5186</v>
      </c>
      <c r="G590" s="101" t="s">
        <v>582</v>
      </c>
      <c r="H590" s="101" t="s">
        <v>6373</v>
      </c>
    </row>
    <row r="591" spans="1:8">
      <c r="A591" s="1">
        <v>0.21700524054157877</v>
      </c>
      <c r="B591" s="100">
        <v>0.88298628694913495</v>
      </c>
      <c r="C591" s="1">
        <v>0.62556382890062656</v>
      </c>
      <c r="D591">
        <v>36</v>
      </c>
      <c r="E591" s="101" t="s">
        <v>6351</v>
      </c>
      <c r="F591" s="101" t="s">
        <v>6352</v>
      </c>
      <c r="G591" s="101" t="s">
        <v>570</v>
      </c>
      <c r="H591" s="101" t="s">
        <v>6353</v>
      </c>
    </row>
    <row r="592" spans="1:8">
      <c r="A592" s="1">
        <v>0.21700524054157877</v>
      </c>
      <c r="B592" s="1">
        <v>0.25340820192356961</v>
      </c>
      <c r="C592" s="1">
        <v>0.6353524962222058</v>
      </c>
      <c r="D592">
        <v>40</v>
      </c>
      <c r="E592" s="3" t="s">
        <v>5982</v>
      </c>
      <c r="F592" s="3" t="s">
        <v>5983</v>
      </c>
      <c r="G592" s="3" t="s">
        <v>391</v>
      </c>
      <c r="H592" s="3" t="s">
        <v>5984</v>
      </c>
    </row>
    <row r="593" spans="1:9">
      <c r="A593" s="1">
        <v>0.21700524054157877</v>
      </c>
      <c r="B593" s="1">
        <v>0.38472962404098765</v>
      </c>
      <c r="C593" s="1">
        <v>0.64900615950149565</v>
      </c>
      <c r="D593" s="103">
        <v>40</v>
      </c>
      <c r="E593" s="101" t="s">
        <v>6618</v>
      </c>
      <c r="F593" s="101" t="s">
        <v>6387</v>
      </c>
      <c r="G593" s="101" t="s">
        <v>702</v>
      </c>
      <c r="H593" s="101" t="s">
        <v>6619</v>
      </c>
    </row>
    <row r="594" spans="1:9">
      <c r="A594" s="1">
        <v>0.21700524054157877</v>
      </c>
      <c r="B594" s="1">
        <v>0.62267359343562168</v>
      </c>
      <c r="C594" s="1">
        <v>0.64907646382173656</v>
      </c>
      <c r="D594">
        <v>16</v>
      </c>
      <c r="E594" s="101" t="s">
        <v>6040</v>
      </c>
      <c r="F594" s="101" t="s">
        <v>3995</v>
      </c>
      <c r="G594" s="101" t="s">
        <v>417</v>
      </c>
      <c r="H594" s="101" t="s">
        <v>6041</v>
      </c>
    </row>
    <row r="595" spans="1:9">
      <c r="A595" s="1">
        <v>0.21700524054157877</v>
      </c>
      <c r="B595" s="1">
        <v>0.28666575543119865</v>
      </c>
      <c r="C595" s="1">
        <v>0.65077018363822592</v>
      </c>
      <c r="D595">
        <v>5</v>
      </c>
      <c r="E595" s="101" t="s">
        <v>6087</v>
      </c>
      <c r="F595" s="101" t="s">
        <v>6088</v>
      </c>
      <c r="G595" s="101" t="s">
        <v>438</v>
      </c>
      <c r="H595" s="103" t="s">
        <v>6089</v>
      </c>
    </row>
    <row r="596" spans="1:9">
      <c r="A596" s="1">
        <v>0.21700524054157877</v>
      </c>
      <c r="B596" s="1">
        <v>0.16097999137792862</v>
      </c>
      <c r="C596" s="1">
        <v>0.65201005515763277</v>
      </c>
      <c r="D596" s="103">
        <v>20</v>
      </c>
      <c r="E596" s="101" t="s">
        <v>6222</v>
      </c>
      <c r="F596" s="101" t="s">
        <v>6223</v>
      </c>
      <c r="G596" s="101" t="s">
        <v>503</v>
      </c>
      <c r="H596" s="103" t="s">
        <v>6224</v>
      </c>
    </row>
    <row r="597" spans="1:9">
      <c r="A597" s="1">
        <v>0.21700524054157877</v>
      </c>
      <c r="B597" s="1">
        <v>0.62267359343562168</v>
      </c>
      <c r="C597" s="1">
        <v>0.65207686513273444</v>
      </c>
      <c r="D597" s="98">
        <v>24</v>
      </c>
      <c r="E597" s="3" t="s">
        <v>4845</v>
      </c>
      <c r="F597" s="3" t="s">
        <v>5182</v>
      </c>
      <c r="G597" s="3" t="s">
        <v>425</v>
      </c>
      <c r="H597" s="101" t="s">
        <v>6060</v>
      </c>
    </row>
    <row r="598" spans="1:9">
      <c r="A598" s="1">
        <v>0.21700524054157877</v>
      </c>
      <c r="B598" s="1">
        <v>0.25596923097598645</v>
      </c>
      <c r="C598" s="1">
        <v>0.65753997777116435</v>
      </c>
      <c r="D598">
        <v>25</v>
      </c>
      <c r="E598" s="101" t="s">
        <v>6418</v>
      </c>
      <c r="F598" s="101" t="s">
        <v>5226</v>
      </c>
      <c r="G598" s="101" t="s">
        <v>602</v>
      </c>
      <c r="H598" s="101" t="s">
        <v>6419</v>
      </c>
    </row>
    <row r="599" spans="1:9">
      <c r="A599" s="1">
        <v>0.21700524054157877</v>
      </c>
      <c r="B599" s="1">
        <v>0.38472962404098765</v>
      </c>
      <c r="C599" s="1">
        <v>0.65947974732086101</v>
      </c>
      <c r="D599" s="103">
        <v>42</v>
      </c>
      <c r="E599" s="101" t="s">
        <v>6620</v>
      </c>
      <c r="F599" s="101" t="s">
        <v>6621</v>
      </c>
      <c r="G599" s="101" t="s">
        <v>704</v>
      </c>
      <c r="H599" s="101" t="s">
        <v>6622</v>
      </c>
    </row>
    <row r="600" spans="1:9">
      <c r="A600" s="1">
        <v>0.21700524054157877</v>
      </c>
      <c r="B600" s="100">
        <v>0.88298628694913495</v>
      </c>
      <c r="C600" s="1">
        <v>0.66118410806908934</v>
      </c>
      <c r="D600">
        <v>26</v>
      </c>
      <c r="E600" s="101" t="s">
        <v>6331</v>
      </c>
      <c r="F600" s="101" t="s">
        <v>6332</v>
      </c>
      <c r="G600" s="101" t="s">
        <v>560</v>
      </c>
      <c r="H600" s="101" t="s">
        <v>6333</v>
      </c>
    </row>
    <row r="601" spans="1:9">
      <c r="A601" s="1">
        <v>0.21700524054157877</v>
      </c>
      <c r="B601" s="1">
        <v>0.38472962404098765</v>
      </c>
      <c r="C601" s="1">
        <v>0.66294978888362732</v>
      </c>
      <c r="D601" s="103">
        <v>44</v>
      </c>
      <c r="E601" s="101" t="s">
        <v>6623</v>
      </c>
      <c r="F601" s="101" t="s">
        <v>6149</v>
      </c>
      <c r="G601" s="101" t="s">
        <v>706</v>
      </c>
      <c r="H601" s="101" t="s">
        <v>6624</v>
      </c>
    </row>
    <row r="602" spans="1:9">
      <c r="A602" s="1">
        <v>0.21700524054157877</v>
      </c>
      <c r="B602" s="1">
        <v>0.62267359343562168</v>
      </c>
      <c r="C602" s="1">
        <v>0.66409280730167874</v>
      </c>
      <c r="D602">
        <v>1</v>
      </c>
      <c r="E602" s="3" t="s">
        <v>6000</v>
      </c>
      <c r="F602" s="3" t="s">
        <v>5182</v>
      </c>
      <c r="G602" s="3" t="s">
        <v>402</v>
      </c>
      <c r="H602" s="103" t="s">
        <v>6001</v>
      </c>
    </row>
    <row r="603" spans="1:9">
      <c r="A603" s="1">
        <v>0.21700524054157877</v>
      </c>
      <c r="B603" s="1">
        <v>0.64084960040717354</v>
      </c>
      <c r="C603" s="1">
        <v>0.6658143530777747</v>
      </c>
      <c r="D603">
        <v>38</v>
      </c>
      <c r="E603" s="3" t="s">
        <v>5880</v>
      </c>
      <c r="F603" s="3" t="s">
        <v>5881</v>
      </c>
      <c r="G603" s="3" t="s">
        <v>351</v>
      </c>
      <c r="H603" s="101" t="s">
        <v>5882</v>
      </c>
    </row>
    <row r="604" spans="1:9">
      <c r="A604" s="1">
        <v>0.21700524054157877</v>
      </c>
      <c r="B604" s="1">
        <v>0.16097999137792862</v>
      </c>
      <c r="C604" s="1">
        <v>0.6714004189272077</v>
      </c>
      <c r="D604" s="103">
        <v>38</v>
      </c>
      <c r="E604" s="3" t="s">
        <v>6254</v>
      </c>
      <c r="F604" s="3" t="s">
        <v>6255</v>
      </c>
      <c r="G604" s="3" t="s">
        <v>521</v>
      </c>
      <c r="H604" s="3" t="s">
        <v>6256</v>
      </c>
    </row>
    <row r="605" spans="1:9">
      <c r="A605" s="1">
        <v>0.21700524054157877</v>
      </c>
      <c r="B605" s="1">
        <v>0.62267359343562168</v>
      </c>
      <c r="C605" s="1">
        <v>0.67156193088724425</v>
      </c>
      <c r="D605">
        <v>7</v>
      </c>
      <c r="E605" s="101" t="s">
        <v>6016</v>
      </c>
      <c r="F605" s="101" t="s">
        <v>5101</v>
      </c>
      <c r="G605" s="101" t="s">
        <v>408</v>
      </c>
      <c r="H605" s="101" t="s">
        <v>6017</v>
      </c>
    </row>
    <row r="606" spans="1:9">
      <c r="A606" s="1">
        <v>0.21700524054157877</v>
      </c>
      <c r="B606" s="1">
        <v>0.38472962404098765</v>
      </c>
      <c r="C606" s="1">
        <v>0.6721044302108814</v>
      </c>
      <c r="D606" s="103">
        <v>15</v>
      </c>
      <c r="E606" s="101" t="s">
        <v>6570</v>
      </c>
      <c r="F606" s="101" t="s">
        <v>6571</v>
      </c>
      <c r="G606" s="101" t="s">
        <v>677</v>
      </c>
      <c r="H606" s="101" t="s">
        <v>6572</v>
      </c>
    </row>
    <row r="607" spans="1:9" ht="30">
      <c r="A607" s="1">
        <v>0.21700524054157877</v>
      </c>
      <c r="B607" s="99">
        <v>0.64084960040717354</v>
      </c>
      <c r="C607" s="1">
        <v>0.67319677533811761</v>
      </c>
      <c r="D607">
        <v>20</v>
      </c>
      <c r="E607" s="3" t="s">
        <v>5846</v>
      </c>
      <c r="F607" s="77" t="s">
        <v>5188</v>
      </c>
      <c r="G607" s="3" t="s">
        <v>333</v>
      </c>
      <c r="H607" s="3" t="s">
        <v>5847</v>
      </c>
    </row>
    <row r="608" spans="1:9">
      <c r="A608" s="99">
        <v>0.21700524054157877</v>
      </c>
      <c r="B608" s="100">
        <v>0.88298628694913495</v>
      </c>
      <c r="C608" s="1">
        <v>0.67641227903469447</v>
      </c>
      <c r="D608" s="98">
        <v>19</v>
      </c>
      <c r="E608" s="101" t="s">
        <v>6317</v>
      </c>
      <c r="F608" s="101" t="s">
        <v>3761</v>
      </c>
      <c r="G608" s="101" t="s">
        <v>553</v>
      </c>
      <c r="H608" s="101" t="s">
        <v>6318</v>
      </c>
      <c r="I608" s="98"/>
    </row>
    <row r="609" spans="1:8">
      <c r="A609" s="1">
        <v>0.21700524054157877</v>
      </c>
      <c r="B609" s="1">
        <v>0.16097999137792862</v>
      </c>
      <c r="C609" s="1">
        <v>0.68514563483615631</v>
      </c>
      <c r="D609" s="103">
        <v>13</v>
      </c>
      <c r="E609" s="101" t="s">
        <v>6204</v>
      </c>
      <c r="F609" s="101" t="s">
        <v>6205</v>
      </c>
      <c r="G609" s="101" t="s">
        <v>496</v>
      </c>
      <c r="H609" s="101" t="s">
        <v>6206</v>
      </c>
    </row>
    <row r="610" spans="1:8">
      <c r="A610" s="1">
        <v>0.21700524054157877</v>
      </c>
      <c r="B610" s="1">
        <v>0.64084960040717354</v>
      </c>
      <c r="C610" s="1">
        <v>0.68615650509072801</v>
      </c>
      <c r="D610">
        <v>32</v>
      </c>
      <c r="E610" s="101" t="s">
        <v>5873</v>
      </c>
      <c r="F610" s="77" t="s">
        <v>3805</v>
      </c>
      <c r="G610" s="101" t="s">
        <v>345</v>
      </c>
      <c r="H610" s="101" t="s">
        <v>5874</v>
      </c>
    </row>
    <row r="611" spans="1:8">
      <c r="A611" s="1">
        <v>0.21700524054157877</v>
      </c>
      <c r="B611" s="1">
        <v>0.62267359343562168</v>
      </c>
      <c r="C611" s="1">
        <v>0.68886812577294287</v>
      </c>
      <c r="D611">
        <v>13</v>
      </c>
      <c r="E611" s="101" t="s">
        <v>6032</v>
      </c>
      <c r="F611" s="101" t="s">
        <v>6033</v>
      </c>
      <c r="G611" s="101" t="s">
        <v>414</v>
      </c>
      <c r="H611" s="101" t="s">
        <v>6034</v>
      </c>
    </row>
    <row r="612" spans="1:8">
      <c r="A612" s="1">
        <v>0.21700524054157877</v>
      </c>
      <c r="B612" s="1">
        <v>0.25340820192356961</v>
      </c>
      <c r="C612" s="1">
        <v>0.68939194390848346</v>
      </c>
      <c r="D612">
        <v>12</v>
      </c>
      <c r="E612" s="101" t="s">
        <v>5916</v>
      </c>
      <c r="F612" s="101" t="s">
        <v>5917</v>
      </c>
      <c r="G612" s="101" t="s">
        <v>363</v>
      </c>
      <c r="H612" s="101" t="s">
        <v>5918</v>
      </c>
    </row>
    <row r="613" spans="1:8">
      <c r="A613" s="1">
        <v>0.21700524054157877</v>
      </c>
      <c r="B613" s="1">
        <v>0.28666575543119865</v>
      </c>
      <c r="C613" s="1">
        <v>0.69545102403223935</v>
      </c>
      <c r="D613">
        <v>8</v>
      </c>
      <c r="E613" s="101" t="s">
        <v>6095</v>
      </c>
      <c r="F613" s="101" t="s">
        <v>6096</v>
      </c>
      <c r="G613" s="101" t="s">
        <v>441</v>
      </c>
      <c r="H613" s="103" t="s">
        <v>6097</v>
      </c>
    </row>
    <row r="614" spans="1:8">
      <c r="A614" s="1">
        <v>0.21700524054157877</v>
      </c>
      <c r="B614" s="1">
        <v>0.38472962404098765</v>
      </c>
      <c r="C614" s="1">
        <v>0.7004182019497639</v>
      </c>
      <c r="D614" s="103">
        <v>4</v>
      </c>
      <c r="E614" s="101" t="s">
        <v>6544</v>
      </c>
      <c r="F614" s="101" t="s">
        <v>3774</v>
      </c>
      <c r="G614" s="101" t="s">
        <v>666</v>
      </c>
      <c r="H614" s="101" t="s">
        <v>6545</v>
      </c>
    </row>
    <row r="615" spans="1:8">
      <c r="A615" s="1">
        <v>0.21700524054157877</v>
      </c>
      <c r="B615" s="1">
        <v>0.25596923097598645</v>
      </c>
      <c r="C615" s="1">
        <v>0.70240857127227452</v>
      </c>
      <c r="D615">
        <v>19</v>
      </c>
      <c r="E615" s="101" t="s">
        <v>6404</v>
      </c>
      <c r="F615" s="101" t="s">
        <v>3769</v>
      </c>
      <c r="G615" s="101" t="s">
        <v>596</v>
      </c>
      <c r="H615" s="101" t="s">
        <v>6405</v>
      </c>
    </row>
    <row r="616" spans="1:8">
      <c r="A616" s="1">
        <v>0.21700524054157877</v>
      </c>
      <c r="B616" s="1">
        <v>0.84297455888567407</v>
      </c>
      <c r="C616" s="1">
        <v>0.70449817564228856</v>
      </c>
      <c r="D616">
        <v>19</v>
      </c>
      <c r="E616" s="101" t="s">
        <v>4197</v>
      </c>
      <c r="F616" s="101" t="s">
        <v>6513</v>
      </c>
      <c r="G616" s="101" t="s">
        <v>653</v>
      </c>
      <c r="H616" s="101" t="s">
        <v>6514</v>
      </c>
    </row>
    <row r="617" spans="1:8">
      <c r="A617" s="1">
        <v>0.21700524054157877</v>
      </c>
      <c r="B617" s="1">
        <v>0.28666575543119865</v>
      </c>
      <c r="C617" s="1">
        <v>0.70760363970245899</v>
      </c>
      <c r="D617">
        <v>36</v>
      </c>
      <c r="E617" s="101" t="s">
        <v>6157</v>
      </c>
      <c r="F617" s="101" t="s">
        <v>3762</v>
      </c>
      <c r="G617" s="101" t="s">
        <v>469</v>
      </c>
      <c r="H617" s="101" t="s">
        <v>6158</v>
      </c>
    </row>
    <row r="618" spans="1:8">
      <c r="A618" s="1">
        <v>0.21700524054157877</v>
      </c>
      <c r="B618" s="1">
        <v>0.38472962404098765</v>
      </c>
      <c r="C618" s="1">
        <v>0.70809176113272354</v>
      </c>
      <c r="D618" s="103">
        <v>22</v>
      </c>
      <c r="E618" s="101" t="s">
        <v>5951</v>
      </c>
      <c r="F618" s="101" t="s">
        <v>6586</v>
      </c>
      <c r="G618" s="101" t="s">
        <v>684</v>
      </c>
      <c r="H618" s="101" t="s">
        <v>6587</v>
      </c>
    </row>
    <row r="619" spans="1:8">
      <c r="A619" s="1">
        <v>0.21700524054157877</v>
      </c>
      <c r="B619" s="1">
        <v>0.38472962404098765</v>
      </c>
      <c r="C619" s="1">
        <v>0.71117048530204363</v>
      </c>
      <c r="D619" s="103">
        <v>34</v>
      </c>
      <c r="E619" s="101" t="s">
        <v>5162</v>
      </c>
      <c r="F619" s="101" t="s">
        <v>6611</v>
      </c>
      <c r="G619" s="101" t="s">
        <v>696</v>
      </c>
      <c r="H619" s="101" t="s">
        <v>6612</v>
      </c>
    </row>
    <row r="620" spans="1:8">
      <c r="A620" s="1">
        <v>0.21700524054157877</v>
      </c>
      <c r="B620" s="1">
        <v>0.38472962404098765</v>
      </c>
      <c r="C620" s="1">
        <v>0.7220498304999341</v>
      </c>
      <c r="D620" s="103">
        <v>10</v>
      </c>
      <c r="E620" s="101" t="s">
        <v>6557</v>
      </c>
      <c r="F620" s="101" t="s">
        <v>4288</v>
      </c>
      <c r="G620" s="101" t="s">
        <v>672</v>
      </c>
      <c r="H620" s="101" t="s">
        <v>6558</v>
      </c>
    </row>
    <row r="621" spans="1:8">
      <c r="A621" s="1">
        <v>0.21700524054157877</v>
      </c>
      <c r="B621" s="1">
        <v>0.16097999137792862</v>
      </c>
      <c r="C621" s="1">
        <v>0.72255260812594935</v>
      </c>
      <c r="D621" s="103">
        <v>50</v>
      </c>
      <c r="E621" s="3" t="s">
        <v>6271</v>
      </c>
      <c r="F621" s="3" t="s">
        <v>4304</v>
      </c>
      <c r="G621" s="3" t="s">
        <v>533</v>
      </c>
      <c r="H621" s="3" t="s">
        <v>6272</v>
      </c>
    </row>
    <row r="622" spans="1:8">
      <c r="A622" s="1">
        <v>0.21700524054157877</v>
      </c>
      <c r="B622" s="1">
        <v>0.38472962404098765</v>
      </c>
      <c r="C622" s="1">
        <v>0.7253419614580866</v>
      </c>
      <c r="D622" s="103">
        <v>3</v>
      </c>
      <c r="E622" s="101" t="s">
        <v>6541</v>
      </c>
      <c r="F622" s="101" t="s">
        <v>6542</v>
      </c>
      <c r="G622" s="101" t="s">
        <v>665</v>
      </c>
      <c r="H622" s="101" t="s">
        <v>6543</v>
      </c>
    </row>
    <row r="623" spans="1:8">
      <c r="A623" s="1">
        <v>0.21700524054157877</v>
      </c>
      <c r="B623" s="99">
        <v>0.64084960040717354</v>
      </c>
      <c r="C623" s="1">
        <v>0.72692612824746394</v>
      </c>
      <c r="D623">
        <v>34</v>
      </c>
      <c r="E623" s="3" t="s">
        <v>5875</v>
      </c>
      <c r="F623" s="77" t="s">
        <v>5876</v>
      </c>
      <c r="G623" s="3" t="s">
        <v>347</v>
      </c>
      <c r="H623" s="3" t="s">
        <v>5877</v>
      </c>
    </row>
    <row r="624" spans="1:8">
      <c r="A624" s="1">
        <v>0.21700524054157877</v>
      </c>
      <c r="B624" s="1">
        <v>0.25340820192356961</v>
      </c>
      <c r="C624" s="1">
        <v>0.74208424375487936</v>
      </c>
      <c r="D624">
        <v>13</v>
      </c>
      <c r="E624" s="101" t="s">
        <v>5919</v>
      </c>
      <c r="F624" s="101" t="s">
        <v>5920</v>
      </c>
      <c r="G624" s="101" t="s">
        <v>364</v>
      </c>
      <c r="H624" s="101" t="s">
        <v>5921</v>
      </c>
    </row>
    <row r="625" spans="1:9">
      <c r="A625" s="1">
        <v>0.21700524054157877</v>
      </c>
      <c r="B625" s="100">
        <v>0.88298628694913495</v>
      </c>
      <c r="C625" s="1">
        <v>0.74279093989811473</v>
      </c>
      <c r="D625" s="98">
        <v>12</v>
      </c>
      <c r="E625" s="101" t="s">
        <v>5148</v>
      </c>
      <c r="F625" s="101" t="s">
        <v>6299</v>
      </c>
      <c r="G625" s="101" t="s">
        <v>546</v>
      </c>
      <c r="H625" s="101" t="s">
        <v>6300</v>
      </c>
    </row>
    <row r="626" spans="1:9">
      <c r="A626" s="1">
        <v>0.21700524054157877</v>
      </c>
      <c r="B626" s="1">
        <v>0.28666575543119865</v>
      </c>
      <c r="C626" s="1">
        <v>0.748397786425543</v>
      </c>
      <c r="D626">
        <v>4</v>
      </c>
      <c r="E626" s="3" t="s">
        <v>6084</v>
      </c>
      <c r="F626" s="3" t="s">
        <v>6085</v>
      </c>
      <c r="G626" s="3" t="s">
        <v>437</v>
      </c>
      <c r="H626" s="5" t="s">
        <v>6086</v>
      </c>
    </row>
    <row r="627" spans="1:9">
      <c r="A627" s="1">
        <v>0.21700524054157877</v>
      </c>
      <c r="B627" s="1">
        <v>0.25340820192356961</v>
      </c>
      <c r="C627" s="1">
        <v>0.75041389472525932</v>
      </c>
      <c r="D627">
        <v>8</v>
      </c>
      <c r="E627" s="101" t="s">
        <v>5904</v>
      </c>
      <c r="F627" s="101" t="s">
        <v>5905</v>
      </c>
      <c r="G627" s="101" t="s">
        <v>359</v>
      </c>
      <c r="H627" s="101" t="s">
        <v>5906</v>
      </c>
    </row>
    <row r="628" spans="1:9">
      <c r="A628" s="1">
        <v>0.21700524054157877</v>
      </c>
      <c r="B628" s="1">
        <v>0.38472962404098765</v>
      </c>
      <c r="C628" s="1">
        <v>0.75079757094192967</v>
      </c>
      <c r="D628" s="103">
        <v>32</v>
      </c>
      <c r="E628" s="101" t="s">
        <v>6608</v>
      </c>
      <c r="F628" s="101" t="s">
        <v>6609</v>
      </c>
      <c r="G628" s="101" t="s">
        <v>694</v>
      </c>
      <c r="H628" s="101" t="s">
        <v>6610</v>
      </c>
    </row>
    <row r="629" spans="1:9">
      <c r="A629" s="1">
        <v>0.21700524054157877</v>
      </c>
      <c r="B629" s="100">
        <v>0.88298628694913495</v>
      </c>
      <c r="C629" s="1">
        <v>0.75085636682294521</v>
      </c>
      <c r="D629">
        <v>24</v>
      </c>
      <c r="E629" s="3" t="s">
        <v>6326</v>
      </c>
      <c r="F629" s="3" t="s">
        <v>6327</v>
      </c>
      <c r="G629" s="3" t="s">
        <v>558</v>
      </c>
      <c r="H629" s="3" t="s">
        <v>6328</v>
      </c>
    </row>
    <row r="630" spans="1:9">
      <c r="A630" s="1">
        <v>0.21700524054157877</v>
      </c>
      <c r="B630" s="1">
        <v>0.25340820192356961</v>
      </c>
      <c r="C630" s="1">
        <v>0.75148323416708751</v>
      </c>
      <c r="D630" s="98">
        <v>38</v>
      </c>
      <c r="E630" s="101" t="s">
        <v>5979</v>
      </c>
      <c r="F630" s="101" t="s">
        <v>5980</v>
      </c>
      <c r="G630" s="101" t="s">
        <v>389</v>
      </c>
      <c r="H630" s="101" t="s">
        <v>5981</v>
      </c>
    </row>
    <row r="631" spans="1:9">
      <c r="A631" s="1">
        <v>0.21700524054157877</v>
      </c>
      <c r="B631" s="100">
        <v>0.88298628694913495</v>
      </c>
      <c r="C631" s="1">
        <v>0.75866917272900747</v>
      </c>
      <c r="D631">
        <v>5</v>
      </c>
      <c r="E631" s="101" t="s">
        <v>6282</v>
      </c>
      <c r="F631" s="101" t="s">
        <v>6167</v>
      </c>
      <c r="G631" s="101" t="s">
        <v>539</v>
      </c>
      <c r="H631" s="101" t="s">
        <v>6283</v>
      </c>
    </row>
    <row r="632" spans="1:9">
      <c r="A632" s="1">
        <v>0.21700524054157877</v>
      </c>
      <c r="B632" s="1">
        <v>0.25596923097598645</v>
      </c>
      <c r="C632" s="1">
        <v>0.75948372997085822</v>
      </c>
      <c r="D632">
        <v>24</v>
      </c>
      <c r="E632" s="101" t="s">
        <v>5217</v>
      </c>
      <c r="F632" s="101" t="s">
        <v>6416</v>
      </c>
      <c r="G632" s="101" t="s">
        <v>601</v>
      </c>
      <c r="H632" s="101" t="s">
        <v>6417</v>
      </c>
    </row>
    <row r="633" spans="1:9">
      <c r="A633" s="1">
        <v>0.21700524054157877</v>
      </c>
      <c r="B633" s="1">
        <v>0.25596923097598645</v>
      </c>
      <c r="C633" s="1">
        <v>0.76979362013291475</v>
      </c>
      <c r="D633">
        <v>14</v>
      </c>
      <c r="E633" s="101" t="s">
        <v>6393</v>
      </c>
      <c r="F633" s="101" t="s">
        <v>5073</v>
      </c>
      <c r="G633" s="101" t="s">
        <v>591</v>
      </c>
      <c r="H633" s="101" t="s">
        <v>6394</v>
      </c>
    </row>
    <row r="634" spans="1:9">
      <c r="A634" s="1">
        <v>0.21700524054157877</v>
      </c>
      <c r="B634" s="100">
        <v>0.88298628694913495</v>
      </c>
      <c r="C634" s="1">
        <v>0.77246293197533866</v>
      </c>
      <c r="D634">
        <v>22</v>
      </c>
      <c r="E634" s="101" t="s">
        <v>4377</v>
      </c>
      <c r="F634" s="101" t="s">
        <v>3764</v>
      </c>
      <c r="G634" s="101" t="s">
        <v>556</v>
      </c>
      <c r="H634" s="101" t="s">
        <v>6324</v>
      </c>
    </row>
    <row r="635" spans="1:9">
      <c r="A635" s="99">
        <v>0.21700524054157877</v>
      </c>
      <c r="B635" s="99">
        <v>0.28666575543119865</v>
      </c>
      <c r="C635" s="99">
        <v>0.77344953499106794</v>
      </c>
      <c r="D635" s="98">
        <v>46</v>
      </c>
      <c r="E635" s="3" t="s">
        <v>6169</v>
      </c>
      <c r="F635" s="101" t="s">
        <v>4304</v>
      </c>
      <c r="G635" s="101" t="s">
        <v>479</v>
      </c>
      <c r="H635" s="101" t="s">
        <v>6170</v>
      </c>
      <c r="I635" s="98"/>
    </row>
    <row r="636" spans="1:9">
      <c r="A636" s="1">
        <v>0.21700524054157877</v>
      </c>
      <c r="B636" s="1">
        <v>0.28666575543119865</v>
      </c>
      <c r="C636" s="1">
        <v>0.77365075890236779</v>
      </c>
      <c r="D636">
        <v>19</v>
      </c>
      <c r="E636" s="101" t="s">
        <v>6122</v>
      </c>
      <c r="F636" s="101" t="s">
        <v>6123</v>
      </c>
      <c r="G636" s="101" t="s">
        <v>452</v>
      </c>
      <c r="H636" s="101" t="s">
        <v>6124</v>
      </c>
    </row>
    <row r="637" spans="1:9">
      <c r="A637" s="1">
        <v>0.21700524054157877</v>
      </c>
      <c r="B637" s="100">
        <v>0.88298628694913495</v>
      </c>
      <c r="C637" s="1">
        <v>0.78278324781298703</v>
      </c>
      <c r="D637">
        <v>1</v>
      </c>
      <c r="E637" s="101" t="s">
        <v>6007</v>
      </c>
      <c r="F637" s="101" t="s">
        <v>6273</v>
      </c>
      <c r="G637" s="101" t="s">
        <v>535</v>
      </c>
      <c r="H637" t="s">
        <v>6274</v>
      </c>
    </row>
    <row r="638" spans="1:9">
      <c r="A638" s="1">
        <v>0.21700524054157877</v>
      </c>
      <c r="B638" s="1">
        <v>0.84297455888567407</v>
      </c>
      <c r="C638" s="1">
        <v>0.78359110396289633</v>
      </c>
      <c r="D638">
        <v>13</v>
      </c>
      <c r="E638" s="101" t="s">
        <v>6497</v>
      </c>
      <c r="F638" s="101" t="s">
        <v>6498</v>
      </c>
      <c r="G638" s="101" t="s">
        <v>647</v>
      </c>
      <c r="H638" t="s">
        <v>6499</v>
      </c>
    </row>
    <row r="639" spans="1:9">
      <c r="A639" s="1">
        <v>0.21700524054157877</v>
      </c>
      <c r="B639" s="1">
        <v>0.84297455888567407</v>
      </c>
      <c r="C639" s="1">
        <v>0.78549565019303824</v>
      </c>
      <c r="D639">
        <v>10</v>
      </c>
      <c r="E639" s="101" t="s">
        <v>6490</v>
      </c>
      <c r="F639" s="101" t="s">
        <v>6491</v>
      </c>
      <c r="G639" s="101" t="s">
        <v>644</v>
      </c>
      <c r="H639" s="101" t="s">
        <v>6492</v>
      </c>
    </row>
    <row r="640" spans="1:9">
      <c r="A640" s="1">
        <v>0.21700524054157877</v>
      </c>
      <c r="B640" s="1">
        <v>0.64084960040717354</v>
      </c>
      <c r="C640" s="1">
        <v>0.79128062166176372</v>
      </c>
      <c r="D640">
        <v>23</v>
      </c>
      <c r="E640" s="3" t="s">
        <v>5852</v>
      </c>
      <c r="F640" s="3" t="s">
        <v>5015</v>
      </c>
      <c r="G640" s="3" t="s">
        <v>336</v>
      </c>
      <c r="H640" s="3" t="s">
        <v>5853</v>
      </c>
    </row>
    <row r="641" spans="1:9">
      <c r="A641" s="1">
        <v>0.21700524054157877</v>
      </c>
      <c r="B641" s="1">
        <v>0.25340820192356961</v>
      </c>
      <c r="C641" s="1">
        <v>0.79154786761465934</v>
      </c>
      <c r="D641">
        <v>24</v>
      </c>
      <c r="E641" s="101" t="s">
        <v>5951</v>
      </c>
      <c r="F641" s="101" t="s">
        <v>5952</v>
      </c>
      <c r="G641" s="101" t="s">
        <v>375</v>
      </c>
      <c r="H641" s="101" t="s">
        <v>5953</v>
      </c>
    </row>
    <row r="642" spans="1:9">
      <c r="A642" s="1">
        <v>0.21700524054157877</v>
      </c>
      <c r="B642" s="1">
        <v>0.84297455888567407</v>
      </c>
      <c r="C642" s="1">
        <v>0.79520173465642829</v>
      </c>
      <c r="D642">
        <v>20</v>
      </c>
      <c r="E642" s="3" t="s">
        <v>6515</v>
      </c>
      <c r="F642" s="3" t="s">
        <v>6355</v>
      </c>
      <c r="G642" s="3" t="s">
        <v>654</v>
      </c>
      <c r="H642" s="3" t="s">
        <v>6516</v>
      </c>
    </row>
    <row r="643" spans="1:9">
      <c r="A643" s="1">
        <v>0.21700524054157877</v>
      </c>
      <c r="B643" s="1">
        <v>0.28666575543119865</v>
      </c>
      <c r="C643" s="1">
        <v>0.79905106352824429</v>
      </c>
      <c r="D643">
        <v>40</v>
      </c>
      <c r="E643" s="101" t="s">
        <v>6162</v>
      </c>
      <c r="F643" s="101" t="s">
        <v>5195</v>
      </c>
      <c r="G643" s="101" t="s">
        <v>473</v>
      </c>
      <c r="H643" s="103" t="s">
        <v>6163</v>
      </c>
    </row>
    <row r="644" spans="1:9">
      <c r="A644" s="1">
        <v>0.21700524054157877</v>
      </c>
      <c r="B644" s="1">
        <v>0.38472962404098765</v>
      </c>
      <c r="C644" s="1">
        <v>0.8000025073650967</v>
      </c>
      <c r="D644" s="103">
        <v>16</v>
      </c>
      <c r="E644" s="3" t="s">
        <v>6296</v>
      </c>
      <c r="F644" s="3" t="s">
        <v>6573</v>
      </c>
      <c r="G644" s="3" t="s">
        <v>678</v>
      </c>
      <c r="H644" s="3" t="s">
        <v>6574</v>
      </c>
    </row>
    <row r="645" spans="1:9">
      <c r="A645" s="99">
        <v>0.21700524054157877</v>
      </c>
      <c r="B645" s="100">
        <v>0.88298628694913495</v>
      </c>
      <c r="C645" s="99">
        <v>0.8022644886205017</v>
      </c>
      <c r="D645" s="98">
        <v>18</v>
      </c>
      <c r="E645" s="101" t="s">
        <v>6314</v>
      </c>
      <c r="F645" s="101" t="s">
        <v>6315</v>
      </c>
      <c r="G645" s="101" t="s">
        <v>552</v>
      </c>
      <c r="H645" s="101" t="s">
        <v>6316</v>
      </c>
      <c r="I645" s="98"/>
    </row>
    <row r="646" spans="1:9">
      <c r="A646" s="1">
        <v>0.21700524054157877</v>
      </c>
      <c r="B646" s="1">
        <v>0.84297455888567407</v>
      </c>
      <c r="C646" s="1">
        <v>0.80269989759812665</v>
      </c>
      <c r="D646">
        <v>16</v>
      </c>
      <c r="E646" s="101" t="s">
        <v>6505</v>
      </c>
      <c r="F646" s="101" t="s">
        <v>4261</v>
      </c>
      <c r="G646" s="101" t="s">
        <v>650</v>
      </c>
      <c r="H646" s="101" t="s">
        <v>6506</v>
      </c>
    </row>
    <row r="647" spans="1:9">
      <c r="A647" s="1">
        <v>0.21700524054157877</v>
      </c>
      <c r="B647" s="1">
        <v>0.38472962404098765</v>
      </c>
      <c r="C647" s="1">
        <v>0.81237791543981885</v>
      </c>
      <c r="D647" s="103">
        <v>26</v>
      </c>
      <c r="E647" s="101" t="s">
        <v>6595</v>
      </c>
      <c r="F647" s="101" t="s">
        <v>6596</v>
      </c>
      <c r="G647" s="101" t="s">
        <v>688</v>
      </c>
      <c r="H647" s="101" t="s">
        <v>6597</v>
      </c>
    </row>
    <row r="648" spans="1:9">
      <c r="A648" s="1">
        <v>0.21700524054157877</v>
      </c>
      <c r="B648" s="1">
        <v>0.16097999137792862</v>
      </c>
      <c r="C648" s="1">
        <v>0.81254116691541733</v>
      </c>
      <c r="D648" s="103">
        <v>36</v>
      </c>
      <c r="E648" s="3" t="s">
        <v>6252</v>
      </c>
      <c r="F648" s="3" t="s">
        <v>5188</v>
      </c>
      <c r="G648" s="3" t="s">
        <v>519</v>
      </c>
      <c r="H648" s="3" t="s">
        <v>6253</v>
      </c>
    </row>
    <row r="649" spans="1:9">
      <c r="A649" s="1">
        <v>0.21700524054157877</v>
      </c>
      <c r="B649" s="1">
        <v>0.16097999137792862</v>
      </c>
      <c r="C649" s="1">
        <v>0.81275752819996405</v>
      </c>
      <c r="D649" s="103">
        <v>42</v>
      </c>
      <c r="E649" s="101" t="s">
        <v>6260</v>
      </c>
      <c r="F649" s="101" t="s">
        <v>6261</v>
      </c>
      <c r="G649" s="101" t="s">
        <v>525</v>
      </c>
      <c r="H649" s="101" t="s">
        <v>6262</v>
      </c>
    </row>
    <row r="650" spans="1:9">
      <c r="A650" s="1">
        <v>0.21700524054157877</v>
      </c>
      <c r="B650" s="100">
        <v>0.88298628694913495</v>
      </c>
      <c r="C650" s="1">
        <v>0.81467040373538702</v>
      </c>
      <c r="D650">
        <v>23</v>
      </c>
      <c r="E650" s="3" t="s">
        <v>5792</v>
      </c>
      <c r="F650" s="101" t="s">
        <v>4384</v>
      </c>
      <c r="G650" s="3" t="s">
        <v>557</v>
      </c>
      <c r="H650" s="3" t="s">
        <v>6325</v>
      </c>
    </row>
    <row r="651" spans="1:9">
      <c r="A651" s="1">
        <v>0.21700524054157877</v>
      </c>
      <c r="B651" s="1">
        <v>0.84297455888567407</v>
      </c>
      <c r="C651" s="1">
        <v>0.81490772575798798</v>
      </c>
      <c r="D651">
        <v>2</v>
      </c>
      <c r="E651" s="101" t="s">
        <v>6469</v>
      </c>
      <c r="F651" s="101" t="s">
        <v>3738</v>
      </c>
      <c r="G651" s="101" t="s">
        <v>636</v>
      </c>
      <c r="H651" s="101" t="s">
        <v>6470</v>
      </c>
    </row>
    <row r="652" spans="1:9">
      <c r="A652" s="1">
        <v>0.21700524054157877</v>
      </c>
      <c r="B652" s="1">
        <v>0.25340820192356961</v>
      </c>
      <c r="C652" s="1">
        <v>0.81728094090796133</v>
      </c>
      <c r="D652">
        <v>48</v>
      </c>
      <c r="E652" s="101" t="s">
        <v>5994</v>
      </c>
      <c r="F652" s="101" t="s">
        <v>5995</v>
      </c>
      <c r="G652" s="101" t="s">
        <v>399</v>
      </c>
      <c r="H652" s="101" t="s">
        <v>5996</v>
      </c>
    </row>
    <row r="653" spans="1:9">
      <c r="A653" s="1">
        <v>0.21700524054157877</v>
      </c>
      <c r="B653" s="1">
        <v>0.25596923097598645</v>
      </c>
      <c r="C653" s="1">
        <v>0.82204379568275598</v>
      </c>
      <c r="D653">
        <v>17</v>
      </c>
      <c r="E653" s="3" t="s">
        <v>6400</v>
      </c>
      <c r="F653" s="3" t="s">
        <v>6401</v>
      </c>
      <c r="G653" s="3" t="s">
        <v>594</v>
      </c>
      <c r="H653" s="60" t="s">
        <v>6402</v>
      </c>
    </row>
    <row r="654" spans="1:9">
      <c r="A654" s="1">
        <v>0.21700524054157877</v>
      </c>
      <c r="B654" s="1">
        <v>0.16097999137792862</v>
      </c>
      <c r="C654" s="1">
        <v>0.82419652345377326</v>
      </c>
      <c r="D654" s="103">
        <v>30</v>
      </c>
      <c r="E654" s="101" t="s">
        <v>6245</v>
      </c>
      <c r="F654" s="101" t="s">
        <v>6246</v>
      </c>
      <c r="G654" s="101" t="s">
        <v>513</v>
      </c>
      <c r="H654" s="78" t="s">
        <v>6247</v>
      </c>
    </row>
    <row r="655" spans="1:9">
      <c r="A655" s="1">
        <v>0.21700524054157877</v>
      </c>
      <c r="B655" s="1">
        <v>0.62267359343562168</v>
      </c>
      <c r="C655" s="1">
        <v>0.82453504084989926</v>
      </c>
      <c r="D655">
        <v>19</v>
      </c>
      <c r="E655" s="3" t="s">
        <v>6047</v>
      </c>
      <c r="F655" s="101" t="s">
        <v>6048</v>
      </c>
      <c r="G655" s="3" t="s">
        <v>420</v>
      </c>
      <c r="H655" s="103" t="s">
        <v>6049</v>
      </c>
    </row>
    <row r="656" spans="1:9">
      <c r="A656" s="1">
        <v>0.21700524054157877</v>
      </c>
      <c r="B656" s="1">
        <v>0.84297455888567407</v>
      </c>
      <c r="C656" s="1">
        <v>0.83362807745848289</v>
      </c>
      <c r="D656" s="98">
        <v>7</v>
      </c>
      <c r="E656" s="3" t="s">
        <v>6482</v>
      </c>
      <c r="F656" s="3" t="s">
        <v>6483</v>
      </c>
      <c r="G656" s="3" t="s">
        <v>641</v>
      </c>
      <c r="H656" s="3" t="s">
        <v>6484</v>
      </c>
    </row>
    <row r="657" spans="1:9">
      <c r="A657" s="1">
        <v>0.21700524054157877</v>
      </c>
      <c r="B657" s="1">
        <v>0.64084960040717354</v>
      </c>
      <c r="C657" s="1">
        <v>0.83390535079537864</v>
      </c>
      <c r="D657">
        <v>21</v>
      </c>
      <c r="E657" s="101" t="s">
        <v>5848</v>
      </c>
      <c r="F657" s="101" t="s">
        <v>4006</v>
      </c>
      <c r="G657" s="101" t="s">
        <v>334</v>
      </c>
      <c r="H657" s="101" t="s">
        <v>5849</v>
      </c>
    </row>
    <row r="658" spans="1:9">
      <c r="A658" s="1">
        <v>0.21700524054157877</v>
      </c>
      <c r="B658" s="100">
        <v>0.88298628694913495</v>
      </c>
      <c r="C658" s="1">
        <v>0.83399805552954076</v>
      </c>
      <c r="D658" s="98">
        <v>10</v>
      </c>
      <c r="E658" s="3" t="s">
        <v>6293</v>
      </c>
      <c r="F658" s="3" t="s">
        <v>6294</v>
      </c>
      <c r="G658" s="3" t="s">
        <v>544</v>
      </c>
      <c r="H658" s="3" t="s">
        <v>6295</v>
      </c>
    </row>
    <row r="659" spans="1:9">
      <c r="A659" s="1">
        <v>0.21700524054157877</v>
      </c>
      <c r="B659" s="1">
        <v>0.28666575543119865</v>
      </c>
      <c r="C659" s="1">
        <v>0.83743512220759386</v>
      </c>
      <c r="D659">
        <v>32</v>
      </c>
      <c r="E659" s="101" t="s">
        <v>6153</v>
      </c>
      <c r="F659" s="101" t="s">
        <v>4304</v>
      </c>
      <c r="G659" s="101" t="s">
        <v>465</v>
      </c>
      <c r="H659" s="101" t="s">
        <v>6154</v>
      </c>
    </row>
    <row r="660" spans="1:9">
      <c r="A660" s="1">
        <v>0.21700524054157877</v>
      </c>
      <c r="B660" s="1">
        <v>0.25340820192356961</v>
      </c>
      <c r="C660" s="1">
        <v>0.83825716275919326</v>
      </c>
      <c r="D660">
        <v>32</v>
      </c>
      <c r="E660" s="101" t="s">
        <v>5970</v>
      </c>
      <c r="F660" s="101" t="s">
        <v>5971</v>
      </c>
      <c r="G660" s="101" t="s">
        <v>383</v>
      </c>
      <c r="H660" s="101" t="s">
        <v>5972</v>
      </c>
    </row>
    <row r="661" spans="1:9">
      <c r="A661" s="1">
        <v>0.21700524054157877</v>
      </c>
      <c r="B661" s="100">
        <v>0.88298628694913495</v>
      </c>
      <c r="C661" s="1">
        <v>0.84217674008385546</v>
      </c>
      <c r="D661">
        <v>9</v>
      </c>
      <c r="E661" s="101" t="s">
        <v>6290</v>
      </c>
      <c r="F661" s="101" t="s">
        <v>6291</v>
      </c>
      <c r="G661" s="101" t="s">
        <v>543</v>
      </c>
      <c r="H661" s="101" t="s">
        <v>6292</v>
      </c>
    </row>
    <row r="662" spans="1:9">
      <c r="A662" s="1">
        <v>0.21700524054157877</v>
      </c>
      <c r="B662" s="1">
        <v>0.28666575543119865</v>
      </c>
      <c r="C662" s="1">
        <v>0.84406308599673996</v>
      </c>
      <c r="D662">
        <v>1</v>
      </c>
      <c r="E662" s="101" t="s">
        <v>6078</v>
      </c>
      <c r="F662" s="101" t="s">
        <v>6079</v>
      </c>
      <c r="G662" s="101" t="s">
        <v>434</v>
      </c>
      <c r="H662" s="101" t="s">
        <v>6080</v>
      </c>
    </row>
    <row r="663" spans="1:9">
      <c r="A663" s="1">
        <v>0.21700524054157877</v>
      </c>
      <c r="B663" s="1">
        <v>0.62267359343562201</v>
      </c>
      <c r="C663" s="1">
        <v>0.84446162935807501</v>
      </c>
      <c r="D663">
        <v>32</v>
      </c>
      <c r="E663" s="101" t="s">
        <v>6075</v>
      </c>
      <c r="F663" s="101" t="s">
        <v>6076</v>
      </c>
      <c r="G663" s="101" t="s">
        <v>433</v>
      </c>
      <c r="H663" s="101" t="s">
        <v>6077</v>
      </c>
    </row>
    <row r="664" spans="1:9">
      <c r="A664" s="1">
        <v>0.21700524054157877</v>
      </c>
      <c r="B664" s="1">
        <v>0.64084960040717354</v>
      </c>
      <c r="C664" s="1">
        <v>0.84526254154502867</v>
      </c>
      <c r="D664">
        <v>24</v>
      </c>
      <c r="E664" s="101" t="s">
        <v>5854</v>
      </c>
      <c r="F664" s="101" t="s">
        <v>5855</v>
      </c>
      <c r="G664" s="101" t="s">
        <v>337</v>
      </c>
      <c r="H664" s="101" t="s">
        <v>5856</v>
      </c>
    </row>
    <row r="665" spans="1:9">
      <c r="A665" s="1">
        <v>0.21700524054157877</v>
      </c>
      <c r="B665" s="1">
        <v>0.16097999137792862</v>
      </c>
      <c r="C665" s="1">
        <v>0.84578069024500602</v>
      </c>
      <c r="D665" s="103">
        <v>22</v>
      </c>
      <c r="E665" s="101" t="s">
        <v>4818</v>
      </c>
      <c r="F665" s="101" t="s">
        <v>3774</v>
      </c>
      <c r="G665" s="101" t="s">
        <v>505</v>
      </c>
      <c r="H665" s="101" t="s">
        <v>6227</v>
      </c>
    </row>
    <row r="666" spans="1:9">
      <c r="A666" s="1">
        <v>0.21700524054157877</v>
      </c>
      <c r="B666" s="100">
        <v>0.88298628694913495</v>
      </c>
      <c r="C666" s="1">
        <v>0.84795205257312622</v>
      </c>
      <c r="D666">
        <v>16</v>
      </c>
      <c r="E666" s="101" t="s">
        <v>6308</v>
      </c>
      <c r="F666" s="101" t="s">
        <v>6309</v>
      </c>
      <c r="G666" s="101" t="s">
        <v>550</v>
      </c>
      <c r="H666" s="101" t="s">
        <v>6310</v>
      </c>
    </row>
    <row r="667" spans="1:9">
      <c r="A667" s="1">
        <v>0.21700524054157877</v>
      </c>
      <c r="B667" s="1">
        <v>0.28666575543119865</v>
      </c>
      <c r="C667" s="1">
        <v>0.84812387160968261</v>
      </c>
      <c r="D667">
        <v>17</v>
      </c>
      <c r="E667" s="101" t="s">
        <v>6116</v>
      </c>
      <c r="F667" s="101" t="s">
        <v>6117</v>
      </c>
      <c r="G667" s="101" t="s">
        <v>450</v>
      </c>
      <c r="H667" s="101" t="s">
        <v>6118</v>
      </c>
    </row>
    <row r="668" spans="1:9">
      <c r="A668" s="1">
        <v>0.21700524054157877</v>
      </c>
      <c r="B668" s="1">
        <v>0.25596923097598645</v>
      </c>
      <c r="C668" s="1">
        <v>0.84898272377599771</v>
      </c>
      <c r="D668">
        <v>6</v>
      </c>
      <c r="E668" s="101" t="s">
        <v>6374</v>
      </c>
      <c r="F668" s="101" t="s">
        <v>6375</v>
      </c>
      <c r="G668" s="101" t="s">
        <v>583</v>
      </c>
      <c r="H668" s="101" t="s">
        <v>6376</v>
      </c>
    </row>
    <row r="669" spans="1:9">
      <c r="A669" s="99">
        <v>0.21700524054157877</v>
      </c>
      <c r="B669" s="99">
        <v>0.64084960040717354</v>
      </c>
      <c r="C669" s="1">
        <v>0.85688388173824237</v>
      </c>
      <c r="D669" s="98">
        <v>15</v>
      </c>
      <c r="E669" s="101" t="s">
        <v>5832</v>
      </c>
      <c r="F669" s="101" t="s">
        <v>5833</v>
      </c>
      <c r="G669" s="101" t="s">
        <v>328</v>
      </c>
      <c r="H669" s="101" t="s">
        <v>5834</v>
      </c>
      <c r="I669" s="98"/>
    </row>
    <row r="670" spans="1:9">
      <c r="A670" s="1">
        <v>0.21700524054157877</v>
      </c>
      <c r="B670" s="1">
        <v>0.62267359343562168</v>
      </c>
      <c r="C670" s="1">
        <v>0.85759551334716699</v>
      </c>
      <c r="D670" s="98">
        <v>2</v>
      </c>
      <c r="E670" s="101" t="s">
        <v>6002</v>
      </c>
      <c r="F670" s="101" t="s">
        <v>5794</v>
      </c>
      <c r="G670" s="101" t="s">
        <v>403</v>
      </c>
      <c r="H670" s="103" t="s">
        <v>6003</v>
      </c>
    </row>
    <row r="671" spans="1:9">
      <c r="A671" s="1">
        <v>0.21700524054157877</v>
      </c>
      <c r="B671" s="1">
        <v>0.84297455888567407</v>
      </c>
      <c r="C671" s="1">
        <v>0.85939449125967204</v>
      </c>
      <c r="D671">
        <v>1</v>
      </c>
      <c r="E671" s="101" t="s">
        <v>6467</v>
      </c>
      <c r="F671" s="101" t="s">
        <v>4998</v>
      </c>
      <c r="G671" s="101" t="s">
        <v>635</v>
      </c>
      <c r="H671" s="101" t="s">
        <v>6468</v>
      </c>
    </row>
    <row r="672" spans="1:9">
      <c r="A672" s="1">
        <v>0.21700524054157877</v>
      </c>
      <c r="B672" s="1">
        <v>0.25340820192356961</v>
      </c>
      <c r="C672" s="1">
        <v>0.86051259873434982</v>
      </c>
      <c r="D672">
        <v>23</v>
      </c>
      <c r="E672" s="101" t="s">
        <v>5948</v>
      </c>
      <c r="F672" s="101" t="s">
        <v>5949</v>
      </c>
      <c r="G672" s="101" t="s">
        <v>374</v>
      </c>
      <c r="H672" s="101" t="s">
        <v>5950</v>
      </c>
    </row>
    <row r="673" spans="1:9">
      <c r="A673" s="1">
        <v>0.21700524054157877</v>
      </c>
      <c r="B673" s="1">
        <v>0.38472962404098765</v>
      </c>
      <c r="C673" s="1">
        <v>0.86419709818304713</v>
      </c>
      <c r="D673" s="103">
        <v>27</v>
      </c>
      <c r="E673" s="101" t="s">
        <v>6598</v>
      </c>
      <c r="F673" s="101" t="s">
        <v>3768</v>
      </c>
      <c r="G673" s="101" t="s">
        <v>689</v>
      </c>
      <c r="H673" s="101" t="s">
        <v>6599</v>
      </c>
    </row>
    <row r="674" spans="1:9">
      <c r="A674" s="1">
        <v>0.21700524054157877</v>
      </c>
      <c r="B674" s="1">
        <v>0.38472962404098765</v>
      </c>
      <c r="C674" s="1">
        <v>0.88047178770878243</v>
      </c>
      <c r="D674" s="103">
        <v>20</v>
      </c>
      <c r="E674" s="101" t="s">
        <v>6581</v>
      </c>
      <c r="F674" s="101" t="s">
        <v>6582</v>
      </c>
      <c r="G674" s="101" t="s">
        <v>682</v>
      </c>
      <c r="H674" s="101" t="s">
        <v>6583</v>
      </c>
    </row>
    <row r="675" spans="1:9">
      <c r="A675" s="1">
        <v>0.21700524054157877</v>
      </c>
      <c r="B675" s="100">
        <v>0.88298628694913495</v>
      </c>
      <c r="C675" s="1">
        <v>0.88177836706111479</v>
      </c>
      <c r="D675">
        <v>15</v>
      </c>
      <c r="E675" s="3" t="s">
        <v>6305</v>
      </c>
      <c r="F675" s="3" t="s">
        <v>6306</v>
      </c>
      <c r="G675" s="3" t="s">
        <v>549</v>
      </c>
      <c r="H675" s="78" t="s">
        <v>6307</v>
      </c>
    </row>
    <row r="676" spans="1:9">
      <c r="A676" s="1">
        <v>0.21700524054157877</v>
      </c>
      <c r="B676" s="1">
        <v>0.64084960040717354</v>
      </c>
      <c r="C676" s="1">
        <v>0.88365834350637162</v>
      </c>
      <c r="D676" s="98">
        <v>19</v>
      </c>
      <c r="E676" s="101" t="s">
        <v>5843</v>
      </c>
      <c r="F676" s="101" t="s">
        <v>5844</v>
      </c>
      <c r="G676" s="101" t="s">
        <v>332</v>
      </c>
      <c r="H676" s="101" t="s">
        <v>5845</v>
      </c>
    </row>
    <row r="677" spans="1:9">
      <c r="A677" s="1">
        <v>0.21700524054157877</v>
      </c>
      <c r="B677" s="1">
        <v>0.25596923097598645</v>
      </c>
      <c r="C677" s="1">
        <v>0.88501599094560968</v>
      </c>
      <c r="D677">
        <v>36</v>
      </c>
      <c r="E677" s="101" t="s">
        <v>6439</v>
      </c>
      <c r="F677" s="101" t="s">
        <v>5006</v>
      </c>
      <c r="G677" s="101" t="s">
        <v>613</v>
      </c>
      <c r="H677" s="101" t="s">
        <v>6440</v>
      </c>
    </row>
    <row r="678" spans="1:9">
      <c r="A678" s="1">
        <v>0.21700524054157877</v>
      </c>
      <c r="B678" s="1">
        <v>0.84297455888567396</v>
      </c>
      <c r="C678" s="1">
        <v>0.8903507276614866</v>
      </c>
      <c r="D678" s="98">
        <v>25</v>
      </c>
      <c r="E678" s="101" t="s">
        <v>4862</v>
      </c>
      <c r="F678" s="101" t="s">
        <v>6528</v>
      </c>
      <c r="G678" s="101" t="s">
        <v>659</v>
      </c>
      <c r="H678" s="101" t="s">
        <v>6529</v>
      </c>
    </row>
    <row r="679" spans="1:9">
      <c r="A679" s="1">
        <v>0.21700524054157877</v>
      </c>
      <c r="B679" s="1">
        <v>0.38472962404098765</v>
      </c>
      <c r="C679" s="1">
        <v>0.89136258358141174</v>
      </c>
      <c r="D679" s="103">
        <v>46</v>
      </c>
      <c r="E679" s="101" t="s">
        <v>6625</v>
      </c>
      <c r="F679" s="101" t="s">
        <v>6626</v>
      </c>
      <c r="G679" s="101" t="s">
        <v>708</v>
      </c>
      <c r="H679" s="101" t="s">
        <v>6627</v>
      </c>
    </row>
    <row r="680" spans="1:9">
      <c r="A680" s="1">
        <v>0.21700524054157877</v>
      </c>
      <c r="B680" s="1">
        <v>0.84297455888567396</v>
      </c>
      <c r="C680" s="1">
        <v>0.89366625303563008</v>
      </c>
      <c r="D680">
        <v>28</v>
      </c>
      <c r="E680" s="101" t="s">
        <v>6534</v>
      </c>
      <c r="F680" s="101" t="s">
        <v>6535</v>
      </c>
      <c r="G680" s="101" t="s">
        <v>662</v>
      </c>
      <c r="H680" s="101" t="s">
        <v>6536</v>
      </c>
    </row>
    <row r="681" spans="1:9">
      <c r="A681" s="1">
        <v>0.21700524054157877</v>
      </c>
      <c r="B681" s="1">
        <v>0.28666575543119865</v>
      </c>
      <c r="C681" s="1">
        <v>0.90501225982322719</v>
      </c>
      <c r="D681">
        <v>26</v>
      </c>
      <c r="E681" s="101" t="s">
        <v>6140</v>
      </c>
      <c r="F681" s="101" t="s">
        <v>5790</v>
      </c>
      <c r="G681" s="101" t="s">
        <v>459</v>
      </c>
      <c r="H681" s="101" t="s">
        <v>6141</v>
      </c>
    </row>
    <row r="682" spans="1:9">
      <c r="A682" s="1">
        <v>0.21700524054157877</v>
      </c>
      <c r="B682" s="1">
        <v>0.25340820192356961</v>
      </c>
      <c r="C682" s="1">
        <v>0.90848995599488547</v>
      </c>
      <c r="D682">
        <v>36</v>
      </c>
      <c r="E682" s="101" t="s">
        <v>5976</v>
      </c>
      <c r="F682" s="101" t="s">
        <v>5977</v>
      </c>
      <c r="G682" s="101" t="s">
        <v>387</v>
      </c>
      <c r="H682" s="101" t="s">
        <v>5978</v>
      </c>
    </row>
    <row r="683" spans="1:9">
      <c r="A683" s="1">
        <v>0.21700524054157877</v>
      </c>
      <c r="B683" s="1">
        <v>0.28666575543119865</v>
      </c>
      <c r="C683" s="1">
        <v>0.90931063099386911</v>
      </c>
      <c r="D683">
        <v>23</v>
      </c>
      <c r="E683" s="3" t="s">
        <v>6132</v>
      </c>
      <c r="F683" s="3" t="s">
        <v>6133</v>
      </c>
      <c r="G683" s="3" t="s">
        <v>456</v>
      </c>
      <c r="H683" s="3" t="s">
        <v>6134</v>
      </c>
    </row>
    <row r="684" spans="1:9">
      <c r="A684" s="1">
        <v>0.21700524054157877</v>
      </c>
      <c r="B684" s="1">
        <v>0.28666575543119865</v>
      </c>
      <c r="C684" s="1">
        <v>0.9097259756685433</v>
      </c>
      <c r="D684">
        <v>42</v>
      </c>
      <c r="E684" s="101" t="s">
        <v>6164</v>
      </c>
      <c r="F684" s="101" t="s">
        <v>6165</v>
      </c>
      <c r="G684" s="101" t="s">
        <v>475</v>
      </c>
      <c r="H684" s="103" t="s">
        <v>6166</v>
      </c>
    </row>
    <row r="685" spans="1:9">
      <c r="A685" s="99">
        <v>0.21700524054157877</v>
      </c>
      <c r="B685" s="99">
        <v>0.28666575543119865</v>
      </c>
      <c r="C685" s="99">
        <v>0.91010775515671716</v>
      </c>
      <c r="D685" s="98">
        <v>20</v>
      </c>
      <c r="E685" s="101" t="s">
        <v>6125</v>
      </c>
      <c r="F685" s="101" t="s">
        <v>6126</v>
      </c>
      <c r="G685" s="101" t="s">
        <v>453</v>
      </c>
      <c r="H685" s="101" t="s">
        <v>6127</v>
      </c>
      <c r="I685" s="98"/>
    </row>
    <row r="686" spans="1:9">
      <c r="A686" s="1">
        <v>0.21700524054157877</v>
      </c>
      <c r="B686" s="100">
        <v>0.88298628694913495</v>
      </c>
      <c r="C686" s="1">
        <v>0.91510282211021554</v>
      </c>
      <c r="D686">
        <v>11</v>
      </c>
      <c r="E686" s="101" t="s">
        <v>6296</v>
      </c>
      <c r="F686" s="101" t="s">
        <v>6297</v>
      </c>
      <c r="G686" s="101" t="s">
        <v>545</v>
      </c>
      <c r="H686" s="101" t="s">
        <v>6298</v>
      </c>
    </row>
    <row r="687" spans="1:9">
      <c r="A687" s="1">
        <v>0.21700524054157877</v>
      </c>
      <c r="B687" s="1">
        <v>0.38472962404098765</v>
      </c>
      <c r="C687" s="1">
        <v>0.91732438820237971</v>
      </c>
      <c r="D687" s="103">
        <v>24</v>
      </c>
      <c r="E687" s="101" t="s">
        <v>6590</v>
      </c>
      <c r="F687" s="101" t="s">
        <v>6591</v>
      </c>
      <c r="G687" s="101" t="s">
        <v>686</v>
      </c>
      <c r="H687" s="101" t="s">
        <v>6592</v>
      </c>
    </row>
    <row r="688" spans="1:9">
      <c r="A688" s="1">
        <v>0.21700524054157877</v>
      </c>
      <c r="B688" s="1">
        <v>0.25340820192356961</v>
      </c>
      <c r="C688" s="1">
        <v>0.92096014843947094</v>
      </c>
      <c r="D688">
        <v>20</v>
      </c>
      <c r="E688" s="101" t="s">
        <v>5939</v>
      </c>
      <c r="F688" s="101" t="s">
        <v>5940</v>
      </c>
      <c r="G688" s="101" t="s">
        <v>371</v>
      </c>
      <c r="H688" s="101" t="s">
        <v>5941</v>
      </c>
    </row>
    <row r="689" spans="1:9">
      <c r="A689" s="1">
        <v>0.21700524054157877</v>
      </c>
      <c r="B689" s="100">
        <v>0.88298628694913495</v>
      </c>
      <c r="C689" s="1">
        <v>0.92506796259265389</v>
      </c>
      <c r="D689">
        <v>2</v>
      </c>
      <c r="E689" s="101" t="s">
        <v>6275</v>
      </c>
      <c r="F689" s="101" t="s">
        <v>6276</v>
      </c>
      <c r="G689" s="101" t="s">
        <v>536</v>
      </c>
      <c r="H689" s="101" t="s">
        <v>6277</v>
      </c>
    </row>
    <row r="690" spans="1:9">
      <c r="A690" s="1">
        <v>0.21700524054157877</v>
      </c>
      <c r="B690" s="1">
        <v>0.28666575543119865</v>
      </c>
      <c r="C690" s="1">
        <v>0.93044520994095414</v>
      </c>
      <c r="D690">
        <v>3</v>
      </c>
      <c r="E690" s="101" t="s">
        <v>6082</v>
      </c>
      <c r="F690" s="101" t="s">
        <v>4212</v>
      </c>
      <c r="G690" s="101" t="s">
        <v>436</v>
      </c>
      <c r="H690" s="103" t="s">
        <v>6083</v>
      </c>
    </row>
    <row r="691" spans="1:9">
      <c r="A691" s="1">
        <v>0.21700524054157877</v>
      </c>
      <c r="B691" s="1">
        <v>0.84297455888567407</v>
      </c>
      <c r="C691" s="1">
        <v>0.93688330560158439</v>
      </c>
      <c r="D691">
        <v>15</v>
      </c>
      <c r="E691" s="101" t="s">
        <v>4964</v>
      </c>
      <c r="F691" s="101" t="s">
        <v>6503</v>
      </c>
      <c r="G691" s="101" t="s">
        <v>649</v>
      </c>
      <c r="H691" s="101" t="s">
        <v>6504</v>
      </c>
    </row>
    <row r="692" spans="1:9">
      <c r="A692" s="1">
        <v>0.21700524054157877</v>
      </c>
      <c r="B692" s="1">
        <v>0.28666575543119865</v>
      </c>
      <c r="C692" s="1">
        <v>0.93972591949240014</v>
      </c>
      <c r="D692">
        <v>24</v>
      </c>
      <c r="E692" s="3" t="s">
        <v>6135</v>
      </c>
      <c r="F692" s="3" t="s">
        <v>5794</v>
      </c>
      <c r="G692" s="3" t="s">
        <v>457</v>
      </c>
      <c r="H692" s="3" t="s">
        <v>6136</v>
      </c>
    </row>
    <row r="693" spans="1:9">
      <c r="A693" s="1">
        <v>0.21700524054157877</v>
      </c>
      <c r="B693" s="1">
        <v>0.25340820192356961</v>
      </c>
      <c r="C693" s="1">
        <v>0.94022631515297828</v>
      </c>
      <c r="D693">
        <v>6</v>
      </c>
      <c r="E693" s="101" t="s">
        <v>5898</v>
      </c>
      <c r="F693" s="101" t="s">
        <v>5899</v>
      </c>
      <c r="G693" s="101" t="s">
        <v>357</v>
      </c>
      <c r="H693" s="101" t="s">
        <v>5900</v>
      </c>
    </row>
    <row r="694" spans="1:9">
      <c r="A694" s="1">
        <v>0.21700524054157877</v>
      </c>
      <c r="B694" s="1">
        <v>0.38472962404098765</v>
      </c>
      <c r="C694" s="1">
        <v>0.94255406074867942</v>
      </c>
      <c r="D694" s="103">
        <v>17</v>
      </c>
      <c r="E694" s="101" t="s">
        <v>6575</v>
      </c>
      <c r="F694" s="101" t="s">
        <v>3755</v>
      </c>
      <c r="G694" s="101" t="s">
        <v>679</v>
      </c>
      <c r="H694" s="101" t="s">
        <v>6576</v>
      </c>
    </row>
    <row r="695" spans="1:9">
      <c r="A695" s="1">
        <v>0.21700524054157877</v>
      </c>
      <c r="B695" s="100">
        <v>0.88298628694913495</v>
      </c>
      <c r="C695" s="1">
        <v>0.94599059457819579</v>
      </c>
      <c r="D695">
        <v>42</v>
      </c>
      <c r="E695" s="101" t="s">
        <v>6359</v>
      </c>
      <c r="F695" s="101" t="s">
        <v>6360</v>
      </c>
      <c r="G695" s="101" t="s">
        <v>576</v>
      </c>
      <c r="H695" s="101" t="s">
        <v>6361</v>
      </c>
    </row>
    <row r="696" spans="1:9">
      <c r="A696" s="1">
        <v>0.21700524054157877</v>
      </c>
      <c r="B696" s="1">
        <v>0.25340820192356961</v>
      </c>
      <c r="C696" s="1">
        <v>0.94859150767808198</v>
      </c>
      <c r="D696">
        <v>1</v>
      </c>
      <c r="E696" s="101" t="s">
        <v>5883</v>
      </c>
      <c r="F696" s="101" t="s">
        <v>5884</v>
      </c>
      <c r="G696" s="101" t="s">
        <v>352</v>
      </c>
      <c r="H696" s="101" t="s">
        <v>5885</v>
      </c>
    </row>
    <row r="697" spans="1:9">
      <c r="A697" s="1">
        <v>0.21700524054157877</v>
      </c>
      <c r="B697" s="1">
        <v>0.28666575543119865</v>
      </c>
      <c r="C697" s="1">
        <v>0.94945170547005331</v>
      </c>
      <c r="D697">
        <v>10</v>
      </c>
      <c r="E697" s="101" t="s">
        <v>3750</v>
      </c>
      <c r="F697" s="101" t="s">
        <v>4181</v>
      </c>
      <c r="G697" s="101" t="s">
        <v>443</v>
      </c>
      <c r="H697" s="101" t="s">
        <v>6101</v>
      </c>
    </row>
    <row r="698" spans="1:9">
      <c r="A698" s="99">
        <v>0.21700524054157877</v>
      </c>
      <c r="B698" s="99">
        <v>0.28666575543119865</v>
      </c>
      <c r="C698" s="99">
        <v>0.95266911745731986</v>
      </c>
      <c r="D698" s="98">
        <v>2</v>
      </c>
      <c r="E698" s="3" t="s">
        <v>5217</v>
      </c>
      <c r="F698" s="101" t="s">
        <v>4279</v>
      </c>
      <c r="G698" s="101" t="s">
        <v>435</v>
      </c>
      <c r="H698" s="103" t="s">
        <v>6081</v>
      </c>
      <c r="I698" s="98"/>
    </row>
    <row r="699" spans="1:9">
      <c r="A699" s="1">
        <v>0.21700524054157877</v>
      </c>
      <c r="B699" s="1">
        <v>0.38472962404098765</v>
      </c>
      <c r="C699" s="1">
        <v>0.95367583935828926</v>
      </c>
      <c r="D699" s="103">
        <v>18</v>
      </c>
      <c r="E699" s="101" t="s">
        <v>6577</v>
      </c>
      <c r="F699" s="101" t="s">
        <v>3789</v>
      </c>
      <c r="G699" s="101" t="s">
        <v>680</v>
      </c>
      <c r="H699" s="103" t="s">
        <v>6578</v>
      </c>
    </row>
    <row r="700" spans="1:9">
      <c r="A700" s="1">
        <v>0.21700524054157877</v>
      </c>
      <c r="B700" s="1">
        <v>0.25340820192356961</v>
      </c>
      <c r="C700" s="1">
        <v>0.95479178017574906</v>
      </c>
      <c r="D700" s="98">
        <v>19</v>
      </c>
      <c r="E700" s="101" t="s">
        <v>5936</v>
      </c>
      <c r="F700" s="101" t="s">
        <v>5937</v>
      </c>
      <c r="G700" s="101" t="s">
        <v>370</v>
      </c>
      <c r="H700" s="101" t="s">
        <v>5938</v>
      </c>
    </row>
    <row r="701" spans="1:9">
      <c r="A701" s="1">
        <v>0.21700524054157877</v>
      </c>
      <c r="B701" s="1">
        <v>0.28666575543119865</v>
      </c>
      <c r="C701" s="1">
        <v>0.97662026838291449</v>
      </c>
      <c r="D701">
        <v>28</v>
      </c>
      <c r="E701" s="101" t="s">
        <v>6145</v>
      </c>
      <c r="F701" s="101" t="s">
        <v>6146</v>
      </c>
      <c r="G701" s="101" t="s">
        <v>461</v>
      </c>
      <c r="H701" s="101" t="s">
        <v>6147</v>
      </c>
    </row>
    <row r="702" spans="1:9">
      <c r="A702" s="99">
        <v>0.21700524054157877</v>
      </c>
      <c r="B702" s="99">
        <v>0.25596923097598645</v>
      </c>
      <c r="C702" s="99">
        <v>0.97706785469205093</v>
      </c>
      <c r="D702" s="98">
        <v>23</v>
      </c>
      <c r="E702" s="101" t="s">
        <v>6414</v>
      </c>
      <c r="F702" s="101" t="s">
        <v>4016</v>
      </c>
      <c r="G702" s="101" t="s">
        <v>600</v>
      </c>
      <c r="H702" s="101" t="s">
        <v>6415</v>
      </c>
      <c r="I702" s="98"/>
    </row>
    <row r="703" spans="1:9">
      <c r="A703" s="1">
        <v>0.21700524054157877</v>
      </c>
      <c r="B703" s="1">
        <v>0.64084960040717354</v>
      </c>
      <c r="C703" s="1">
        <v>0.97804473882529841</v>
      </c>
      <c r="D703" s="98">
        <v>8</v>
      </c>
      <c r="E703" s="3" t="s">
        <v>5815</v>
      </c>
      <c r="F703" s="77" t="s">
        <v>5816</v>
      </c>
      <c r="G703" s="3" t="s">
        <v>321</v>
      </c>
      <c r="H703" s="101" t="s">
        <v>5817</v>
      </c>
    </row>
    <row r="704" spans="1:9">
      <c r="A704" s="1">
        <v>0.21700524054157877</v>
      </c>
      <c r="B704" s="100">
        <v>0.88298628694913495</v>
      </c>
      <c r="C704" s="1">
        <v>0.98236692932730429</v>
      </c>
      <c r="D704">
        <v>3</v>
      </c>
      <c r="E704" s="101" t="s">
        <v>4870</v>
      </c>
      <c r="F704" s="101" t="s">
        <v>5188</v>
      </c>
      <c r="G704" s="101" t="s">
        <v>537</v>
      </c>
      <c r="H704" s="101" t="s">
        <v>6278</v>
      </c>
    </row>
    <row r="705" spans="1:8">
      <c r="A705" s="1">
        <v>0.21700524054157877</v>
      </c>
      <c r="B705" s="1">
        <v>0.16097999137792862</v>
      </c>
      <c r="C705" s="1">
        <v>0.98558882758184851</v>
      </c>
      <c r="D705" s="5">
        <v>25</v>
      </c>
      <c r="E705" s="3" t="s">
        <v>6234</v>
      </c>
      <c r="F705" s="3" t="s">
        <v>3827</v>
      </c>
      <c r="G705" s="3" t="s">
        <v>508</v>
      </c>
      <c r="H705" s="3" t="s">
        <v>6235</v>
      </c>
    </row>
    <row r="706" spans="1:8">
      <c r="A706" s="1">
        <v>0.21700524054157877</v>
      </c>
      <c r="B706" s="1">
        <v>0.28666575543119865</v>
      </c>
      <c r="C706" s="1">
        <v>0.99336709106187182</v>
      </c>
      <c r="D706">
        <v>18</v>
      </c>
      <c r="E706" s="3" t="s">
        <v>6119</v>
      </c>
      <c r="F706" s="3" t="s">
        <v>6120</v>
      </c>
      <c r="G706" s="3" t="s">
        <v>451</v>
      </c>
      <c r="H706" s="3" t="s">
        <v>6121</v>
      </c>
    </row>
    <row r="707" spans="1:8">
      <c r="A707" s="1">
        <v>0.21700524054157877</v>
      </c>
      <c r="B707" s="1">
        <v>0.28666575543119865</v>
      </c>
      <c r="C707" s="1">
        <v>0.99699335301099012</v>
      </c>
      <c r="D707">
        <v>13</v>
      </c>
      <c r="E707" s="101" t="s">
        <v>6107</v>
      </c>
      <c r="F707" s="101" t="s">
        <v>6032</v>
      </c>
      <c r="G707" s="101" t="s">
        <v>446</v>
      </c>
      <c r="H707" s="101" t="s">
        <v>6108</v>
      </c>
    </row>
    <row r="708" spans="1:8">
      <c r="A708" s="1">
        <v>0.21700524054157899</v>
      </c>
      <c r="B708" s="1">
        <v>0.25596923097598601</v>
      </c>
      <c r="C708" s="1">
        <v>9.909368354691872E-2</v>
      </c>
      <c r="D708">
        <v>54</v>
      </c>
      <c r="E708" s="101" t="s">
        <v>6461</v>
      </c>
      <c r="F708" s="101" t="s">
        <v>6462</v>
      </c>
      <c r="G708" s="101" t="s">
        <v>631</v>
      </c>
      <c r="H708" s="101" t="s">
        <v>6463</v>
      </c>
    </row>
    <row r="709" spans="1:8">
      <c r="A709" s="1">
        <v>0.21700524054157899</v>
      </c>
      <c r="B709" s="1">
        <v>0.25596923097598601</v>
      </c>
      <c r="C709" s="1">
        <v>0.31483628858168922</v>
      </c>
      <c r="D709">
        <v>42</v>
      </c>
      <c r="E709" s="101" t="s">
        <v>6446</v>
      </c>
      <c r="F709" s="101" t="s">
        <v>6447</v>
      </c>
      <c r="G709" s="101" t="s">
        <v>619</v>
      </c>
      <c r="H709" s="101" t="s">
        <v>6448</v>
      </c>
    </row>
    <row r="710" spans="1:8">
      <c r="A710" s="1">
        <v>0.21700524054157899</v>
      </c>
      <c r="B710" s="1">
        <v>0.25596923097598601</v>
      </c>
      <c r="C710" s="1">
        <v>0.38600677008208006</v>
      </c>
      <c r="D710">
        <v>56</v>
      </c>
      <c r="E710" s="3" t="s">
        <v>6464</v>
      </c>
      <c r="F710" s="3" t="s">
        <v>6465</v>
      </c>
      <c r="G710" s="3" t="s">
        <v>633</v>
      </c>
      <c r="H710" s="3" t="s">
        <v>6466</v>
      </c>
    </row>
    <row r="711" spans="1:8">
      <c r="A711" s="1">
        <v>0.21700524054157899</v>
      </c>
      <c r="B711" s="1">
        <v>0.25596923097598601</v>
      </c>
      <c r="C711" s="1">
        <v>0.39293720015026135</v>
      </c>
      <c r="D711" s="98">
        <v>44</v>
      </c>
      <c r="E711" s="3" t="s">
        <v>4922</v>
      </c>
      <c r="F711" s="3" t="s">
        <v>6449</v>
      </c>
      <c r="G711" s="3" t="s">
        <v>621</v>
      </c>
      <c r="H711" s="3" t="s">
        <v>6450</v>
      </c>
    </row>
    <row r="712" spans="1:8">
      <c r="A712" s="1">
        <v>0.21700524054157899</v>
      </c>
      <c r="B712" s="1">
        <v>0.25596923097598601</v>
      </c>
      <c r="C712" s="1">
        <v>0.53262845868436048</v>
      </c>
      <c r="D712" s="98">
        <v>52</v>
      </c>
      <c r="E712" s="3" t="s">
        <v>6459</v>
      </c>
      <c r="F712" s="3" t="s">
        <v>3756</v>
      </c>
      <c r="G712" s="3" t="s">
        <v>629</v>
      </c>
      <c r="H712" s="3" t="s">
        <v>6460</v>
      </c>
    </row>
    <row r="713" spans="1:8">
      <c r="A713" s="1">
        <v>0.21700524054157899</v>
      </c>
      <c r="B713" s="1">
        <v>0.25596923097598601</v>
      </c>
      <c r="C713" s="1">
        <v>0.58056855426604137</v>
      </c>
      <c r="D713">
        <v>46</v>
      </c>
      <c r="E713" s="101" t="s">
        <v>6451</v>
      </c>
      <c r="F713" s="101" t="s">
        <v>6362</v>
      </c>
      <c r="G713" s="101" t="s">
        <v>623</v>
      </c>
      <c r="H713" s="101" t="s">
        <v>6452</v>
      </c>
    </row>
    <row r="714" spans="1:8">
      <c r="A714" s="1">
        <v>0.21700524054157899</v>
      </c>
      <c r="B714" s="1">
        <v>0.25596923097598601</v>
      </c>
      <c r="C714" s="1">
        <v>0.73875464158147275</v>
      </c>
      <c r="D714">
        <v>40</v>
      </c>
      <c r="E714" s="101" t="s">
        <v>6443</v>
      </c>
      <c r="F714" s="101" t="s">
        <v>6444</v>
      </c>
      <c r="G714" s="101" t="s">
        <v>617</v>
      </c>
      <c r="H714" s="101" t="s">
        <v>6445</v>
      </c>
    </row>
    <row r="715" spans="1:8">
      <c r="A715" s="1">
        <v>0.21700524054157899</v>
      </c>
      <c r="B715" s="1">
        <v>0.25596923097598601</v>
      </c>
      <c r="C715" s="1">
        <v>0.74923943763965062</v>
      </c>
      <c r="D715">
        <v>50</v>
      </c>
      <c r="E715" s="101" t="s">
        <v>6456</v>
      </c>
      <c r="F715" s="101" t="s">
        <v>6457</v>
      </c>
      <c r="G715" s="101" t="s">
        <v>627</v>
      </c>
      <c r="H715" s="101" t="s">
        <v>6458</v>
      </c>
    </row>
    <row r="716" spans="1:8">
      <c r="A716" s="1">
        <v>0.21700524054157899</v>
      </c>
      <c r="B716" s="1">
        <v>0.25596923097598601</v>
      </c>
      <c r="C716" s="1">
        <v>0.82893141493724842</v>
      </c>
      <c r="D716">
        <v>48</v>
      </c>
      <c r="E716" s="101" t="s">
        <v>6453</v>
      </c>
      <c r="F716" s="101" t="s">
        <v>6454</v>
      </c>
      <c r="G716" s="101" t="s">
        <v>625</v>
      </c>
      <c r="H716" s="101" t="s">
        <v>6455</v>
      </c>
    </row>
    <row r="717" spans="1:8">
      <c r="A717" s="1">
        <v>0.21700524054157899</v>
      </c>
      <c r="B717" s="1">
        <v>0.25596923097598601</v>
      </c>
      <c r="C717" s="1">
        <v>0.97970112423648037</v>
      </c>
      <c r="D717">
        <v>38</v>
      </c>
      <c r="E717" s="101" t="s">
        <v>6441</v>
      </c>
      <c r="F717" s="101" t="s">
        <v>3768</v>
      </c>
      <c r="G717" s="101" t="s">
        <v>615</v>
      </c>
      <c r="H717" s="101" t="s">
        <v>6442</v>
      </c>
    </row>
    <row r="718" spans="1:8">
      <c r="A718" s="142">
        <v>0.23887557634757928</v>
      </c>
      <c r="B718" s="144">
        <v>0.56827903572544458</v>
      </c>
      <c r="C718" s="144">
        <v>9.5496681190276878E-4</v>
      </c>
      <c r="D718" s="148">
        <v>21</v>
      </c>
      <c r="E718" s="135" t="s">
        <v>6759</v>
      </c>
      <c r="F718" s="135" t="s">
        <v>7061</v>
      </c>
      <c r="G718" s="133" t="s">
        <v>2108</v>
      </c>
      <c r="H718" s="132" t="s">
        <v>7062</v>
      </c>
    </row>
    <row r="719" spans="1:8">
      <c r="A719" s="142">
        <v>0.23887557634757928</v>
      </c>
      <c r="B719" s="142">
        <v>0.27931802113721926</v>
      </c>
      <c r="C719" s="142">
        <v>1.0011726323862269E-2</v>
      </c>
      <c r="D719" s="146">
        <v>8</v>
      </c>
      <c r="E719" s="133" t="s">
        <v>6709</v>
      </c>
      <c r="F719" s="133" t="s">
        <v>6850</v>
      </c>
      <c r="G719" s="133" t="s">
        <v>2047</v>
      </c>
      <c r="H719" s="132" t="s">
        <v>6951</v>
      </c>
    </row>
    <row r="720" spans="1:8">
      <c r="A720" s="142">
        <v>0.23887557634757928</v>
      </c>
      <c r="B720" s="142">
        <v>0.18010557270315219</v>
      </c>
      <c r="C720" s="142">
        <v>1.5981570236695331E-2</v>
      </c>
      <c r="D720" s="146">
        <v>5</v>
      </c>
      <c r="E720" s="133" t="s">
        <v>6764</v>
      </c>
      <c r="F720" s="133" t="s">
        <v>6822</v>
      </c>
      <c r="G720" s="133" t="s">
        <v>1979</v>
      </c>
      <c r="H720" s="137" t="s">
        <v>6823</v>
      </c>
    </row>
    <row r="721" spans="1:9">
      <c r="A721" s="143">
        <v>0.23887557634757928</v>
      </c>
      <c r="B721" s="143">
        <v>0.32122333774177714</v>
      </c>
      <c r="C721" s="143">
        <v>1.7178192500349909E-2</v>
      </c>
      <c r="D721" s="147">
        <v>6</v>
      </c>
      <c r="E721" s="139" t="s">
        <v>6786</v>
      </c>
      <c r="F721" s="136" t="s">
        <v>6874</v>
      </c>
      <c r="G721" s="133" t="s">
        <v>2007</v>
      </c>
      <c r="H721" s="136" t="s">
        <v>6875</v>
      </c>
    </row>
    <row r="722" spans="1:9">
      <c r="A722" s="143">
        <v>0.23887557634757928</v>
      </c>
      <c r="B722" s="145">
        <v>0.54890272696977327</v>
      </c>
      <c r="C722" s="145">
        <v>3.6277911214734226E-2</v>
      </c>
      <c r="D722" s="149">
        <v>7</v>
      </c>
      <c r="E722" s="137" t="s">
        <v>3808</v>
      </c>
      <c r="F722" s="137" t="s">
        <v>4183</v>
      </c>
      <c r="G722" s="133" t="s">
        <v>2115</v>
      </c>
      <c r="H722" s="135" t="s">
        <v>2698</v>
      </c>
    </row>
    <row r="723" spans="1:9">
      <c r="A723" s="143">
        <v>0.238875576347579</v>
      </c>
      <c r="B723" s="143">
        <v>0.32122333774177714</v>
      </c>
      <c r="C723" s="143">
        <v>4.1379800191998384E-2</v>
      </c>
      <c r="D723" s="147">
        <v>17</v>
      </c>
      <c r="E723" s="139" t="s">
        <v>6895</v>
      </c>
      <c r="F723" s="136" t="s">
        <v>6896</v>
      </c>
      <c r="G723" s="133" t="s">
        <v>2018</v>
      </c>
      <c r="H723" s="136" t="s">
        <v>6897</v>
      </c>
    </row>
    <row r="724" spans="1:9">
      <c r="A724" s="142">
        <v>0.23887557634757928</v>
      </c>
      <c r="B724" s="142">
        <v>0.27931802113721926</v>
      </c>
      <c r="C724" s="142">
        <v>4.4387621194253768E-2</v>
      </c>
      <c r="D724" s="146">
        <v>2</v>
      </c>
      <c r="E724" s="133" t="s">
        <v>3753</v>
      </c>
      <c r="F724" s="133" t="s">
        <v>6941</v>
      </c>
      <c r="G724" s="133" t="s">
        <v>2041</v>
      </c>
      <c r="H724" s="132" t="s">
        <v>6942</v>
      </c>
    </row>
    <row r="725" spans="1:9">
      <c r="A725" s="142">
        <v>0.23887557634757928</v>
      </c>
      <c r="B725" s="144">
        <v>0.56827903572544458</v>
      </c>
      <c r="C725" s="144">
        <v>4.8816783980453637E-2</v>
      </c>
      <c r="D725" s="148">
        <v>19</v>
      </c>
      <c r="E725" s="135" t="s">
        <v>6757</v>
      </c>
      <c r="F725" s="135" t="s">
        <v>7057</v>
      </c>
      <c r="G725" s="133" t="s">
        <v>2106</v>
      </c>
      <c r="H725" s="132" t="s">
        <v>7058</v>
      </c>
    </row>
    <row r="726" spans="1:9">
      <c r="A726" s="143">
        <v>0.23887557634757928</v>
      </c>
      <c r="B726" s="143">
        <v>0.32122333774177714</v>
      </c>
      <c r="C726" s="143">
        <v>5.6593188401313888E-2</v>
      </c>
      <c r="D726" s="147">
        <v>1</v>
      </c>
      <c r="E726" s="139" t="s">
        <v>6783</v>
      </c>
      <c r="F726" s="136" t="s">
        <v>6862</v>
      </c>
      <c r="G726" s="133" t="s">
        <v>2002</v>
      </c>
      <c r="H726" s="136" t="s">
        <v>6863</v>
      </c>
    </row>
    <row r="727" spans="1:9">
      <c r="A727" s="142">
        <v>0.238875576347579</v>
      </c>
      <c r="B727" s="144">
        <v>0.56827903572544458</v>
      </c>
      <c r="C727" s="144">
        <v>6.2132620960242302E-2</v>
      </c>
      <c r="D727" s="148">
        <v>4</v>
      </c>
      <c r="E727" s="135" t="s">
        <v>6745</v>
      </c>
      <c r="F727" s="135" t="s">
        <v>7027</v>
      </c>
      <c r="G727" s="133" t="s">
        <v>2091</v>
      </c>
      <c r="H727" s="135" t="s">
        <v>7028</v>
      </c>
    </row>
    <row r="728" spans="1:9">
      <c r="A728" s="143">
        <v>0.23887557634757928</v>
      </c>
      <c r="B728" s="145">
        <v>0.54890272696977327</v>
      </c>
      <c r="C728" s="145">
        <v>8.5264312315440516E-2</v>
      </c>
      <c r="D728" s="149">
        <v>10</v>
      </c>
      <c r="E728" s="137" t="s">
        <v>4187</v>
      </c>
      <c r="F728" s="137" t="s">
        <v>4188</v>
      </c>
      <c r="G728" s="133" t="s">
        <v>2118</v>
      </c>
      <c r="H728" s="135" t="s">
        <v>2701</v>
      </c>
    </row>
    <row r="729" spans="1:9">
      <c r="A729" s="142">
        <v>0.23887557634757928</v>
      </c>
      <c r="B729" s="142">
        <v>0.18010557270315219</v>
      </c>
      <c r="C729" s="142">
        <v>8.7989495518192573E-2</v>
      </c>
      <c r="D729" s="146">
        <v>11</v>
      </c>
      <c r="E729" s="133" t="s">
        <v>6769</v>
      </c>
      <c r="F729" s="133" t="s">
        <v>6830</v>
      </c>
      <c r="G729" s="133" t="s">
        <v>1985</v>
      </c>
      <c r="H729" s="137" t="s">
        <v>6831</v>
      </c>
    </row>
    <row r="730" spans="1:9">
      <c r="A730" s="142">
        <v>0.23887557634757928</v>
      </c>
      <c r="B730" s="142">
        <v>0.18010557270315219</v>
      </c>
      <c r="C730" s="142">
        <v>9.2412263771583514E-2</v>
      </c>
      <c r="D730" s="146">
        <v>6</v>
      </c>
      <c r="E730" s="133" t="s">
        <v>6765</v>
      </c>
      <c r="F730" s="133" t="s">
        <v>6824</v>
      </c>
      <c r="G730" s="133" t="s">
        <v>1980</v>
      </c>
      <c r="H730" s="136" t="s">
        <v>6825</v>
      </c>
      <c r="I730" s="98"/>
    </row>
    <row r="731" spans="1:9">
      <c r="A731" s="142">
        <v>0.23887557634757928</v>
      </c>
      <c r="B731" s="142">
        <v>0.27931802113721926</v>
      </c>
      <c r="C731" s="142">
        <v>9.5128239574738704E-2</v>
      </c>
      <c r="D731" s="146">
        <v>14</v>
      </c>
      <c r="E731" s="133" t="s">
        <v>5791</v>
      </c>
      <c r="F731" s="133" t="s">
        <v>6960</v>
      </c>
      <c r="G731" s="133" t="s">
        <v>2053</v>
      </c>
      <c r="H731" s="132" t="s">
        <v>6961</v>
      </c>
    </row>
    <row r="732" spans="1:9">
      <c r="A732" s="142">
        <v>0.23887557634757928</v>
      </c>
      <c r="B732" s="142">
        <v>0.27931802113721926</v>
      </c>
      <c r="C732" s="142">
        <v>9.8682397770421981E-2</v>
      </c>
      <c r="D732" s="146">
        <v>13</v>
      </c>
      <c r="E732" s="133" t="s">
        <v>6714</v>
      </c>
      <c r="F732" s="133" t="s">
        <v>6958</v>
      </c>
      <c r="G732" s="133" t="s">
        <v>2052</v>
      </c>
      <c r="H732" s="132" t="s">
        <v>6959</v>
      </c>
    </row>
    <row r="733" spans="1:9">
      <c r="A733" s="142">
        <v>0.23887557634757928</v>
      </c>
      <c r="B733" s="142">
        <v>0.27931802113721926</v>
      </c>
      <c r="C733" s="142">
        <v>0.10167574761722209</v>
      </c>
      <c r="D733" s="146">
        <v>15</v>
      </c>
      <c r="E733" s="133" t="s">
        <v>6962</v>
      </c>
      <c r="F733" s="133" t="s">
        <v>6715</v>
      </c>
      <c r="G733" s="133" t="s">
        <v>2054</v>
      </c>
      <c r="H733" s="132" t="s">
        <v>6963</v>
      </c>
    </row>
    <row r="734" spans="1:9">
      <c r="A734" s="143">
        <v>0.23887557634757928</v>
      </c>
      <c r="B734" s="145">
        <v>0.54890272696977327</v>
      </c>
      <c r="C734" s="145">
        <v>0.10551635446411789</v>
      </c>
      <c r="D734" s="149">
        <v>9</v>
      </c>
      <c r="E734" s="137" t="s">
        <v>4185</v>
      </c>
      <c r="F734" s="137" t="s">
        <v>4186</v>
      </c>
      <c r="G734" s="133" t="s">
        <v>2117</v>
      </c>
      <c r="H734" s="135" t="s">
        <v>2700</v>
      </c>
    </row>
    <row r="735" spans="1:9">
      <c r="A735" s="142">
        <v>0.23887557634757928</v>
      </c>
      <c r="B735" s="142">
        <v>0.18010557270315219</v>
      </c>
      <c r="C735" s="142">
        <v>0.1060740244259043</v>
      </c>
      <c r="D735" s="146">
        <v>2</v>
      </c>
      <c r="E735" s="133" t="s">
        <v>6761</v>
      </c>
      <c r="F735" s="133" t="s">
        <v>6816</v>
      </c>
      <c r="G735" s="133" t="s">
        <v>1976</v>
      </c>
      <c r="H735" s="132" t="s">
        <v>6817</v>
      </c>
    </row>
    <row r="736" spans="1:9">
      <c r="A736" s="142">
        <v>0.23887557634757928</v>
      </c>
      <c r="B736" s="142">
        <v>0.27931802113721926</v>
      </c>
      <c r="C736" s="142">
        <v>0.10664615953307388</v>
      </c>
      <c r="D736" s="146">
        <v>9</v>
      </c>
      <c r="E736" s="133" t="s">
        <v>6710</v>
      </c>
      <c r="F736" s="133" t="s">
        <v>4815</v>
      </c>
      <c r="G736" s="133" t="s">
        <v>2048</v>
      </c>
      <c r="H736" s="132" t="s">
        <v>6952</v>
      </c>
    </row>
    <row r="737" spans="1:8">
      <c r="A737" s="142">
        <v>0.23887557634757928</v>
      </c>
      <c r="B737" s="142">
        <v>0.46618641324138299</v>
      </c>
      <c r="C737" s="142">
        <v>0.12248883469253125</v>
      </c>
      <c r="D737" s="140">
        <v>1</v>
      </c>
      <c r="E737" s="133" t="s">
        <v>6694</v>
      </c>
      <c r="F737" s="133" t="s">
        <v>4183</v>
      </c>
      <c r="G737" s="133" t="s">
        <v>2028</v>
      </c>
      <c r="H737" s="132" t="s">
        <v>6918</v>
      </c>
    </row>
    <row r="738" spans="1:8">
      <c r="A738" s="142">
        <v>0.23887557634757928</v>
      </c>
      <c r="B738" s="142">
        <v>0.27931802113721926</v>
      </c>
      <c r="C738" s="142">
        <v>0.13457455586330525</v>
      </c>
      <c r="D738" s="146">
        <v>17</v>
      </c>
      <c r="E738" s="133" t="s">
        <v>6717</v>
      </c>
      <c r="F738" s="133" t="s">
        <v>6966</v>
      </c>
      <c r="G738" s="133" t="s">
        <v>2056</v>
      </c>
      <c r="H738" s="132" t="s">
        <v>6967</v>
      </c>
    </row>
    <row r="739" spans="1:8">
      <c r="A739" s="142">
        <v>0.23887557634757928</v>
      </c>
      <c r="B739" s="144">
        <v>0.56827903572544458</v>
      </c>
      <c r="C739" s="144">
        <v>0.14097558224658002</v>
      </c>
      <c r="D739" s="148">
        <v>6</v>
      </c>
      <c r="E739" s="135" t="s">
        <v>4797</v>
      </c>
      <c r="F739" s="135" t="s">
        <v>7031</v>
      </c>
      <c r="G739" s="133" t="s">
        <v>2093</v>
      </c>
      <c r="H739" s="132" t="s">
        <v>7032</v>
      </c>
    </row>
    <row r="740" spans="1:8">
      <c r="A740" s="142">
        <v>0.238875576347579</v>
      </c>
      <c r="B740" s="144">
        <v>0.56827903572544458</v>
      </c>
      <c r="C740" s="144">
        <v>0.14576950278003542</v>
      </c>
      <c r="D740" s="148">
        <v>16</v>
      </c>
      <c r="E740" s="135" t="s">
        <v>6754</v>
      </c>
      <c r="F740" s="135" t="s">
        <v>7051</v>
      </c>
      <c r="G740" s="133" t="s">
        <v>2103</v>
      </c>
      <c r="H740" s="132" t="s">
        <v>7052</v>
      </c>
    </row>
    <row r="741" spans="1:8">
      <c r="A741" s="142">
        <v>0.238875576347579</v>
      </c>
      <c r="B741" s="142">
        <v>0.46618641324138299</v>
      </c>
      <c r="C741" s="142">
        <v>0.15886020960373692</v>
      </c>
      <c r="D741" s="140">
        <v>10</v>
      </c>
      <c r="E741" s="133" t="s">
        <v>6701</v>
      </c>
      <c r="F741" s="133" t="s">
        <v>4863</v>
      </c>
      <c r="G741" s="133" t="s">
        <v>2037</v>
      </c>
      <c r="H741" s="133" t="s">
        <v>6934</v>
      </c>
    </row>
    <row r="742" spans="1:8">
      <c r="A742" s="142">
        <v>0.23887557634757928</v>
      </c>
      <c r="B742" s="142">
        <v>0.27931802113721926</v>
      </c>
      <c r="C742" s="142">
        <v>0.15951693260277799</v>
      </c>
      <c r="D742" s="146">
        <v>6</v>
      </c>
      <c r="E742" s="133" t="s">
        <v>6707</v>
      </c>
      <c r="F742" s="133" t="s">
        <v>4954</v>
      </c>
      <c r="G742" s="133" t="s">
        <v>2045</v>
      </c>
      <c r="H742" s="132" t="s">
        <v>6949</v>
      </c>
    </row>
    <row r="743" spans="1:8">
      <c r="A743" s="143">
        <v>0.23887557634757928</v>
      </c>
      <c r="B743" s="145">
        <v>0.54890272696977327</v>
      </c>
      <c r="C743" s="145">
        <v>0.17940799623825943</v>
      </c>
      <c r="D743" s="149">
        <v>1</v>
      </c>
      <c r="E743" s="137" t="s">
        <v>4171</v>
      </c>
      <c r="F743" s="137" t="s">
        <v>4172</v>
      </c>
      <c r="G743" s="133" t="s">
        <v>2109</v>
      </c>
      <c r="H743" s="137" t="s">
        <v>2692</v>
      </c>
    </row>
    <row r="744" spans="1:8">
      <c r="A744" s="142">
        <v>0.238875576347579</v>
      </c>
      <c r="B744" s="142">
        <v>0.18010557270315219</v>
      </c>
      <c r="C744" s="142">
        <v>0.18258077599886702</v>
      </c>
      <c r="D744" s="146">
        <v>8</v>
      </c>
      <c r="E744" s="134" t="s">
        <v>6767</v>
      </c>
      <c r="F744" s="133" t="s">
        <v>4120</v>
      </c>
      <c r="G744" s="133" t="s">
        <v>1982</v>
      </c>
      <c r="H744" s="137" t="s">
        <v>6827</v>
      </c>
    </row>
    <row r="745" spans="1:8">
      <c r="A745" s="142">
        <v>0.238875576347579</v>
      </c>
      <c r="B745" s="144">
        <v>0.56827903572544458</v>
      </c>
      <c r="C745" s="144">
        <v>0.19831205663530016</v>
      </c>
      <c r="D745" s="148">
        <v>3</v>
      </c>
      <c r="E745" s="135" t="s">
        <v>6744</v>
      </c>
      <c r="F745" s="135" t="s">
        <v>7025</v>
      </c>
      <c r="G745" s="133" t="s">
        <v>2090</v>
      </c>
      <c r="H745" s="132" t="s">
        <v>7026</v>
      </c>
    </row>
    <row r="746" spans="1:8">
      <c r="A746" s="142">
        <v>0.238875576347579</v>
      </c>
      <c r="B746" s="142">
        <v>0.18010557270315219</v>
      </c>
      <c r="C746" s="142">
        <v>0.21258720266142794</v>
      </c>
      <c r="D746" s="146">
        <v>7</v>
      </c>
      <c r="E746" s="133" t="s">
        <v>6766</v>
      </c>
      <c r="F746" s="133" t="s">
        <v>4172</v>
      </c>
      <c r="G746" s="133" t="s">
        <v>1981</v>
      </c>
      <c r="H746" s="136" t="s">
        <v>6826</v>
      </c>
    </row>
    <row r="747" spans="1:8">
      <c r="A747" s="143">
        <v>0.238875576347579</v>
      </c>
      <c r="B747" s="143">
        <v>0.32122333774177714</v>
      </c>
      <c r="C747" s="143">
        <v>0.21326596628298178</v>
      </c>
      <c r="D747" s="147">
        <v>23</v>
      </c>
      <c r="E747" s="139" t="s">
        <v>6800</v>
      </c>
      <c r="F747" s="136" t="s">
        <v>6909</v>
      </c>
      <c r="G747" s="133" t="s">
        <v>2024</v>
      </c>
      <c r="H747" s="136" t="s">
        <v>6910</v>
      </c>
    </row>
    <row r="748" spans="1:8">
      <c r="A748" s="142">
        <v>0.238875576347579</v>
      </c>
      <c r="B748" s="142">
        <v>0.18010557270315219</v>
      </c>
      <c r="C748" s="142">
        <v>0.21622163026268748</v>
      </c>
      <c r="D748" s="146">
        <v>26</v>
      </c>
      <c r="E748" s="133" t="s">
        <v>6781</v>
      </c>
      <c r="F748" s="133" t="s">
        <v>6858</v>
      </c>
      <c r="G748" s="133" t="s">
        <v>2000</v>
      </c>
      <c r="H748" s="137" t="s">
        <v>6859</v>
      </c>
    </row>
    <row r="749" spans="1:8">
      <c r="A749" s="142">
        <v>0.238875576347579</v>
      </c>
      <c r="B749" s="142">
        <v>0.18010557270315219</v>
      </c>
      <c r="C749" s="142">
        <v>0.24109131931169836</v>
      </c>
      <c r="D749" s="146">
        <v>19</v>
      </c>
      <c r="E749" s="133" t="s">
        <v>6776</v>
      </c>
      <c r="F749" s="133" t="s">
        <v>6844</v>
      </c>
      <c r="G749" s="133" t="s">
        <v>1993</v>
      </c>
      <c r="H749" s="137" t="s">
        <v>6845</v>
      </c>
    </row>
    <row r="750" spans="1:8">
      <c r="A750" s="142">
        <v>0.23887557634757928</v>
      </c>
      <c r="B750" s="142">
        <v>0.27931802113721926</v>
      </c>
      <c r="C750" s="142">
        <v>0.2460447747873421</v>
      </c>
      <c r="D750" s="146">
        <v>4</v>
      </c>
      <c r="E750" s="133" t="s">
        <v>4870</v>
      </c>
      <c r="F750" s="133" t="s">
        <v>6945</v>
      </c>
      <c r="G750" s="133" t="s">
        <v>2043</v>
      </c>
      <c r="H750" s="132" t="s">
        <v>6946</v>
      </c>
    </row>
    <row r="751" spans="1:8">
      <c r="A751" s="143">
        <v>0.238875576347579</v>
      </c>
      <c r="B751" s="145">
        <v>0.54890272696977327</v>
      </c>
      <c r="C751" s="145">
        <v>0.2516417358733658</v>
      </c>
      <c r="D751" s="149">
        <v>2</v>
      </c>
      <c r="E751" s="137" t="s">
        <v>4173</v>
      </c>
      <c r="F751" s="137" t="s">
        <v>4174</v>
      </c>
      <c r="G751" s="133" t="s">
        <v>2110</v>
      </c>
      <c r="H751" s="135" t="s">
        <v>2693</v>
      </c>
    </row>
    <row r="752" spans="1:8">
      <c r="A752" s="143">
        <v>0.23887557634757928</v>
      </c>
      <c r="B752" s="145">
        <v>0.54890272696977327</v>
      </c>
      <c r="C752" s="145">
        <v>0.26268114263689601</v>
      </c>
      <c r="D752" s="149">
        <v>14</v>
      </c>
      <c r="E752" s="137" t="s">
        <v>4193</v>
      </c>
      <c r="F752" s="137" t="s">
        <v>4194</v>
      </c>
      <c r="G752" s="133" t="s">
        <v>2122</v>
      </c>
      <c r="H752" s="135" t="s">
        <v>2705</v>
      </c>
    </row>
    <row r="753" spans="1:9">
      <c r="A753" s="143">
        <v>0.238875576347579</v>
      </c>
      <c r="B753" s="145">
        <v>0.54890272696977327</v>
      </c>
      <c r="C753" s="145">
        <v>0.26649451487778753</v>
      </c>
      <c r="D753" s="149">
        <v>17</v>
      </c>
      <c r="E753" s="137" t="s">
        <v>4199</v>
      </c>
      <c r="F753" s="137" t="s">
        <v>4200</v>
      </c>
      <c r="G753" s="133" t="s">
        <v>2125</v>
      </c>
      <c r="H753" s="135" t="s">
        <v>2708</v>
      </c>
    </row>
    <row r="754" spans="1:9">
      <c r="A754" s="143">
        <v>0.238875576347579</v>
      </c>
      <c r="B754" s="145">
        <v>0.54890272696977327</v>
      </c>
      <c r="C754" s="145">
        <v>0.26964500056897367</v>
      </c>
      <c r="D754" s="149">
        <v>4</v>
      </c>
      <c r="E754" s="137" t="s">
        <v>4177</v>
      </c>
      <c r="F754" s="137" t="s">
        <v>4178</v>
      </c>
      <c r="G754" s="133" t="s">
        <v>2112</v>
      </c>
      <c r="H754" s="135" t="s">
        <v>2695</v>
      </c>
    </row>
    <row r="755" spans="1:9">
      <c r="A755" s="142">
        <v>0.23887557634757928</v>
      </c>
      <c r="B755" s="142">
        <v>0.46618641324138299</v>
      </c>
      <c r="C755" s="142">
        <v>0.27174044437434475</v>
      </c>
      <c r="D755" s="140">
        <v>7</v>
      </c>
      <c r="E755" s="133" t="s">
        <v>6698</v>
      </c>
      <c r="F755" s="133" t="s">
        <v>6929</v>
      </c>
      <c r="G755" s="133" t="s">
        <v>2034</v>
      </c>
      <c r="H755" s="132" t="s">
        <v>6930</v>
      </c>
    </row>
    <row r="756" spans="1:9">
      <c r="A756" s="143">
        <v>0.238875576347579</v>
      </c>
      <c r="B756" s="145">
        <v>0.54890272696977327</v>
      </c>
      <c r="C756" s="145">
        <v>0.27212928044513929</v>
      </c>
      <c r="D756" s="149">
        <v>16</v>
      </c>
      <c r="E756" s="137" t="s">
        <v>4197</v>
      </c>
      <c r="F756" s="137" t="s">
        <v>4198</v>
      </c>
      <c r="G756" s="133" t="s">
        <v>2124</v>
      </c>
      <c r="H756" s="135" t="s">
        <v>2707</v>
      </c>
    </row>
    <row r="757" spans="1:9">
      <c r="A757" s="142">
        <v>0.238875576347579</v>
      </c>
      <c r="B757" s="142">
        <v>0.18010557270315219</v>
      </c>
      <c r="C757" s="142">
        <v>0.27610663927988088</v>
      </c>
      <c r="D757" s="146">
        <v>15</v>
      </c>
      <c r="E757" s="133" t="s">
        <v>6772</v>
      </c>
      <c r="F757" s="133" t="s">
        <v>6837</v>
      </c>
      <c r="G757" s="133" t="s">
        <v>1989</v>
      </c>
      <c r="H757" s="137" t="s">
        <v>6838</v>
      </c>
    </row>
    <row r="758" spans="1:9">
      <c r="A758" s="142">
        <v>0.23887557634757928</v>
      </c>
      <c r="B758" s="142">
        <v>0.27931802113721926</v>
      </c>
      <c r="C758" s="142">
        <v>0.28314926360864989</v>
      </c>
      <c r="D758" s="146">
        <v>32</v>
      </c>
      <c r="E758" s="133" t="s">
        <v>6729</v>
      </c>
      <c r="F758" s="133" t="s">
        <v>6992</v>
      </c>
      <c r="G758" s="133" t="s">
        <v>2071</v>
      </c>
      <c r="H758" s="132" t="s">
        <v>6993</v>
      </c>
      <c r="I758" s="98"/>
    </row>
    <row r="759" spans="1:9">
      <c r="A759" s="142">
        <v>0.238875576347579</v>
      </c>
      <c r="B759" s="142">
        <v>0.18010557270315219</v>
      </c>
      <c r="C759" s="142">
        <v>0.28631295191207828</v>
      </c>
      <c r="D759" s="146">
        <v>20</v>
      </c>
      <c r="E759" s="133" t="s">
        <v>6777</v>
      </c>
      <c r="F759" s="133" t="s">
        <v>6846</v>
      </c>
      <c r="G759" s="133" t="s">
        <v>1994</v>
      </c>
      <c r="H759" s="136" t="s">
        <v>6847</v>
      </c>
    </row>
    <row r="760" spans="1:9">
      <c r="A760" s="142">
        <v>0.238875576347579</v>
      </c>
      <c r="B760" s="142">
        <v>0.27931802113721926</v>
      </c>
      <c r="C760" s="142">
        <v>0.29185690707120615</v>
      </c>
      <c r="D760" s="146">
        <v>24</v>
      </c>
      <c r="E760" s="133" t="s">
        <v>4316</v>
      </c>
      <c r="F760" s="133" t="s">
        <v>6978</v>
      </c>
      <c r="G760" s="133" t="s">
        <v>2063</v>
      </c>
      <c r="H760" s="132" t="s">
        <v>6979</v>
      </c>
    </row>
    <row r="761" spans="1:9">
      <c r="A761" s="143">
        <v>0.238875576347579</v>
      </c>
      <c r="B761" s="143">
        <v>0.32122333774177703</v>
      </c>
      <c r="C761" s="143">
        <v>0.29281999283279092</v>
      </c>
      <c r="D761" s="147">
        <v>24</v>
      </c>
      <c r="E761" s="139" t="s">
        <v>6676</v>
      </c>
      <c r="F761" s="136" t="s">
        <v>6911</v>
      </c>
      <c r="G761" s="133" t="s">
        <v>2025</v>
      </c>
      <c r="H761" s="136" t="s">
        <v>6912</v>
      </c>
    </row>
    <row r="762" spans="1:9">
      <c r="A762" s="143">
        <v>0.238875576347579</v>
      </c>
      <c r="B762" s="143">
        <v>0.32122333774177714</v>
      </c>
      <c r="C762" s="143">
        <v>0.29536895262625207</v>
      </c>
      <c r="D762" s="147">
        <v>21</v>
      </c>
      <c r="E762" s="139" t="s">
        <v>6904</v>
      </c>
      <c r="F762" s="136" t="s">
        <v>6905</v>
      </c>
      <c r="G762" s="133" t="s">
        <v>2022</v>
      </c>
      <c r="H762" s="136" t="s">
        <v>6906</v>
      </c>
    </row>
    <row r="763" spans="1:9">
      <c r="A763" s="142">
        <v>0.238875576347579</v>
      </c>
      <c r="B763" s="142">
        <v>0.89664656077442673</v>
      </c>
      <c r="C763" s="142">
        <v>0.29547569039298172</v>
      </c>
      <c r="D763" s="140">
        <v>3</v>
      </c>
      <c r="E763" s="141" t="s">
        <v>6732</v>
      </c>
      <c r="F763" s="133" t="s">
        <v>7000</v>
      </c>
      <c r="G763" s="133" t="s">
        <v>2077</v>
      </c>
      <c r="H763" s="132" t="s">
        <v>7001</v>
      </c>
    </row>
    <row r="764" spans="1:9">
      <c r="A764" s="143">
        <v>0.23887557634757928</v>
      </c>
      <c r="B764" s="145">
        <v>0.54890272696977327</v>
      </c>
      <c r="C764" s="145">
        <v>0.29909977845152391</v>
      </c>
      <c r="D764" s="149">
        <v>13</v>
      </c>
      <c r="E764" s="137" t="s">
        <v>4192</v>
      </c>
      <c r="F764" s="137" t="s">
        <v>4106</v>
      </c>
      <c r="G764" s="133" t="s">
        <v>2121</v>
      </c>
      <c r="H764" s="135" t="s">
        <v>2704</v>
      </c>
    </row>
    <row r="765" spans="1:9">
      <c r="A765" s="142">
        <v>0.23887557634757928</v>
      </c>
      <c r="B765" s="142">
        <v>0.89664656077442673</v>
      </c>
      <c r="C765" s="142">
        <v>0.30213657770708635</v>
      </c>
      <c r="D765" s="140">
        <v>8</v>
      </c>
      <c r="E765" s="141" t="s">
        <v>6737</v>
      </c>
      <c r="F765" s="133" t="s">
        <v>7009</v>
      </c>
      <c r="G765" s="133" t="s">
        <v>2082</v>
      </c>
      <c r="H765" s="132" t="s">
        <v>7010</v>
      </c>
    </row>
    <row r="766" spans="1:9">
      <c r="A766" s="142">
        <v>0.238875576347579</v>
      </c>
      <c r="B766" s="142">
        <v>0.46618641324138299</v>
      </c>
      <c r="C766" s="142">
        <v>0.30618474149263342</v>
      </c>
      <c r="D766" s="140">
        <v>12</v>
      </c>
      <c r="E766" s="133" t="s">
        <v>6703</v>
      </c>
      <c r="F766" s="133" t="s">
        <v>6937</v>
      </c>
      <c r="G766" s="133" t="s">
        <v>2039</v>
      </c>
      <c r="H766" s="132" t="s">
        <v>6938</v>
      </c>
    </row>
    <row r="767" spans="1:9">
      <c r="A767" s="142">
        <v>0.238875576347579</v>
      </c>
      <c r="B767" s="144">
        <v>0.56827903572544458</v>
      </c>
      <c r="C767" s="144">
        <v>0.31980935912843467</v>
      </c>
      <c r="D767" s="148">
        <v>2</v>
      </c>
      <c r="E767" s="135" t="s">
        <v>6743</v>
      </c>
      <c r="F767" s="135" t="s">
        <v>7023</v>
      </c>
      <c r="G767" s="133" t="s">
        <v>2089</v>
      </c>
      <c r="H767" s="132" t="s">
        <v>7024</v>
      </c>
    </row>
    <row r="768" spans="1:9">
      <c r="A768" s="142">
        <v>0.23887557634757928</v>
      </c>
      <c r="B768" s="144">
        <v>0.56827903572544458</v>
      </c>
      <c r="C768" s="144">
        <v>0.32604457963818867</v>
      </c>
      <c r="D768" s="148">
        <v>7</v>
      </c>
      <c r="E768" s="135" t="s">
        <v>6746</v>
      </c>
      <c r="F768" s="135" t="s">
        <v>7033</v>
      </c>
      <c r="G768" s="133" t="s">
        <v>2094</v>
      </c>
      <c r="H768" s="132" t="s">
        <v>7034</v>
      </c>
    </row>
    <row r="769" spans="1:9">
      <c r="A769" s="142">
        <v>0.23887557634757928</v>
      </c>
      <c r="B769" s="144">
        <v>0.56827903572544458</v>
      </c>
      <c r="C769" s="144">
        <v>0.33121581881215167</v>
      </c>
      <c r="D769" s="148">
        <v>1</v>
      </c>
      <c r="E769" s="135" t="s">
        <v>6742</v>
      </c>
      <c r="F769" s="135" t="s">
        <v>7021</v>
      </c>
      <c r="G769" s="133" t="s">
        <v>2088</v>
      </c>
      <c r="H769" s="132" t="s">
        <v>7022</v>
      </c>
    </row>
    <row r="770" spans="1:9">
      <c r="A770" s="142">
        <v>0.238875576347579</v>
      </c>
      <c r="B770" s="142">
        <v>0.18010557270315219</v>
      </c>
      <c r="C770" s="142">
        <v>0.33313988361037306</v>
      </c>
      <c r="D770" s="146">
        <v>13</v>
      </c>
      <c r="E770" s="133" t="s">
        <v>6770</v>
      </c>
      <c r="F770" s="133" t="s">
        <v>4106</v>
      </c>
      <c r="G770" s="133" t="s">
        <v>1987</v>
      </c>
      <c r="H770" s="137" t="s">
        <v>6834</v>
      </c>
    </row>
    <row r="771" spans="1:9">
      <c r="A771" s="142">
        <v>0.23887557634757928</v>
      </c>
      <c r="B771" s="142">
        <v>0.27931802113721926</v>
      </c>
      <c r="C771" s="142">
        <v>0.34554586208868354</v>
      </c>
      <c r="D771" s="146">
        <v>16</v>
      </c>
      <c r="E771" s="133" t="s">
        <v>6716</v>
      </c>
      <c r="F771" s="133" t="s">
        <v>6964</v>
      </c>
      <c r="G771" s="133" t="s">
        <v>2055</v>
      </c>
      <c r="H771" s="132" t="s">
        <v>6965</v>
      </c>
    </row>
    <row r="772" spans="1:9">
      <c r="A772" s="143">
        <v>0.23887557634757928</v>
      </c>
      <c r="B772" s="145">
        <v>0.54890272696977327</v>
      </c>
      <c r="C772" s="145">
        <v>0.34623194152753356</v>
      </c>
      <c r="D772" s="149">
        <v>8</v>
      </c>
      <c r="E772" s="137" t="s">
        <v>4184</v>
      </c>
      <c r="F772" s="137" t="s">
        <v>4106</v>
      </c>
      <c r="G772" s="133" t="s">
        <v>2116</v>
      </c>
      <c r="H772" s="135" t="s">
        <v>2699</v>
      </c>
      <c r="I772" s="98"/>
    </row>
    <row r="773" spans="1:9">
      <c r="A773" s="143">
        <v>0.23887557634757928</v>
      </c>
      <c r="B773" s="143">
        <v>0.32122333774177714</v>
      </c>
      <c r="C773" s="143">
        <v>0.34788673640727896</v>
      </c>
      <c r="D773" s="147">
        <v>5</v>
      </c>
      <c r="E773" s="139" t="s">
        <v>6871</v>
      </c>
      <c r="F773" s="136" t="s">
        <v>6872</v>
      </c>
      <c r="G773" s="133" t="s">
        <v>2006</v>
      </c>
      <c r="H773" s="136" t="s">
        <v>6873</v>
      </c>
    </row>
    <row r="774" spans="1:9" ht="30">
      <c r="A774" s="143">
        <v>0.238875576347579</v>
      </c>
      <c r="B774" s="143">
        <v>0.32122333774177714</v>
      </c>
      <c r="C774" s="143">
        <v>0.34910331528134608</v>
      </c>
      <c r="D774" s="147">
        <v>15</v>
      </c>
      <c r="E774" s="139" t="s">
        <v>6794</v>
      </c>
      <c r="F774" s="136" t="s">
        <v>6891</v>
      </c>
      <c r="G774" s="133" t="s">
        <v>2016</v>
      </c>
      <c r="H774" s="136" t="s">
        <v>6892</v>
      </c>
    </row>
    <row r="775" spans="1:9">
      <c r="A775" s="143">
        <v>0.23887557634757928</v>
      </c>
      <c r="B775" s="143">
        <v>0.32122333774177714</v>
      </c>
      <c r="C775" s="143">
        <v>0.35775474896627757</v>
      </c>
      <c r="D775" s="147">
        <v>7</v>
      </c>
      <c r="E775" s="139" t="s">
        <v>6787</v>
      </c>
      <c r="F775" s="136" t="s">
        <v>6876</v>
      </c>
      <c r="G775" s="133" t="s">
        <v>2008</v>
      </c>
      <c r="H775" s="136" t="s">
        <v>6877</v>
      </c>
      <c r="I775" s="98"/>
    </row>
    <row r="776" spans="1:9">
      <c r="A776" s="142">
        <v>0.238875576347579</v>
      </c>
      <c r="B776" s="142">
        <v>0.27931802113721926</v>
      </c>
      <c r="C776" s="142">
        <v>0.36000010792928627</v>
      </c>
      <c r="D776" s="146">
        <v>34</v>
      </c>
      <c r="E776" s="133" t="s">
        <v>6730</v>
      </c>
      <c r="F776" s="133" t="s">
        <v>6994</v>
      </c>
      <c r="G776" s="133" t="s">
        <v>2073</v>
      </c>
      <c r="H776" s="132" t="s">
        <v>6995</v>
      </c>
    </row>
    <row r="777" spans="1:9">
      <c r="A777" s="142">
        <v>0.23887557634757928</v>
      </c>
      <c r="B777" s="144">
        <v>0.56827903572544458</v>
      </c>
      <c r="C777" s="144">
        <v>0.36201683311045718</v>
      </c>
      <c r="D777" s="148">
        <v>11</v>
      </c>
      <c r="E777" s="135" t="s">
        <v>6749</v>
      </c>
      <c r="F777" s="135" t="s">
        <v>7041</v>
      </c>
      <c r="G777" s="133" t="s">
        <v>2098</v>
      </c>
      <c r="H777" s="135" t="s">
        <v>7042</v>
      </c>
    </row>
    <row r="778" spans="1:9">
      <c r="A778" s="142">
        <v>0.23887557634757928</v>
      </c>
      <c r="B778" s="142">
        <v>0.27931802113721926</v>
      </c>
      <c r="C778" s="142">
        <v>0.3978861537874987</v>
      </c>
      <c r="D778" s="146">
        <v>25</v>
      </c>
      <c r="E778" s="133" t="s">
        <v>6724</v>
      </c>
      <c r="F778" s="133" t="s">
        <v>6980</v>
      </c>
      <c r="G778" s="133" t="s">
        <v>2064</v>
      </c>
      <c r="H778" s="132" t="s">
        <v>6981</v>
      </c>
    </row>
    <row r="779" spans="1:9">
      <c r="A779" s="142">
        <v>0.23887557634757928</v>
      </c>
      <c r="B779" s="142">
        <v>0.27931802113721926</v>
      </c>
      <c r="C779" s="142">
        <v>0.42544221820541961</v>
      </c>
      <c r="D779" s="146">
        <v>19</v>
      </c>
      <c r="E779" s="133" t="s">
        <v>6719</v>
      </c>
      <c r="F779" s="133" t="s">
        <v>6970</v>
      </c>
      <c r="G779" s="133" t="s">
        <v>2058</v>
      </c>
      <c r="H779" s="132" t="s">
        <v>6971</v>
      </c>
    </row>
    <row r="780" spans="1:9">
      <c r="A780" s="142">
        <v>0.238875576347579</v>
      </c>
      <c r="B780" s="142">
        <v>0.46618641324138299</v>
      </c>
      <c r="C780" s="142">
        <v>0.43059581682268844</v>
      </c>
      <c r="D780" s="140">
        <v>11</v>
      </c>
      <c r="E780" s="133" t="s">
        <v>6702</v>
      </c>
      <c r="F780" s="133" t="s">
        <v>6935</v>
      </c>
      <c r="G780" s="133" t="s">
        <v>2038</v>
      </c>
      <c r="H780" s="132" t="s">
        <v>6936</v>
      </c>
    </row>
    <row r="781" spans="1:9">
      <c r="A781" s="142">
        <v>0.238875576347579</v>
      </c>
      <c r="B781" s="142">
        <v>0.27931802113721926</v>
      </c>
      <c r="C781" s="142">
        <v>0.43705955555146614</v>
      </c>
      <c r="D781" s="146">
        <v>22</v>
      </c>
      <c r="E781" s="133" t="s">
        <v>6722</v>
      </c>
      <c r="F781" s="133" t="s">
        <v>4183</v>
      </c>
      <c r="G781" s="133" t="s">
        <v>2061</v>
      </c>
      <c r="H781" s="132" t="s">
        <v>6975</v>
      </c>
    </row>
    <row r="782" spans="1:9">
      <c r="A782" s="142">
        <v>0.238875576347579</v>
      </c>
      <c r="B782" s="144">
        <v>0.56827903572544458</v>
      </c>
      <c r="C782" s="144">
        <v>0.43709928986463575</v>
      </c>
      <c r="D782" s="148">
        <v>15</v>
      </c>
      <c r="E782" s="135" t="s">
        <v>6753</v>
      </c>
      <c r="F782" s="135" t="s">
        <v>7049</v>
      </c>
      <c r="G782" s="133" t="s">
        <v>2102</v>
      </c>
      <c r="H782" s="132" t="s">
        <v>7050</v>
      </c>
    </row>
    <row r="783" spans="1:9">
      <c r="A783" s="142">
        <v>0.23887557634757928</v>
      </c>
      <c r="B783" s="142">
        <v>0.89664656077442673</v>
      </c>
      <c r="C783" s="142">
        <v>0.44363149105822342</v>
      </c>
      <c r="D783" s="140">
        <v>11</v>
      </c>
      <c r="E783" s="141" t="s">
        <v>6739</v>
      </c>
      <c r="F783" s="133" t="s">
        <v>7015</v>
      </c>
      <c r="G783" s="133" t="s">
        <v>2085</v>
      </c>
      <c r="H783" s="133" t="s">
        <v>7016</v>
      </c>
    </row>
    <row r="784" spans="1:9">
      <c r="A784" s="142">
        <v>0.23887557634757928</v>
      </c>
      <c r="B784" s="142">
        <v>0.27931802113721926</v>
      </c>
      <c r="C784" s="142">
        <v>0.44640500120271309</v>
      </c>
      <c r="D784" s="146">
        <v>29</v>
      </c>
      <c r="E784" s="133" t="s">
        <v>6727</v>
      </c>
      <c r="F784" s="133" t="s">
        <v>6988</v>
      </c>
      <c r="G784" s="133" t="s">
        <v>2068</v>
      </c>
      <c r="H784" s="132" t="s">
        <v>6989</v>
      </c>
    </row>
    <row r="785" spans="1:8">
      <c r="A785" s="142">
        <v>0.23887557634757928</v>
      </c>
      <c r="B785" s="142">
        <v>0.46618641324138299</v>
      </c>
      <c r="C785" s="142">
        <v>0.44813231806043918</v>
      </c>
      <c r="D785" s="140">
        <v>2</v>
      </c>
      <c r="E785" s="133" t="s">
        <v>6695</v>
      </c>
      <c r="F785" s="133" t="s">
        <v>6919</v>
      </c>
      <c r="G785" s="133" t="s">
        <v>2029</v>
      </c>
      <c r="H785" s="132" t="s">
        <v>6920</v>
      </c>
    </row>
    <row r="786" spans="1:8">
      <c r="A786" s="142">
        <v>0.238875576347579</v>
      </c>
      <c r="B786" s="142">
        <v>0.18010557270315219</v>
      </c>
      <c r="C786" s="142">
        <v>0.46164962897191686</v>
      </c>
      <c r="D786" s="146">
        <v>25</v>
      </c>
      <c r="E786" s="133" t="s">
        <v>5034</v>
      </c>
      <c r="F786" s="133" t="s">
        <v>6856</v>
      </c>
      <c r="G786" s="133" t="s">
        <v>1999</v>
      </c>
      <c r="H786" s="136" t="s">
        <v>6857</v>
      </c>
    </row>
    <row r="787" spans="1:8">
      <c r="A787" s="142">
        <v>0.23887557634757928</v>
      </c>
      <c r="B787" s="142">
        <v>0.27931802113721926</v>
      </c>
      <c r="C787" s="142">
        <v>0.48068495537298317</v>
      </c>
      <c r="D787" s="146">
        <v>26</v>
      </c>
      <c r="E787" s="133" t="s">
        <v>5096</v>
      </c>
      <c r="F787" s="133" t="s">
        <v>6982</v>
      </c>
      <c r="G787" s="133" t="s">
        <v>2065</v>
      </c>
      <c r="H787" s="132" t="s">
        <v>6983</v>
      </c>
    </row>
    <row r="788" spans="1:8">
      <c r="A788" s="143">
        <v>0.23887557634757928</v>
      </c>
      <c r="B788" s="145">
        <v>0.54890272696977327</v>
      </c>
      <c r="C788" s="145">
        <v>0.48508058148957889</v>
      </c>
      <c r="D788" s="149">
        <v>11</v>
      </c>
      <c r="E788" s="137" t="s">
        <v>4189</v>
      </c>
      <c r="F788" s="137" t="s">
        <v>4190</v>
      </c>
      <c r="G788" s="133" t="s">
        <v>2119</v>
      </c>
      <c r="H788" s="135" t="s">
        <v>2702</v>
      </c>
    </row>
    <row r="789" spans="1:8">
      <c r="A789" s="143">
        <v>0.238875576347579</v>
      </c>
      <c r="B789" s="143">
        <v>0.32122333774177714</v>
      </c>
      <c r="C789" s="143">
        <v>0.49039759962915108</v>
      </c>
      <c r="D789" s="147">
        <v>19</v>
      </c>
      <c r="E789" s="139" t="s">
        <v>6797</v>
      </c>
      <c r="F789" s="136" t="s">
        <v>6900</v>
      </c>
      <c r="G789" s="133" t="s">
        <v>2020</v>
      </c>
      <c r="H789" s="136" t="s">
        <v>6901</v>
      </c>
    </row>
    <row r="790" spans="1:8" ht="30">
      <c r="A790" s="143">
        <v>0.238875576347579</v>
      </c>
      <c r="B790" s="143">
        <v>0.32122333774177714</v>
      </c>
      <c r="C790" s="143">
        <v>0.49673910251107267</v>
      </c>
      <c r="D790" s="147">
        <v>20</v>
      </c>
      <c r="E790" s="139" t="s">
        <v>6798</v>
      </c>
      <c r="F790" s="136" t="s">
        <v>6902</v>
      </c>
      <c r="G790" s="133" t="s">
        <v>2021</v>
      </c>
      <c r="H790" s="136" t="s">
        <v>6903</v>
      </c>
    </row>
    <row r="791" spans="1:8">
      <c r="A791" s="143">
        <v>0.23887557634757928</v>
      </c>
      <c r="B791" s="145">
        <v>0.54890272696977327</v>
      </c>
      <c r="C791" s="145">
        <v>0.49696173609810934</v>
      </c>
      <c r="D791" s="149">
        <v>12</v>
      </c>
      <c r="E791" s="137" t="s">
        <v>4189</v>
      </c>
      <c r="F791" s="137" t="s">
        <v>4191</v>
      </c>
      <c r="G791" s="133" t="s">
        <v>2120</v>
      </c>
      <c r="H791" s="135" t="s">
        <v>2703</v>
      </c>
    </row>
    <row r="792" spans="1:8" ht="30">
      <c r="A792" s="143">
        <v>0.238875576347579</v>
      </c>
      <c r="B792" s="143">
        <v>0.32122333774177703</v>
      </c>
      <c r="C792" s="143">
        <v>0.51418200964253347</v>
      </c>
      <c r="D792" s="147">
        <v>4</v>
      </c>
      <c r="E792" s="139" t="s">
        <v>6785</v>
      </c>
      <c r="F792" s="136" t="s">
        <v>6869</v>
      </c>
      <c r="G792" s="133" t="s">
        <v>2005</v>
      </c>
      <c r="H792" s="136" t="s">
        <v>6870</v>
      </c>
    </row>
    <row r="793" spans="1:8">
      <c r="A793" s="143">
        <v>0.238875576347579</v>
      </c>
      <c r="B793" s="143">
        <v>0.32122333774177703</v>
      </c>
      <c r="C793" s="143">
        <v>0.52268065515919071</v>
      </c>
      <c r="D793" s="147">
        <v>26</v>
      </c>
      <c r="E793" s="139" t="s">
        <v>6801</v>
      </c>
      <c r="F793" s="136" t="s">
        <v>6916</v>
      </c>
      <c r="G793" s="133" t="s">
        <v>2027</v>
      </c>
      <c r="H793" s="136" t="s">
        <v>6917</v>
      </c>
    </row>
    <row r="794" spans="1:8">
      <c r="A794" s="142">
        <v>0.23887557634757928</v>
      </c>
      <c r="B794" s="142">
        <v>0.46618641324138299</v>
      </c>
      <c r="C794" s="142">
        <v>0.52587521045486507</v>
      </c>
      <c r="D794" s="140">
        <v>9</v>
      </c>
      <c r="E794" s="133" t="s">
        <v>6700</v>
      </c>
      <c r="F794" s="133" t="s">
        <v>6932</v>
      </c>
      <c r="G794" s="133" t="s">
        <v>2036</v>
      </c>
      <c r="H794" s="132" t="s">
        <v>6933</v>
      </c>
    </row>
    <row r="795" spans="1:8">
      <c r="A795" s="142">
        <v>0.238875576347579</v>
      </c>
      <c r="B795" s="142">
        <v>0.27931802113721926</v>
      </c>
      <c r="C795" s="142">
        <v>0.5267362108188508</v>
      </c>
      <c r="D795" s="146">
        <v>11</v>
      </c>
      <c r="E795" s="133" t="s">
        <v>6712</v>
      </c>
      <c r="F795" s="133" t="s">
        <v>4847</v>
      </c>
      <c r="G795" s="133" t="s">
        <v>2050</v>
      </c>
      <c r="H795" s="132" t="s">
        <v>6955</v>
      </c>
    </row>
    <row r="796" spans="1:8">
      <c r="A796" s="142">
        <v>0.238875576347579</v>
      </c>
      <c r="B796" s="144">
        <v>0.56827903572544458</v>
      </c>
      <c r="C796" s="144">
        <v>0.53789485930130831</v>
      </c>
      <c r="D796" s="148">
        <v>17</v>
      </c>
      <c r="E796" s="135" t="s">
        <v>6755</v>
      </c>
      <c r="F796" s="135" t="s">
        <v>7053</v>
      </c>
      <c r="G796" s="133" t="s">
        <v>2104</v>
      </c>
      <c r="H796" s="132" t="s">
        <v>7054</v>
      </c>
    </row>
    <row r="797" spans="1:8">
      <c r="A797" s="142">
        <v>0.23887557634757928</v>
      </c>
      <c r="B797" s="142">
        <v>0.46618641324138299</v>
      </c>
      <c r="C797" s="142">
        <v>0.53835822554406421</v>
      </c>
      <c r="D797" s="140">
        <v>3</v>
      </c>
      <c r="E797" s="133" t="s">
        <v>6696</v>
      </c>
      <c r="F797" s="133" t="s">
        <v>6921</v>
      </c>
      <c r="G797" s="133" t="s">
        <v>2030</v>
      </c>
      <c r="H797" s="132" t="s">
        <v>6922</v>
      </c>
    </row>
    <row r="798" spans="1:8">
      <c r="A798" s="143">
        <v>0.23887557634757928</v>
      </c>
      <c r="B798" s="143">
        <v>0.32122333774177714</v>
      </c>
      <c r="C798" s="143">
        <v>0.54098114994471114</v>
      </c>
      <c r="D798" s="147">
        <v>10</v>
      </c>
      <c r="E798" s="139" t="s">
        <v>6790</v>
      </c>
      <c r="F798" s="136" t="s">
        <v>6882</v>
      </c>
      <c r="G798" s="133" t="s">
        <v>2011</v>
      </c>
      <c r="H798" s="136" t="s">
        <v>6883</v>
      </c>
    </row>
    <row r="799" spans="1:8">
      <c r="A799" s="143">
        <v>0.238875576347579</v>
      </c>
      <c r="B799" s="143">
        <v>0.32122333774177703</v>
      </c>
      <c r="C799" s="143">
        <v>0.54912095355392121</v>
      </c>
      <c r="D799" s="147">
        <v>2</v>
      </c>
      <c r="E799" s="139" t="s">
        <v>6784</v>
      </c>
      <c r="F799" s="136" t="s">
        <v>6864</v>
      </c>
      <c r="G799" s="133" t="s">
        <v>2003</v>
      </c>
      <c r="H799" s="136" t="s">
        <v>6865</v>
      </c>
    </row>
    <row r="800" spans="1:8">
      <c r="A800" s="142">
        <v>0.23887557634757928</v>
      </c>
      <c r="B800" s="142">
        <v>0.18010557270315219</v>
      </c>
      <c r="C800" s="142">
        <v>0.55312356256627271</v>
      </c>
      <c r="D800" s="146">
        <v>4</v>
      </c>
      <c r="E800" s="133" t="s">
        <v>6763</v>
      </c>
      <c r="F800" s="133" t="s">
        <v>6820</v>
      </c>
      <c r="G800" s="133" t="s">
        <v>1978</v>
      </c>
      <c r="H800" s="136" t="s">
        <v>6821</v>
      </c>
    </row>
    <row r="801" spans="1:9">
      <c r="A801" s="143">
        <v>0.238875576347579</v>
      </c>
      <c r="B801" s="143">
        <v>0.32122333774177714</v>
      </c>
      <c r="C801" s="143">
        <v>0.57310100326917801</v>
      </c>
      <c r="D801" s="147">
        <v>13</v>
      </c>
      <c r="E801" s="139" t="s">
        <v>6792</v>
      </c>
      <c r="F801" s="136" t="s">
        <v>6887</v>
      </c>
      <c r="G801" s="133" t="s">
        <v>2014</v>
      </c>
      <c r="H801" s="136" t="s">
        <v>6888</v>
      </c>
    </row>
    <row r="802" spans="1:9">
      <c r="A802" s="142">
        <v>0.23887557634757928</v>
      </c>
      <c r="B802" s="144">
        <v>0.56827903572544458</v>
      </c>
      <c r="C802" s="144">
        <v>0.57545138656256123</v>
      </c>
      <c r="D802" s="148">
        <v>12</v>
      </c>
      <c r="E802" s="135" t="s">
        <v>6750</v>
      </c>
      <c r="F802" s="135" t="s">
        <v>7043</v>
      </c>
      <c r="G802" s="133" t="s">
        <v>2099</v>
      </c>
      <c r="H802" s="132" t="s">
        <v>7044</v>
      </c>
    </row>
    <row r="803" spans="1:9">
      <c r="A803" s="143">
        <v>0.238875576347579</v>
      </c>
      <c r="B803" s="143">
        <v>0.32122333774177714</v>
      </c>
      <c r="C803" s="143">
        <v>0.57985914796771953</v>
      </c>
      <c r="D803" s="147">
        <v>14</v>
      </c>
      <c r="E803" s="139" t="s">
        <v>6793</v>
      </c>
      <c r="F803" s="136" t="s">
        <v>6889</v>
      </c>
      <c r="G803" s="133" t="s">
        <v>2015</v>
      </c>
      <c r="H803" s="136" t="s">
        <v>6890</v>
      </c>
    </row>
    <row r="804" spans="1:9">
      <c r="A804" s="142">
        <v>0.23887557634757928</v>
      </c>
      <c r="B804" s="142">
        <v>0.46618641324138299</v>
      </c>
      <c r="C804" s="142">
        <v>0.58472358980740857</v>
      </c>
      <c r="D804" s="140">
        <v>8</v>
      </c>
      <c r="E804" s="133" t="s">
        <v>6699</v>
      </c>
      <c r="F804" s="133" t="s">
        <v>4154</v>
      </c>
      <c r="G804" s="133" t="s">
        <v>2035</v>
      </c>
      <c r="H804" s="132" t="s">
        <v>6931</v>
      </c>
    </row>
    <row r="805" spans="1:9" ht="30">
      <c r="A805" s="143">
        <v>0.238875576347579</v>
      </c>
      <c r="B805" s="143">
        <v>0.32122333774177703</v>
      </c>
      <c r="C805" s="143">
        <v>0.58890193791111445</v>
      </c>
      <c r="D805" s="147">
        <v>18</v>
      </c>
      <c r="E805" s="139" t="s">
        <v>6796</v>
      </c>
      <c r="F805" s="136" t="s">
        <v>6898</v>
      </c>
      <c r="G805" s="133" t="s">
        <v>2019</v>
      </c>
      <c r="H805" s="136" t="s">
        <v>6899</v>
      </c>
    </row>
    <row r="806" spans="1:9">
      <c r="A806" s="142">
        <v>0.23887557634757928</v>
      </c>
      <c r="B806" s="142">
        <v>0.27931802113721926</v>
      </c>
      <c r="C806" s="142">
        <v>0.59040294029621898</v>
      </c>
      <c r="D806" s="146">
        <v>3</v>
      </c>
      <c r="E806" s="133" t="s">
        <v>6705</v>
      </c>
      <c r="F806" s="133" t="s">
        <v>6943</v>
      </c>
      <c r="G806" s="133" t="s">
        <v>2042</v>
      </c>
      <c r="H806" s="132" t="s">
        <v>6944</v>
      </c>
    </row>
    <row r="807" spans="1:9">
      <c r="A807" s="142">
        <v>0.238875576347579</v>
      </c>
      <c r="B807" s="142">
        <v>0.89664656077442673</v>
      </c>
      <c r="C807" s="142">
        <v>0.59080036713562067</v>
      </c>
      <c r="D807" s="140">
        <v>2</v>
      </c>
      <c r="E807" s="141" t="s">
        <v>6731</v>
      </c>
      <c r="F807" s="133" t="s">
        <v>6998</v>
      </c>
      <c r="G807" s="133" t="s">
        <v>2076</v>
      </c>
      <c r="H807" s="132" t="s">
        <v>6999</v>
      </c>
    </row>
    <row r="808" spans="1:9">
      <c r="A808" s="142">
        <v>0.23887557634757928</v>
      </c>
      <c r="B808" s="142">
        <v>0.89664656077442673</v>
      </c>
      <c r="C808" s="142">
        <v>0.59093680626084144</v>
      </c>
      <c r="D808" s="140">
        <v>12</v>
      </c>
      <c r="E808" s="141" t="s">
        <v>6740</v>
      </c>
      <c r="F808" s="133" t="s">
        <v>7017</v>
      </c>
      <c r="G808" s="133" t="s">
        <v>2086</v>
      </c>
      <c r="H808" s="133" t="s">
        <v>7018</v>
      </c>
    </row>
    <row r="809" spans="1:9" ht="30">
      <c r="A809" s="143">
        <v>0.238875576347579</v>
      </c>
      <c r="B809" s="143">
        <v>0.32122333774177703</v>
      </c>
      <c r="C809" s="143">
        <v>0.59206948979024054</v>
      </c>
      <c r="D809" s="147">
        <v>25</v>
      </c>
      <c r="E809" s="139" t="s">
        <v>6913</v>
      </c>
      <c r="F809" s="136" t="s">
        <v>6914</v>
      </c>
      <c r="G809" s="133" t="s">
        <v>2026</v>
      </c>
      <c r="H809" s="136" t="s">
        <v>6915</v>
      </c>
    </row>
    <row r="810" spans="1:9">
      <c r="A810" s="143">
        <v>0.238875576347579</v>
      </c>
      <c r="B810" s="145">
        <v>0.54890272696977305</v>
      </c>
      <c r="C810" s="145">
        <v>0.60489809661336535</v>
      </c>
      <c r="D810" s="149">
        <v>18</v>
      </c>
      <c r="E810" s="137" t="s">
        <v>4201</v>
      </c>
      <c r="F810" s="137" t="s">
        <v>4202</v>
      </c>
      <c r="G810" s="133" t="s">
        <v>2126</v>
      </c>
      <c r="H810" s="135" t="s">
        <v>2709</v>
      </c>
    </row>
    <row r="811" spans="1:9">
      <c r="A811" s="142">
        <v>0.238875576347579</v>
      </c>
      <c r="B811" s="142">
        <v>0.18010557270315219</v>
      </c>
      <c r="C811" s="142">
        <v>0.61851668306350416</v>
      </c>
      <c r="D811" s="146">
        <v>18</v>
      </c>
      <c r="E811" s="133" t="s">
        <v>6775</v>
      </c>
      <c r="F811" s="133" t="s">
        <v>6842</v>
      </c>
      <c r="G811" s="133" t="s">
        <v>1992</v>
      </c>
      <c r="H811" s="137" t="s">
        <v>6843</v>
      </c>
    </row>
    <row r="812" spans="1:9">
      <c r="A812" s="142">
        <v>0.23887557634757928</v>
      </c>
      <c r="B812" s="142">
        <v>0.89664656077442673</v>
      </c>
      <c r="C812" s="142">
        <v>0.61882106237939682</v>
      </c>
      <c r="D812" s="140">
        <v>1</v>
      </c>
      <c r="E812" s="141" t="s">
        <v>4217</v>
      </c>
      <c r="F812" s="133" t="s">
        <v>6996</v>
      </c>
      <c r="G812" s="133" t="s">
        <v>2075</v>
      </c>
      <c r="H812" s="132" t="s">
        <v>6997</v>
      </c>
    </row>
    <row r="813" spans="1:9">
      <c r="A813" s="142">
        <v>0.23887557634757928</v>
      </c>
      <c r="B813" s="142">
        <v>0.27931802113721926</v>
      </c>
      <c r="C813" s="142">
        <v>0.63253401148232002</v>
      </c>
      <c r="D813" s="146">
        <v>28</v>
      </c>
      <c r="E813" s="133" t="s">
        <v>6726</v>
      </c>
      <c r="F813" s="133" t="s">
        <v>6986</v>
      </c>
      <c r="G813" s="133" t="s">
        <v>2067</v>
      </c>
      <c r="H813" s="132" t="s">
        <v>6987</v>
      </c>
      <c r="I813" s="98"/>
    </row>
    <row r="814" spans="1:9">
      <c r="A814" s="142">
        <v>0.238875576347579</v>
      </c>
      <c r="B814" s="142">
        <v>0.27931802113721926</v>
      </c>
      <c r="C814" s="142">
        <v>0.63446551619112679</v>
      </c>
      <c r="D814" s="146">
        <v>23</v>
      </c>
      <c r="E814" s="133" t="s">
        <v>6723</v>
      </c>
      <c r="F814" s="133" t="s">
        <v>6976</v>
      </c>
      <c r="G814" s="133" t="s">
        <v>2062</v>
      </c>
      <c r="H814" s="132" t="s">
        <v>6977</v>
      </c>
    </row>
    <row r="815" spans="1:9">
      <c r="A815" s="143">
        <v>0.23887557634757928</v>
      </c>
      <c r="B815" s="145">
        <v>0.54890272696977327</v>
      </c>
      <c r="C815" s="145">
        <v>0.64906594956140207</v>
      </c>
      <c r="D815" s="149">
        <v>6</v>
      </c>
      <c r="E815" s="137" t="s">
        <v>4181</v>
      </c>
      <c r="F815" s="137" t="s">
        <v>4182</v>
      </c>
      <c r="G815" s="133" t="s">
        <v>2114</v>
      </c>
      <c r="H815" s="135" t="s">
        <v>2697</v>
      </c>
    </row>
    <row r="816" spans="1:9">
      <c r="A816" s="142">
        <v>0.23887557634757928</v>
      </c>
      <c r="B816" s="142">
        <v>0.89664656077442673</v>
      </c>
      <c r="C816" s="142">
        <v>0.6600517341435812</v>
      </c>
      <c r="D816" s="140">
        <v>7</v>
      </c>
      <c r="E816" s="141" t="s">
        <v>6736</v>
      </c>
      <c r="F816" s="133" t="s">
        <v>4150</v>
      </c>
      <c r="G816" s="133" t="s">
        <v>2081</v>
      </c>
      <c r="H816" s="132" t="s">
        <v>7008</v>
      </c>
    </row>
    <row r="817" spans="1:9">
      <c r="A817" s="142">
        <v>0.238875576347579</v>
      </c>
      <c r="B817" s="142">
        <v>0.89664656077442673</v>
      </c>
      <c r="C817" s="142">
        <v>0.66324384216536714</v>
      </c>
      <c r="D817" s="140">
        <v>4</v>
      </c>
      <c r="E817" s="141" t="s">
        <v>6733</v>
      </c>
      <c r="F817" s="133" t="s">
        <v>7002</v>
      </c>
      <c r="G817" s="133" t="s">
        <v>2078</v>
      </c>
      <c r="H817" s="133" t="s">
        <v>7003</v>
      </c>
    </row>
    <row r="818" spans="1:9">
      <c r="A818" s="142">
        <v>0.23887557634757928</v>
      </c>
      <c r="B818" s="142">
        <v>0.89664656077442673</v>
      </c>
      <c r="C818" s="142">
        <v>0.66694423864991348</v>
      </c>
      <c r="D818" s="140">
        <v>9</v>
      </c>
      <c r="E818" s="141" t="s">
        <v>6738</v>
      </c>
      <c r="F818" s="133" t="s">
        <v>7011</v>
      </c>
      <c r="G818" s="133" t="s">
        <v>2083</v>
      </c>
      <c r="H818" s="132" t="s">
        <v>7012</v>
      </c>
    </row>
    <row r="819" spans="1:9">
      <c r="A819" s="142">
        <v>0.238875576347579</v>
      </c>
      <c r="B819" s="142">
        <v>0.18010557270315219</v>
      </c>
      <c r="C819" s="142">
        <v>0.69195967391655544</v>
      </c>
      <c r="D819" s="146">
        <v>21</v>
      </c>
      <c r="E819" s="133" t="s">
        <v>6778</v>
      </c>
      <c r="F819" s="133" t="s">
        <v>6848</v>
      </c>
      <c r="G819" s="133" t="s">
        <v>1995</v>
      </c>
      <c r="H819" s="137" t="s">
        <v>6849</v>
      </c>
    </row>
    <row r="820" spans="1:9">
      <c r="A820" s="143">
        <v>0.238875576347579</v>
      </c>
      <c r="B820" s="143">
        <v>0.32122333774177714</v>
      </c>
      <c r="C820" s="143">
        <v>0.69674943386860433</v>
      </c>
      <c r="D820" s="147">
        <v>22</v>
      </c>
      <c r="E820" s="139" t="s">
        <v>6799</v>
      </c>
      <c r="F820" s="136" t="s">
        <v>6907</v>
      </c>
      <c r="G820" s="133" t="s">
        <v>2023</v>
      </c>
      <c r="H820" s="136" t="s">
        <v>6908</v>
      </c>
    </row>
    <row r="821" spans="1:9">
      <c r="A821" s="142">
        <v>0.23887557634757928</v>
      </c>
      <c r="B821" s="144">
        <v>0.56827903572544458</v>
      </c>
      <c r="C821" s="144">
        <v>0.70381149945553001</v>
      </c>
      <c r="D821" s="148">
        <v>18</v>
      </c>
      <c r="E821" s="135" t="s">
        <v>6756</v>
      </c>
      <c r="F821" s="135" t="s">
        <v>7055</v>
      </c>
      <c r="G821" s="133" t="s">
        <v>2105</v>
      </c>
      <c r="H821" s="132" t="s">
        <v>7056</v>
      </c>
    </row>
    <row r="822" spans="1:9">
      <c r="A822" s="142">
        <v>0.23887557634757928</v>
      </c>
      <c r="B822" s="142">
        <v>0.27931802113721926</v>
      </c>
      <c r="C822" s="142">
        <v>0.70746182652588652</v>
      </c>
      <c r="D822" s="146">
        <v>21</v>
      </c>
      <c r="E822" s="133" t="s">
        <v>6721</v>
      </c>
      <c r="F822" s="133" t="s">
        <v>4106</v>
      </c>
      <c r="G822" s="133" t="s">
        <v>2060</v>
      </c>
      <c r="H822" s="132" t="s">
        <v>6974</v>
      </c>
    </row>
    <row r="823" spans="1:9">
      <c r="A823" s="143">
        <v>0.23887557634757928</v>
      </c>
      <c r="B823" s="143">
        <v>0.32122333774177714</v>
      </c>
      <c r="C823" s="143">
        <v>0.7122429391692181</v>
      </c>
      <c r="D823" s="147">
        <v>8</v>
      </c>
      <c r="E823" s="139" t="s">
        <v>6788</v>
      </c>
      <c r="F823" s="136" t="s">
        <v>6878</v>
      </c>
      <c r="G823" s="133" t="s">
        <v>2009</v>
      </c>
      <c r="H823" s="136" t="s">
        <v>6879</v>
      </c>
    </row>
    <row r="824" spans="1:9">
      <c r="A824" s="142">
        <v>0.23887557634757928</v>
      </c>
      <c r="B824" s="142">
        <v>0.18010557270315219</v>
      </c>
      <c r="C824" s="142">
        <v>0.73394597459201671</v>
      </c>
      <c r="D824" s="146">
        <v>3</v>
      </c>
      <c r="E824" s="133" t="s">
        <v>6762</v>
      </c>
      <c r="F824" s="133" t="s">
        <v>6818</v>
      </c>
      <c r="G824" s="133" t="s">
        <v>1977</v>
      </c>
      <c r="H824" s="137" t="s">
        <v>6819</v>
      </c>
    </row>
    <row r="825" spans="1:9">
      <c r="A825" s="142">
        <v>0.23887557634757928</v>
      </c>
      <c r="B825" s="142">
        <v>0.27931802113721926</v>
      </c>
      <c r="C825" s="142">
        <v>0.7577721619163954</v>
      </c>
      <c r="D825" s="146">
        <v>18</v>
      </c>
      <c r="E825" s="133" t="s">
        <v>6718</v>
      </c>
      <c r="F825" s="133" t="s">
        <v>6968</v>
      </c>
      <c r="G825" s="133" t="s">
        <v>2057</v>
      </c>
      <c r="H825" s="132" t="s">
        <v>6969</v>
      </c>
    </row>
    <row r="826" spans="1:9">
      <c r="A826" s="142">
        <v>0.23887557634757928</v>
      </c>
      <c r="B826" s="142">
        <v>0.27931802113721926</v>
      </c>
      <c r="C826" s="142">
        <v>0.79101969373830994</v>
      </c>
      <c r="D826" s="146">
        <v>1</v>
      </c>
      <c r="E826" s="133" t="s">
        <v>6704</v>
      </c>
      <c r="F826" s="133" t="s">
        <v>6939</v>
      </c>
      <c r="G826" s="133" t="s">
        <v>2040</v>
      </c>
      <c r="H826" s="132" t="s">
        <v>6940</v>
      </c>
    </row>
    <row r="827" spans="1:9">
      <c r="A827" s="142">
        <v>0.23887557634757928</v>
      </c>
      <c r="B827" s="142">
        <v>0.46618641324138299</v>
      </c>
      <c r="C827" s="142">
        <v>0.79257796512988099</v>
      </c>
      <c r="D827" s="140">
        <v>6</v>
      </c>
      <c r="E827" s="133" t="s">
        <v>3713</v>
      </c>
      <c r="F827" s="133" t="s">
        <v>6927</v>
      </c>
      <c r="G827" s="133" t="s">
        <v>2033</v>
      </c>
      <c r="H827" s="132" t="s">
        <v>6928</v>
      </c>
    </row>
    <row r="828" spans="1:9">
      <c r="A828" s="142">
        <v>0.238875576347579</v>
      </c>
      <c r="B828" s="142">
        <v>0.18010557270315219</v>
      </c>
      <c r="C828" s="142">
        <v>0.8053249639216491</v>
      </c>
      <c r="D828" s="146">
        <v>24</v>
      </c>
      <c r="E828" s="133" t="s">
        <v>6780</v>
      </c>
      <c r="F828" s="133" t="s">
        <v>6854</v>
      </c>
      <c r="G828" s="133" t="s">
        <v>1998</v>
      </c>
      <c r="H828" s="137" t="s">
        <v>6855</v>
      </c>
    </row>
    <row r="829" spans="1:9">
      <c r="A829" s="142">
        <v>0.23887557634757928</v>
      </c>
      <c r="B829" s="144">
        <v>0.56827903572544458</v>
      </c>
      <c r="C829" s="144">
        <v>0.80825443187131762</v>
      </c>
      <c r="D829" s="148">
        <v>9</v>
      </c>
      <c r="E829" s="135" t="s">
        <v>6747</v>
      </c>
      <c r="F829" s="135" t="s">
        <v>6923</v>
      </c>
      <c r="G829" s="133" t="s">
        <v>2096</v>
      </c>
      <c r="H829" s="132" t="s">
        <v>7038</v>
      </c>
    </row>
    <row r="830" spans="1:9">
      <c r="A830" s="142">
        <v>0.23887557634757928</v>
      </c>
      <c r="B830" s="142">
        <v>0.89664656077442673</v>
      </c>
      <c r="C830" s="142">
        <v>0.81290975388134568</v>
      </c>
      <c r="D830" s="140">
        <v>10</v>
      </c>
      <c r="E830" s="141" t="s">
        <v>3713</v>
      </c>
      <c r="F830" s="133" t="s">
        <v>7013</v>
      </c>
      <c r="G830" s="133" t="s">
        <v>2084</v>
      </c>
      <c r="H830" s="132" t="s">
        <v>7014</v>
      </c>
    </row>
    <row r="831" spans="1:9">
      <c r="A831" s="142">
        <v>0.23887557634757928</v>
      </c>
      <c r="B831" s="142">
        <v>0.18010557270315219</v>
      </c>
      <c r="C831" s="142">
        <v>0.81446384328191523</v>
      </c>
      <c r="D831" s="146">
        <v>1</v>
      </c>
      <c r="E831" s="133" t="s">
        <v>6760</v>
      </c>
      <c r="F831" s="133" t="s">
        <v>6814</v>
      </c>
      <c r="G831" s="133" t="s">
        <v>1975</v>
      </c>
      <c r="H831" s="136" t="s">
        <v>6815</v>
      </c>
      <c r="I831" s="98"/>
    </row>
    <row r="832" spans="1:9">
      <c r="A832" s="142">
        <v>0.23887557634757928</v>
      </c>
      <c r="B832" s="142">
        <v>0.46618641324138299</v>
      </c>
      <c r="C832" s="142">
        <v>0.82351911358530006</v>
      </c>
      <c r="D832" s="140">
        <v>5</v>
      </c>
      <c r="E832" s="133" t="s">
        <v>6697</v>
      </c>
      <c r="F832" s="133" t="s">
        <v>6925</v>
      </c>
      <c r="G832" s="133" t="s">
        <v>2032</v>
      </c>
      <c r="H832" s="133" t="s">
        <v>6926</v>
      </c>
    </row>
    <row r="833" spans="1:8">
      <c r="A833" s="143">
        <v>0.23887557634757928</v>
      </c>
      <c r="B833" s="143">
        <v>0.32122333774177714</v>
      </c>
      <c r="C833" s="143">
        <v>0.82956303131952791</v>
      </c>
      <c r="D833" s="147">
        <v>9</v>
      </c>
      <c r="E833" s="139" t="s">
        <v>6789</v>
      </c>
      <c r="F833" s="136" t="s">
        <v>6880</v>
      </c>
      <c r="G833" s="133" t="s">
        <v>2010</v>
      </c>
      <c r="H833" s="135" t="s">
        <v>6881</v>
      </c>
    </row>
    <row r="834" spans="1:8">
      <c r="A834" s="142">
        <v>0.23887557634757928</v>
      </c>
      <c r="B834" s="142">
        <v>0.27931802113721926</v>
      </c>
      <c r="C834" s="142">
        <v>0.83139609466336728</v>
      </c>
      <c r="D834" s="146">
        <v>30</v>
      </c>
      <c r="E834" s="133" t="s">
        <v>6728</v>
      </c>
      <c r="F834" s="133" t="s">
        <v>6990</v>
      </c>
      <c r="G834" s="133" t="s">
        <v>2069</v>
      </c>
      <c r="H834" s="132" t="s">
        <v>6991</v>
      </c>
    </row>
    <row r="835" spans="1:8">
      <c r="A835" s="142">
        <v>0.23887557634757928</v>
      </c>
      <c r="B835" s="144">
        <v>0.56827903572544458</v>
      </c>
      <c r="C835" s="144">
        <v>0.83600484363758576</v>
      </c>
      <c r="D835" s="148">
        <v>10</v>
      </c>
      <c r="E835" s="135" t="s">
        <v>6748</v>
      </c>
      <c r="F835" s="135" t="s">
        <v>7039</v>
      </c>
      <c r="G835" s="133" t="s">
        <v>2097</v>
      </c>
      <c r="H835" s="132" t="s">
        <v>7040</v>
      </c>
    </row>
    <row r="836" spans="1:8">
      <c r="A836" s="142">
        <v>0.23887557634757928</v>
      </c>
      <c r="B836" s="144">
        <v>0.56827903572544458</v>
      </c>
      <c r="C836" s="144">
        <v>0.83718038005987583</v>
      </c>
      <c r="D836" s="148">
        <v>13</v>
      </c>
      <c r="E836" s="135" t="s">
        <v>6751</v>
      </c>
      <c r="F836" s="135" t="s">
        <v>7045</v>
      </c>
      <c r="G836" s="133" t="s">
        <v>2100</v>
      </c>
      <c r="H836" s="132" t="s">
        <v>7046</v>
      </c>
    </row>
    <row r="837" spans="1:8">
      <c r="A837" s="142">
        <v>0.23887557634757928</v>
      </c>
      <c r="B837" s="144">
        <v>0.56827903572544458</v>
      </c>
      <c r="C837" s="144">
        <v>0.84081748890999797</v>
      </c>
      <c r="D837" s="148">
        <v>8</v>
      </c>
      <c r="E837" s="135" t="s">
        <v>7035</v>
      </c>
      <c r="F837" s="135" t="s">
        <v>7036</v>
      </c>
      <c r="G837" s="133" t="s">
        <v>2095</v>
      </c>
      <c r="H837" s="132" t="s">
        <v>7037</v>
      </c>
    </row>
    <row r="838" spans="1:8">
      <c r="A838" s="142">
        <v>0.23887557634757928</v>
      </c>
      <c r="B838" s="142">
        <v>0.89664656077442673</v>
      </c>
      <c r="C838" s="142">
        <v>0.84331530655506115</v>
      </c>
      <c r="D838" s="140">
        <v>5</v>
      </c>
      <c r="E838" s="141" t="s">
        <v>6734</v>
      </c>
      <c r="F838" s="133" t="s">
        <v>7004</v>
      </c>
      <c r="G838" s="133" t="s">
        <v>2079</v>
      </c>
      <c r="H838" s="133" t="s">
        <v>7005</v>
      </c>
    </row>
    <row r="839" spans="1:8">
      <c r="A839" s="143">
        <v>0.23887557634757928</v>
      </c>
      <c r="B839" s="143">
        <v>0.32122333774177714</v>
      </c>
      <c r="C839" s="143">
        <v>0.84460563499033381</v>
      </c>
      <c r="D839" s="147">
        <v>11</v>
      </c>
      <c r="E839" s="139" t="s">
        <v>6791</v>
      </c>
      <c r="F839" s="136" t="s">
        <v>6884</v>
      </c>
      <c r="G839" s="133" t="s">
        <v>2012</v>
      </c>
      <c r="H839" s="136" t="s">
        <v>6885</v>
      </c>
    </row>
    <row r="840" spans="1:8">
      <c r="A840" s="142">
        <v>0.23887557634757928</v>
      </c>
      <c r="B840" s="142">
        <v>0.27931802113721926</v>
      </c>
      <c r="C840" s="142">
        <v>0.85423462404403483</v>
      </c>
      <c r="D840" s="146">
        <v>5</v>
      </c>
      <c r="E840" s="133" t="s">
        <v>6706</v>
      </c>
      <c r="F840" s="133" t="s">
        <v>6947</v>
      </c>
      <c r="G840" s="133" t="s">
        <v>2044</v>
      </c>
      <c r="H840" s="132" t="s">
        <v>6948</v>
      </c>
    </row>
    <row r="841" spans="1:8">
      <c r="A841" s="143">
        <v>0.238875576347579</v>
      </c>
      <c r="B841" s="145">
        <v>0.54890272696977327</v>
      </c>
      <c r="C841" s="145">
        <v>0.85762743207516157</v>
      </c>
      <c r="D841" s="149">
        <v>15</v>
      </c>
      <c r="E841" s="137" t="s">
        <v>4195</v>
      </c>
      <c r="F841" s="137" t="s">
        <v>4196</v>
      </c>
      <c r="G841" s="133" t="s">
        <v>2123</v>
      </c>
      <c r="H841" s="135" t="s">
        <v>2706</v>
      </c>
    </row>
    <row r="842" spans="1:8">
      <c r="A842" s="143">
        <v>0.238875576347579</v>
      </c>
      <c r="B842" s="143">
        <v>0.32122333774177714</v>
      </c>
      <c r="C842" s="143">
        <v>0.86113425874311111</v>
      </c>
      <c r="D842" s="147">
        <v>12</v>
      </c>
      <c r="E842" s="139" t="s">
        <v>5790</v>
      </c>
      <c r="F842" s="136" t="s">
        <v>4790</v>
      </c>
      <c r="G842" s="133" t="s">
        <v>2013</v>
      </c>
      <c r="H842" s="136" t="s">
        <v>6886</v>
      </c>
    </row>
    <row r="843" spans="1:8">
      <c r="A843" s="142">
        <v>0.238875576347579</v>
      </c>
      <c r="B843" s="142">
        <v>0.18010557270315219</v>
      </c>
      <c r="C843" s="142">
        <v>0.86907487694743701</v>
      </c>
      <c r="D843" s="146">
        <v>22</v>
      </c>
      <c r="E843" s="134" t="s">
        <v>5777</v>
      </c>
      <c r="F843" s="133" t="s">
        <v>6850</v>
      </c>
      <c r="G843" s="133" t="s">
        <v>1996</v>
      </c>
      <c r="H843" s="136" t="s">
        <v>6851</v>
      </c>
    </row>
    <row r="844" spans="1:8">
      <c r="A844" s="142">
        <v>0.23887557634757928</v>
      </c>
      <c r="B844" s="144">
        <v>0.56827903572544458</v>
      </c>
      <c r="C844" s="144">
        <v>0.8698234343728436</v>
      </c>
      <c r="D844" s="148">
        <v>20</v>
      </c>
      <c r="E844" s="135" t="s">
        <v>6758</v>
      </c>
      <c r="F844" s="135" t="s">
        <v>7059</v>
      </c>
      <c r="G844" s="133" t="s">
        <v>2107</v>
      </c>
      <c r="H844" s="132" t="s">
        <v>7060</v>
      </c>
    </row>
    <row r="845" spans="1:8">
      <c r="A845" s="142">
        <v>0.23887557634757928</v>
      </c>
      <c r="B845" s="142">
        <v>0.27931802113721926</v>
      </c>
      <c r="C845" s="142">
        <v>0.8701253073662194</v>
      </c>
      <c r="D845" s="146">
        <v>7</v>
      </c>
      <c r="E845" s="133" t="s">
        <v>6708</v>
      </c>
      <c r="F845" s="133" t="s">
        <v>4821</v>
      </c>
      <c r="G845" s="133" t="s">
        <v>2046</v>
      </c>
      <c r="H845" s="132" t="s">
        <v>6950</v>
      </c>
    </row>
    <row r="846" spans="1:8">
      <c r="A846" s="142">
        <v>0.238875576347579</v>
      </c>
      <c r="B846" s="142">
        <v>0.18010557270315219</v>
      </c>
      <c r="C846" s="142">
        <v>0.88086748526548497</v>
      </c>
      <c r="D846" s="146">
        <v>27</v>
      </c>
      <c r="E846" s="133" t="s">
        <v>6782</v>
      </c>
      <c r="F846" s="133" t="s">
        <v>6860</v>
      </c>
      <c r="G846" s="133" t="s">
        <v>2001</v>
      </c>
      <c r="H846" s="137" t="s">
        <v>6861</v>
      </c>
    </row>
    <row r="847" spans="1:8">
      <c r="A847" s="142">
        <v>0.238875576347579</v>
      </c>
      <c r="B847" s="142">
        <v>0.18010557270315219</v>
      </c>
      <c r="C847" s="142">
        <v>0.88759458326101737</v>
      </c>
      <c r="D847" s="146">
        <v>17</v>
      </c>
      <c r="E847" s="133" t="s">
        <v>6774</v>
      </c>
      <c r="F847" s="133" t="s">
        <v>6840</v>
      </c>
      <c r="G847" s="133" t="s">
        <v>1991</v>
      </c>
      <c r="H847" s="136" t="s">
        <v>6841</v>
      </c>
    </row>
    <row r="848" spans="1:8">
      <c r="A848" s="142">
        <v>0.23887557634757928</v>
      </c>
      <c r="B848" s="142">
        <v>0.18010557270315219</v>
      </c>
      <c r="C848" s="142">
        <v>0.89861503220576522</v>
      </c>
      <c r="D848" s="146">
        <v>10</v>
      </c>
      <c r="E848" s="133" t="s">
        <v>6709</v>
      </c>
      <c r="F848" s="133" t="s">
        <v>4106</v>
      </c>
      <c r="G848" s="133" t="s">
        <v>1984</v>
      </c>
      <c r="H848" s="137" t="s">
        <v>6829</v>
      </c>
    </row>
    <row r="849" spans="1:9">
      <c r="A849" s="142">
        <v>0.23887557634757928</v>
      </c>
      <c r="B849" s="144">
        <v>0.56827903572544458</v>
      </c>
      <c r="C849" s="144">
        <v>0.90929871735248491</v>
      </c>
      <c r="D849" s="148">
        <v>14</v>
      </c>
      <c r="E849" s="135" t="s">
        <v>6752</v>
      </c>
      <c r="F849" s="135" t="s">
        <v>7047</v>
      </c>
      <c r="G849" s="133" t="s">
        <v>2101</v>
      </c>
      <c r="H849" s="132" t="s">
        <v>7048</v>
      </c>
    </row>
    <row r="850" spans="1:9">
      <c r="A850" s="142">
        <v>0.23887557634757928</v>
      </c>
      <c r="B850" s="142">
        <v>0.27931802113721926</v>
      </c>
      <c r="C850" s="142">
        <v>0.91053900134643895</v>
      </c>
      <c r="D850" s="146">
        <v>20</v>
      </c>
      <c r="E850" s="133" t="s">
        <v>6720</v>
      </c>
      <c r="F850" s="133" t="s">
        <v>6972</v>
      </c>
      <c r="G850" s="133" t="s">
        <v>2059</v>
      </c>
      <c r="H850" s="132" t="s">
        <v>6973</v>
      </c>
    </row>
    <row r="851" spans="1:9">
      <c r="A851" s="142">
        <v>0.238875576347579</v>
      </c>
      <c r="B851" s="142">
        <v>0.18010557270315219</v>
      </c>
      <c r="C851" s="142">
        <v>0.91415660682080713</v>
      </c>
      <c r="D851" s="146">
        <v>12</v>
      </c>
      <c r="E851" s="133" t="s">
        <v>4177</v>
      </c>
      <c r="F851" s="133" t="s">
        <v>6832</v>
      </c>
      <c r="G851" s="133" t="s">
        <v>1986</v>
      </c>
      <c r="H851" s="137" t="s">
        <v>6833</v>
      </c>
    </row>
    <row r="852" spans="1:9">
      <c r="A852" s="142">
        <v>0.23887557634757928</v>
      </c>
      <c r="B852" s="142">
        <v>0.18010557270315219</v>
      </c>
      <c r="C852" s="142">
        <v>0.92234097898769019</v>
      </c>
      <c r="D852" s="146">
        <v>9</v>
      </c>
      <c r="E852" s="133" t="s">
        <v>6768</v>
      </c>
      <c r="F852" s="133" t="s">
        <v>4150</v>
      </c>
      <c r="G852" s="133" t="s">
        <v>1983</v>
      </c>
      <c r="H852" s="138" t="s">
        <v>6828</v>
      </c>
    </row>
    <row r="853" spans="1:9">
      <c r="A853" s="143">
        <v>0.23887557634757928</v>
      </c>
      <c r="B853" s="145">
        <v>0.54890272696977327</v>
      </c>
      <c r="C853" s="145">
        <v>0.92620470003953526</v>
      </c>
      <c r="D853" s="149">
        <v>5</v>
      </c>
      <c r="E853" s="137" t="s">
        <v>4179</v>
      </c>
      <c r="F853" s="137" t="s">
        <v>4180</v>
      </c>
      <c r="G853" s="133" t="s">
        <v>2113</v>
      </c>
      <c r="H853" s="135" t="s">
        <v>2696</v>
      </c>
    </row>
    <row r="854" spans="1:9">
      <c r="A854" s="142">
        <v>0.23887557634757928</v>
      </c>
      <c r="B854" s="144">
        <v>0.56827903572544458</v>
      </c>
      <c r="C854" s="144">
        <v>0.92793152081766783</v>
      </c>
      <c r="D854" s="148">
        <v>5</v>
      </c>
      <c r="E854" s="135" t="s">
        <v>5076</v>
      </c>
      <c r="F854" s="135" t="s">
        <v>7029</v>
      </c>
      <c r="G854" s="133" t="s">
        <v>2092</v>
      </c>
      <c r="H854" s="132" t="s">
        <v>7030</v>
      </c>
    </row>
    <row r="855" spans="1:9">
      <c r="A855" s="142">
        <v>0.238875576347579</v>
      </c>
      <c r="B855" s="142">
        <v>0.18010557270315219</v>
      </c>
      <c r="C855" s="142">
        <v>0.93125903336227067</v>
      </c>
      <c r="D855" s="146">
        <v>23</v>
      </c>
      <c r="E855" s="133" t="s">
        <v>6779</v>
      </c>
      <c r="F855" s="133" t="s">
        <v>6852</v>
      </c>
      <c r="G855" s="133" t="s">
        <v>1997</v>
      </c>
      <c r="H855" s="137" t="s">
        <v>6853</v>
      </c>
    </row>
    <row r="856" spans="1:9">
      <c r="A856" s="143">
        <v>0.238875576347579</v>
      </c>
      <c r="B856" s="145">
        <v>0.54890272696977327</v>
      </c>
      <c r="C856" s="145">
        <v>0.931968713233287</v>
      </c>
      <c r="D856" s="149">
        <v>3</v>
      </c>
      <c r="E856" s="137" t="s">
        <v>4175</v>
      </c>
      <c r="F856" s="137" t="s">
        <v>4176</v>
      </c>
      <c r="G856" s="133" t="s">
        <v>2111</v>
      </c>
      <c r="H856" s="135" t="s">
        <v>2694</v>
      </c>
    </row>
    <row r="857" spans="1:9">
      <c r="A857" s="143">
        <v>0.238875576347579</v>
      </c>
      <c r="B857" s="143">
        <v>0.32122333774177703</v>
      </c>
      <c r="C857" s="143">
        <v>0.93561259023936871</v>
      </c>
      <c r="D857" s="147">
        <v>16</v>
      </c>
      <c r="E857" s="139" t="s">
        <v>6795</v>
      </c>
      <c r="F857" s="136" t="s">
        <v>6893</v>
      </c>
      <c r="G857" s="133" t="s">
        <v>2017</v>
      </c>
      <c r="H857" s="136" t="s">
        <v>6894</v>
      </c>
      <c r="I857" s="98"/>
    </row>
    <row r="858" spans="1:9">
      <c r="A858" s="142">
        <v>0.238875576347579</v>
      </c>
      <c r="B858" s="142">
        <v>0.27931802113721926</v>
      </c>
      <c r="C858" s="142">
        <v>0.93794284063811095</v>
      </c>
      <c r="D858" s="146">
        <v>12</v>
      </c>
      <c r="E858" s="133" t="s">
        <v>6713</v>
      </c>
      <c r="F858" s="133" t="s">
        <v>6956</v>
      </c>
      <c r="G858" s="133" t="s">
        <v>2051</v>
      </c>
      <c r="H858" s="132" t="s">
        <v>6957</v>
      </c>
    </row>
    <row r="859" spans="1:9">
      <c r="A859" s="142">
        <v>0.23887557634757928</v>
      </c>
      <c r="B859" s="142">
        <v>0.89664656077442673</v>
      </c>
      <c r="C859" s="142">
        <v>0.93807632429715515</v>
      </c>
      <c r="D859" s="140">
        <v>6</v>
      </c>
      <c r="E859" s="141" t="s">
        <v>6735</v>
      </c>
      <c r="F859" s="133" t="s">
        <v>7006</v>
      </c>
      <c r="G859" s="133" t="s">
        <v>2080</v>
      </c>
      <c r="H859" s="133" t="s">
        <v>7007</v>
      </c>
    </row>
    <row r="860" spans="1:9">
      <c r="A860" s="142">
        <v>0.23887557634757928</v>
      </c>
      <c r="B860" s="142">
        <v>0.89664656077442673</v>
      </c>
      <c r="C860" s="142">
        <v>0.94585769330371505</v>
      </c>
      <c r="D860" s="140">
        <v>13</v>
      </c>
      <c r="E860" s="141" t="s">
        <v>6741</v>
      </c>
      <c r="F860" s="133" t="s">
        <v>7019</v>
      </c>
      <c r="G860" s="133" t="s">
        <v>2087</v>
      </c>
      <c r="H860" s="132" t="s">
        <v>7020</v>
      </c>
      <c r="I860" s="98"/>
    </row>
    <row r="861" spans="1:9">
      <c r="A861" s="142">
        <v>0.23887557634757928</v>
      </c>
      <c r="B861" s="142">
        <v>0.46618641324138299</v>
      </c>
      <c r="C861" s="142">
        <v>0.95055070979240608</v>
      </c>
      <c r="D861" s="140">
        <v>4</v>
      </c>
      <c r="E861" s="133" t="s">
        <v>6068</v>
      </c>
      <c r="F861" s="133" t="s">
        <v>6923</v>
      </c>
      <c r="G861" s="133" t="s">
        <v>2031</v>
      </c>
      <c r="H861" s="132" t="s">
        <v>6924</v>
      </c>
    </row>
    <row r="862" spans="1:9">
      <c r="A862" s="142">
        <v>0.238875576347579</v>
      </c>
      <c r="B862" s="142">
        <v>0.27931802113721926</v>
      </c>
      <c r="C862" s="142">
        <v>0.95930598716677673</v>
      </c>
      <c r="D862" s="146">
        <v>10</v>
      </c>
      <c r="E862" s="133" t="s">
        <v>6711</v>
      </c>
      <c r="F862" s="133" t="s">
        <v>6953</v>
      </c>
      <c r="G862" s="133" t="s">
        <v>2049</v>
      </c>
      <c r="H862" s="132" t="s">
        <v>6954</v>
      </c>
    </row>
    <row r="863" spans="1:9">
      <c r="A863" s="142">
        <v>0.238875576347579</v>
      </c>
      <c r="B863" s="142">
        <v>0.18010557270315219</v>
      </c>
      <c r="C863" s="142">
        <v>0.95983544246775221</v>
      </c>
      <c r="D863" s="146">
        <v>16</v>
      </c>
      <c r="E863" s="133" t="s">
        <v>6773</v>
      </c>
      <c r="F863" s="133" t="s">
        <v>4919</v>
      </c>
      <c r="G863" s="133" t="s">
        <v>1990</v>
      </c>
      <c r="H863" s="138" t="s">
        <v>6839</v>
      </c>
    </row>
    <row r="864" spans="1:9">
      <c r="A864" s="142">
        <v>0.23887557634757928</v>
      </c>
      <c r="B864" s="142">
        <v>0.27931802113721926</v>
      </c>
      <c r="C864" s="142">
        <v>0.96008554515921274</v>
      </c>
      <c r="D864" s="146">
        <v>27</v>
      </c>
      <c r="E864" s="133" t="s">
        <v>6725</v>
      </c>
      <c r="F864" s="133" t="s">
        <v>6984</v>
      </c>
      <c r="G864" s="133" t="s">
        <v>2066</v>
      </c>
      <c r="H864" s="132" t="s">
        <v>6985</v>
      </c>
    </row>
    <row r="865" spans="1:9">
      <c r="A865" s="142">
        <v>0.238875576347579</v>
      </c>
      <c r="B865" s="142">
        <v>0.18010557270315219</v>
      </c>
      <c r="C865" s="142">
        <v>0.97578136301103613</v>
      </c>
      <c r="D865" s="146">
        <v>14</v>
      </c>
      <c r="E865" s="133" t="s">
        <v>6771</v>
      </c>
      <c r="F865" s="133" t="s">
        <v>6835</v>
      </c>
      <c r="G865" s="133" t="s">
        <v>1988</v>
      </c>
      <c r="H865" s="137" t="s">
        <v>6836</v>
      </c>
      <c r="I865" s="98"/>
    </row>
    <row r="866" spans="1:9">
      <c r="A866" s="143">
        <v>0.23887557634757928</v>
      </c>
      <c r="B866" s="143">
        <v>0.32122333774177714</v>
      </c>
      <c r="C866" s="143">
        <v>0.98968840515412337</v>
      </c>
      <c r="D866" s="147">
        <v>3</v>
      </c>
      <c r="E866" s="139" t="s">
        <v>6866</v>
      </c>
      <c r="F866" s="136" t="s">
        <v>6867</v>
      </c>
      <c r="G866" s="133" t="s">
        <v>2004</v>
      </c>
      <c r="H866" s="136" t="s">
        <v>6868</v>
      </c>
    </row>
    <row r="867" spans="1:9">
      <c r="A867" s="1">
        <v>0.52550586196277105</v>
      </c>
      <c r="B867" s="1">
        <v>0.54565087362919495</v>
      </c>
      <c r="C867" s="1">
        <v>0.78662952640468597</v>
      </c>
      <c r="D867">
        <v>9</v>
      </c>
      <c r="E867" s="73" t="s">
        <v>5367</v>
      </c>
      <c r="F867" s="36" t="s">
        <v>5368</v>
      </c>
      <c r="G867" s="36" t="s">
        <v>3434</v>
      </c>
      <c r="H867" s="36" t="s">
        <v>3752</v>
      </c>
    </row>
    <row r="868" spans="1:9">
      <c r="A868" s="1">
        <v>0.52550586196277105</v>
      </c>
      <c r="B868" s="1">
        <v>0.54565087362919495</v>
      </c>
      <c r="C868" s="1">
        <v>0.89958786867002305</v>
      </c>
      <c r="D868">
        <v>50</v>
      </c>
      <c r="E868" s="73" t="s">
        <v>5377</v>
      </c>
      <c r="F868" s="36" t="s">
        <v>5378</v>
      </c>
      <c r="G868" s="36" t="s">
        <v>3352</v>
      </c>
      <c r="H868" s="36" t="s">
        <v>3752</v>
      </c>
    </row>
    <row r="869" spans="1:9">
      <c r="A869" s="1">
        <v>0.52550586196277105</v>
      </c>
      <c r="B869" s="1">
        <v>0.54565087362919495</v>
      </c>
      <c r="C869" s="1">
        <v>0.90619181267444537</v>
      </c>
      <c r="D869">
        <v>17</v>
      </c>
      <c r="E869" s="73" t="s">
        <v>5371</v>
      </c>
      <c r="F869" s="36" t="s">
        <v>5372</v>
      </c>
      <c r="G869" s="36" t="s">
        <v>3435</v>
      </c>
      <c r="H869" s="36" t="s">
        <v>3752</v>
      </c>
    </row>
    <row r="870" spans="1:9">
      <c r="A870" s="1">
        <v>0.52550586196277105</v>
      </c>
      <c r="B870" s="1">
        <v>0.54565087362919495</v>
      </c>
      <c r="C870" s="1">
        <v>0.97741913649201073</v>
      </c>
      <c r="D870">
        <v>44</v>
      </c>
      <c r="E870" s="73" t="s">
        <v>5375</v>
      </c>
      <c r="F870" s="36" t="s">
        <v>5376</v>
      </c>
      <c r="G870" s="36" t="s">
        <v>3437</v>
      </c>
      <c r="H870" s="36" t="s">
        <v>3752</v>
      </c>
    </row>
    <row r="871" spans="1:9">
      <c r="A871" s="1">
        <v>0.52550586196277105</v>
      </c>
      <c r="B871" s="1">
        <v>0.54565087362919495</v>
      </c>
      <c r="C871" s="1">
        <v>0.98978982467286336</v>
      </c>
      <c r="D871">
        <v>27</v>
      </c>
      <c r="E871" s="73" t="s">
        <v>5373</v>
      </c>
      <c r="F871" s="36" t="s">
        <v>5374</v>
      </c>
      <c r="G871" s="36" t="s">
        <v>3436</v>
      </c>
      <c r="H871" s="36" t="s">
        <v>3752</v>
      </c>
    </row>
    <row r="872" spans="1:9">
      <c r="A872" s="1">
        <v>0.52550586196277127</v>
      </c>
      <c r="B872" s="1">
        <v>0.9910442883158086</v>
      </c>
      <c r="C872" s="1">
        <v>8.0816796353866405E-4</v>
      </c>
      <c r="D872">
        <v>32</v>
      </c>
      <c r="E872" s="73" t="s">
        <v>5337</v>
      </c>
      <c r="F872" s="36" t="s">
        <v>5338</v>
      </c>
      <c r="G872" t="s">
        <v>3425</v>
      </c>
      <c r="H872" t="s">
        <v>3752</v>
      </c>
    </row>
    <row r="873" spans="1:9">
      <c r="A873" s="1">
        <v>0.52550586196277127</v>
      </c>
      <c r="B873" s="1">
        <v>0.93622122789429929</v>
      </c>
      <c r="C873" s="1">
        <v>2.1021718677362022E-3</v>
      </c>
      <c r="D873">
        <v>21</v>
      </c>
      <c r="E873" s="73" t="s">
        <v>5416</v>
      </c>
      <c r="F873" s="36" t="s">
        <v>5417</v>
      </c>
      <c r="G873" s="108" t="s">
        <v>3360</v>
      </c>
      <c r="H873" t="s">
        <v>3752</v>
      </c>
    </row>
    <row r="874" spans="1:9">
      <c r="A874" s="1">
        <v>0.52550586196277127</v>
      </c>
      <c r="B874" s="1">
        <v>0.80277592639886974</v>
      </c>
      <c r="C874" s="1">
        <v>2.5464164450754723E-3</v>
      </c>
      <c r="D874">
        <v>28</v>
      </c>
      <c r="E874" s="73" t="s">
        <v>5487</v>
      </c>
      <c r="F874" s="36" t="s">
        <v>5488</v>
      </c>
      <c r="G874" s="98" t="s">
        <v>3509</v>
      </c>
      <c r="H874" s="36" t="s">
        <v>3752</v>
      </c>
    </row>
    <row r="875" spans="1:9">
      <c r="A875" s="1">
        <v>0.52550586196277127</v>
      </c>
      <c r="B875" s="1">
        <v>0.80277592639886974</v>
      </c>
      <c r="C875" s="1">
        <v>1.2145015245876523E-2</v>
      </c>
      <c r="D875">
        <v>48</v>
      </c>
      <c r="E875" s="73" t="s">
        <v>4510</v>
      </c>
      <c r="F875" s="36" t="s">
        <v>5508</v>
      </c>
      <c r="G875" s="36" t="s">
        <v>3376</v>
      </c>
      <c r="H875" s="36" t="s">
        <v>3752</v>
      </c>
    </row>
    <row r="876" spans="1:9">
      <c r="A876" s="1">
        <v>0.52550586196277127</v>
      </c>
      <c r="B876" s="1">
        <v>0.80277592639886974</v>
      </c>
      <c r="C876" s="1">
        <v>1.2565709951624981E-2</v>
      </c>
      <c r="D876">
        <v>4</v>
      </c>
      <c r="E876" s="73" t="s">
        <v>5366</v>
      </c>
      <c r="F876" s="36" t="s">
        <v>5443</v>
      </c>
      <c r="G876" s="98" t="s">
        <v>3492</v>
      </c>
      <c r="H876" s="36" t="s">
        <v>3752</v>
      </c>
    </row>
    <row r="877" spans="1:9">
      <c r="A877" s="1">
        <v>0.52550586196277127</v>
      </c>
      <c r="B877" s="1">
        <v>0.25663933604106137</v>
      </c>
      <c r="C877" s="1">
        <v>2.5523994298765618E-2</v>
      </c>
      <c r="D877">
        <v>29</v>
      </c>
      <c r="E877" s="60" t="s">
        <v>5259</v>
      </c>
      <c r="F877" s="73" t="s">
        <v>5619</v>
      </c>
      <c r="G877" s="108" t="s">
        <v>3550</v>
      </c>
      <c r="H877" s="60" t="s">
        <v>3752</v>
      </c>
    </row>
    <row r="878" spans="1:9">
      <c r="A878" s="1">
        <v>0.52550586196277127</v>
      </c>
      <c r="B878" s="1">
        <v>0.93622122789429929</v>
      </c>
      <c r="C878" s="1">
        <v>2.9250678698219734E-2</v>
      </c>
      <c r="D878">
        <v>29</v>
      </c>
      <c r="E878" s="73" t="s">
        <v>5430</v>
      </c>
      <c r="F878" s="36" t="s">
        <v>5431</v>
      </c>
      <c r="G878" s="108" t="s">
        <v>3363</v>
      </c>
      <c r="H878" s="98" t="s">
        <v>3752</v>
      </c>
    </row>
    <row r="879" spans="1:9">
      <c r="A879" s="1">
        <v>0.52550586196277127</v>
      </c>
      <c r="B879" s="1">
        <v>0.43561974961587346</v>
      </c>
      <c r="C879" s="1">
        <v>3.0278975183285262E-2</v>
      </c>
      <c r="D879">
        <v>30</v>
      </c>
      <c r="E879" s="73" t="s">
        <v>5556</v>
      </c>
      <c r="F879" s="36" t="s">
        <v>5557</v>
      </c>
      <c r="G879" s="36" t="s">
        <v>3539</v>
      </c>
      <c r="H879" s="36" t="s">
        <v>3752</v>
      </c>
    </row>
    <row r="880" spans="1:9">
      <c r="A880" s="1">
        <v>0.52550586196277127</v>
      </c>
      <c r="B880" s="1">
        <v>0.9910442883158086</v>
      </c>
      <c r="C880" s="1">
        <v>4.582615939687551E-2</v>
      </c>
      <c r="D880">
        <v>48</v>
      </c>
      <c r="E880" s="73" t="s">
        <v>5353</v>
      </c>
      <c r="F880" s="36" t="s">
        <v>5354</v>
      </c>
      <c r="G880" s="36" t="s">
        <v>3348</v>
      </c>
      <c r="H880" s="36" t="s">
        <v>3752</v>
      </c>
    </row>
    <row r="881" spans="1:8">
      <c r="A881" s="1">
        <v>0.52550586196277127</v>
      </c>
      <c r="B881" s="1">
        <v>0.80277592639886974</v>
      </c>
      <c r="C881" s="1">
        <v>4.702617075121418E-2</v>
      </c>
      <c r="D881">
        <v>38</v>
      </c>
      <c r="E881" s="73" t="s">
        <v>5499</v>
      </c>
      <c r="F881" s="36" t="s">
        <v>5500</v>
      </c>
      <c r="G881" s="36" t="s">
        <v>3373</v>
      </c>
      <c r="H881" s="36" t="s">
        <v>3752</v>
      </c>
    </row>
    <row r="882" spans="1:8">
      <c r="A882" s="1">
        <v>0.52550586196277127</v>
      </c>
      <c r="B882" s="1">
        <v>0.9910442883158086</v>
      </c>
      <c r="C882" s="1">
        <v>4.7555441452049485E-2</v>
      </c>
      <c r="D882">
        <v>28</v>
      </c>
      <c r="E882" s="73" t="s">
        <v>5332</v>
      </c>
      <c r="F882" s="36" t="s">
        <v>5333</v>
      </c>
      <c r="G882" s="98" t="s">
        <v>3423</v>
      </c>
      <c r="H882" s="98" t="s">
        <v>3752</v>
      </c>
    </row>
    <row r="883" spans="1:8">
      <c r="A883" s="1">
        <v>0.52550586196277127</v>
      </c>
      <c r="B883" s="1">
        <v>0.93622122789429929</v>
      </c>
      <c r="C883" s="1">
        <v>5.0505447167127793E-2</v>
      </c>
      <c r="D883">
        <v>16</v>
      </c>
      <c r="E883" s="73" t="s">
        <v>5407</v>
      </c>
      <c r="F883" s="36" t="s">
        <v>4420</v>
      </c>
      <c r="G883" s="108" t="s">
        <v>3357</v>
      </c>
      <c r="H883" s="98" t="s">
        <v>3752</v>
      </c>
    </row>
    <row r="884" spans="1:8">
      <c r="A884" s="1">
        <v>0.52550586196277127</v>
      </c>
      <c r="B884" s="1">
        <v>0.9910442883158086</v>
      </c>
      <c r="C884" s="1">
        <v>6.4527022793737454E-2</v>
      </c>
      <c r="D884">
        <v>17</v>
      </c>
      <c r="E884" s="73" t="s">
        <v>5314</v>
      </c>
      <c r="F884" s="36" t="s">
        <v>5315</v>
      </c>
      <c r="G884" s="36" t="s">
        <v>3340</v>
      </c>
      <c r="H884" s="98" t="s">
        <v>3752</v>
      </c>
    </row>
    <row r="885" spans="1:8">
      <c r="A885" s="1">
        <v>0.52550586196277127</v>
      </c>
      <c r="B885" s="1">
        <v>0.9910442883158086</v>
      </c>
      <c r="C885" s="1">
        <v>7.297509705425409E-2</v>
      </c>
      <c r="D885">
        <v>14</v>
      </c>
      <c r="E885" s="73" t="s">
        <v>5308</v>
      </c>
      <c r="F885" s="36" t="s">
        <v>5309</v>
      </c>
      <c r="G885" s="36" t="s">
        <v>3339</v>
      </c>
      <c r="H885" s="98" t="s">
        <v>3752</v>
      </c>
    </row>
    <row r="886" spans="1:8">
      <c r="A886" s="1">
        <v>0.52550586196277127</v>
      </c>
      <c r="B886" s="1">
        <v>0.9910442883158086</v>
      </c>
      <c r="C886" s="1">
        <v>7.5115715495023161E-2</v>
      </c>
      <c r="D886">
        <v>11</v>
      </c>
      <c r="E886" s="73" t="s">
        <v>4566</v>
      </c>
      <c r="F886" s="36" t="s">
        <v>5303</v>
      </c>
      <c r="G886" t="s">
        <v>3412</v>
      </c>
      <c r="H886" t="s">
        <v>3752</v>
      </c>
    </row>
    <row r="887" spans="1:8">
      <c r="A887" s="1">
        <v>0.52550586196277127</v>
      </c>
      <c r="B887" s="1">
        <v>0.43561974961587346</v>
      </c>
      <c r="C887" s="1">
        <v>7.8776915764711131E-2</v>
      </c>
      <c r="D887">
        <v>18</v>
      </c>
      <c r="E887" s="73" t="s">
        <v>5536</v>
      </c>
      <c r="F887" s="36" t="s">
        <v>4681</v>
      </c>
      <c r="G887" s="36" t="s">
        <v>3530</v>
      </c>
      <c r="H887" s="36" t="s">
        <v>3752</v>
      </c>
    </row>
    <row r="888" spans="1:8">
      <c r="A888" s="1">
        <v>0.52550586196277127</v>
      </c>
      <c r="B888" s="1">
        <v>0.25663933604106137</v>
      </c>
      <c r="C888" s="1">
        <v>8.4376795043356045E-2</v>
      </c>
      <c r="D888">
        <v>30</v>
      </c>
      <c r="E888" s="60" t="s">
        <v>5620</v>
      </c>
      <c r="F888" s="73" t="s">
        <v>5621</v>
      </c>
      <c r="G888" s="108" t="s">
        <v>3551</v>
      </c>
      <c r="H888" s="60" t="s">
        <v>3752</v>
      </c>
    </row>
    <row r="889" spans="1:8">
      <c r="A889" s="1">
        <v>0.52550586196277127</v>
      </c>
      <c r="B889" s="1">
        <v>0.9910442883158086</v>
      </c>
      <c r="C889" s="1">
        <v>9.3626544724346838E-2</v>
      </c>
      <c r="D889">
        <v>27</v>
      </c>
      <c r="E889" s="73" t="s">
        <v>4436</v>
      </c>
      <c r="F889" s="36" t="s">
        <v>5331</v>
      </c>
      <c r="G889" t="s">
        <v>3422</v>
      </c>
      <c r="H889" t="s">
        <v>3752</v>
      </c>
    </row>
    <row r="890" spans="1:8">
      <c r="A890" s="1">
        <v>0.52550586196277127</v>
      </c>
      <c r="B890" s="1">
        <v>0.43561974961587346</v>
      </c>
      <c r="C890" s="1">
        <v>9.7327561179979427E-2</v>
      </c>
      <c r="D890">
        <v>42</v>
      </c>
      <c r="E890" s="73" t="s">
        <v>4548</v>
      </c>
      <c r="F890" s="36" t="s">
        <v>5565</v>
      </c>
      <c r="G890" s="36" t="s">
        <v>3544</v>
      </c>
      <c r="H890" s="36" t="s">
        <v>3752</v>
      </c>
    </row>
    <row r="891" spans="1:8">
      <c r="A891" s="1">
        <v>0.52550586196277127</v>
      </c>
      <c r="B891" s="1">
        <v>0.25663933604106137</v>
      </c>
      <c r="C891" s="1">
        <v>9.8665642792239661E-2</v>
      </c>
      <c r="D891">
        <v>16</v>
      </c>
      <c r="E891" s="60" t="s">
        <v>5595</v>
      </c>
      <c r="F891" s="36" t="s">
        <v>5596</v>
      </c>
      <c r="G891" s="108" t="s">
        <v>3451</v>
      </c>
      <c r="H891" s="60" t="s">
        <v>3752</v>
      </c>
    </row>
    <row r="892" spans="1:8">
      <c r="A892" s="1">
        <v>0.52550586196277127</v>
      </c>
      <c r="B892" s="1">
        <v>0.25663933604106137</v>
      </c>
      <c r="C892" s="1">
        <v>0.10209303825913152</v>
      </c>
      <c r="D892">
        <v>12</v>
      </c>
      <c r="E892" s="60" t="s">
        <v>5588</v>
      </c>
      <c r="F892" s="36" t="s">
        <v>5589</v>
      </c>
      <c r="G892" s="108" t="s">
        <v>3448</v>
      </c>
      <c r="H892" s="60" t="s">
        <v>3752</v>
      </c>
    </row>
    <row r="893" spans="1:8">
      <c r="A893" s="1">
        <v>0.52550586196277127</v>
      </c>
      <c r="B893" s="1">
        <v>0.80277592639886974</v>
      </c>
      <c r="C893" s="1">
        <v>0.11060190443426676</v>
      </c>
      <c r="D893">
        <v>3</v>
      </c>
      <c r="E893" s="73" t="s">
        <v>5441</v>
      </c>
      <c r="F893" s="36" t="s">
        <v>5442</v>
      </c>
      <c r="G893" s="98" t="s">
        <v>3491</v>
      </c>
      <c r="H893" s="36" t="s">
        <v>3752</v>
      </c>
    </row>
    <row r="894" spans="1:8">
      <c r="A894" s="1">
        <v>0.52550586196277127</v>
      </c>
      <c r="B894" s="1">
        <v>0.43561974961587346</v>
      </c>
      <c r="C894" s="1">
        <v>0.11996893688169907</v>
      </c>
      <c r="D894">
        <v>21</v>
      </c>
      <c r="E894" s="73" t="s">
        <v>4436</v>
      </c>
      <c r="F894" s="36" t="s">
        <v>5540</v>
      </c>
      <c r="G894" s="36" t="s">
        <v>3532</v>
      </c>
      <c r="H894" s="36" t="s">
        <v>3752</v>
      </c>
    </row>
    <row r="895" spans="1:8">
      <c r="A895" s="1">
        <v>0.52550586196277127</v>
      </c>
      <c r="B895" s="1">
        <v>0.25663933604106137</v>
      </c>
      <c r="C895" s="1">
        <v>0.12001877998685295</v>
      </c>
      <c r="D895">
        <v>23</v>
      </c>
      <c r="E895" s="60" t="s">
        <v>5609</v>
      </c>
      <c r="F895" s="36" t="s">
        <v>5610</v>
      </c>
      <c r="G895" s="108" t="s">
        <v>3456</v>
      </c>
      <c r="H895" s="60" t="s">
        <v>3752</v>
      </c>
    </row>
    <row r="896" spans="1:8">
      <c r="A896" s="1">
        <v>0.52550586196277127</v>
      </c>
      <c r="B896" s="1">
        <v>0.88784051520757767</v>
      </c>
      <c r="C896" s="1">
        <v>0.12005887443249941</v>
      </c>
      <c r="D896">
        <v>1</v>
      </c>
      <c r="E896" s="73" t="s">
        <v>5239</v>
      </c>
      <c r="F896" s="36" t="s">
        <v>5240</v>
      </c>
      <c r="G896" s="36" t="s">
        <v>3388</v>
      </c>
      <c r="H896" s="36" t="s">
        <v>3752</v>
      </c>
    </row>
    <row r="897" spans="1:8">
      <c r="A897" s="1">
        <v>0.52550586196277127</v>
      </c>
      <c r="B897" s="1">
        <v>0.25663933604106137</v>
      </c>
      <c r="C897" s="1">
        <v>0.12460607554691638</v>
      </c>
      <c r="D897" s="98">
        <v>10</v>
      </c>
      <c r="E897" s="60" t="s">
        <v>5392</v>
      </c>
      <c r="F897" s="36" t="s">
        <v>5585</v>
      </c>
      <c r="G897" s="108" t="s">
        <v>3447</v>
      </c>
      <c r="H897" s="60" t="s">
        <v>3752</v>
      </c>
    </row>
    <row r="898" spans="1:8">
      <c r="A898" s="1">
        <v>0.52550586196277127</v>
      </c>
      <c r="B898" s="99">
        <v>0.88784051520757767</v>
      </c>
      <c r="C898" s="1">
        <v>0.13588660255653007</v>
      </c>
      <c r="D898">
        <v>22</v>
      </c>
      <c r="E898" s="73" t="s">
        <v>5278</v>
      </c>
      <c r="F898" s="36" t="s">
        <v>5279</v>
      </c>
      <c r="G898" s="103" t="s">
        <v>3337</v>
      </c>
      <c r="H898" s="36" t="s">
        <v>3752</v>
      </c>
    </row>
    <row r="899" spans="1:8">
      <c r="A899" s="1">
        <v>0.52550586196277127</v>
      </c>
      <c r="B899" s="1">
        <v>0.43561974961587346</v>
      </c>
      <c r="C899" s="1">
        <v>0.13693427924704871</v>
      </c>
      <c r="D899">
        <v>9</v>
      </c>
      <c r="E899" s="73" t="s">
        <v>5522</v>
      </c>
      <c r="F899" s="36" t="s">
        <v>5523</v>
      </c>
      <c r="G899" s="36" t="s">
        <v>3524</v>
      </c>
      <c r="H899" s="36" t="s">
        <v>3752</v>
      </c>
    </row>
    <row r="900" spans="1:8">
      <c r="A900" s="1">
        <v>0.52550586196277127</v>
      </c>
      <c r="B900" s="1">
        <v>0.80277592639886974</v>
      </c>
      <c r="C900" s="1">
        <v>0.14122950004344104</v>
      </c>
      <c r="D900">
        <v>40</v>
      </c>
      <c r="E900" s="73" t="s">
        <v>5501</v>
      </c>
      <c r="F900" s="36" t="s">
        <v>5502</v>
      </c>
      <c r="G900" s="98" t="s">
        <v>3515</v>
      </c>
      <c r="H900" s="36" t="s">
        <v>3752</v>
      </c>
    </row>
    <row r="901" spans="1:8">
      <c r="A901" s="1">
        <v>0.52550586196277127</v>
      </c>
      <c r="B901" s="1">
        <v>0.43561974961587346</v>
      </c>
      <c r="C901" s="1">
        <v>0.14893589458279077</v>
      </c>
      <c r="D901">
        <v>11</v>
      </c>
      <c r="E901" s="73" t="s">
        <v>5526</v>
      </c>
      <c r="F901" s="36" t="s">
        <v>5527</v>
      </c>
      <c r="G901" s="36" t="s">
        <v>3379</v>
      </c>
      <c r="H901" s="36" t="s">
        <v>3752</v>
      </c>
    </row>
    <row r="902" spans="1:8">
      <c r="A902" s="1">
        <v>0.52550586196277127</v>
      </c>
      <c r="B902" s="1">
        <v>0.9910442883158086</v>
      </c>
      <c r="C902" s="1">
        <v>0.15911413829068133</v>
      </c>
      <c r="D902" s="98">
        <v>40</v>
      </c>
      <c r="E902" s="73" t="s">
        <v>5345</v>
      </c>
      <c r="F902" s="36" t="s">
        <v>5346</v>
      </c>
      <c r="G902" t="s">
        <v>3427</v>
      </c>
      <c r="H902" t="s">
        <v>3752</v>
      </c>
    </row>
    <row r="903" spans="1:8">
      <c r="A903" s="1">
        <v>0.52550586196277127</v>
      </c>
      <c r="B903" s="1">
        <v>0.43561974961587346</v>
      </c>
      <c r="C903" s="1">
        <v>0.16129203397251179</v>
      </c>
      <c r="D903">
        <v>14</v>
      </c>
      <c r="E903" s="73" t="s">
        <v>5531</v>
      </c>
      <c r="F903" s="36" t="s">
        <v>5369</v>
      </c>
      <c r="G903" s="36" t="s">
        <v>3527</v>
      </c>
      <c r="H903" s="36" t="s">
        <v>3752</v>
      </c>
    </row>
    <row r="904" spans="1:8">
      <c r="A904" s="1">
        <v>0.52550586196277127</v>
      </c>
      <c r="B904" s="1">
        <v>0.88784051520757767</v>
      </c>
      <c r="C904" s="1">
        <v>0.16336368055754713</v>
      </c>
      <c r="D904">
        <v>7</v>
      </c>
      <c r="E904" s="73" t="s">
        <v>5251</v>
      </c>
      <c r="F904" s="36" t="s">
        <v>5252</v>
      </c>
      <c r="G904" s="36" t="s">
        <v>3392</v>
      </c>
      <c r="H904" s="36" t="s">
        <v>3752</v>
      </c>
    </row>
    <row r="905" spans="1:8">
      <c r="A905" s="1">
        <v>0.52550586196277127</v>
      </c>
      <c r="B905" s="1">
        <v>0.93622122789429929</v>
      </c>
      <c r="C905" s="1">
        <v>0.16636161407148131</v>
      </c>
      <c r="D905">
        <v>30</v>
      </c>
      <c r="E905" s="73" t="s">
        <v>4595</v>
      </c>
      <c r="F905" s="36" t="s">
        <v>5432</v>
      </c>
      <c r="G905" s="98" t="s">
        <v>3488</v>
      </c>
      <c r="H905" s="98" t="s">
        <v>3752</v>
      </c>
    </row>
    <row r="906" spans="1:8">
      <c r="A906" s="1">
        <v>0.52550586196277127</v>
      </c>
      <c r="B906" s="1">
        <v>0.93622122789429929</v>
      </c>
      <c r="C906" s="1">
        <v>0.17823792591370236</v>
      </c>
      <c r="D906">
        <v>27</v>
      </c>
      <c r="E906" s="73" t="s">
        <v>5427</v>
      </c>
      <c r="F906" s="36" t="s">
        <v>5428</v>
      </c>
      <c r="G906" s="108" t="s">
        <v>3362</v>
      </c>
      <c r="H906" s="98" t="s">
        <v>3752</v>
      </c>
    </row>
    <row r="907" spans="1:8">
      <c r="A907" s="1">
        <v>0.52550586196277127</v>
      </c>
      <c r="B907" s="1">
        <v>0.80277592639886974</v>
      </c>
      <c r="C907" s="1">
        <v>0.18482625483295478</v>
      </c>
      <c r="D907">
        <v>44</v>
      </c>
      <c r="E907" s="73" t="s">
        <v>4467</v>
      </c>
      <c r="F907" s="36" t="s">
        <v>5505</v>
      </c>
      <c r="G907" s="36" t="s">
        <v>3374</v>
      </c>
      <c r="H907" s="36" t="s">
        <v>3752</v>
      </c>
    </row>
    <row r="908" spans="1:8">
      <c r="A908" s="1">
        <v>0.52550586196277127</v>
      </c>
      <c r="B908" s="1">
        <v>0.25663933604106137</v>
      </c>
      <c r="C908" s="1">
        <v>0.21022206682362587</v>
      </c>
      <c r="D908">
        <v>40</v>
      </c>
      <c r="E908" s="60" t="s">
        <v>5629</v>
      </c>
      <c r="F908" s="73" t="s">
        <v>5630</v>
      </c>
      <c r="G908" s="108" t="s">
        <v>3466</v>
      </c>
      <c r="H908" s="60" t="s">
        <v>3752</v>
      </c>
    </row>
    <row r="909" spans="1:8">
      <c r="A909" s="1">
        <v>0.52550586196277127</v>
      </c>
      <c r="B909" s="1">
        <v>0.9910442883158086</v>
      </c>
      <c r="C909" s="1">
        <v>0.21596521066305996</v>
      </c>
      <c r="D909">
        <v>26</v>
      </c>
      <c r="E909" s="73" t="s">
        <v>4436</v>
      </c>
      <c r="F909" s="36" t="s">
        <v>5330</v>
      </c>
      <c r="G909" s="36" t="s">
        <v>3344</v>
      </c>
      <c r="H909" s="98" t="s">
        <v>3752</v>
      </c>
    </row>
    <row r="910" spans="1:8">
      <c r="A910" s="1">
        <v>0.52550586196277127</v>
      </c>
      <c r="B910" s="1">
        <v>0.43561974961587346</v>
      </c>
      <c r="C910" s="1">
        <v>0.21659002550207818</v>
      </c>
      <c r="D910">
        <v>5</v>
      </c>
      <c r="E910" s="73" t="s">
        <v>5515</v>
      </c>
      <c r="F910" s="36" t="s">
        <v>5516</v>
      </c>
      <c r="G910" s="36" t="s">
        <v>3520</v>
      </c>
      <c r="H910" s="36" t="s">
        <v>3752</v>
      </c>
    </row>
    <row r="911" spans="1:8">
      <c r="A911" s="1">
        <v>0.52550586196277127</v>
      </c>
      <c r="B911" s="1">
        <v>0.9910442883158086</v>
      </c>
      <c r="C911" s="1">
        <v>0.21659809086155302</v>
      </c>
      <c r="D911">
        <v>1</v>
      </c>
      <c r="E911" s="73" t="s">
        <v>5284</v>
      </c>
      <c r="F911" s="36" t="s">
        <v>5285</v>
      </c>
      <c r="G911" t="s">
        <v>3403</v>
      </c>
      <c r="H911" t="s">
        <v>3752</v>
      </c>
    </row>
    <row r="912" spans="1:8">
      <c r="A912" s="1">
        <v>0.52550586196277127</v>
      </c>
      <c r="B912" s="1">
        <v>0.88784051520757767</v>
      </c>
      <c r="C912" s="1">
        <v>0.22125112452419227</v>
      </c>
      <c r="D912">
        <v>18</v>
      </c>
      <c r="E912" s="73" t="s">
        <v>5270</v>
      </c>
      <c r="F912" s="36" t="s">
        <v>5271</v>
      </c>
      <c r="G912" s="36" t="s">
        <v>3398</v>
      </c>
      <c r="H912" s="36" t="s">
        <v>3752</v>
      </c>
    </row>
    <row r="913" spans="1:9">
      <c r="A913" s="1">
        <v>0.52550586196277127</v>
      </c>
      <c r="B913" s="1">
        <v>0.93622122789429929</v>
      </c>
      <c r="C913" s="1">
        <v>0.22339748930872094</v>
      </c>
      <c r="D913">
        <v>13</v>
      </c>
      <c r="E913" s="73" t="s">
        <v>5401</v>
      </c>
      <c r="F913" s="36" t="s">
        <v>5402</v>
      </c>
      <c r="G913" s="108" t="s">
        <v>3356</v>
      </c>
      <c r="H913" t="s">
        <v>3752</v>
      </c>
    </row>
    <row r="914" spans="1:9">
      <c r="A914" s="1">
        <v>0.52550586196277127</v>
      </c>
      <c r="B914" s="1">
        <v>0.93622122789429929</v>
      </c>
      <c r="C914" s="1">
        <v>0.22648473207885322</v>
      </c>
      <c r="D914">
        <v>14</v>
      </c>
      <c r="E914" s="73" t="s">
        <v>5403</v>
      </c>
      <c r="F914" s="36" t="s">
        <v>5404</v>
      </c>
      <c r="G914" s="98" t="s">
        <v>3479</v>
      </c>
      <c r="H914" t="s">
        <v>3752</v>
      </c>
    </row>
    <row r="915" spans="1:9">
      <c r="A915" s="1">
        <v>0.52550586196277127</v>
      </c>
      <c r="B915" s="1">
        <v>0.80277592639886974</v>
      </c>
      <c r="C915" s="1">
        <v>0.22720806584041087</v>
      </c>
      <c r="D915">
        <v>20</v>
      </c>
      <c r="E915" s="73" t="s">
        <v>5474</v>
      </c>
      <c r="F915" s="36" t="s">
        <v>5475</v>
      </c>
      <c r="G915" s="98" t="s">
        <v>3503</v>
      </c>
      <c r="H915" s="36" t="s">
        <v>3752</v>
      </c>
    </row>
    <row r="916" spans="1:9">
      <c r="A916" s="1">
        <v>0.52550586196277127</v>
      </c>
      <c r="B916" s="99">
        <v>0.80277592639886974</v>
      </c>
      <c r="C916" s="1">
        <v>0.23711027879300373</v>
      </c>
      <c r="D916">
        <v>22</v>
      </c>
      <c r="E916" s="73" t="s">
        <v>5476</v>
      </c>
      <c r="F916" s="36" t="s">
        <v>5477</v>
      </c>
      <c r="G916" s="98" t="s">
        <v>3505</v>
      </c>
      <c r="H916" s="36" t="s">
        <v>3752</v>
      </c>
    </row>
    <row r="917" spans="1:9">
      <c r="A917" s="1">
        <v>0.52550586196277127</v>
      </c>
      <c r="B917" s="1">
        <v>0.9910442883158086</v>
      </c>
      <c r="C917" s="1">
        <v>0.23831962365394865</v>
      </c>
      <c r="D917">
        <v>36</v>
      </c>
      <c r="E917" s="73" t="s">
        <v>5341</v>
      </c>
      <c r="F917" s="36" t="s">
        <v>5342</v>
      </c>
      <c r="G917" s="36" t="s">
        <v>3347</v>
      </c>
      <c r="H917" s="36" t="s">
        <v>3752</v>
      </c>
    </row>
    <row r="918" spans="1:9">
      <c r="A918" s="1">
        <v>0.52550586196277127</v>
      </c>
      <c r="B918" s="1">
        <v>0.9910442883158086</v>
      </c>
      <c r="C918" s="1">
        <v>0.23883403358961364</v>
      </c>
      <c r="D918">
        <v>15</v>
      </c>
      <c r="E918" s="73" t="s">
        <v>5310</v>
      </c>
      <c r="F918" s="36" t="s">
        <v>5311</v>
      </c>
      <c r="G918" t="s">
        <v>3415</v>
      </c>
      <c r="H918" t="s">
        <v>3752</v>
      </c>
    </row>
    <row r="919" spans="1:9">
      <c r="A919" s="1">
        <v>0.52550586196277127</v>
      </c>
      <c r="B919" s="1">
        <v>0.88784051520757767</v>
      </c>
      <c r="C919" s="1">
        <v>0.24449996488027437</v>
      </c>
      <c r="D919">
        <v>11</v>
      </c>
      <c r="E919" s="73" t="s">
        <v>5257</v>
      </c>
      <c r="F919" s="36" t="s">
        <v>5258</v>
      </c>
      <c r="G919" s="103" t="s">
        <v>3332</v>
      </c>
      <c r="H919" s="36" t="s">
        <v>3752</v>
      </c>
    </row>
    <row r="920" spans="1:9">
      <c r="A920" s="1">
        <v>0.52550586196277127</v>
      </c>
      <c r="B920" s="1">
        <v>0.93622122789429929</v>
      </c>
      <c r="C920" s="1">
        <v>0.2463595973299928</v>
      </c>
      <c r="D920">
        <v>9</v>
      </c>
      <c r="E920" s="73" t="s">
        <v>5392</v>
      </c>
      <c r="F920" s="36" t="s">
        <v>5394</v>
      </c>
      <c r="G920" s="98" t="s">
        <v>3476</v>
      </c>
      <c r="H920" s="98" t="s">
        <v>3752</v>
      </c>
    </row>
    <row r="921" spans="1:9">
      <c r="A921" s="1">
        <v>0.52550586196277127</v>
      </c>
      <c r="B921" s="1">
        <v>0.25663933604106137</v>
      </c>
      <c r="C921" s="1">
        <v>0.24856832300797405</v>
      </c>
      <c r="D921">
        <v>4</v>
      </c>
      <c r="E921" s="60" t="s">
        <v>5576</v>
      </c>
      <c r="F921" s="36" t="s">
        <v>5577</v>
      </c>
      <c r="G921" s="108" t="s">
        <v>3441</v>
      </c>
      <c r="H921" s="60" t="s">
        <v>3752</v>
      </c>
    </row>
    <row r="922" spans="1:9">
      <c r="A922" s="1">
        <v>0.52550586196277127</v>
      </c>
      <c r="B922" s="1">
        <v>0.9910442883158086</v>
      </c>
      <c r="C922" s="1">
        <v>0.25029236998438187</v>
      </c>
      <c r="D922">
        <v>9</v>
      </c>
      <c r="E922" s="73" t="s">
        <v>5299</v>
      </c>
      <c r="F922" s="36" t="s">
        <v>5300</v>
      </c>
      <c r="G922" s="98" t="s">
        <v>3410</v>
      </c>
      <c r="H922" t="s">
        <v>3752</v>
      </c>
    </row>
    <row r="923" spans="1:9">
      <c r="A923" s="99">
        <v>0.52550586196277127</v>
      </c>
      <c r="B923" s="99">
        <v>0.80277592639886974</v>
      </c>
      <c r="C923" s="99">
        <v>0.25778856248190596</v>
      </c>
      <c r="D923" s="98">
        <v>1</v>
      </c>
      <c r="E923" s="73" t="s">
        <v>5437</v>
      </c>
      <c r="F923" s="36" t="s">
        <v>5438</v>
      </c>
      <c r="G923" s="36" t="s">
        <v>3365</v>
      </c>
      <c r="H923" s="36" t="s">
        <v>3752</v>
      </c>
      <c r="I923" s="98"/>
    </row>
    <row r="924" spans="1:9">
      <c r="A924" s="1">
        <v>0.52550586196277127</v>
      </c>
      <c r="B924" s="1">
        <v>0.93622122789429929</v>
      </c>
      <c r="C924" s="1">
        <v>0.26060392334150106</v>
      </c>
      <c r="D924">
        <v>32</v>
      </c>
      <c r="E924" s="73" t="s">
        <v>5433</v>
      </c>
      <c r="F924" s="36" t="s">
        <v>5434</v>
      </c>
      <c r="G924" s="98" t="s">
        <v>3489</v>
      </c>
      <c r="H924" t="s">
        <v>3752</v>
      </c>
    </row>
    <row r="925" spans="1:9">
      <c r="A925" s="1">
        <v>0.52550586196277127</v>
      </c>
      <c r="B925" s="1">
        <v>0.9910442883158086</v>
      </c>
      <c r="C925" s="1">
        <v>0.2708049529669222</v>
      </c>
      <c r="D925">
        <v>20</v>
      </c>
      <c r="E925" s="73" t="s">
        <v>5319</v>
      </c>
      <c r="F925" s="36" t="s">
        <v>5320</v>
      </c>
      <c r="G925" s="98" t="s">
        <v>3418</v>
      </c>
      <c r="H925" s="98" t="s">
        <v>3752</v>
      </c>
    </row>
    <row r="926" spans="1:9">
      <c r="A926" s="1">
        <v>0.52550586196277127</v>
      </c>
      <c r="B926" s="1">
        <v>0.9910442883158086</v>
      </c>
      <c r="C926" s="1">
        <v>0.27870108100550595</v>
      </c>
      <c r="D926">
        <v>3</v>
      </c>
      <c r="E926" s="73" t="s">
        <v>5288</v>
      </c>
      <c r="F926" s="36" t="s">
        <v>4509</v>
      </c>
      <c r="G926" s="98" t="s">
        <v>3405</v>
      </c>
      <c r="H926" s="98" t="s">
        <v>3752</v>
      </c>
    </row>
    <row r="927" spans="1:9">
      <c r="A927" s="1">
        <v>0.52550586196277127</v>
      </c>
      <c r="B927" s="1">
        <v>0.9910442883158086</v>
      </c>
      <c r="C927" s="1">
        <v>0.27989493545422339</v>
      </c>
      <c r="D927">
        <v>8</v>
      </c>
      <c r="E927" s="73" t="s">
        <v>5297</v>
      </c>
      <c r="F927" s="36" t="s">
        <v>5298</v>
      </c>
      <c r="G927" s="98" t="s">
        <v>3409</v>
      </c>
      <c r="H927" s="98" t="s">
        <v>3752</v>
      </c>
    </row>
    <row r="928" spans="1:9">
      <c r="A928" s="1">
        <v>0.52550586196277127</v>
      </c>
      <c r="B928" s="1">
        <v>0.88784051520757767</v>
      </c>
      <c r="C928" s="1">
        <v>0.28171156719152013</v>
      </c>
      <c r="D928">
        <v>16</v>
      </c>
      <c r="E928" s="73" t="s">
        <v>5266</v>
      </c>
      <c r="F928" s="36" t="s">
        <v>5267</v>
      </c>
      <c r="G928" s="103" t="s">
        <v>3335</v>
      </c>
      <c r="H928" s="36" t="s">
        <v>3752</v>
      </c>
    </row>
    <row r="929" spans="1:9">
      <c r="A929" s="1">
        <v>0.52550586196277127</v>
      </c>
      <c r="B929" s="1">
        <v>0.25663933604106137</v>
      </c>
      <c r="C929" s="1">
        <v>0.28218550143767129</v>
      </c>
      <c r="D929">
        <v>24</v>
      </c>
      <c r="E929" s="60" t="s">
        <v>5611</v>
      </c>
      <c r="F929" s="36" t="s">
        <v>5612</v>
      </c>
      <c r="G929" s="108" t="s">
        <v>3457</v>
      </c>
      <c r="H929" s="60" t="s">
        <v>3752</v>
      </c>
    </row>
    <row r="930" spans="1:9">
      <c r="A930" s="1">
        <v>0.52550586196277127</v>
      </c>
      <c r="B930" s="1">
        <v>0.9910442883158086</v>
      </c>
      <c r="C930" s="1">
        <v>0.28535569438744501</v>
      </c>
      <c r="D930">
        <v>10</v>
      </c>
      <c r="E930" s="73" t="s">
        <v>5301</v>
      </c>
      <c r="F930" s="36" t="s">
        <v>5302</v>
      </c>
      <c r="G930" s="98" t="s">
        <v>3411</v>
      </c>
      <c r="H930" t="s">
        <v>3752</v>
      </c>
    </row>
    <row r="931" spans="1:9">
      <c r="A931" s="1">
        <v>0.52550586196277127</v>
      </c>
      <c r="B931" s="1">
        <v>0.9910442883158086</v>
      </c>
      <c r="C931" s="1">
        <v>0.28978308097424843</v>
      </c>
      <c r="D931">
        <v>46</v>
      </c>
      <c r="E931" s="73" t="s">
        <v>5351</v>
      </c>
      <c r="F931" s="36" t="s">
        <v>5352</v>
      </c>
      <c r="G931" s="98" t="s">
        <v>3430</v>
      </c>
      <c r="H931" s="98" t="s">
        <v>3752</v>
      </c>
    </row>
    <row r="932" spans="1:9">
      <c r="A932" s="1">
        <v>0.52550586196277127</v>
      </c>
      <c r="B932" s="1">
        <v>0.25663933604106137</v>
      </c>
      <c r="C932" s="1">
        <v>0.29020546180032236</v>
      </c>
      <c r="D932">
        <v>26</v>
      </c>
      <c r="E932" s="60" t="s">
        <v>5615</v>
      </c>
      <c r="F932" s="36" t="s">
        <v>5616</v>
      </c>
      <c r="G932" s="108" t="s">
        <v>3459</v>
      </c>
      <c r="H932" s="60" t="s">
        <v>3752</v>
      </c>
    </row>
    <row r="933" spans="1:9">
      <c r="A933" s="99">
        <v>0.52550586196277127</v>
      </c>
      <c r="B933" s="99">
        <v>0.80277592639886974</v>
      </c>
      <c r="C933" s="1">
        <v>0.29759116766657046</v>
      </c>
      <c r="D933" s="98">
        <v>46</v>
      </c>
      <c r="E933" s="73" t="s">
        <v>5506</v>
      </c>
      <c r="F933" s="36" t="s">
        <v>5507</v>
      </c>
      <c r="G933" s="36" t="s">
        <v>3375</v>
      </c>
      <c r="H933" s="36" t="s">
        <v>3752</v>
      </c>
      <c r="I933" s="98"/>
    </row>
    <row r="934" spans="1:9">
      <c r="A934" s="99">
        <v>0.52550586196277127</v>
      </c>
      <c r="B934" s="99">
        <v>0.9910442883158086</v>
      </c>
      <c r="C934" s="99">
        <v>0.29889093510863862</v>
      </c>
      <c r="D934" s="98">
        <v>21</v>
      </c>
      <c r="E934" s="73" t="s">
        <v>5321</v>
      </c>
      <c r="F934" s="36" t="s">
        <v>5322</v>
      </c>
      <c r="G934" s="36" t="s">
        <v>3342</v>
      </c>
      <c r="H934" s="98" t="s">
        <v>3752</v>
      </c>
      <c r="I934" s="98"/>
    </row>
    <row r="935" spans="1:9">
      <c r="A935" s="1">
        <v>0.52550586196277127</v>
      </c>
      <c r="B935" s="1">
        <v>0.80277592639886974</v>
      </c>
      <c r="C935" s="1">
        <v>0.30016327693651734</v>
      </c>
      <c r="D935">
        <v>42</v>
      </c>
      <c r="E935" s="73" t="s">
        <v>5503</v>
      </c>
      <c r="F935" s="36" t="s">
        <v>5504</v>
      </c>
      <c r="G935" s="98" t="s">
        <v>3516</v>
      </c>
      <c r="H935" s="36" t="s">
        <v>3752</v>
      </c>
    </row>
    <row r="936" spans="1:9">
      <c r="A936" s="1">
        <v>0.52550586196277127</v>
      </c>
      <c r="B936" s="1">
        <v>0.93622122789429929</v>
      </c>
      <c r="C936" s="1">
        <v>0.31556789355059878</v>
      </c>
      <c r="D936">
        <v>12</v>
      </c>
      <c r="E936" s="73" t="s">
        <v>5399</v>
      </c>
      <c r="F936" s="36" t="s">
        <v>5400</v>
      </c>
      <c r="G936" s="108" t="s">
        <v>3355</v>
      </c>
      <c r="H936" s="98" t="s">
        <v>3752</v>
      </c>
    </row>
    <row r="937" spans="1:9">
      <c r="A937" s="1">
        <v>0.52550586196277127</v>
      </c>
      <c r="B937" s="1">
        <v>0.9910442883158086</v>
      </c>
      <c r="C937" s="1">
        <v>0.31636281328849125</v>
      </c>
      <c r="D937">
        <v>22</v>
      </c>
      <c r="E937" s="73" t="s">
        <v>3951</v>
      </c>
      <c r="F937" s="36" t="s">
        <v>5323</v>
      </c>
      <c r="G937" s="98" t="s">
        <v>3419</v>
      </c>
      <c r="H937" t="s">
        <v>3752</v>
      </c>
    </row>
    <row r="938" spans="1:9">
      <c r="A938" s="1">
        <v>0.52550586196277127</v>
      </c>
      <c r="B938" s="1">
        <v>0.25663933604106137</v>
      </c>
      <c r="C938" s="1">
        <v>0.32157346136220144</v>
      </c>
      <c r="D938">
        <v>5</v>
      </c>
      <c r="E938" s="60" t="s">
        <v>5578</v>
      </c>
      <c r="F938" s="36" t="s">
        <v>4452</v>
      </c>
      <c r="G938" s="108" t="s">
        <v>3442</v>
      </c>
      <c r="H938" s="60" t="s">
        <v>3752</v>
      </c>
    </row>
    <row r="939" spans="1:9">
      <c r="A939" s="99">
        <v>0.52550586196277127</v>
      </c>
      <c r="B939" s="99">
        <v>0.43561974961587346</v>
      </c>
      <c r="C939" s="99">
        <v>0.32296474756855953</v>
      </c>
      <c r="D939" s="98">
        <v>24</v>
      </c>
      <c r="E939" s="73" t="s">
        <v>5545</v>
      </c>
      <c r="F939" s="36" t="s">
        <v>5546</v>
      </c>
      <c r="G939" s="36" t="s">
        <v>3534</v>
      </c>
      <c r="H939" s="36" t="s">
        <v>3752</v>
      </c>
    </row>
    <row r="940" spans="1:9">
      <c r="A940" s="1">
        <v>0.52550586196277127</v>
      </c>
      <c r="B940" s="1">
        <v>0.25663933604106137</v>
      </c>
      <c r="C940" s="1">
        <v>0.32444680850408281</v>
      </c>
      <c r="D940">
        <v>21</v>
      </c>
      <c r="E940" s="60" t="s">
        <v>5605</v>
      </c>
      <c r="F940" s="36" t="s">
        <v>5606</v>
      </c>
      <c r="G940" s="108" t="s">
        <v>3454</v>
      </c>
      <c r="H940" s="60" t="s">
        <v>3752</v>
      </c>
    </row>
    <row r="941" spans="1:9">
      <c r="A941" s="1">
        <v>0.52550586196277127</v>
      </c>
      <c r="B941" s="1">
        <v>0.80277592639886974</v>
      </c>
      <c r="C941" s="1">
        <v>0.32494083428505216</v>
      </c>
      <c r="D941">
        <v>11</v>
      </c>
      <c r="E941" s="73" t="s">
        <v>5456</v>
      </c>
      <c r="F941" s="36" t="s">
        <v>5457</v>
      </c>
      <c r="G941" s="98" t="s">
        <v>3496</v>
      </c>
      <c r="H941" s="36" t="s">
        <v>3752</v>
      </c>
    </row>
    <row r="942" spans="1:9">
      <c r="A942" s="1">
        <v>0.52550586196277127</v>
      </c>
      <c r="B942" s="1">
        <v>0.80277592639886974</v>
      </c>
      <c r="C942" s="1">
        <v>0.32928827031685948</v>
      </c>
      <c r="D942">
        <v>24</v>
      </c>
      <c r="E942" s="73" t="s">
        <v>5479</v>
      </c>
      <c r="F942" s="36" t="s">
        <v>5480</v>
      </c>
      <c r="G942" s="98" t="s">
        <v>3507</v>
      </c>
      <c r="H942" s="36" t="s">
        <v>3752</v>
      </c>
    </row>
    <row r="943" spans="1:9">
      <c r="A943" s="1">
        <v>0.52550586196277127</v>
      </c>
      <c r="B943" s="1">
        <v>0.93622122789429929</v>
      </c>
      <c r="C943" s="1">
        <v>0.33037841489853603</v>
      </c>
      <c r="D943">
        <v>3</v>
      </c>
      <c r="E943" s="73" t="s">
        <v>5383</v>
      </c>
      <c r="F943" s="36" t="s">
        <v>5384</v>
      </c>
      <c r="G943" s="98" t="s">
        <v>3473</v>
      </c>
      <c r="H943" t="s">
        <v>3752</v>
      </c>
    </row>
    <row r="944" spans="1:9">
      <c r="A944" s="1">
        <v>0.52550586196277127</v>
      </c>
      <c r="B944" s="1">
        <v>0.25663933604106137</v>
      </c>
      <c r="C944" s="1">
        <v>0.3307944730845056</v>
      </c>
      <c r="D944">
        <v>8</v>
      </c>
      <c r="E944" s="60" t="s">
        <v>5582</v>
      </c>
      <c r="F944" s="36" t="s">
        <v>5583</v>
      </c>
      <c r="G944" s="108" t="s">
        <v>3445</v>
      </c>
      <c r="H944" s="60" t="s">
        <v>3752</v>
      </c>
    </row>
    <row r="945" spans="1:8">
      <c r="A945" s="1">
        <v>0.52550586196277127</v>
      </c>
      <c r="B945" s="1">
        <v>0.80277592639886974</v>
      </c>
      <c r="C945" s="1">
        <v>0.33541229970757735</v>
      </c>
      <c r="D945">
        <v>29</v>
      </c>
      <c r="E945" s="73" t="s">
        <v>5489</v>
      </c>
      <c r="F945" s="36" t="s">
        <v>5490</v>
      </c>
      <c r="G945" t="s">
        <v>3510</v>
      </c>
      <c r="H945" s="36" t="s">
        <v>3752</v>
      </c>
    </row>
    <row r="946" spans="1:8">
      <c r="A946" s="1">
        <v>0.52550586196277127</v>
      </c>
      <c r="B946" s="1">
        <v>0.80277592639886974</v>
      </c>
      <c r="C946" s="1">
        <v>0.33801078700682596</v>
      </c>
      <c r="D946">
        <v>23</v>
      </c>
      <c r="E946" s="73" t="s">
        <v>3953</v>
      </c>
      <c r="F946" s="36" t="s">
        <v>5478</v>
      </c>
      <c r="G946" s="98" t="s">
        <v>3506</v>
      </c>
      <c r="H946" s="36" t="s">
        <v>3752</v>
      </c>
    </row>
    <row r="947" spans="1:8">
      <c r="A947" s="1">
        <v>0.52550586196277127</v>
      </c>
      <c r="B947" s="1">
        <v>0.25663933604106137</v>
      </c>
      <c r="C947" s="1">
        <v>0.33843515534761792</v>
      </c>
      <c r="D947" s="98">
        <v>2</v>
      </c>
      <c r="E947" s="60" t="s">
        <v>5572</v>
      </c>
      <c r="F947" s="36" t="s">
        <v>5573</v>
      </c>
      <c r="G947" s="108" t="s">
        <v>3439</v>
      </c>
      <c r="H947" s="60" t="s">
        <v>3752</v>
      </c>
    </row>
    <row r="948" spans="1:8">
      <c r="A948" s="1">
        <v>0.52550586196277127</v>
      </c>
      <c r="B948" s="1">
        <v>0.43561974961587346</v>
      </c>
      <c r="C948" s="1">
        <v>0.33864459643889622</v>
      </c>
      <c r="D948" s="98">
        <v>7</v>
      </c>
      <c r="E948" s="73" t="s">
        <v>3872</v>
      </c>
      <c r="F948" s="36" t="s">
        <v>5519</v>
      </c>
      <c r="G948" s="36" t="s">
        <v>3522</v>
      </c>
      <c r="H948" s="36" t="s">
        <v>3752</v>
      </c>
    </row>
    <row r="949" spans="1:8">
      <c r="A949" s="1">
        <v>0.52550586196277127</v>
      </c>
      <c r="B949" s="1">
        <v>0.43561974961587346</v>
      </c>
      <c r="C949" s="1">
        <v>0.34299462526181157</v>
      </c>
      <c r="D949">
        <v>25</v>
      </c>
      <c r="E949" s="73" t="s">
        <v>5547</v>
      </c>
      <c r="F949" s="36" t="s">
        <v>5548</v>
      </c>
      <c r="G949" s="36" t="s">
        <v>3383</v>
      </c>
      <c r="H949" s="36" t="s">
        <v>3752</v>
      </c>
    </row>
    <row r="950" spans="1:8">
      <c r="A950" s="1">
        <v>0.52550586196277127</v>
      </c>
      <c r="B950" s="1">
        <v>0.43561974961587346</v>
      </c>
      <c r="C950" s="1">
        <v>0.34457074233310681</v>
      </c>
      <c r="D950">
        <v>26</v>
      </c>
      <c r="E950" s="73" t="s">
        <v>5549</v>
      </c>
      <c r="F950" s="36" t="s">
        <v>5550</v>
      </c>
      <c r="G950" s="36" t="s">
        <v>3535</v>
      </c>
      <c r="H950" s="36" t="s">
        <v>3752</v>
      </c>
    </row>
    <row r="951" spans="1:8">
      <c r="A951" s="1">
        <v>0.52550586196277127</v>
      </c>
      <c r="B951" s="1">
        <v>0.88784051520757767</v>
      </c>
      <c r="C951" s="1">
        <v>0.35040390500369789</v>
      </c>
      <c r="D951">
        <v>4</v>
      </c>
      <c r="E951" s="73" t="s">
        <v>5245</v>
      </c>
      <c r="F951" s="36" t="s">
        <v>5246</v>
      </c>
      <c r="G951" s="36" t="s">
        <v>3390</v>
      </c>
      <c r="H951" s="36" t="s">
        <v>3752</v>
      </c>
    </row>
    <row r="952" spans="1:8">
      <c r="A952" s="1">
        <v>0.52550586196277127</v>
      </c>
      <c r="B952" s="1">
        <v>0.80277592639886974</v>
      </c>
      <c r="C952" s="1">
        <v>0.35158346632599458</v>
      </c>
      <c r="D952">
        <v>32</v>
      </c>
      <c r="E952" s="73" t="s">
        <v>5493</v>
      </c>
      <c r="F952" s="36" t="s">
        <v>5494</v>
      </c>
      <c r="G952" s="98" t="s">
        <v>3512</v>
      </c>
      <c r="H952" s="36" t="s">
        <v>3752</v>
      </c>
    </row>
    <row r="953" spans="1:8">
      <c r="A953" s="1">
        <v>0.52550586196277127</v>
      </c>
      <c r="B953" s="1">
        <v>0.9910442883158086</v>
      </c>
      <c r="C953" s="1">
        <v>0.35202359710335485</v>
      </c>
      <c r="D953">
        <v>56</v>
      </c>
      <c r="E953" s="73" t="s">
        <v>5361</v>
      </c>
      <c r="F953" s="36" t="s">
        <v>5260</v>
      </c>
      <c r="G953" s="36" t="s">
        <v>3350</v>
      </c>
      <c r="H953" s="36" t="s">
        <v>3752</v>
      </c>
    </row>
    <row r="954" spans="1:8">
      <c r="A954" s="1">
        <v>0.52550586196277127</v>
      </c>
      <c r="B954" s="1">
        <v>0.43561974961587346</v>
      </c>
      <c r="C954" s="1">
        <v>0.3576650826461335</v>
      </c>
      <c r="D954">
        <v>10</v>
      </c>
      <c r="E954" s="73" t="s">
        <v>5524</v>
      </c>
      <c r="F954" s="36" t="s">
        <v>5525</v>
      </c>
      <c r="G954" s="36" t="s">
        <v>3378</v>
      </c>
      <c r="H954" s="36" t="s">
        <v>3752</v>
      </c>
    </row>
    <row r="955" spans="1:8">
      <c r="A955" s="1">
        <v>0.52550586196277127</v>
      </c>
      <c r="B955" s="1">
        <v>0.43561974961587346</v>
      </c>
      <c r="C955" s="1">
        <v>0.35798070112299651</v>
      </c>
      <c r="D955">
        <v>46</v>
      </c>
      <c r="E955" s="73" t="s">
        <v>4510</v>
      </c>
      <c r="F955" s="36" t="s">
        <v>5567</v>
      </c>
      <c r="G955" s="36" t="s">
        <v>3386</v>
      </c>
      <c r="H955" s="36" t="s">
        <v>3752</v>
      </c>
    </row>
    <row r="956" spans="1:8">
      <c r="A956" s="1">
        <v>0.52550586196277127</v>
      </c>
      <c r="B956" s="1">
        <v>0.93622122789429929</v>
      </c>
      <c r="C956" s="1">
        <v>0.35819528724998806</v>
      </c>
      <c r="D956">
        <v>34</v>
      </c>
      <c r="E956" s="73" t="s">
        <v>5435</v>
      </c>
      <c r="F956" s="36" t="s">
        <v>5436</v>
      </c>
      <c r="G956" s="108" t="s">
        <v>3364</v>
      </c>
      <c r="H956" s="60" t="s">
        <v>3752</v>
      </c>
    </row>
    <row r="957" spans="1:8">
      <c r="A957" s="1">
        <v>0.52550586196277127</v>
      </c>
      <c r="B957" s="1">
        <v>0.88784051520757767</v>
      </c>
      <c r="C957" s="1">
        <v>0.36115912634095504</v>
      </c>
      <c r="D957">
        <v>8</v>
      </c>
      <c r="E957" s="73" t="s">
        <v>5253</v>
      </c>
      <c r="F957" s="36" t="s">
        <v>5254</v>
      </c>
      <c r="G957" s="36" t="s">
        <v>3393</v>
      </c>
      <c r="H957" s="36" t="s">
        <v>3752</v>
      </c>
    </row>
    <row r="958" spans="1:8">
      <c r="A958" s="1">
        <v>0.52550586196277127</v>
      </c>
      <c r="B958" s="1">
        <v>0.43561974961587346</v>
      </c>
      <c r="C958" s="1">
        <v>0.36181978551890781</v>
      </c>
      <c r="D958">
        <v>2</v>
      </c>
      <c r="E958" s="73" t="s">
        <v>5510</v>
      </c>
      <c r="F958" s="36" t="s">
        <v>5511</v>
      </c>
      <c r="G958" s="36" t="s">
        <v>3518</v>
      </c>
      <c r="H958" s="36" t="s">
        <v>3752</v>
      </c>
    </row>
    <row r="959" spans="1:8">
      <c r="A959" s="1">
        <v>0.52550586196277127</v>
      </c>
      <c r="B959" s="1">
        <v>0.25663933604106137</v>
      </c>
      <c r="C959" s="1">
        <v>0.3675002119965165</v>
      </c>
      <c r="D959">
        <v>11</v>
      </c>
      <c r="E959" s="60" t="s">
        <v>5586</v>
      </c>
      <c r="F959" s="73" t="s">
        <v>5587</v>
      </c>
      <c r="G959" s="108" t="s">
        <v>3546</v>
      </c>
      <c r="H959" s="60" t="s">
        <v>3752</v>
      </c>
    </row>
    <row r="960" spans="1:8">
      <c r="A960" s="1">
        <v>0.52550586196277127</v>
      </c>
      <c r="B960" s="1">
        <v>0.43561974961587346</v>
      </c>
      <c r="C960" s="1">
        <v>0.37130117500103177</v>
      </c>
      <c r="D960">
        <v>34</v>
      </c>
      <c r="E960" s="73" t="s">
        <v>5559</v>
      </c>
      <c r="F960" s="36" t="s">
        <v>5431</v>
      </c>
      <c r="G960" s="36" t="s">
        <v>3541</v>
      </c>
      <c r="H960" s="36" t="s">
        <v>3752</v>
      </c>
    </row>
    <row r="961" spans="1:9">
      <c r="A961" s="1">
        <v>0.52550586196277127</v>
      </c>
      <c r="B961" s="1">
        <v>0.80277592639886974</v>
      </c>
      <c r="C961" s="1">
        <v>0.3738989859844164</v>
      </c>
      <c r="D961">
        <v>36</v>
      </c>
      <c r="E961" s="73" t="s">
        <v>5497</v>
      </c>
      <c r="F961" s="36" t="s">
        <v>5498</v>
      </c>
      <c r="G961" t="s">
        <v>3514</v>
      </c>
      <c r="H961" s="36" t="s">
        <v>3752</v>
      </c>
    </row>
    <row r="962" spans="1:9">
      <c r="A962" s="1">
        <v>0.52550586196277127</v>
      </c>
      <c r="B962" s="1">
        <v>0.25663933604106137</v>
      </c>
      <c r="C962" s="1">
        <v>0.37410758483025597</v>
      </c>
      <c r="D962">
        <v>44</v>
      </c>
      <c r="E962" t="s">
        <v>5633</v>
      </c>
      <c r="F962" s="98" t="s">
        <v>5634</v>
      </c>
      <c r="G962" t="s">
        <v>3468</v>
      </c>
      <c r="H962" s="98" t="s">
        <v>3752</v>
      </c>
    </row>
    <row r="963" spans="1:9">
      <c r="A963" s="1">
        <v>0.52550586196277127</v>
      </c>
      <c r="B963" s="1">
        <v>0.54565087362919507</v>
      </c>
      <c r="C963" s="1">
        <v>0.3827791069823665</v>
      </c>
      <c r="D963">
        <v>52</v>
      </c>
      <c r="E963" s="73" t="s">
        <v>5282</v>
      </c>
      <c r="F963" s="36" t="s">
        <v>5379</v>
      </c>
      <c r="G963" s="36" t="s">
        <v>3438</v>
      </c>
      <c r="H963" s="36" t="s">
        <v>3752</v>
      </c>
    </row>
    <row r="964" spans="1:9">
      <c r="A964" s="1">
        <v>0.52550586196277127</v>
      </c>
      <c r="B964" s="1">
        <v>0.43561974961587346</v>
      </c>
      <c r="C964" s="1">
        <v>0.39491027124841316</v>
      </c>
      <c r="D964">
        <v>19</v>
      </c>
      <c r="E964" s="73" t="s">
        <v>5537</v>
      </c>
      <c r="F964" s="36" t="s">
        <v>5475</v>
      </c>
      <c r="G964" s="36" t="s">
        <v>3531</v>
      </c>
      <c r="H964" s="36" t="s">
        <v>3752</v>
      </c>
    </row>
    <row r="965" spans="1:9">
      <c r="A965" s="1">
        <v>0.52550586196277127</v>
      </c>
      <c r="B965" s="1">
        <v>0.93622122789429929</v>
      </c>
      <c r="C965" s="1">
        <v>0.39869872417698105</v>
      </c>
      <c r="D965">
        <v>15</v>
      </c>
      <c r="E965" s="73" t="s">
        <v>5405</v>
      </c>
      <c r="F965" s="36" t="s">
        <v>5406</v>
      </c>
      <c r="G965" t="s">
        <v>3480</v>
      </c>
      <c r="H965" t="s">
        <v>3752</v>
      </c>
    </row>
    <row r="966" spans="1:9">
      <c r="A966" s="1">
        <v>0.52550586196277127</v>
      </c>
      <c r="B966" s="1">
        <v>0.80277592639886974</v>
      </c>
      <c r="C966" s="1">
        <v>0.40175439892929066</v>
      </c>
      <c r="D966">
        <v>9</v>
      </c>
      <c r="E966" s="73" t="s">
        <v>5452</v>
      </c>
      <c r="F966" s="36" t="s">
        <v>5453</v>
      </c>
      <c r="G966" s="98" t="s">
        <v>3495</v>
      </c>
      <c r="H966" s="36" t="s">
        <v>3752</v>
      </c>
    </row>
    <row r="967" spans="1:9">
      <c r="A967" s="1">
        <v>0.52550586196277127</v>
      </c>
      <c r="B967" s="1">
        <v>0.80277592639886974</v>
      </c>
      <c r="C967" s="1">
        <v>0.40253897083505541</v>
      </c>
      <c r="D967">
        <v>17</v>
      </c>
      <c r="E967" s="73" t="s">
        <v>5468</v>
      </c>
      <c r="F967" s="36" t="s">
        <v>5469</v>
      </c>
      <c r="G967" s="36" t="s">
        <v>3370</v>
      </c>
      <c r="H967" s="36" t="s">
        <v>3752</v>
      </c>
    </row>
    <row r="968" spans="1:9">
      <c r="A968" s="1">
        <v>0.52550586196277127</v>
      </c>
      <c r="B968" s="1">
        <v>0.25663933604106137</v>
      </c>
      <c r="C968" s="1">
        <v>0.4102537719603937</v>
      </c>
      <c r="D968">
        <v>6</v>
      </c>
      <c r="E968" s="60" t="s">
        <v>5579</v>
      </c>
      <c r="F968" s="36" t="s">
        <v>5580</v>
      </c>
      <c r="G968" s="108" t="s">
        <v>3443</v>
      </c>
      <c r="H968" s="60" t="s">
        <v>3752</v>
      </c>
    </row>
    <row r="969" spans="1:9">
      <c r="A969" s="1">
        <v>0.52550586196277127</v>
      </c>
      <c r="B969" s="1">
        <v>0.80277592639886974</v>
      </c>
      <c r="C969" s="1">
        <v>0.41574378685406432</v>
      </c>
      <c r="D969">
        <v>18</v>
      </c>
      <c r="E969" s="73" t="s">
        <v>5470</v>
      </c>
      <c r="F969" s="36" t="s">
        <v>5471</v>
      </c>
      <c r="G969" s="98" t="s">
        <v>3501</v>
      </c>
      <c r="H969" s="36" t="s">
        <v>3752</v>
      </c>
    </row>
    <row r="970" spans="1:9">
      <c r="A970" s="1">
        <v>0.52550586196277127</v>
      </c>
      <c r="B970" s="1">
        <v>0.9910442883158086</v>
      </c>
      <c r="C970" s="1">
        <v>0.4217067388414496</v>
      </c>
      <c r="D970">
        <v>38</v>
      </c>
      <c r="E970" s="73" t="s">
        <v>5343</v>
      </c>
      <c r="F970" s="36" t="s">
        <v>5344</v>
      </c>
      <c r="G970" t="s">
        <v>3426</v>
      </c>
      <c r="H970" s="98" t="s">
        <v>3752</v>
      </c>
    </row>
    <row r="971" spans="1:9">
      <c r="A971" s="1">
        <v>0.52550586196277127</v>
      </c>
      <c r="B971" s="1">
        <v>0.43561974961587346</v>
      </c>
      <c r="C971" s="1">
        <v>0.4276234530137093</v>
      </c>
      <c r="D971">
        <v>48</v>
      </c>
      <c r="E971" s="73" t="s">
        <v>5568</v>
      </c>
      <c r="F971" s="36" t="s">
        <v>5569</v>
      </c>
      <c r="G971" s="36" t="s">
        <v>3387</v>
      </c>
      <c r="H971" s="36" t="s">
        <v>3752</v>
      </c>
    </row>
    <row r="972" spans="1:9">
      <c r="A972" s="1">
        <v>0.52550586196277127</v>
      </c>
      <c r="B972" s="99">
        <v>0.25663933604106137</v>
      </c>
      <c r="C972" s="1">
        <v>0.44035331679644951</v>
      </c>
      <c r="D972">
        <v>28</v>
      </c>
      <c r="E972" s="60" t="s">
        <v>5259</v>
      </c>
      <c r="F972" s="36" t="s">
        <v>5618</v>
      </c>
      <c r="G972" s="108" t="s">
        <v>3461</v>
      </c>
      <c r="H972" s="60" t="s">
        <v>3752</v>
      </c>
    </row>
    <row r="973" spans="1:9">
      <c r="A973" s="1">
        <v>0.52550586196277127</v>
      </c>
      <c r="B973" s="1">
        <v>0.25663933604106137</v>
      </c>
      <c r="C973" s="1">
        <v>0.44524212904462268</v>
      </c>
      <c r="D973" s="98">
        <v>20</v>
      </c>
      <c r="E973" s="60" t="s">
        <v>5603</v>
      </c>
      <c r="F973" s="36" t="s">
        <v>5604</v>
      </c>
      <c r="G973" s="108" t="s">
        <v>3453</v>
      </c>
      <c r="H973" s="60" t="s">
        <v>3752</v>
      </c>
    </row>
    <row r="974" spans="1:9">
      <c r="A974" s="99">
        <v>0.52550586196277127</v>
      </c>
      <c r="B974" s="99">
        <v>0.80277592639886974</v>
      </c>
      <c r="C974" s="99">
        <v>0.44749689968117901</v>
      </c>
      <c r="D974" s="98">
        <v>15</v>
      </c>
      <c r="E974" s="73" t="s">
        <v>5464</v>
      </c>
      <c r="F974" s="36" t="s">
        <v>5465</v>
      </c>
      <c r="G974" s="98" t="s">
        <v>3499</v>
      </c>
      <c r="H974" s="36" t="s">
        <v>3752</v>
      </c>
      <c r="I974" s="98"/>
    </row>
    <row r="975" spans="1:9">
      <c r="A975" s="1">
        <v>0.52550586196277127</v>
      </c>
      <c r="B975" s="1">
        <v>0.25663933604106137</v>
      </c>
      <c r="C975" s="1">
        <v>0.46973541168107613</v>
      </c>
      <c r="D975">
        <v>22</v>
      </c>
      <c r="E975" s="60" t="s">
        <v>5607</v>
      </c>
      <c r="F975" s="36" t="s">
        <v>5608</v>
      </c>
      <c r="G975" s="108" t="s">
        <v>3455</v>
      </c>
      <c r="H975" s="60" t="s">
        <v>3752</v>
      </c>
    </row>
    <row r="976" spans="1:9">
      <c r="A976" s="1">
        <v>0.52550586196277127</v>
      </c>
      <c r="B976" s="1">
        <v>0.80277592639886974</v>
      </c>
      <c r="C976" s="1">
        <v>0.47033471034117968</v>
      </c>
      <c r="D976">
        <v>14</v>
      </c>
      <c r="E976" s="73" t="s">
        <v>5462</v>
      </c>
      <c r="F976" s="36" t="s">
        <v>5463</v>
      </c>
      <c r="G976" s="36" t="s">
        <v>3369</v>
      </c>
      <c r="H976" s="36" t="s">
        <v>3752</v>
      </c>
    </row>
    <row r="977" spans="1:9">
      <c r="A977" s="1">
        <v>0.52550586196277127</v>
      </c>
      <c r="B977" s="1">
        <v>0.93622122789429929</v>
      </c>
      <c r="C977" s="1">
        <v>0.47493957418387056</v>
      </c>
      <c r="D977">
        <v>28</v>
      </c>
      <c r="E977" s="73" t="s">
        <v>4544</v>
      </c>
      <c r="F977" s="36" t="s">
        <v>5429</v>
      </c>
      <c r="G977" s="98" t="s">
        <v>3487</v>
      </c>
      <c r="H977" t="s">
        <v>3752</v>
      </c>
    </row>
    <row r="978" spans="1:9">
      <c r="A978" s="1">
        <v>0.52550586196277127</v>
      </c>
      <c r="B978" s="1">
        <v>0.25663933604106137</v>
      </c>
      <c r="C978" s="1">
        <v>0.47735518138859567</v>
      </c>
      <c r="D978">
        <v>17</v>
      </c>
      <c r="E978" s="60" t="s">
        <v>5597</v>
      </c>
      <c r="F978" s="36" t="s">
        <v>5598</v>
      </c>
      <c r="G978" s="108" t="s">
        <v>3452</v>
      </c>
      <c r="H978" s="60" t="s">
        <v>3752</v>
      </c>
    </row>
    <row r="979" spans="1:9">
      <c r="A979" s="1">
        <v>0.52550586196277127</v>
      </c>
      <c r="B979" s="1">
        <v>0.25663933604106137</v>
      </c>
      <c r="C979" s="1">
        <v>0.47935730079562333</v>
      </c>
      <c r="D979">
        <v>19</v>
      </c>
      <c r="E979" s="60" t="s">
        <v>5601</v>
      </c>
      <c r="F979" s="73" t="s">
        <v>5602</v>
      </c>
      <c r="G979" s="108" t="s">
        <v>3549</v>
      </c>
      <c r="H979" s="60" t="s">
        <v>3752</v>
      </c>
    </row>
    <row r="980" spans="1:9">
      <c r="A980" s="1">
        <v>0.52550586196277127</v>
      </c>
      <c r="B980" s="1">
        <v>0.9910442883158086</v>
      </c>
      <c r="C980" s="1">
        <v>0.48279161419510952</v>
      </c>
      <c r="D980">
        <v>12</v>
      </c>
      <c r="E980" s="73" t="s">
        <v>5304</v>
      </c>
      <c r="F980" s="36" t="s">
        <v>5305</v>
      </c>
      <c r="G980" t="s">
        <v>3413</v>
      </c>
      <c r="H980" t="s">
        <v>3752</v>
      </c>
    </row>
    <row r="981" spans="1:9">
      <c r="A981" s="1">
        <v>0.52550586196277127</v>
      </c>
      <c r="B981" s="1">
        <v>0.25663933604106137</v>
      </c>
      <c r="C981" s="1">
        <v>0.48324903230978256</v>
      </c>
      <c r="D981">
        <v>15</v>
      </c>
      <c r="E981" s="60" t="s">
        <v>5593</v>
      </c>
      <c r="F981" s="36" t="s">
        <v>5594</v>
      </c>
      <c r="G981" s="108" t="s">
        <v>3450</v>
      </c>
      <c r="H981" s="60" t="s">
        <v>3752</v>
      </c>
    </row>
    <row r="982" spans="1:9">
      <c r="A982" s="1">
        <v>0.52550586196277127</v>
      </c>
      <c r="B982" s="1">
        <v>0.93622122789429929</v>
      </c>
      <c r="C982" s="1">
        <v>0.49293310110896249</v>
      </c>
      <c r="D982">
        <v>10</v>
      </c>
      <c r="E982" s="73" t="s">
        <v>5395</v>
      </c>
      <c r="F982" s="36" t="s">
        <v>5396</v>
      </c>
      <c r="G982" s="98" t="s">
        <v>3477</v>
      </c>
      <c r="H982" s="98" t="s">
        <v>3752</v>
      </c>
    </row>
    <row r="983" spans="1:9">
      <c r="A983" s="1">
        <v>0.52550586196277127</v>
      </c>
      <c r="B983" s="1">
        <v>0.25663933604106137</v>
      </c>
      <c r="C983" s="1">
        <v>0.50330293124557901</v>
      </c>
      <c r="D983">
        <v>46</v>
      </c>
      <c r="E983" s="98" t="s">
        <v>5635</v>
      </c>
      <c r="F983" s="98" t="s">
        <v>5340</v>
      </c>
      <c r="G983" s="98" t="s">
        <v>3469</v>
      </c>
      <c r="H983" t="s">
        <v>3752</v>
      </c>
    </row>
    <row r="984" spans="1:9">
      <c r="A984" s="1">
        <v>0.52550586196277127</v>
      </c>
      <c r="B984" s="1">
        <v>0.93622122789429929</v>
      </c>
      <c r="C984" s="1">
        <v>0.50477211340709116</v>
      </c>
      <c r="D984">
        <v>24</v>
      </c>
      <c r="E984" s="73" t="s">
        <v>5422</v>
      </c>
      <c r="F984" s="36" t="s">
        <v>4610</v>
      </c>
      <c r="G984" s="98" t="s">
        <v>3485</v>
      </c>
      <c r="H984" s="98" t="s">
        <v>3752</v>
      </c>
    </row>
    <row r="985" spans="1:9">
      <c r="A985" s="1">
        <v>0.52550586196277127</v>
      </c>
      <c r="B985" s="1">
        <v>0.93622122789429929</v>
      </c>
      <c r="C985" s="1">
        <v>0.50479308475244633</v>
      </c>
      <c r="D985">
        <v>25</v>
      </c>
      <c r="E985" s="73" t="s">
        <v>5423</v>
      </c>
      <c r="F985" s="36" t="s">
        <v>5424</v>
      </c>
      <c r="G985" s="98" t="s">
        <v>3486</v>
      </c>
      <c r="H985" s="98" t="s">
        <v>3752</v>
      </c>
    </row>
    <row r="986" spans="1:9">
      <c r="A986" s="1">
        <v>0.52550586196277127</v>
      </c>
      <c r="B986" s="1">
        <v>0.93622122789429929</v>
      </c>
      <c r="C986" s="1">
        <v>0.50985504717965213</v>
      </c>
      <c r="D986">
        <v>11</v>
      </c>
      <c r="E986" s="73" t="s">
        <v>5397</v>
      </c>
      <c r="F986" s="36" t="s">
        <v>5398</v>
      </c>
      <c r="G986" s="98" t="s">
        <v>3478</v>
      </c>
      <c r="H986" t="s">
        <v>3752</v>
      </c>
    </row>
    <row r="987" spans="1:9">
      <c r="A987" s="1">
        <v>0.52550586196277127</v>
      </c>
      <c r="B987" s="1">
        <v>0.43561974961587346</v>
      </c>
      <c r="C987" s="1">
        <v>0.51268886830563343</v>
      </c>
      <c r="D987">
        <v>44</v>
      </c>
      <c r="E987" s="73" t="s">
        <v>4555</v>
      </c>
      <c r="F987" s="36" t="s">
        <v>5566</v>
      </c>
      <c r="G987" s="36" t="s">
        <v>3385</v>
      </c>
      <c r="H987" s="36" t="s">
        <v>3752</v>
      </c>
    </row>
    <row r="988" spans="1:9">
      <c r="A988" s="1">
        <v>0.52550586196277127</v>
      </c>
      <c r="B988" s="1">
        <v>0.25663933604106137</v>
      </c>
      <c r="C988" s="1">
        <v>0.53619763348602079</v>
      </c>
      <c r="D988">
        <v>34</v>
      </c>
      <c r="E988" s="60" t="s">
        <v>5425</v>
      </c>
      <c r="F988" s="36" t="s">
        <v>5624</v>
      </c>
      <c r="G988" s="108" t="s">
        <v>3463</v>
      </c>
      <c r="H988" s="60" t="s">
        <v>3752</v>
      </c>
    </row>
    <row r="989" spans="1:9">
      <c r="A989" s="1">
        <v>0.52550586196277127</v>
      </c>
      <c r="B989" s="1">
        <v>0.9910442883158086</v>
      </c>
      <c r="C989" s="1">
        <v>0.54397382690456642</v>
      </c>
      <c r="D989">
        <v>25</v>
      </c>
      <c r="E989" s="73" t="s">
        <v>5328</v>
      </c>
      <c r="F989" s="36" t="s">
        <v>5329</v>
      </c>
      <c r="G989" s="36" t="s">
        <v>3343</v>
      </c>
      <c r="H989" s="98" t="s">
        <v>3752</v>
      </c>
    </row>
    <row r="990" spans="1:9">
      <c r="A990" s="99">
        <v>0.52550586196277127</v>
      </c>
      <c r="B990" s="99">
        <v>0.25663933604106137</v>
      </c>
      <c r="C990" s="1">
        <v>0.54488014073946645</v>
      </c>
      <c r="D990" s="98">
        <v>36</v>
      </c>
      <c r="E990" s="60" t="s">
        <v>5625</v>
      </c>
      <c r="F990" s="73" t="s">
        <v>5626</v>
      </c>
      <c r="G990" s="108" t="s">
        <v>3464</v>
      </c>
      <c r="H990" s="60" t="s">
        <v>3752</v>
      </c>
      <c r="I990" s="98"/>
    </row>
    <row r="991" spans="1:9">
      <c r="A991" s="1">
        <v>0.52550586196277127</v>
      </c>
      <c r="B991" s="1">
        <v>0.80277592639886974</v>
      </c>
      <c r="C991" s="1">
        <v>0.55576740180893835</v>
      </c>
      <c r="D991">
        <v>2</v>
      </c>
      <c r="E991" s="73" t="s">
        <v>5439</v>
      </c>
      <c r="F991" s="36" t="s">
        <v>5440</v>
      </c>
      <c r="G991" s="98" t="s">
        <v>3490</v>
      </c>
      <c r="H991" s="36" t="s">
        <v>3752</v>
      </c>
    </row>
    <row r="992" spans="1:9">
      <c r="A992" s="99">
        <v>0.52550586196277127</v>
      </c>
      <c r="B992" s="99">
        <v>0.9910442883158086</v>
      </c>
      <c r="C992" s="99">
        <v>0.5592214338796182</v>
      </c>
      <c r="D992" s="98">
        <v>16</v>
      </c>
      <c r="E992" s="73" t="s">
        <v>5312</v>
      </c>
      <c r="F992" s="36" t="s">
        <v>5313</v>
      </c>
      <c r="G992" t="s">
        <v>3416</v>
      </c>
      <c r="H992" s="98" t="s">
        <v>3752</v>
      </c>
      <c r="I992" s="98"/>
    </row>
    <row r="993" spans="1:9">
      <c r="A993" s="1">
        <v>0.52550586196277127</v>
      </c>
      <c r="B993" s="1">
        <v>0.43561974961587346</v>
      </c>
      <c r="C993" s="1">
        <v>0.56382006607763502</v>
      </c>
      <c r="D993">
        <v>13</v>
      </c>
      <c r="E993" s="73" t="s">
        <v>5529</v>
      </c>
      <c r="F993" s="36" t="s">
        <v>5530</v>
      </c>
      <c r="G993" s="36" t="s">
        <v>3526</v>
      </c>
      <c r="H993" s="36" t="s">
        <v>3752</v>
      </c>
    </row>
    <row r="994" spans="1:9">
      <c r="A994" s="1">
        <v>0.52550586196277127</v>
      </c>
      <c r="B994" s="1">
        <v>0.88784051520757767</v>
      </c>
      <c r="C994" s="1">
        <v>0.56431732392444178</v>
      </c>
      <c r="D994">
        <v>6</v>
      </c>
      <c r="E994" s="73" t="s">
        <v>5249</v>
      </c>
      <c r="F994" s="36" t="s">
        <v>5250</v>
      </c>
      <c r="G994" s="36" t="s">
        <v>3330</v>
      </c>
      <c r="H994" s="36" t="s">
        <v>3752</v>
      </c>
    </row>
    <row r="995" spans="1:9">
      <c r="A995" s="1">
        <v>0.52550586196277127</v>
      </c>
      <c r="B995" s="1">
        <v>0.88784051520757767</v>
      </c>
      <c r="C995" s="1">
        <v>0.57161117564209929</v>
      </c>
      <c r="D995">
        <v>3</v>
      </c>
      <c r="E995" s="73" t="s">
        <v>5243</v>
      </c>
      <c r="F995" s="36" t="s">
        <v>5244</v>
      </c>
      <c r="G995" s="36" t="s">
        <v>3389</v>
      </c>
      <c r="H995" s="36" t="s">
        <v>3752</v>
      </c>
    </row>
    <row r="996" spans="1:9">
      <c r="A996" s="1">
        <v>0.52550586196277127</v>
      </c>
      <c r="B996" s="1">
        <v>0.80277592639886974</v>
      </c>
      <c r="C996" s="1">
        <v>0.57398462700681374</v>
      </c>
      <c r="D996">
        <v>21</v>
      </c>
      <c r="E996" s="73" t="s">
        <v>3740</v>
      </c>
      <c r="F996" s="36" t="s">
        <v>3741</v>
      </c>
      <c r="G996" s="98" t="s">
        <v>3504</v>
      </c>
      <c r="H996" s="36" t="s">
        <v>3752</v>
      </c>
    </row>
    <row r="997" spans="1:9">
      <c r="A997" s="1">
        <v>0.52550586196277127</v>
      </c>
      <c r="B997" s="1">
        <v>0.80277592639886974</v>
      </c>
      <c r="C997" s="1">
        <v>0.57587748342003819</v>
      </c>
      <c r="D997">
        <v>7</v>
      </c>
      <c r="E997" s="73" t="s">
        <v>5448</v>
      </c>
      <c r="F997" s="36" t="s">
        <v>5449</v>
      </c>
      <c r="G997" t="s">
        <v>3493</v>
      </c>
      <c r="H997" s="36" t="s">
        <v>3752</v>
      </c>
    </row>
    <row r="998" spans="1:9">
      <c r="A998" s="1">
        <v>0.52550586196277127</v>
      </c>
      <c r="B998" s="1">
        <v>0.80277592639886974</v>
      </c>
      <c r="C998" s="1">
        <v>0.58300985701528041</v>
      </c>
      <c r="D998">
        <v>26</v>
      </c>
      <c r="E998" s="73" t="s">
        <v>5483</v>
      </c>
      <c r="F998" s="36" t="s">
        <v>5484</v>
      </c>
      <c r="G998" s="36" t="s">
        <v>3371</v>
      </c>
      <c r="H998" s="36" t="s">
        <v>3752</v>
      </c>
    </row>
    <row r="999" spans="1:9">
      <c r="A999" s="1">
        <v>0.52550586196277127</v>
      </c>
      <c r="B999" s="1">
        <v>0.9910442883158086</v>
      </c>
      <c r="C999" s="1">
        <v>0.58454811982025212</v>
      </c>
      <c r="D999">
        <v>4</v>
      </c>
      <c r="E999" s="73" t="s">
        <v>5289</v>
      </c>
      <c r="F999" s="36" t="s">
        <v>5290</v>
      </c>
      <c r="G999" s="98" t="s">
        <v>3406</v>
      </c>
      <c r="H999" t="s">
        <v>3752</v>
      </c>
    </row>
    <row r="1000" spans="1:9">
      <c r="A1000" s="99">
        <v>0.52550586196277127</v>
      </c>
      <c r="B1000" s="99">
        <v>0.9910442883158086</v>
      </c>
      <c r="C1000" s="99">
        <v>0.60881260086698485</v>
      </c>
      <c r="D1000" s="98">
        <v>18</v>
      </c>
      <c r="E1000" s="73" t="s">
        <v>5249</v>
      </c>
      <c r="F1000" s="36" t="s">
        <v>5316</v>
      </c>
      <c r="G1000" s="36" t="s">
        <v>3341</v>
      </c>
      <c r="H1000" s="98" t="s">
        <v>3752</v>
      </c>
      <c r="I1000" s="98"/>
    </row>
    <row r="1001" spans="1:9">
      <c r="A1001" s="1">
        <v>0.52550586196277127</v>
      </c>
      <c r="B1001" s="1">
        <v>0.43561974961587346</v>
      </c>
      <c r="C1001" s="1">
        <v>0.61255980169379209</v>
      </c>
      <c r="D1001" s="98">
        <v>32</v>
      </c>
      <c r="E1001" s="73" t="s">
        <v>5558</v>
      </c>
      <c r="F1001" s="36" t="s">
        <v>5242</v>
      </c>
      <c r="G1001" s="36" t="s">
        <v>3540</v>
      </c>
      <c r="H1001" s="36" t="s">
        <v>3752</v>
      </c>
    </row>
    <row r="1002" spans="1:9">
      <c r="A1002" s="99">
        <v>0.52550586196277127</v>
      </c>
      <c r="B1002" s="99">
        <v>0.9910442883158086</v>
      </c>
      <c r="C1002" s="99">
        <v>0.61405086624395544</v>
      </c>
      <c r="D1002" s="98">
        <v>42</v>
      </c>
      <c r="E1002" s="73" t="s">
        <v>5347</v>
      </c>
      <c r="F1002" s="36" t="s">
        <v>5348</v>
      </c>
      <c r="G1002" s="98" t="s">
        <v>3428</v>
      </c>
      <c r="H1002" t="s">
        <v>3752</v>
      </c>
    </row>
    <row r="1003" spans="1:9">
      <c r="A1003" s="1">
        <v>0.52550586196277127</v>
      </c>
      <c r="B1003" s="1">
        <v>0.93622122789429929</v>
      </c>
      <c r="C1003" s="1">
        <v>0.62117367699984016</v>
      </c>
      <c r="D1003">
        <v>2</v>
      </c>
      <c r="E1003" s="73" t="s">
        <v>5381</v>
      </c>
      <c r="F1003" s="36" t="s">
        <v>5382</v>
      </c>
      <c r="G1003" s="98" t="s">
        <v>3471</v>
      </c>
      <c r="H1003" s="98" t="s">
        <v>3752</v>
      </c>
    </row>
    <row r="1004" spans="1:9">
      <c r="A1004" s="1">
        <v>0.52550586196277127</v>
      </c>
      <c r="B1004" s="1">
        <v>0.93622122789429929</v>
      </c>
      <c r="C1004" s="1">
        <v>0.62223079500670919</v>
      </c>
      <c r="D1004">
        <v>22</v>
      </c>
      <c r="E1004" s="73" t="s">
        <v>5418</v>
      </c>
      <c r="F1004" s="36" t="s">
        <v>5419</v>
      </c>
      <c r="G1004" s="98" t="s">
        <v>3483</v>
      </c>
      <c r="H1004" t="s">
        <v>3752</v>
      </c>
    </row>
    <row r="1005" spans="1:9">
      <c r="A1005" s="1">
        <v>0.52550586196277127</v>
      </c>
      <c r="B1005" s="1">
        <v>0.25663933604106137</v>
      </c>
      <c r="C1005" s="1">
        <v>0.62337404297244514</v>
      </c>
      <c r="D1005">
        <v>3</v>
      </c>
      <c r="E1005" s="60" t="s">
        <v>5574</v>
      </c>
      <c r="F1005" s="36" t="s">
        <v>5575</v>
      </c>
      <c r="G1005" s="108" t="s">
        <v>3440</v>
      </c>
      <c r="H1005" s="60" t="s">
        <v>3752</v>
      </c>
    </row>
    <row r="1006" spans="1:9">
      <c r="A1006" s="1">
        <v>0.52550586196277127</v>
      </c>
      <c r="B1006" s="1">
        <v>0.25663933604106137</v>
      </c>
      <c r="C1006" s="1">
        <v>0.62485606299953733</v>
      </c>
      <c r="D1006">
        <v>13</v>
      </c>
      <c r="E1006" s="60" t="s">
        <v>5590</v>
      </c>
      <c r="F1006" s="36" t="s">
        <v>5240</v>
      </c>
      <c r="G1006" s="108" t="s">
        <v>3449</v>
      </c>
      <c r="H1006" s="60" t="s">
        <v>3752</v>
      </c>
    </row>
    <row r="1007" spans="1:9">
      <c r="A1007" s="1">
        <v>0.52550586196277127</v>
      </c>
      <c r="B1007" s="1">
        <v>0.80277592639886974</v>
      </c>
      <c r="C1007" s="1">
        <v>0.62796130658465532</v>
      </c>
      <c r="D1007">
        <v>12</v>
      </c>
      <c r="E1007" s="73" t="s">
        <v>5458</v>
      </c>
      <c r="F1007" s="36" t="s">
        <v>5459</v>
      </c>
      <c r="G1007" s="98" t="s">
        <v>3497</v>
      </c>
      <c r="H1007" s="36" t="s">
        <v>3752</v>
      </c>
    </row>
    <row r="1008" spans="1:9">
      <c r="A1008" s="1">
        <v>0.52550586196277127</v>
      </c>
      <c r="B1008" s="1">
        <v>0.80277592639886974</v>
      </c>
      <c r="C1008" s="1">
        <v>0.63272563159827522</v>
      </c>
      <c r="D1008">
        <v>19</v>
      </c>
      <c r="E1008" s="73" t="s">
        <v>5472</v>
      </c>
      <c r="F1008" s="36" t="s">
        <v>5473</v>
      </c>
      <c r="G1008" s="98" t="s">
        <v>3502</v>
      </c>
      <c r="H1008" s="36" t="s">
        <v>3752</v>
      </c>
    </row>
    <row r="1009" spans="1:8">
      <c r="A1009" s="1">
        <v>0.52550586196277127</v>
      </c>
      <c r="B1009" s="1">
        <v>0.25663933604106137</v>
      </c>
      <c r="C1009" s="1">
        <v>0.63277284207002871</v>
      </c>
      <c r="D1009">
        <v>54</v>
      </c>
      <c r="E1009" s="98" t="s">
        <v>5641</v>
      </c>
      <c r="F1009" s="98" t="s">
        <v>4420</v>
      </c>
      <c r="G1009" s="98" t="s">
        <v>3555</v>
      </c>
      <c r="H1009" t="s">
        <v>3752</v>
      </c>
    </row>
    <row r="1010" spans="1:8">
      <c r="A1010" s="1">
        <v>0.52550586196277127</v>
      </c>
      <c r="B1010" s="1">
        <v>0.88784051520757767</v>
      </c>
      <c r="C1010" s="1">
        <v>0.63526785376237149</v>
      </c>
      <c r="D1010" s="98">
        <v>2</v>
      </c>
      <c r="E1010" s="73" t="s">
        <v>5241</v>
      </c>
      <c r="F1010" s="36" t="s">
        <v>5242</v>
      </c>
      <c r="G1010" s="36" t="s">
        <v>3329</v>
      </c>
      <c r="H1010" s="74" t="s">
        <v>3752</v>
      </c>
    </row>
    <row r="1011" spans="1:8">
      <c r="A1011" s="1">
        <v>0.52550586196277127</v>
      </c>
      <c r="B1011" s="1">
        <v>0.43561974961587346</v>
      </c>
      <c r="C1011" s="1">
        <v>0.64013702989948529</v>
      </c>
      <c r="D1011" s="98">
        <v>12</v>
      </c>
      <c r="E1011" s="73" t="s">
        <v>5528</v>
      </c>
      <c r="F1011" s="36" t="s">
        <v>5298</v>
      </c>
      <c r="G1011" s="36" t="s">
        <v>3525</v>
      </c>
      <c r="H1011" s="36" t="s">
        <v>3752</v>
      </c>
    </row>
    <row r="1012" spans="1:8">
      <c r="A1012" s="1">
        <v>0.52550586196277127</v>
      </c>
      <c r="B1012" s="1">
        <v>0.25663933604106137</v>
      </c>
      <c r="C1012" s="1">
        <v>0.64945854147514814</v>
      </c>
      <c r="D1012">
        <v>48</v>
      </c>
      <c r="E1012" t="s">
        <v>5636</v>
      </c>
      <c r="F1012" t="s">
        <v>5637</v>
      </c>
      <c r="G1012" t="s">
        <v>3467</v>
      </c>
      <c r="H1012" t="s">
        <v>3752</v>
      </c>
    </row>
    <row r="1013" spans="1:8">
      <c r="A1013" s="1">
        <v>0.52550586196277127</v>
      </c>
      <c r="B1013" s="1">
        <v>0.93622122789429929</v>
      </c>
      <c r="C1013" s="1">
        <v>0.651483356015921</v>
      </c>
      <c r="D1013">
        <v>18</v>
      </c>
      <c r="E1013" s="73" t="s">
        <v>5410</v>
      </c>
      <c r="F1013" s="36" t="s">
        <v>5411</v>
      </c>
      <c r="G1013" s="108" t="s">
        <v>3359</v>
      </c>
      <c r="H1013" s="98" t="s">
        <v>3752</v>
      </c>
    </row>
    <row r="1014" spans="1:8">
      <c r="A1014" s="1">
        <v>0.52550586196277127</v>
      </c>
      <c r="B1014" s="1">
        <v>0.93622122789429929</v>
      </c>
      <c r="C1014" s="1">
        <v>0.65215038350856602</v>
      </c>
      <c r="D1014">
        <v>4</v>
      </c>
      <c r="E1014" s="73" t="s">
        <v>5385</v>
      </c>
      <c r="F1014" s="36" t="s">
        <v>5386</v>
      </c>
      <c r="G1014" s="14" t="s">
        <v>3353</v>
      </c>
      <c r="H1014" t="s">
        <v>3752</v>
      </c>
    </row>
    <row r="1015" spans="1:8">
      <c r="A1015" s="1">
        <v>0.52550586196277127</v>
      </c>
      <c r="B1015" s="1">
        <v>0.88784051520757767</v>
      </c>
      <c r="C1015" s="1">
        <v>0.66209711222631173</v>
      </c>
      <c r="D1015">
        <v>14</v>
      </c>
      <c r="E1015" s="73" t="s">
        <v>5262</v>
      </c>
      <c r="F1015" s="36" t="s">
        <v>5263</v>
      </c>
      <c r="G1015" s="36" t="s">
        <v>3395</v>
      </c>
      <c r="H1015" s="36" t="s">
        <v>3752</v>
      </c>
    </row>
    <row r="1016" spans="1:8">
      <c r="A1016" s="1">
        <v>0.52550586196277127</v>
      </c>
      <c r="B1016" s="1">
        <v>0.25663933604106137</v>
      </c>
      <c r="C1016" s="1">
        <v>0.66216994310097288</v>
      </c>
      <c r="D1016">
        <v>27</v>
      </c>
      <c r="E1016" s="60" t="s">
        <v>5547</v>
      </c>
      <c r="F1016" s="36" t="s">
        <v>5617</v>
      </c>
      <c r="G1016" s="108" t="s">
        <v>3460</v>
      </c>
      <c r="H1016" s="60" t="s">
        <v>3752</v>
      </c>
    </row>
    <row r="1017" spans="1:8">
      <c r="A1017" s="1">
        <v>0.52550586196277127</v>
      </c>
      <c r="B1017" s="1">
        <v>0.80277592639886974</v>
      </c>
      <c r="C1017" s="1">
        <v>0.66318591033611429</v>
      </c>
      <c r="D1017">
        <v>34</v>
      </c>
      <c r="E1017" s="73" t="s">
        <v>5495</v>
      </c>
      <c r="F1017" s="36" t="s">
        <v>5496</v>
      </c>
      <c r="G1017" t="s">
        <v>3513</v>
      </c>
      <c r="H1017" s="36" t="s">
        <v>3752</v>
      </c>
    </row>
    <row r="1018" spans="1:8">
      <c r="A1018" s="1">
        <v>0.52550586196277127</v>
      </c>
      <c r="B1018" s="1">
        <v>0.25663933604106137</v>
      </c>
      <c r="C1018" s="1">
        <v>0.66517567021921531</v>
      </c>
      <c r="D1018" s="98">
        <v>9</v>
      </c>
      <c r="E1018" s="60" t="s">
        <v>5584</v>
      </c>
      <c r="F1018" s="36" t="s">
        <v>5475</v>
      </c>
      <c r="G1018" s="108" t="s">
        <v>3446</v>
      </c>
      <c r="H1018" s="60" t="s">
        <v>3752</v>
      </c>
    </row>
    <row r="1019" spans="1:8">
      <c r="A1019" s="1">
        <v>0.52550586196277127</v>
      </c>
      <c r="B1019" s="1">
        <v>0.25663933604106137</v>
      </c>
      <c r="C1019" s="1">
        <v>0.66701246090450983</v>
      </c>
      <c r="D1019">
        <v>42</v>
      </c>
      <c r="E1019" s="60" t="s">
        <v>5631</v>
      </c>
      <c r="F1019" s="73" t="s">
        <v>5632</v>
      </c>
      <c r="G1019" s="108" t="s">
        <v>3552</v>
      </c>
      <c r="H1019" s="60" t="s">
        <v>3752</v>
      </c>
    </row>
    <row r="1020" spans="1:8">
      <c r="A1020" s="1">
        <v>0.52550586196277127</v>
      </c>
      <c r="B1020" s="1">
        <v>0.93622122789429929</v>
      </c>
      <c r="C1020" s="1">
        <v>0.67019715502440269</v>
      </c>
      <c r="D1020">
        <v>17</v>
      </c>
      <c r="E1020" s="73" t="s">
        <v>5408</v>
      </c>
      <c r="F1020" s="36" t="s">
        <v>5409</v>
      </c>
      <c r="G1020" s="108" t="s">
        <v>3358</v>
      </c>
      <c r="H1020" t="s">
        <v>3752</v>
      </c>
    </row>
    <row r="1021" spans="1:8">
      <c r="A1021" s="1">
        <v>0.52550586196277127</v>
      </c>
      <c r="B1021" s="99">
        <v>0.88784051520757767</v>
      </c>
      <c r="C1021" s="1">
        <v>0.67466183906011656</v>
      </c>
      <c r="D1021">
        <v>13</v>
      </c>
      <c r="E1021" s="73" t="s">
        <v>5259</v>
      </c>
      <c r="F1021" s="36" t="s">
        <v>5261</v>
      </c>
      <c r="G1021" s="36" t="s">
        <v>3334</v>
      </c>
      <c r="H1021" s="36" t="s">
        <v>3752</v>
      </c>
    </row>
    <row r="1022" spans="1:8">
      <c r="A1022" s="1">
        <v>0.52550586196277127</v>
      </c>
      <c r="B1022" s="1">
        <v>0.25663933604106137</v>
      </c>
      <c r="C1022" s="1">
        <v>0.67925351582301474</v>
      </c>
      <c r="D1022">
        <v>52</v>
      </c>
      <c r="E1022" s="98" t="s">
        <v>5639</v>
      </c>
      <c r="F1022" s="98" t="s">
        <v>5640</v>
      </c>
      <c r="G1022" s="98" t="s">
        <v>3554</v>
      </c>
      <c r="H1022" s="98" t="s">
        <v>3752</v>
      </c>
    </row>
    <row r="1023" spans="1:8">
      <c r="A1023" s="1">
        <v>0.52550586196277127</v>
      </c>
      <c r="B1023" s="1">
        <v>0.88784051520757767</v>
      </c>
      <c r="C1023" s="1">
        <v>0.68020023459029322</v>
      </c>
      <c r="D1023">
        <v>19</v>
      </c>
      <c r="E1023" s="73" t="s">
        <v>5272</v>
      </c>
      <c r="F1023" s="36" t="s">
        <v>5273</v>
      </c>
      <c r="G1023" s="103" t="s">
        <v>3336</v>
      </c>
      <c r="H1023" s="36" t="s">
        <v>3752</v>
      </c>
    </row>
    <row r="1024" spans="1:8">
      <c r="A1024" s="1">
        <v>0.52550586196277127</v>
      </c>
      <c r="B1024" s="1">
        <v>0.9910442883158086</v>
      </c>
      <c r="C1024" s="1">
        <v>0.68426215192307094</v>
      </c>
      <c r="D1024" s="98">
        <v>7</v>
      </c>
      <c r="E1024" s="73" t="s">
        <v>5295</v>
      </c>
      <c r="F1024" s="36" t="s">
        <v>5296</v>
      </c>
      <c r="G1024" t="s">
        <v>3408</v>
      </c>
      <c r="H1024" t="s">
        <v>3752</v>
      </c>
    </row>
    <row r="1025" spans="1:9">
      <c r="A1025" s="1">
        <v>0.52550586196277127</v>
      </c>
      <c r="B1025" s="1">
        <v>0.88784051520757767</v>
      </c>
      <c r="C1025" s="1">
        <v>0.68781331891962438</v>
      </c>
      <c r="D1025">
        <v>9</v>
      </c>
      <c r="E1025" s="73" t="s">
        <v>4527</v>
      </c>
      <c r="F1025" s="36" t="s">
        <v>3704</v>
      </c>
      <c r="G1025" s="36" t="s">
        <v>3331</v>
      </c>
      <c r="H1025" s="36" t="s">
        <v>3752</v>
      </c>
    </row>
    <row r="1026" spans="1:9">
      <c r="A1026" s="1">
        <v>0.52550586196277127</v>
      </c>
      <c r="B1026" s="1">
        <v>0.43561974961587346</v>
      </c>
      <c r="C1026" s="1">
        <v>0.68815275018780608</v>
      </c>
      <c r="D1026" s="98">
        <v>17</v>
      </c>
      <c r="E1026" s="73" t="s">
        <v>4656</v>
      </c>
      <c r="F1026" s="36" t="s">
        <v>5535</v>
      </c>
      <c r="G1026" s="36" t="s">
        <v>3529</v>
      </c>
      <c r="H1026" s="36" t="s">
        <v>3752</v>
      </c>
    </row>
    <row r="1027" spans="1:9">
      <c r="A1027" s="1">
        <v>0.52550586196277127</v>
      </c>
      <c r="B1027" s="1">
        <v>0.88784051520757767</v>
      </c>
      <c r="C1027" s="1">
        <v>0.69151277380979492</v>
      </c>
      <c r="D1027">
        <v>15</v>
      </c>
      <c r="E1027" s="73" t="s">
        <v>5264</v>
      </c>
      <c r="F1027" s="36" t="s">
        <v>5265</v>
      </c>
      <c r="G1027" s="36" t="s">
        <v>3396</v>
      </c>
      <c r="H1027" s="36" t="s">
        <v>3752</v>
      </c>
    </row>
    <row r="1028" spans="1:9">
      <c r="A1028" s="1">
        <v>0.52550586196277127</v>
      </c>
      <c r="B1028" s="1">
        <v>0.25663933604106137</v>
      </c>
      <c r="C1028" s="1">
        <v>0.69203753743987995</v>
      </c>
      <c r="D1028">
        <v>32</v>
      </c>
      <c r="E1028" s="60" t="s">
        <v>5622</v>
      </c>
      <c r="F1028" s="36" t="s">
        <v>5623</v>
      </c>
      <c r="G1028" s="108" t="s">
        <v>3462</v>
      </c>
      <c r="H1028" s="60" t="s">
        <v>3752</v>
      </c>
    </row>
    <row r="1029" spans="1:9">
      <c r="A1029" s="1">
        <v>0.52550586196277127</v>
      </c>
      <c r="B1029" s="1">
        <v>0.9910442883158086</v>
      </c>
      <c r="C1029" s="1">
        <v>0.69204834087624534</v>
      </c>
      <c r="D1029">
        <v>6</v>
      </c>
      <c r="E1029" s="73" t="s">
        <v>5293</v>
      </c>
      <c r="F1029" s="36" t="s">
        <v>5294</v>
      </c>
      <c r="G1029" s="36" t="s">
        <v>3338</v>
      </c>
      <c r="H1029" t="s">
        <v>3752</v>
      </c>
    </row>
    <row r="1030" spans="1:9">
      <c r="A1030" s="1">
        <v>0.52550586196277127</v>
      </c>
      <c r="B1030" s="1">
        <v>0.80277592639886974</v>
      </c>
      <c r="C1030" s="1">
        <v>0.69227309995163</v>
      </c>
      <c r="D1030">
        <v>8</v>
      </c>
      <c r="E1030" s="73" t="s">
        <v>5450</v>
      </c>
      <c r="F1030" s="36" t="s">
        <v>5451</v>
      </c>
      <c r="G1030" s="98" t="s">
        <v>3494</v>
      </c>
      <c r="H1030" s="36" t="s">
        <v>3752</v>
      </c>
    </row>
    <row r="1031" spans="1:9">
      <c r="A1031" s="1">
        <v>0.52550586196277127</v>
      </c>
      <c r="B1031" s="1">
        <v>0.9910442883158086</v>
      </c>
      <c r="C1031" s="1">
        <v>0.69490525169954731</v>
      </c>
      <c r="D1031">
        <v>34</v>
      </c>
      <c r="E1031" s="73" t="s">
        <v>5339</v>
      </c>
      <c r="F1031" s="36" t="s">
        <v>5340</v>
      </c>
      <c r="G1031" s="36" t="s">
        <v>3346</v>
      </c>
      <c r="H1031" s="36" t="s">
        <v>3752</v>
      </c>
    </row>
    <row r="1032" spans="1:9">
      <c r="A1032" s="1">
        <v>0.52550586196277127</v>
      </c>
      <c r="B1032" s="1">
        <v>0.93622122789429929</v>
      </c>
      <c r="C1032" s="1">
        <v>0.69878980581714589</v>
      </c>
      <c r="D1032">
        <v>8</v>
      </c>
      <c r="E1032" s="73" t="s">
        <v>5392</v>
      </c>
      <c r="F1032" s="36" t="s">
        <v>5393</v>
      </c>
      <c r="G1032" s="14" t="s">
        <v>3354</v>
      </c>
      <c r="H1032" s="98" t="s">
        <v>3752</v>
      </c>
    </row>
    <row r="1033" spans="1:9">
      <c r="A1033" s="1">
        <v>0.52550586196277127</v>
      </c>
      <c r="B1033" s="1">
        <v>0.43561974961587346</v>
      </c>
      <c r="C1033" s="1">
        <v>0.69943016837132388</v>
      </c>
      <c r="D1033">
        <v>16</v>
      </c>
      <c r="E1033" s="73" t="s">
        <v>5533</v>
      </c>
      <c r="F1033" s="36" t="s">
        <v>5534</v>
      </c>
      <c r="G1033" s="36" t="s">
        <v>3528</v>
      </c>
      <c r="H1033" s="36" t="s">
        <v>3752</v>
      </c>
    </row>
    <row r="1034" spans="1:9">
      <c r="A1034" s="1">
        <v>0.52550586196277127</v>
      </c>
      <c r="B1034" s="1">
        <v>0.25663933604106137</v>
      </c>
      <c r="C1034" s="1">
        <v>0.70521748544219631</v>
      </c>
      <c r="D1034">
        <v>38</v>
      </c>
      <c r="E1034" s="60" t="s">
        <v>5627</v>
      </c>
      <c r="F1034" s="36" t="s">
        <v>5628</v>
      </c>
      <c r="G1034" s="108" t="s">
        <v>3465</v>
      </c>
      <c r="H1034" s="60" t="s">
        <v>3752</v>
      </c>
    </row>
    <row r="1035" spans="1:9">
      <c r="A1035" s="1">
        <v>0.52550586196277127</v>
      </c>
      <c r="B1035" s="1">
        <v>0.25663933604106137</v>
      </c>
      <c r="C1035" s="1">
        <v>0.7053049695987591</v>
      </c>
      <c r="D1035">
        <v>14</v>
      </c>
      <c r="E1035" s="60" t="s">
        <v>5591</v>
      </c>
      <c r="F1035" s="73" t="s">
        <v>5592</v>
      </c>
      <c r="G1035" s="108" t="s">
        <v>3547</v>
      </c>
      <c r="H1035" s="60" t="s">
        <v>3752</v>
      </c>
    </row>
    <row r="1036" spans="1:9">
      <c r="A1036" s="1">
        <v>0.52550586196277127</v>
      </c>
      <c r="B1036" s="1">
        <v>0.9910442883158086</v>
      </c>
      <c r="C1036" s="1">
        <v>0.70991327783246161</v>
      </c>
      <c r="D1036">
        <v>52</v>
      </c>
      <c r="E1036" s="73" t="s">
        <v>5357</v>
      </c>
      <c r="F1036" s="36" t="s">
        <v>5358</v>
      </c>
      <c r="G1036" t="s">
        <v>3431</v>
      </c>
      <c r="H1036" s="98" t="s">
        <v>3752</v>
      </c>
    </row>
    <row r="1037" spans="1:9">
      <c r="A1037" s="1">
        <v>0.52550586196277127</v>
      </c>
      <c r="B1037" s="1">
        <v>0.88784051520757767</v>
      </c>
      <c r="C1037" s="1">
        <v>0.72190147880028055</v>
      </c>
      <c r="D1037">
        <v>10</v>
      </c>
      <c r="E1037" s="73" t="s">
        <v>5255</v>
      </c>
      <c r="F1037" s="36" t="s">
        <v>5256</v>
      </c>
      <c r="G1037" s="36" t="s">
        <v>3394</v>
      </c>
      <c r="H1037" s="36" t="s">
        <v>3752</v>
      </c>
    </row>
    <row r="1038" spans="1:9">
      <c r="A1038" s="1">
        <v>0.52550586196277127</v>
      </c>
      <c r="B1038" s="1">
        <v>0.9910442883158086</v>
      </c>
      <c r="C1038" s="1">
        <v>0.72931617178152641</v>
      </c>
      <c r="D1038">
        <v>5</v>
      </c>
      <c r="E1038" s="73" t="s">
        <v>5291</v>
      </c>
      <c r="F1038" s="36" t="s">
        <v>5292</v>
      </c>
      <c r="G1038" s="98" t="s">
        <v>3407</v>
      </c>
      <c r="H1038" s="98" t="s">
        <v>3752</v>
      </c>
    </row>
    <row r="1039" spans="1:9">
      <c r="A1039" s="99">
        <v>0.52550586196277127</v>
      </c>
      <c r="B1039" s="99">
        <v>0.88784051520757767</v>
      </c>
      <c r="C1039" s="99">
        <v>0.73059607373704816</v>
      </c>
      <c r="D1039" s="98">
        <v>17</v>
      </c>
      <c r="E1039" s="73" t="s">
        <v>5268</v>
      </c>
      <c r="F1039" s="36" t="s">
        <v>5269</v>
      </c>
      <c r="G1039" s="36" t="s">
        <v>3397</v>
      </c>
      <c r="H1039" s="36" t="s">
        <v>3752</v>
      </c>
      <c r="I1039" s="98"/>
    </row>
    <row r="1040" spans="1:9">
      <c r="A1040" s="1">
        <v>0.52550586196277127</v>
      </c>
      <c r="B1040" s="1">
        <v>0.43561974961587346</v>
      </c>
      <c r="C1040" s="1">
        <v>0.73556070115581018</v>
      </c>
      <c r="D1040">
        <v>40</v>
      </c>
      <c r="E1040" s="73" t="s">
        <v>5564</v>
      </c>
      <c r="F1040" s="36" t="s">
        <v>5370</v>
      </c>
      <c r="G1040" s="36" t="s">
        <v>3543</v>
      </c>
      <c r="H1040" s="36" t="s">
        <v>3752</v>
      </c>
    </row>
    <row r="1041" spans="1:9">
      <c r="A1041" s="1">
        <v>0.52550586196277127</v>
      </c>
      <c r="B1041" s="1">
        <v>0.9910442883158086</v>
      </c>
      <c r="C1041" s="1">
        <v>0.73838698134866143</v>
      </c>
      <c r="D1041">
        <v>30</v>
      </c>
      <c r="E1041" s="73" t="s">
        <v>3897</v>
      </c>
      <c r="F1041" s="36" t="s">
        <v>5336</v>
      </c>
      <c r="G1041" s="36" t="s">
        <v>3345</v>
      </c>
      <c r="H1041" t="s">
        <v>3752</v>
      </c>
    </row>
    <row r="1042" spans="1:9">
      <c r="A1042" s="1">
        <v>0.52550586196277127</v>
      </c>
      <c r="B1042" s="1">
        <v>0.88784051520757767</v>
      </c>
      <c r="C1042" s="1">
        <v>0.74249088093749049</v>
      </c>
      <c r="D1042">
        <v>24</v>
      </c>
      <c r="E1042" s="73" t="s">
        <v>5282</v>
      </c>
      <c r="F1042" s="36" t="s">
        <v>5283</v>
      </c>
      <c r="G1042" s="36" t="s">
        <v>3402</v>
      </c>
      <c r="H1042" s="36" t="s">
        <v>3752</v>
      </c>
    </row>
    <row r="1043" spans="1:9">
      <c r="A1043" s="1">
        <v>0.52550586196277127</v>
      </c>
      <c r="B1043" s="1">
        <v>0.25663933604106137</v>
      </c>
      <c r="C1043" s="1">
        <v>0.74455629691553216</v>
      </c>
      <c r="D1043" s="98">
        <v>25</v>
      </c>
      <c r="E1043" s="60" t="s">
        <v>5613</v>
      </c>
      <c r="F1043" s="36" t="s">
        <v>5614</v>
      </c>
      <c r="G1043" s="108" t="s">
        <v>3458</v>
      </c>
      <c r="H1043" s="60" t="s">
        <v>3752</v>
      </c>
    </row>
    <row r="1044" spans="1:9">
      <c r="A1044" s="1">
        <v>0.52550586196277127</v>
      </c>
      <c r="B1044" s="1">
        <v>0.9910442883158086</v>
      </c>
      <c r="C1044" s="1">
        <v>0.7480047092924369</v>
      </c>
      <c r="D1044">
        <v>44</v>
      </c>
      <c r="E1044" s="73" t="s">
        <v>5349</v>
      </c>
      <c r="F1044" s="36" t="s">
        <v>5350</v>
      </c>
      <c r="G1044" s="98" t="s">
        <v>3429</v>
      </c>
      <c r="H1044" s="98" t="s">
        <v>3752</v>
      </c>
    </row>
    <row r="1045" spans="1:9">
      <c r="A1045" s="1">
        <v>0.52550586196277127</v>
      </c>
      <c r="B1045" s="1">
        <v>0.88784051520757767</v>
      </c>
      <c r="C1045" s="1">
        <v>0.7513701388364582</v>
      </c>
      <c r="D1045" s="98">
        <v>21</v>
      </c>
      <c r="E1045" s="73" t="s">
        <v>5276</v>
      </c>
      <c r="F1045" s="36" t="s">
        <v>5277</v>
      </c>
      <c r="G1045" s="36" t="s">
        <v>3400</v>
      </c>
      <c r="H1045" s="36" t="s">
        <v>3752</v>
      </c>
    </row>
    <row r="1046" spans="1:9">
      <c r="A1046" s="1">
        <v>0.52550586196277127</v>
      </c>
      <c r="B1046" s="1">
        <v>0.80277592639886974</v>
      </c>
      <c r="C1046" s="1">
        <v>0.75731603357451094</v>
      </c>
      <c r="D1046" s="98">
        <v>27</v>
      </c>
      <c r="E1046" s="73" t="s">
        <v>5485</v>
      </c>
      <c r="F1046" s="36" t="s">
        <v>5486</v>
      </c>
      <c r="G1046" s="36" t="s">
        <v>3372</v>
      </c>
      <c r="H1046" s="36" t="s">
        <v>3752</v>
      </c>
    </row>
    <row r="1047" spans="1:9">
      <c r="A1047" s="1">
        <v>0.52550586196277127</v>
      </c>
      <c r="B1047" s="1">
        <v>0.93622122789429929</v>
      </c>
      <c r="C1047" s="1">
        <v>0.77315646792353154</v>
      </c>
      <c r="D1047">
        <v>19</v>
      </c>
      <c r="E1047" s="73" t="s">
        <v>5412</v>
      </c>
      <c r="F1047" s="36" t="s">
        <v>5413</v>
      </c>
      <c r="G1047" s="98" t="s">
        <v>3481</v>
      </c>
      <c r="H1047" s="98" t="s">
        <v>3752</v>
      </c>
    </row>
    <row r="1048" spans="1:9">
      <c r="A1048" s="1">
        <v>0.52550586196277127</v>
      </c>
      <c r="B1048" s="1">
        <v>0.9910442883158086</v>
      </c>
      <c r="C1048" s="1">
        <v>0.77413199928611198</v>
      </c>
      <c r="D1048">
        <v>24</v>
      </c>
      <c r="E1048" s="73" t="s">
        <v>5326</v>
      </c>
      <c r="F1048" s="36" t="s">
        <v>5327</v>
      </c>
      <c r="G1048" s="98" t="s">
        <v>3421</v>
      </c>
      <c r="H1048" t="s">
        <v>3752</v>
      </c>
    </row>
    <row r="1049" spans="1:9">
      <c r="A1049" s="1">
        <v>0.52550586196277127</v>
      </c>
      <c r="B1049" s="1">
        <v>0.43561974961587346</v>
      </c>
      <c r="C1049" s="1">
        <v>0.77978368169549994</v>
      </c>
      <c r="D1049">
        <v>15</v>
      </c>
      <c r="E1049" s="73" t="s">
        <v>4527</v>
      </c>
      <c r="F1049" s="36" t="s">
        <v>5532</v>
      </c>
      <c r="G1049" s="36" t="s">
        <v>3380</v>
      </c>
      <c r="H1049" s="36" t="s">
        <v>3752</v>
      </c>
    </row>
    <row r="1050" spans="1:9">
      <c r="A1050" s="1">
        <v>0.52550586196277127</v>
      </c>
      <c r="B1050" s="1">
        <v>0.80277592639886974</v>
      </c>
      <c r="C1050" s="1">
        <v>0.78022641766746481</v>
      </c>
      <c r="D1050">
        <v>13</v>
      </c>
      <c r="E1050" s="73" t="s">
        <v>5460</v>
      </c>
      <c r="F1050" s="36" t="s">
        <v>5461</v>
      </c>
      <c r="G1050" s="98" t="s">
        <v>3498</v>
      </c>
      <c r="H1050" s="36" t="s">
        <v>3752</v>
      </c>
    </row>
    <row r="1051" spans="1:9">
      <c r="A1051" s="1">
        <v>0.52550586196277127</v>
      </c>
      <c r="B1051" s="1">
        <v>0.43561974961587346</v>
      </c>
      <c r="C1051" s="1">
        <v>0.78465326015371806</v>
      </c>
      <c r="D1051">
        <v>4</v>
      </c>
      <c r="E1051" s="73" t="s">
        <v>5514</v>
      </c>
      <c r="F1051" s="36" t="s">
        <v>3872</v>
      </c>
      <c r="G1051" s="36" t="s">
        <v>3519</v>
      </c>
      <c r="H1051" s="36" t="s">
        <v>3752</v>
      </c>
    </row>
    <row r="1052" spans="1:9">
      <c r="A1052" s="99">
        <v>0.52550586196277127</v>
      </c>
      <c r="B1052" s="99">
        <v>0.43561974961587346</v>
      </c>
      <c r="C1052" s="99">
        <v>0.79042335031080191</v>
      </c>
      <c r="D1052" s="98">
        <v>38</v>
      </c>
      <c r="E1052" s="73" t="s">
        <v>5562</v>
      </c>
      <c r="F1052" s="36" t="s">
        <v>5563</v>
      </c>
      <c r="G1052" s="36" t="s">
        <v>3384</v>
      </c>
      <c r="H1052" s="36" t="s">
        <v>3752</v>
      </c>
      <c r="I1052" s="98"/>
    </row>
    <row r="1053" spans="1:9">
      <c r="A1053" s="1">
        <v>0.52550586196277127</v>
      </c>
      <c r="B1053" s="1">
        <v>0.93622122789429929</v>
      </c>
      <c r="C1053" s="1">
        <v>0.79731223306023213</v>
      </c>
      <c r="D1053">
        <v>5</v>
      </c>
      <c r="E1053" s="73" t="s">
        <v>5387</v>
      </c>
      <c r="F1053" s="36" t="s">
        <v>5388</v>
      </c>
      <c r="G1053" s="98" t="s">
        <v>3472</v>
      </c>
      <c r="H1053" t="s">
        <v>3752</v>
      </c>
    </row>
    <row r="1054" spans="1:9">
      <c r="A1054" s="1">
        <v>0.52550586196277127</v>
      </c>
      <c r="B1054" s="1">
        <v>0.43561974961587346</v>
      </c>
      <c r="C1054" s="1">
        <v>0.7974380533588985</v>
      </c>
      <c r="D1054">
        <v>22</v>
      </c>
      <c r="E1054" s="73" t="s">
        <v>5541</v>
      </c>
      <c r="F1054" s="36" t="s">
        <v>5542</v>
      </c>
      <c r="G1054" s="36" t="s">
        <v>3533</v>
      </c>
      <c r="H1054" s="36" t="s">
        <v>3752</v>
      </c>
    </row>
    <row r="1055" spans="1:9">
      <c r="A1055" s="1">
        <v>0.52550586196277127</v>
      </c>
      <c r="B1055" s="99">
        <v>0.43561974961587346</v>
      </c>
      <c r="C1055" s="1">
        <v>0.79994062320893744</v>
      </c>
      <c r="D1055">
        <v>6</v>
      </c>
      <c r="E1055" s="73" t="s">
        <v>5517</v>
      </c>
      <c r="F1055" s="36" t="s">
        <v>5518</v>
      </c>
      <c r="G1055" s="36" t="s">
        <v>3521</v>
      </c>
      <c r="H1055" s="36" t="s">
        <v>3752</v>
      </c>
    </row>
    <row r="1056" spans="1:9">
      <c r="A1056" s="1">
        <v>0.52550586196277127</v>
      </c>
      <c r="B1056" s="1">
        <v>0.93622122789429929</v>
      </c>
      <c r="C1056" s="1">
        <v>0.80025335587968394</v>
      </c>
      <c r="D1056">
        <v>7</v>
      </c>
      <c r="E1056" s="73" t="s">
        <v>5297</v>
      </c>
      <c r="F1056" s="36" t="s">
        <v>5391</v>
      </c>
      <c r="G1056" t="s">
        <v>3475</v>
      </c>
      <c r="H1056" t="s">
        <v>3752</v>
      </c>
    </row>
    <row r="1057" spans="1:9">
      <c r="A1057" s="1">
        <v>0.52550586196277127</v>
      </c>
      <c r="B1057" s="1">
        <v>0.9910442883158086</v>
      </c>
      <c r="C1057" s="1">
        <v>0.80808924118403791</v>
      </c>
      <c r="D1057">
        <v>23</v>
      </c>
      <c r="E1057" s="73" t="s">
        <v>5324</v>
      </c>
      <c r="F1057" s="36" t="s">
        <v>5325</v>
      </c>
      <c r="G1057" s="98" t="s">
        <v>3420</v>
      </c>
      <c r="H1057" s="98" t="s">
        <v>3752</v>
      </c>
    </row>
    <row r="1058" spans="1:9">
      <c r="A1058" s="1">
        <v>0.52550586196277127</v>
      </c>
      <c r="B1058" s="1">
        <v>0.88784051520757767</v>
      </c>
      <c r="C1058" s="1">
        <v>0.81385785154566348</v>
      </c>
      <c r="D1058">
        <v>20</v>
      </c>
      <c r="E1058" s="73" t="s">
        <v>5274</v>
      </c>
      <c r="F1058" s="36" t="s">
        <v>5275</v>
      </c>
      <c r="G1058" s="36" t="s">
        <v>3399</v>
      </c>
      <c r="H1058" s="36" t="s">
        <v>3752</v>
      </c>
    </row>
    <row r="1059" spans="1:9">
      <c r="A1059" s="99">
        <v>0.52550586196277127</v>
      </c>
      <c r="B1059" s="99">
        <v>0.9910442883158086</v>
      </c>
      <c r="C1059" s="99">
        <v>0.82490992974625121</v>
      </c>
      <c r="D1059" s="98">
        <v>29</v>
      </c>
      <c r="E1059" s="73" t="s">
        <v>5334</v>
      </c>
      <c r="F1059" s="36" t="s">
        <v>5335</v>
      </c>
      <c r="G1059" s="98" t="s">
        <v>3424</v>
      </c>
      <c r="H1059" s="98" t="s">
        <v>3752</v>
      </c>
      <c r="I1059" s="98"/>
    </row>
    <row r="1060" spans="1:9">
      <c r="A1060" s="1">
        <v>0.52550586196277127</v>
      </c>
      <c r="B1060" s="1">
        <v>0.43561974961587346</v>
      </c>
      <c r="C1060" s="1">
        <v>0.8380800952880495</v>
      </c>
      <c r="D1060" s="98">
        <v>23</v>
      </c>
      <c r="E1060" s="73" t="s">
        <v>5543</v>
      </c>
      <c r="F1060" s="36" t="s">
        <v>5544</v>
      </c>
      <c r="G1060" s="36" t="s">
        <v>3382</v>
      </c>
      <c r="H1060" s="36" t="s">
        <v>3752</v>
      </c>
    </row>
    <row r="1061" spans="1:9">
      <c r="A1061" s="1">
        <v>0.52550586196277127</v>
      </c>
      <c r="B1061" s="1">
        <v>0.9910442883158086</v>
      </c>
      <c r="C1061" s="1">
        <v>0.83863242483442568</v>
      </c>
      <c r="D1061">
        <v>54</v>
      </c>
      <c r="E1061" s="73" t="s">
        <v>5359</v>
      </c>
      <c r="F1061" s="36" t="s">
        <v>5360</v>
      </c>
      <c r="G1061" s="98" t="s">
        <v>3432</v>
      </c>
      <c r="H1061" t="s">
        <v>3752</v>
      </c>
    </row>
    <row r="1062" spans="1:9">
      <c r="A1062" s="1">
        <v>0.52550586196277127</v>
      </c>
      <c r="B1062" s="1">
        <v>0.80277592639886974</v>
      </c>
      <c r="C1062" s="1">
        <v>0.84705389716352097</v>
      </c>
      <c r="D1062">
        <v>30</v>
      </c>
      <c r="E1062" s="73" t="s">
        <v>5491</v>
      </c>
      <c r="F1062" s="36" t="s">
        <v>5492</v>
      </c>
      <c r="G1062" s="98" t="s">
        <v>3511</v>
      </c>
      <c r="H1062" s="36" t="s">
        <v>3752</v>
      </c>
    </row>
    <row r="1063" spans="1:9">
      <c r="A1063" s="1">
        <v>0.52550586196277127</v>
      </c>
      <c r="B1063" s="1">
        <v>0.25663933604106137</v>
      </c>
      <c r="C1063" s="1">
        <v>0.84867752560121601</v>
      </c>
      <c r="D1063">
        <v>7</v>
      </c>
      <c r="E1063" s="60" t="s">
        <v>5517</v>
      </c>
      <c r="F1063" s="36" t="s">
        <v>5581</v>
      </c>
      <c r="G1063" s="108" t="s">
        <v>3444</v>
      </c>
      <c r="H1063" s="60" t="s">
        <v>3752</v>
      </c>
    </row>
    <row r="1064" spans="1:9">
      <c r="A1064" s="99">
        <v>0.52550586196277127</v>
      </c>
      <c r="B1064" s="99">
        <v>0.93622122789429929</v>
      </c>
      <c r="C1064" s="1">
        <v>0.84956548334588922</v>
      </c>
      <c r="D1064" s="98">
        <v>20</v>
      </c>
      <c r="E1064" s="73" t="s">
        <v>5414</v>
      </c>
      <c r="F1064" s="36" t="s">
        <v>5415</v>
      </c>
      <c r="G1064" s="98" t="s">
        <v>3482</v>
      </c>
      <c r="H1064" s="98" t="s">
        <v>3752</v>
      </c>
      <c r="I1064" s="98"/>
    </row>
    <row r="1065" spans="1:9">
      <c r="A1065" s="1">
        <v>0.52550586196277127</v>
      </c>
      <c r="B1065" s="1">
        <v>0.9910442883158086</v>
      </c>
      <c r="C1065" s="1">
        <v>0.86056865246289294</v>
      </c>
      <c r="D1065">
        <v>2</v>
      </c>
      <c r="E1065" s="73" t="s">
        <v>5286</v>
      </c>
      <c r="F1065" s="36" t="s">
        <v>5287</v>
      </c>
      <c r="G1065" s="98" t="s">
        <v>3404</v>
      </c>
      <c r="H1065" t="s">
        <v>3752</v>
      </c>
    </row>
    <row r="1066" spans="1:9">
      <c r="A1066" s="1">
        <v>0.52550586196277127</v>
      </c>
      <c r="B1066" s="1">
        <v>0.25663933604106137</v>
      </c>
      <c r="C1066" s="1">
        <v>0.86230264234819254</v>
      </c>
      <c r="D1066">
        <v>1</v>
      </c>
      <c r="E1066" s="60" t="s">
        <v>5570</v>
      </c>
      <c r="F1066" s="73" t="s">
        <v>5571</v>
      </c>
      <c r="G1066" s="108" t="s">
        <v>3545</v>
      </c>
      <c r="H1066" s="60" t="s">
        <v>3752</v>
      </c>
    </row>
    <row r="1067" spans="1:9">
      <c r="A1067" s="1">
        <v>0.52550586196277127</v>
      </c>
      <c r="B1067" s="1">
        <v>0.80277592639886974</v>
      </c>
      <c r="C1067" s="1">
        <v>0.86276023820987002</v>
      </c>
      <c r="D1067" s="98">
        <v>5</v>
      </c>
      <c r="E1067" s="73" t="s">
        <v>5444</v>
      </c>
      <c r="F1067" s="36" t="s">
        <v>5445</v>
      </c>
      <c r="G1067" s="36" t="s">
        <v>3366</v>
      </c>
      <c r="H1067" s="36" t="s">
        <v>3752</v>
      </c>
    </row>
    <row r="1068" spans="1:9">
      <c r="A1068" s="99">
        <v>0.52550586196277127</v>
      </c>
      <c r="B1068" s="99">
        <v>0.93622122789429929</v>
      </c>
      <c r="C1068" s="99">
        <v>0.86832026711220611</v>
      </c>
      <c r="D1068" s="98">
        <v>6</v>
      </c>
      <c r="E1068" s="73" t="s">
        <v>5389</v>
      </c>
      <c r="F1068" s="36" t="s">
        <v>5390</v>
      </c>
      <c r="G1068" s="98" t="s">
        <v>3474</v>
      </c>
      <c r="H1068" s="98" t="s">
        <v>3752</v>
      </c>
      <c r="I1068" s="98"/>
    </row>
    <row r="1069" spans="1:9">
      <c r="A1069" s="99">
        <v>0.52550586196277127</v>
      </c>
      <c r="B1069" s="99">
        <v>0.93622122789429929</v>
      </c>
      <c r="C1069" s="99">
        <v>0.88043469236745253</v>
      </c>
      <c r="D1069" s="98">
        <v>23</v>
      </c>
      <c r="E1069" s="73" t="s">
        <v>5420</v>
      </c>
      <c r="F1069" s="36" t="s">
        <v>5421</v>
      </c>
      <c r="G1069" s="98" t="s">
        <v>3484</v>
      </c>
      <c r="H1069" s="98" t="s">
        <v>3752</v>
      </c>
      <c r="I1069" s="98"/>
    </row>
    <row r="1070" spans="1:9">
      <c r="A1070" s="1">
        <v>0.52550586196277127</v>
      </c>
      <c r="B1070" s="1">
        <v>0.80277592639886974</v>
      </c>
      <c r="C1070" s="1">
        <v>0.88173933999483067</v>
      </c>
      <c r="D1070">
        <v>6</v>
      </c>
      <c r="E1070" s="73" t="s">
        <v>5446</v>
      </c>
      <c r="F1070" s="36" t="s">
        <v>5447</v>
      </c>
      <c r="G1070" s="36" t="s">
        <v>3367</v>
      </c>
      <c r="H1070" s="36" t="s">
        <v>3752</v>
      </c>
    </row>
    <row r="1071" spans="1:9">
      <c r="A1071" s="1">
        <v>0.52550586196277127</v>
      </c>
      <c r="B1071" s="1">
        <v>0.93622122789429929</v>
      </c>
      <c r="C1071" s="1">
        <v>0.89088102292542315</v>
      </c>
      <c r="D1071">
        <v>26</v>
      </c>
      <c r="E1071" s="73" t="s">
        <v>5425</v>
      </c>
      <c r="F1071" s="36" t="s">
        <v>5426</v>
      </c>
      <c r="G1071" s="108" t="s">
        <v>3361</v>
      </c>
      <c r="H1071" s="98" t="s">
        <v>3752</v>
      </c>
    </row>
    <row r="1072" spans="1:9">
      <c r="A1072" s="1">
        <v>0.52550586196277127</v>
      </c>
      <c r="B1072" s="1">
        <v>0.9910442883158086</v>
      </c>
      <c r="C1072" s="1">
        <v>0.89389175279295241</v>
      </c>
      <c r="D1072" s="98">
        <v>50</v>
      </c>
      <c r="E1072" s="73" t="s">
        <v>5355</v>
      </c>
      <c r="F1072" s="36" t="s">
        <v>5356</v>
      </c>
      <c r="G1072" s="36" t="s">
        <v>3349</v>
      </c>
      <c r="H1072" s="36" t="s">
        <v>3752</v>
      </c>
    </row>
    <row r="1073" spans="1:8">
      <c r="A1073" s="1">
        <v>0.52550586196277127</v>
      </c>
      <c r="B1073" s="1">
        <v>0.9910442883158086</v>
      </c>
      <c r="C1073" s="1">
        <v>0.8959835634364951</v>
      </c>
      <c r="D1073" s="98">
        <v>58</v>
      </c>
      <c r="E1073" s="73" t="s">
        <v>5362</v>
      </c>
      <c r="F1073" s="36" t="s">
        <v>5363</v>
      </c>
      <c r="G1073" t="s">
        <v>3433</v>
      </c>
      <c r="H1073" t="s">
        <v>3752</v>
      </c>
    </row>
    <row r="1074" spans="1:8">
      <c r="A1074" s="1">
        <v>0.52550586196277127</v>
      </c>
      <c r="B1074" s="1">
        <v>0.80277592639886974</v>
      </c>
      <c r="C1074" s="1">
        <v>0.90047960884224021</v>
      </c>
      <c r="D1074">
        <v>16</v>
      </c>
      <c r="E1074" s="73" t="s">
        <v>5466</v>
      </c>
      <c r="F1074" s="36" t="s">
        <v>5467</v>
      </c>
      <c r="G1074" t="s">
        <v>3500</v>
      </c>
      <c r="H1074" s="36" t="s">
        <v>3752</v>
      </c>
    </row>
    <row r="1075" spans="1:8">
      <c r="A1075" s="1">
        <v>0.52550586196277127</v>
      </c>
      <c r="B1075" s="1">
        <v>0.88784051520757767</v>
      </c>
      <c r="C1075" s="1">
        <v>0.90155320010166018</v>
      </c>
      <c r="D1075">
        <v>12</v>
      </c>
      <c r="E1075" s="73" t="s">
        <v>5259</v>
      </c>
      <c r="F1075" s="36" t="s">
        <v>5260</v>
      </c>
      <c r="G1075" s="36" t="s">
        <v>3333</v>
      </c>
      <c r="H1075" s="36" t="s">
        <v>3752</v>
      </c>
    </row>
    <row r="1076" spans="1:8">
      <c r="A1076" s="1">
        <v>0.52550586196277127</v>
      </c>
      <c r="B1076" s="1">
        <v>0.9910442883158086</v>
      </c>
      <c r="C1076" s="1">
        <v>0.90826277949734902</v>
      </c>
      <c r="D1076">
        <v>60</v>
      </c>
      <c r="E1076" s="73" t="s">
        <v>5364</v>
      </c>
      <c r="F1076" s="36" t="s">
        <v>5365</v>
      </c>
      <c r="G1076" s="36" t="s">
        <v>3351</v>
      </c>
      <c r="H1076" s="36" t="s">
        <v>3752</v>
      </c>
    </row>
    <row r="1077" spans="1:8">
      <c r="A1077" s="1">
        <v>0.52550586196277127</v>
      </c>
      <c r="B1077" s="1">
        <v>0.25663933604106137</v>
      </c>
      <c r="C1077" s="1">
        <v>0.92944191960686939</v>
      </c>
      <c r="D1077">
        <v>18</v>
      </c>
      <c r="E1077" s="60" t="s">
        <v>5599</v>
      </c>
      <c r="F1077" s="73" t="s">
        <v>5600</v>
      </c>
      <c r="G1077" s="108" t="s">
        <v>3548</v>
      </c>
      <c r="H1077" s="60" t="s">
        <v>3752</v>
      </c>
    </row>
    <row r="1078" spans="1:8">
      <c r="A1078" s="1">
        <v>0.52550586196277127</v>
      </c>
      <c r="B1078" s="1">
        <v>0.43561974961587346</v>
      </c>
      <c r="C1078" s="1">
        <v>0.93186772559576447</v>
      </c>
      <c r="D1078">
        <v>20</v>
      </c>
      <c r="E1078" s="73" t="s">
        <v>5538</v>
      </c>
      <c r="F1078" s="36" t="s">
        <v>5539</v>
      </c>
      <c r="G1078" s="36" t="s">
        <v>3381</v>
      </c>
      <c r="H1078" s="36" t="s">
        <v>3752</v>
      </c>
    </row>
    <row r="1079" spans="1:8">
      <c r="A1079" s="1">
        <v>0.52550586196277127</v>
      </c>
      <c r="B1079" s="1">
        <v>0.43561974961587346</v>
      </c>
      <c r="C1079" s="1">
        <v>0.93536683861979275</v>
      </c>
      <c r="D1079">
        <v>29</v>
      </c>
      <c r="E1079" s="73" t="s">
        <v>5555</v>
      </c>
      <c r="F1079" s="36" t="s">
        <v>4610</v>
      </c>
      <c r="G1079" s="36" t="s">
        <v>3538</v>
      </c>
      <c r="H1079" s="36" t="s">
        <v>3752</v>
      </c>
    </row>
    <row r="1080" spans="1:8">
      <c r="A1080" s="1">
        <v>0.52550586196277127</v>
      </c>
      <c r="B1080" s="1">
        <v>0.43561974961587346</v>
      </c>
      <c r="C1080" s="1">
        <v>0.93591694788726187</v>
      </c>
      <c r="D1080">
        <v>8</v>
      </c>
      <c r="E1080" s="73" t="s">
        <v>5520</v>
      </c>
      <c r="F1080" s="36" t="s">
        <v>5521</v>
      </c>
      <c r="G1080" s="36" t="s">
        <v>3523</v>
      </c>
      <c r="H1080" s="36" t="s">
        <v>3752</v>
      </c>
    </row>
    <row r="1081" spans="1:8">
      <c r="A1081" s="1">
        <v>0.52550586196277127</v>
      </c>
      <c r="B1081" s="1">
        <v>0.43561974961587346</v>
      </c>
      <c r="C1081" s="1">
        <v>0.94721997487335863</v>
      </c>
      <c r="D1081" s="98">
        <v>3</v>
      </c>
      <c r="E1081" s="73" t="s">
        <v>5512</v>
      </c>
      <c r="F1081" s="36" t="s">
        <v>5513</v>
      </c>
      <c r="G1081" s="36" t="s">
        <v>3377</v>
      </c>
      <c r="H1081" s="36" t="s">
        <v>3752</v>
      </c>
    </row>
    <row r="1082" spans="1:8">
      <c r="A1082" s="1">
        <v>0.52550586196277127</v>
      </c>
      <c r="B1082" s="1">
        <v>0.43561974961587346</v>
      </c>
      <c r="C1082" s="1">
        <v>0.95191560159649324</v>
      </c>
      <c r="D1082">
        <v>27</v>
      </c>
      <c r="E1082" s="73" t="s">
        <v>5551</v>
      </c>
      <c r="F1082" s="36" t="s">
        <v>5552</v>
      </c>
      <c r="G1082" s="36" t="s">
        <v>3536</v>
      </c>
      <c r="H1082" s="36" t="s">
        <v>3752</v>
      </c>
    </row>
    <row r="1083" spans="1:8">
      <c r="A1083" s="1">
        <v>0.52550586196277127</v>
      </c>
      <c r="B1083" s="1">
        <v>0.43561974961587346</v>
      </c>
      <c r="C1083" s="1">
        <v>0.95957945101092956</v>
      </c>
      <c r="D1083">
        <v>1</v>
      </c>
      <c r="E1083" s="73" t="s">
        <v>5509</v>
      </c>
      <c r="F1083" s="36" t="s">
        <v>4490</v>
      </c>
      <c r="G1083" s="36" t="s">
        <v>3517</v>
      </c>
      <c r="H1083" s="36" t="s">
        <v>3752</v>
      </c>
    </row>
    <row r="1084" spans="1:8">
      <c r="A1084" s="1">
        <v>0.52550586196277127</v>
      </c>
      <c r="B1084" s="1">
        <v>0.93622122789429929</v>
      </c>
      <c r="C1084" s="1">
        <v>0.96446259455463235</v>
      </c>
      <c r="D1084">
        <v>1</v>
      </c>
      <c r="E1084" s="73" t="s">
        <v>3854</v>
      </c>
      <c r="F1084" s="36" t="s">
        <v>5380</v>
      </c>
      <c r="G1084" s="98" t="s">
        <v>3470</v>
      </c>
      <c r="H1084" t="s">
        <v>3752</v>
      </c>
    </row>
    <row r="1085" spans="1:8">
      <c r="A1085" s="1">
        <v>0.52550586196277127</v>
      </c>
      <c r="B1085" s="1">
        <v>0.25663933604106137</v>
      </c>
      <c r="C1085" s="1">
        <v>0.96797973077219845</v>
      </c>
      <c r="D1085">
        <v>50</v>
      </c>
      <c r="E1085" s="98" t="s">
        <v>4506</v>
      </c>
      <c r="F1085" s="98" t="s">
        <v>5638</v>
      </c>
      <c r="G1085" s="98" t="s">
        <v>3553</v>
      </c>
      <c r="H1085" s="98" t="s">
        <v>3752</v>
      </c>
    </row>
    <row r="1086" spans="1:8">
      <c r="A1086" s="1">
        <v>0.52550586196277127</v>
      </c>
      <c r="B1086" s="1">
        <v>0.43561974961587346</v>
      </c>
      <c r="C1086" s="1">
        <v>0.97842596234166457</v>
      </c>
      <c r="D1086">
        <v>36</v>
      </c>
      <c r="E1086" s="73" t="s">
        <v>5560</v>
      </c>
      <c r="F1086" s="36" t="s">
        <v>5561</v>
      </c>
      <c r="G1086" s="36" t="s">
        <v>3542</v>
      </c>
      <c r="H1086" s="36" t="s">
        <v>3752</v>
      </c>
    </row>
    <row r="1087" spans="1:8">
      <c r="A1087" s="1">
        <v>0.52550586196277127</v>
      </c>
      <c r="B1087" s="1">
        <v>0.80277592639886974</v>
      </c>
      <c r="C1087" s="1">
        <v>0.98115184478205064</v>
      </c>
      <c r="D1087">
        <v>25</v>
      </c>
      <c r="E1087" s="73" t="s">
        <v>5481</v>
      </c>
      <c r="F1087" s="36" t="s">
        <v>5482</v>
      </c>
      <c r="G1087" s="98" t="s">
        <v>3508</v>
      </c>
      <c r="H1087" s="36" t="s">
        <v>3752</v>
      </c>
    </row>
    <row r="1088" spans="1:8">
      <c r="A1088" s="1">
        <v>0.52550586196277127</v>
      </c>
      <c r="B1088" s="1">
        <v>0.80277592639886974</v>
      </c>
      <c r="C1088" s="1">
        <v>0.98457326070810369</v>
      </c>
      <c r="D1088">
        <v>10</v>
      </c>
      <c r="E1088" s="73" t="s">
        <v>5454</v>
      </c>
      <c r="F1088" s="36" t="s">
        <v>5455</v>
      </c>
      <c r="G1088" s="36" t="s">
        <v>3368</v>
      </c>
      <c r="H1088" s="36" t="s">
        <v>3752</v>
      </c>
    </row>
    <row r="1089" spans="1:9">
      <c r="A1089" s="1">
        <v>0.52550586196277127</v>
      </c>
      <c r="B1089" s="1">
        <v>0.9910442883158086</v>
      </c>
      <c r="C1089" s="1">
        <v>0.98590520690448913</v>
      </c>
      <c r="D1089">
        <v>13</v>
      </c>
      <c r="E1089" s="73" t="s">
        <v>5306</v>
      </c>
      <c r="F1089" s="36" t="s">
        <v>5307</v>
      </c>
      <c r="G1089" t="s">
        <v>3414</v>
      </c>
      <c r="H1089" s="98" t="s">
        <v>3752</v>
      </c>
    </row>
    <row r="1090" spans="1:9">
      <c r="A1090" s="1">
        <v>0.52550586196277127</v>
      </c>
      <c r="B1090" s="1">
        <v>0.88784051520757767</v>
      </c>
      <c r="C1090" s="1">
        <v>0.98995477474595472</v>
      </c>
      <c r="D1090">
        <v>5</v>
      </c>
      <c r="E1090" s="73" t="s">
        <v>5247</v>
      </c>
      <c r="F1090" s="36" t="s">
        <v>5248</v>
      </c>
      <c r="G1090" s="36" t="s">
        <v>3391</v>
      </c>
      <c r="H1090" s="36" t="s">
        <v>3752</v>
      </c>
    </row>
    <row r="1091" spans="1:9">
      <c r="A1091" s="1">
        <v>0.52550586196277127</v>
      </c>
      <c r="B1091" s="1">
        <v>0.88784051520757767</v>
      </c>
      <c r="C1091" s="1">
        <v>0.99040773357778922</v>
      </c>
      <c r="D1091">
        <v>23</v>
      </c>
      <c r="E1091" s="73" t="s">
        <v>5280</v>
      </c>
      <c r="F1091" s="36" t="s">
        <v>5281</v>
      </c>
      <c r="G1091" s="36" t="s">
        <v>3401</v>
      </c>
      <c r="H1091" s="36" t="s">
        <v>3752</v>
      </c>
    </row>
    <row r="1092" spans="1:9">
      <c r="A1092" s="1">
        <v>0.52550586196277127</v>
      </c>
      <c r="B1092" s="1">
        <v>0.9910442883158086</v>
      </c>
      <c r="C1092" s="1">
        <v>0.99088226361129417</v>
      </c>
      <c r="D1092">
        <v>19</v>
      </c>
      <c r="E1092" s="73" t="s">
        <v>5317</v>
      </c>
      <c r="F1092" s="36" t="s">
        <v>5318</v>
      </c>
      <c r="G1092" s="98" t="s">
        <v>3417</v>
      </c>
      <c r="H1092" s="98" t="s">
        <v>3752</v>
      </c>
    </row>
    <row r="1093" spans="1:9">
      <c r="A1093" s="1">
        <v>0.52550586196277127</v>
      </c>
      <c r="B1093" s="1">
        <v>0.43561974961587346</v>
      </c>
      <c r="C1093" s="1">
        <v>0.99555624236413887</v>
      </c>
      <c r="D1093">
        <v>28</v>
      </c>
      <c r="E1093" s="73" t="s">
        <v>5553</v>
      </c>
      <c r="F1093" s="36" t="s">
        <v>5554</v>
      </c>
      <c r="G1093" s="36" t="s">
        <v>3537</v>
      </c>
      <c r="H1093" s="36" t="s">
        <v>3752</v>
      </c>
    </row>
    <row r="1094" spans="1:9">
      <c r="A1094" s="99">
        <v>0.52865717360562248</v>
      </c>
      <c r="B1094" s="99">
        <v>0.82548566810365853</v>
      </c>
      <c r="C1094" s="1">
        <v>2.4526785754248603E-3</v>
      </c>
      <c r="D1094" s="98">
        <v>21</v>
      </c>
      <c r="E1094" s="98" t="s">
        <v>4964</v>
      </c>
      <c r="F1094" s="98" t="s">
        <v>4965</v>
      </c>
      <c r="G1094" s="98" t="s">
        <v>1394</v>
      </c>
      <c r="H1094" s="102" t="s">
        <v>3156</v>
      </c>
      <c r="I1094" s="98"/>
    </row>
    <row r="1095" spans="1:9">
      <c r="A1095" s="1">
        <v>0.52865717360562248</v>
      </c>
      <c r="B1095" s="1">
        <v>0.70749400190338141</v>
      </c>
      <c r="C1095" s="1">
        <v>5.4836003712145365E-3</v>
      </c>
      <c r="D1095">
        <v>20</v>
      </c>
      <c r="E1095" s="98" t="s">
        <v>4818</v>
      </c>
      <c r="F1095" s="98" t="s">
        <v>4819</v>
      </c>
      <c r="G1095" s="98" t="s">
        <v>1295</v>
      </c>
      <c r="H1095" s="102" t="s">
        <v>3075</v>
      </c>
    </row>
    <row r="1096" spans="1:9">
      <c r="A1096" s="1">
        <v>0.52865717360562248</v>
      </c>
      <c r="B1096" s="1">
        <v>0.61648541307359117</v>
      </c>
      <c r="C1096" s="1">
        <v>9.3829427103027108E-3</v>
      </c>
      <c r="D1096">
        <v>19</v>
      </c>
      <c r="E1096" s="98" t="s">
        <v>4897</v>
      </c>
      <c r="F1096" s="98" t="s">
        <v>4898</v>
      </c>
      <c r="G1096" s="98" t="s">
        <v>1352</v>
      </c>
      <c r="H1096" t="s">
        <v>3118</v>
      </c>
    </row>
    <row r="1097" spans="1:9">
      <c r="A1097" s="1">
        <v>0.52865717360562248</v>
      </c>
      <c r="B1097" s="1">
        <v>0.70749400190338141</v>
      </c>
      <c r="C1097" s="1">
        <v>3.4200182654150368E-2</v>
      </c>
      <c r="D1097">
        <v>3</v>
      </c>
      <c r="E1097" s="98" t="s">
        <v>4786</v>
      </c>
      <c r="F1097" s="98" t="s">
        <v>4124</v>
      </c>
      <c r="G1097" s="98" t="s">
        <v>1278</v>
      </c>
      <c r="H1097" s="102" t="s">
        <v>3058</v>
      </c>
    </row>
    <row r="1098" spans="1:9">
      <c r="A1098" s="1">
        <v>0.52865717360562248</v>
      </c>
      <c r="B1098" s="1">
        <v>0.61648541307359117</v>
      </c>
      <c r="C1098" s="1">
        <v>3.6782811817426708E-2</v>
      </c>
      <c r="D1098">
        <v>36</v>
      </c>
      <c r="E1098" s="98" t="s">
        <v>4922</v>
      </c>
      <c r="F1098" s="98" t="s">
        <v>4923</v>
      </c>
      <c r="G1098" s="98" t="s">
        <v>1369</v>
      </c>
      <c r="H1098" t="s">
        <v>3132</v>
      </c>
    </row>
    <row r="1099" spans="1:9">
      <c r="A1099" s="1">
        <v>0.52865717360562248</v>
      </c>
      <c r="B1099" s="1">
        <v>0.82548566810365853</v>
      </c>
      <c r="C1099" s="1">
        <v>3.7709693397060429E-2</v>
      </c>
      <c r="D1099">
        <v>30</v>
      </c>
      <c r="E1099" s="98" t="s">
        <v>4982</v>
      </c>
      <c r="F1099" s="98" t="s">
        <v>4983</v>
      </c>
      <c r="G1099" s="98" t="s">
        <v>1403</v>
      </c>
      <c r="H1099" s="102" t="s">
        <v>3165</v>
      </c>
    </row>
    <row r="1100" spans="1:9">
      <c r="A1100" s="1">
        <v>0.52865717360562248</v>
      </c>
      <c r="B1100" s="1">
        <v>0.70749400190338141</v>
      </c>
      <c r="C1100" s="1">
        <v>7.8571701424556717E-2</v>
      </c>
      <c r="D1100">
        <v>42</v>
      </c>
      <c r="E1100" t="s">
        <v>4848</v>
      </c>
      <c r="F1100" t="s">
        <v>4849</v>
      </c>
      <c r="G1100" t="s">
        <v>1317</v>
      </c>
      <c r="H1100" s="102" t="s">
        <v>3091</v>
      </c>
    </row>
    <row r="1101" spans="1:9">
      <c r="A1101" s="1">
        <v>0.52865717360562248</v>
      </c>
      <c r="B1101" s="1">
        <v>0.61648541307359117</v>
      </c>
      <c r="C1101" s="1">
        <v>9.6831607987327484E-2</v>
      </c>
      <c r="D1101" s="98">
        <v>14</v>
      </c>
      <c r="E1101" s="98" t="s">
        <v>4888</v>
      </c>
      <c r="F1101" s="98" t="s">
        <v>4889</v>
      </c>
      <c r="G1101" s="98" t="s">
        <v>1347</v>
      </c>
      <c r="H1101" s="98" t="s">
        <v>3113</v>
      </c>
    </row>
    <row r="1102" spans="1:9">
      <c r="A1102" s="1">
        <v>0.52865717360562248</v>
      </c>
      <c r="B1102" s="1">
        <v>0.82548566810365853</v>
      </c>
      <c r="C1102" s="1">
        <v>0.11829774270656845</v>
      </c>
      <c r="D1102">
        <v>17</v>
      </c>
      <c r="E1102" s="98" t="s">
        <v>4957</v>
      </c>
      <c r="F1102" s="98" t="s">
        <v>4958</v>
      </c>
      <c r="G1102" s="98" t="s">
        <v>1390</v>
      </c>
      <c r="H1102" s="102" t="s">
        <v>3152</v>
      </c>
    </row>
    <row r="1103" spans="1:9">
      <c r="A1103" s="1">
        <v>0.52865717360562248</v>
      </c>
      <c r="B1103" s="1">
        <v>0.61648541307359117</v>
      </c>
      <c r="C1103" s="1">
        <v>0.12158673931688913</v>
      </c>
      <c r="D1103">
        <v>8</v>
      </c>
      <c r="E1103" s="98" t="s">
        <v>4880</v>
      </c>
      <c r="F1103" s="98" t="s">
        <v>4881</v>
      </c>
      <c r="G1103" s="98" t="s">
        <v>1341</v>
      </c>
      <c r="H1103" t="s">
        <v>3107</v>
      </c>
    </row>
    <row r="1104" spans="1:9">
      <c r="A1104" s="1">
        <v>0.52865717360562248</v>
      </c>
      <c r="B1104" s="1">
        <v>0.70749400190338141</v>
      </c>
      <c r="C1104" s="1">
        <v>0.13965107402768107</v>
      </c>
      <c r="D1104">
        <v>9</v>
      </c>
      <c r="E1104" s="98" t="s">
        <v>4797</v>
      </c>
      <c r="F1104" s="98" t="s">
        <v>4798</v>
      </c>
      <c r="G1104" s="98" t="s">
        <v>1284</v>
      </c>
      <c r="H1104" s="102" t="s">
        <v>3064</v>
      </c>
    </row>
    <row r="1105" spans="1:8">
      <c r="A1105" s="1">
        <v>0.52865717360562248</v>
      </c>
      <c r="B1105" s="1">
        <v>0.82548566810365853</v>
      </c>
      <c r="C1105" s="1">
        <v>0.14023288067558848</v>
      </c>
      <c r="D1105">
        <v>7</v>
      </c>
      <c r="E1105" t="s">
        <v>4938</v>
      </c>
      <c r="F1105" t="s">
        <v>4939</v>
      </c>
      <c r="G1105" t="s">
        <v>1380</v>
      </c>
      <c r="H1105" s="102" t="s">
        <v>3142</v>
      </c>
    </row>
    <row r="1106" spans="1:8">
      <c r="A1106" s="1">
        <v>0.52865717360562248</v>
      </c>
      <c r="B1106" s="1">
        <v>0.70749400190338141</v>
      </c>
      <c r="C1106" s="1">
        <v>0.1527433748865954</v>
      </c>
      <c r="D1106">
        <v>8</v>
      </c>
      <c r="E1106" t="s">
        <v>4795</v>
      </c>
      <c r="F1106" t="s">
        <v>4796</v>
      </c>
      <c r="G1106" t="s">
        <v>1283</v>
      </c>
      <c r="H1106" s="4" t="s">
        <v>3063</v>
      </c>
    </row>
    <row r="1107" spans="1:8">
      <c r="A1107" s="1">
        <v>0.52865717360562248</v>
      </c>
      <c r="B1107" s="1">
        <v>0.70749400190338141</v>
      </c>
      <c r="C1107" s="1">
        <v>0.15577680754095558</v>
      </c>
      <c r="D1107">
        <v>30</v>
      </c>
      <c r="E1107" s="98" t="s">
        <v>4837</v>
      </c>
      <c r="F1107" s="98" t="s">
        <v>4838</v>
      </c>
      <c r="G1107" s="98" t="s">
        <v>1305</v>
      </c>
      <c r="H1107" s="102" t="s">
        <v>3085</v>
      </c>
    </row>
    <row r="1108" spans="1:8">
      <c r="A1108" s="1">
        <v>0.52865717360562248</v>
      </c>
      <c r="B1108" s="1">
        <v>0.82548566810365853</v>
      </c>
      <c r="C1108" s="1">
        <v>0.15795538935082387</v>
      </c>
      <c r="D1108">
        <v>18</v>
      </c>
      <c r="E1108" s="98" t="s">
        <v>4959</v>
      </c>
      <c r="F1108" s="98" t="s">
        <v>4800</v>
      </c>
      <c r="G1108" s="98" t="s">
        <v>1391</v>
      </c>
      <c r="H1108" s="102" t="s">
        <v>3153</v>
      </c>
    </row>
    <row r="1109" spans="1:8">
      <c r="A1109" s="1">
        <v>0.52865717360562248</v>
      </c>
      <c r="B1109" s="1">
        <v>0.61648541307359117</v>
      </c>
      <c r="C1109" s="1">
        <v>0.16820848446428283</v>
      </c>
      <c r="D1109">
        <v>27</v>
      </c>
      <c r="E1109" s="98" t="s">
        <v>4911</v>
      </c>
      <c r="F1109" s="98" t="s">
        <v>4912</v>
      </c>
      <c r="G1109" s="98" t="s">
        <v>1360</v>
      </c>
      <c r="H1109" s="98" t="s">
        <v>3126</v>
      </c>
    </row>
    <row r="1110" spans="1:8">
      <c r="A1110" s="1">
        <v>0.52865717360562248</v>
      </c>
      <c r="B1110" s="1">
        <v>0.61648541307359117</v>
      </c>
      <c r="C1110" s="1">
        <v>0.17214472918085488</v>
      </c>
      <c r="D1110">
        <v>32</v>
      </c>
      <c r="E1110" s="98" t="s">
        <v>4918</v>
      </c>
      <c r="F1110" s="98" t="s">
        <v>4919</v>
      </c>
      <c r="G1110" s="98" t="s">
        <v>1365</v>
      </c>
      <c r="H1110" t="s">
        <v>3130</v>
      </c>
    </row>
    <row r="1111" spans="1:8">
      <c r="A1111" s="1">
        <v>0.52865717360562248</v>
      </c>
      <c r="B1111" s="1">
        <v>0.70749400190338141</v>
      </c>
      <c r="C1111" s="1">
        <v>0.17317877077968991</v>
      </c>
      <c r="D1111">
        <v>13</v>
      </c>
      <c r="E1111" s="98" t="s">
        <v>4805</v>
      </c>
      <c r="F1111" s="98" t="s">
        <v>4806</v>
      </c>
      <c r="G1111" s="98" t="s">
        <v>1288</v>
      </c>
      <c r="H1111" s="58" t="s">
        <v>3068</v>
      </c>
    </row>
    <row r="1112" spans="1:8">
      <c r="A1112" s="1">
        <v>0.52865717360562248</v>
      </c>
      <c r="B1112" s="1">
        <v>0.61648541307359117</v>
      </c>
      <c r="C1112" s="1">
        <v>0.17972325703863412</v>
      </c>
      <c r="D1112">
        <v>38</v>
      </c>
      <c r="E1112" t="s">
        <v>4924</v>
      </c>
      <c r="F1112" t="s">
        <v>4863</v>
      </c>
      <c r="G1112" t="s">
        <v>1371</v>
      </c>
      <c r="H1112" s="98" t="s">
        <v>3133</v>
      </c>
    </row>
    <row r="1113" spans="1:8">
      <c r="A1113" s="1">
        <v>0.52865717360562248</v>
      </c>
      <c r="B1113" s="1">
        <v>0.70749400190338141</v>
      </c>
      <c r="C1113" s="1">
        <v>0.19085388418725791</v>
      </c>
      <c r="D1113">
        <v>28</v>
      </c>
      <c r="E1113" t="s">
        <v>4833</v>
      </c>
      <c r="F1113" t="s">
        <v>4834</v>
      </c>
      <c r="G1113" t="s">
        <v>1303</v>
      </c>
      <c r="H1113" s="58" t="s">
        <v>3083</v>
      </c>
    </row>
    <row r="1114" spans="1:8">
      <c r="A1114" s="1">
        <v>0.52865717360562248</v>
      </c>
      <c r="B1114" s="1">
        <v>0.70749400190338141</v>
      </c>
      <c r="C1114" s="1">
        <v>0.19495432050780315</v>
      </c>
      <c r="D1114">
        <v>58</v>
      </c>
      <c r="E1114" s="98" t="s">
        <v>4864</v>
      </c>
      <c r="F1114" s="98" t="s">
        <v>4865</v>
      </c>
      <c r="G1114" s="98" t="s">
        <v>1333</v>
      </c>
      <c r="H1114" s="102" t="s">
        <v>3099</v>
      </c>
    </row>
    <row r="1115" spans="1:8">
      <c r="A1115" s="1">
        <v>0.52865717360562248</v>
      </c>
      <c r="B1115" s="1">
        <v>0.61648541307359117</v>
      </c>
      <c r="C1115" s="1">
        <v>0.19577860252133528</v>
      </c>
      <c r="D1115">
        <v>25</v>
      </c>
      <c r="E1115" s="98" t="s">
        <v>4908</v>
      </c>
      <c r="F1115" s="98" t="s">
        <v>4909</v>
      </c>
      <c r="G1115" s="98" t="s">
        <v>1358</v>
      </c>
      <c r="H1115" s="98" t="s">
        <v>3124</v>
      </c>
    </row>
    <row r="1116" spans="1:8">
      <c r="A1116" s="1">
        <v>0.52865717360562248</v>
      </c>
      <c r="B1116" s="1">
        <v>0.82548566810365853</v>
      </c>
      <c r="C1116" s="1">
        <v>0.2019264264247449</v>
      </c>
      <c r="D1116">
        <v>1</v>
      </c>
      <c r="E1116" s="98" t="s">
        <v>4927</v>
      </c>
      <c r="F1116" s="98" t="s">
        <v>4928</v>
      </c>
      <c r="G1116" t="s">
        <v>1374</v>
      </c>
      <c r="H1116" s="102" t="s">
        <v>3135</v>
      </c>
    </row>
    <row r="1117" spans="1:8">
      <c r="A1117" s="1">
        <v>0.52865717360562248</v>
      </c>
      <c r="B1117" s="1">
        <v>0.70749400190338141</v>
      </c>
      <c r="C1117" s="1">
        <v>0.20402248049158822</v>
      </c>
      <c r="D1117">
        <v>1</v>
      </c>
      <c r="E1117" s="98" t="s">
        <v>4782</v>
      </c>
      <c r="F1117" s="98" t="s">
        <v>4783</v>
      </c>
      <c r="G1117" s="98" t="s">
        <v>1276</v>
      </c>
      <c r="H1117" s="102" t="s">
        <v>3055</v>
      </c>
    </row>
    <row r="1118" spans="1:8">
      <c r="A1118" s="1">
        <v>0.52865717360562248</v>
      </c>
      <c r="B1118" s="1">
        <v>0.70749400190338141</v>
      </c>
      <c r="C1118" s="1">
        <v>0.21770606142024052</v>
      </c>
      <c r="D1118">
        <v>27</v>
      </c>
      <c r="E1118" t="s">
        <v>4831</v>
      </c>
      <c r="F1118" s="98" t="s">
        <v>4832</v>
      </c>
      <c r="G1118" s="98" t="s">
        <v>1302</v>
      </c>
      <c r="H1118" s="102" t="s">
        <v>3082</v>
      </c>
    </row>
    <row r="1119" spans="1:8">
      <c r="A1119" s="1">
        <v>0.52865717360562248</v>
      </c>
      <c r="B1119" s="1">
        <v>0.70749400190338141</v>
      </c>
      <c r="C1119" s="1">
        <v>0.23208128675510764</v>
      </c>
      <c r="D1119">
        <v>38</v>
      </c>
      <c r="E1119" t="s">
        <v>4845</v>
      </c>
      <c r="F1119" t="s">
        <v>4846</v>
      </c>
      <c r="G1119" t="s">
        <v>1313</v>
      </c>
      <c r="H1119" s="102" t="s">
        <v>3089</v>
      </c>
    </row>
    <row r="1120" spans="1:8">
      <c r="A1120" s="1">
        <v>0.52865717360562248</v>
      </c>
      <c r="B1120" s="1">
        <v>0.61648541307359117</v>
      </c>
      <c r="C1120" s="1">
        <v>0.2331720164215918</v>
      </c>
      <c r="D1120">
        <v>22</v>
      </c>
      <c r="E1120" s="98" t="s">
        <v>4903</v>
      </c>
      <c r="F1120" s="98" t="s">
        <v>4904</v>
      </c>
      <c r="G1120" s="98" t="s">
        <v>1355</v>
      </c>
      <c r="H1120" s="98" t="s">
        <v>3121</v>
      </c>
    </row>
    <row r="1121" spans="1:8">
      <c r="A1121" s="1">
        <v>0.52865717360562248</v>
      </c>
      <c r="B1121" s="1">
        <v>0.82548566810365853</v>
      </c>
      <c r="C1121" s="1">
        <v>0.27536589787300425</v>
      </c>
      <c r="D1121" s="98">
        <v>36</v>
      </c>
      <c r="E1121" s="98" t="s">
        <v>4987</v>
      </c>
      <c r="F1121" s="98" t="s">
        <v>4988</v>
      </c>
      <c r="G1121" s="98" t="s">
        <v>1409</v>
      </c>
      <c r="H1121" s="102" t="s">
        <v>3168</v>
      </c>
    </row>
    <row r="1122" spans="1:8">
      <c r="A1122" s="1">
        <v>0.52865717360562248</v>
      </c>
      <c r="B1122" s="1">
        <v>0.70749400190338141</v>
      </c>
      <c r="C1122" s="1">
        <v>0.28858385014184196</v>
      </c>
      <c r="D1122">
        <v>5</v>
      </c>
      <c r="E1122" s="98" t="s">
        <v>4789</v>
      </c>
      <c r="F1122" s="98" t="s">
        <v>4790</v>
      </c>
      <c r="G1122" s="98" t="s">
        <v>1280</v>
      </c>
      <c r="H1122" s="102" t="s">
        <v>3060</v>
      </c>
    </row>
    <row r="1123" spans="1:8">
      <c r="A1123" s="1">
        <v>0.52865717360562248</v>
      </c>
      <c r="B1123" s="1">
        <v>0.61648541307359117</v>
      </c>
      <c r="C1123" s="1">
        <v>0.30107077422525386</v>
      </c>
      <c r="D1123">
        <v>11</v>
      </c>
      <c r="E1123" s="98" t="s">
        <v>3733</v>
      </c>
      <c r="F1123" s="98" t="s">
        <v>4886</v>
      </c>
      <c r="G1123" t="s">
        <v>1344</v>
      </c>
      <c r="H1123" t="s">
        <v>3110</v>
      </c>
    </row>
    <row r="1124" spans="1:8">
      <c r="A1124" s="1">
        <v>0.52865717360562248</v>
      </c>
      <c r="B1124" s="1">
        <v>0.70749400190338141</v>
      </c>
      <c r="C1124" s="1">
        <v>0.30119113335157299</v>
      </c>
      <c r="D1124">
        <v>40</v>
      </c>
      <c r="E1124" s="98" t="s">
        <v>3731</v>
      </c>
      <c r="F1124" s="98" t="s">
        <v>4847</v>
      </c>
      <c r="G1124" s="98" t="s">
        <v>1315</v>
      </c>
      <c r="H1124" s="102" t="s">
        <v>3090</v>
      </c>
    </row>
    <row r="1125" spans="1:8">
      <c r="A1125" s="1">
        <v>0.52865717360562248</v>
      </c>
      <c r="B1125" s="1">
        <v>0.61648541307359117</v>
      </c>
      <c r="C1125" s="1">
        <v>0.30348293069891119</v>
      </c>
      <c r="D1125" s="98">
        <v>23</v>
      </c>
      <c r="E1125" s="98" t="s">
        <v>4905</v>
      </c>
      <c r="F1125" s="98" t="s">
        <v>4810</v>
      </c>
      <c r="G1125" s="98" t="s">
        <v>1356</v>
      </c>
      <c r="H1125" s="98" t="s">
        <v>3122</v>
      </c>
    </row>
    <row r="1126" spans="1:8">
      <c r="A1126" s="1">
        <v>0.52865717360562248</v>
      </c>
      <c r="B1126" s="1">
        <v>0.61648541307359117</v>
      </c>
      <c r="C1126" s="1">
        <v>0.31101896550943509</v>
      </c>
      <c r="D1126">
        <v>29</v>
      </c>
      <c r="E1126" s="98" t="s">
        <v>4915</v>
      </c>
      <c r="F1126" s="98" t="s">
        <v>4916</v>
      </c>
      <c r="G1126" s="98" t="s">
        <v>1362</v>
      </c>
      <c r="H1126" t="s">
        <v>3128</v>
      </c>
    </row>
    <row r="1127" spans="1:8">
      <c r="A1127" s="1">
        <v>0.52865717360562248</v>
      </c>
      <c r="B1127" s="1">
        <v>0.61648541307359117</v>
      </c>
      <c r="C1127" s="1">
        <v>0.32398722825981519</v>
      </c>
      <c r="D1127">
        <v>20</v>
      </c>
      <c r="E1127" t="s">
        <v>4899</v>
      </c>
      <c r="F1127" s="98" t="s">
        <v>4900</v>
      </c>
      <c r="G1127" t="s">
        <v>1353</v>
      </c>
      <c r="H1127" t="s">
        <v>3119</v>
      </c>
    </row>
    <row r="1128" spans="1:8">
      <c r="A1128" s="1">
        <v>0.52865717360562248</v>
      </c>
      <c r="B1128" s="1">
        <v>0.61648541307359117</v>
      </c>
      <c r="C1128" s="1">
        <v>0.3269914603128391</v>
      </c>
      <c r="D1128" s="98">
        <v>18</v>
      </c>
      <c r="E1128" t="s">
        <v>4895</v>
      </c>
      <c r="F1128" s="98" t="s">
        <v>4896</v>
      </c>
      <c r="G1128" s="98" t="s">
        <v>1351</v>
      </c>
      <c r="H1128" t="s">
        <v>3117</v>
      </c>
    </row>
    <row r="1129" spans="1:8">
      <c r="A1129" s="1">
        <v>0.52865717360562248</v>
      </c>
      <c r="B1129" s="1">
        <v>0.82548566810365853</v>
      </c>
      <c r="C1129" s="1">
        <v>0.35861084439970692</v>
      </c>
      <c r="D1129">
        <v>9</v>
      </c>
      <c r="E1129" s="98" t="s">
        <v>4942</v>
      </c>
      <c r="F1129" s="98" t="s">
        <v>4943</v>
      </c>
      <c r="G1129" s="98" t="s">
        <v>1382</v>
      </c>
      <c r="H1129" s="102" t="s">
        <v>3144</v>
      </c>
    </row>
    <row r="1130" spans="1:8">
      <c r="A1130" s="1">
        <v>0.52865717360562248</v>
      </c>
      <c r="B1130" s="1">
        <v>0.70749400190338141</v>
      </c>
      <c r="C1130" s="1">
        <v>0.36179346399006962</v>
      </c>
      <c r="D1130">
        <v>2</v>
      </c>
      <c r="E1130" s="98" t="s">
        <v>4784</v>
      </c>
      <c r="F1130" s="98" t="s">
        <v>4785</v>
      </c>
      <c r="G1130" s="98" t="s">
        <v>1277</v>
      </c>
      <c r="H1130" s="102" t="s">
        <v>3057</v>
      </c>
    </row>
    <row r="1131" spans="1:8">
      <c r="A1131" s="1">
        <v>0.52865717360562248</v>
      </c>
      <c r="B1131" s="1">
        <v>0.82548566810365853</v>
      </c>
      <c r="C1131" s="1">
        <v>0.36553711264487598</v>
      </c>
      <c r="D1131">
        <v>2</v>
      </c>
      <c r="E1131" s="98" t="s">
        <v>4929</v>
      </c>
      <c r="F1131" s="98" t="s">
        <v>4930</v>
      </c>
      <c r="G1131" s="98" t="s">
        <v>1375</v>
      </c>
      <c r="H1131" s="102" t="s">
        <v>3137</v>
      </c>
    </row>
    <row r="1132" spans="1:8">
      <c r="A1132" s="1">
        <v>0.52865717360562248</v>
      </c>
      <c r="B1132" s="1">
        <v>0.82548566810365853</v>
      </c>
      <c r="C1132" s="1">
        <v>0.36747939479528435</v>
      </c>
      <c r="D1132">
        <v>11</v>
      </c>
      <c r="E1132" s="98" t="s">
        <v>4945</v>
      </c>
      <c r="F1132" s="98" t="s">
        <v>4946</v>
      </c>
      <c r="G1132" s="98" t="s">
        <v>1384</v>
      </c>
      <c r="H1132" s="102" t="s">
        <v>3146</v>
      </c>
    </row>
    <row r="1133" spans="1:8">
      <c r="A1133" s="1">
        <v>0.52865717360562248</v>
      </c>
      <c r="B1133" s="1">
        <v>0.61648541307359117</v>
      </c>
      <c r="C1133" s="1">
        <v>0.38140576244346558</v>
      </c>
      <c r="D1133">
        <v>13</v>
      </c>
      <c r="E1133" t="s">
        <v>4887</v>
      </c>
      <c r="F1133" s="98" t="s">
        <v>4810</v>
      </c>
      <c r="G1133" s="98" t="s">
        <v>1346</v>
      </c>
      <c r="H1133" t="s">
        <v>3112</v>
      </c>
    </row>
    <row r="1134" spans="1:8">
      <c r="A1134" s="1">
        <v>0.52865717360562248</v>
      </c>
      <c r="B1134" s="1">
        <v>0.70749400190338141</v>
      </c>
      <c r="C1134" s="1">
        <v>0.39057002104221472</v>
      </c>
      <c r="D1134">
        <v>32</v>
      </c>
      <c r="E1134" t="s">
        <v>4839</v>
      </c>
      <c r="F1134" t="s">
        <v>4840</v>
      </c>
      <c r="G1134" t="s">
        <v>1307</v>
      </c>
      <c r="H1134" s="4" t="s">
        <v>3086</v>
      </c>
    </row>
    <row r="1135" spans="1:8">
      <c r="A1135" s="1">
        <v>0.52865717360562248</v>
      </c>
      <c r="B1135" s="1">
        <v>0.61648541307359117</v>
      </c>
      <c r="C1135" s="1">
        <v>0.39825797966876075</v>
      </c>
      <c r="D1135">
        <v>30</v>
      </c>
      <c r="E1135" t="s">
        <v>4917</v>
      </c>
      <c r="F1135" s="98" t="s">
        <v>4136</v>
      </c>
      <c r="G1135" t="s">
        <v>1363</v>
      </c>
      <c r="H1135" s="98" t="s">
        <v>3129</v>
      </c>
    </row>
    <row r="1136" spans="1:8">
      <c r="A1136" s="1">
        <v>0.52865717360562248</v>
      </c>
      <c r="B1136" s="1">
        <v>0.70749400190338141</v>
      </c>
      <c r="C1136" s="1">
        <v>0.40401090237920689</v>
      </c>
      <c r="D1136">
        <v>34</v>
      </c>
      <c r="E1136" s="98" t="s">
        <v>4841</v>
      </c>
      <c r="F1136" s="98" t="s">
        <v>4842</v>
      </c>
      <c r="G1136" s="98" t="s">
        <v>1309</v>
      </c>
      <c r="H1136" s="58" t="s">
        <v>3087</v>
      </c>
    </row>
    <row r="1137" spans="1:8">
      <c r="A1137" s="1">
        <v>0.52865717360562248</v>
      </c>
      <c r="B1137" s="1">
        <v>0.70749400190338141</v>
      </c>
      <c r="C1137" s="1">
        <v>0.41046353386072054</v>
      </c>
      <c r="D1137">
        <v>54</v>
      </c>
      <c r="E1137" t="s">
        <v>4860</v>
      </c>
      <c r="F1137" t="s">
        <v>4861</v>
      </c>
      <c r="G1137" t="s">
        <v>1329</v>
      </c>
      <c r="H1137" s="102" t="s">
        <v>3097</v>
      </c>
    </row>
    <row r="1138" spans="1:8">
      <c r="A1138" s="1">
        <v>0.52865717360562248</v>
      </c>
      <c r="B1138" s="1">
        <v>0.82548566810365853</v>
      </c>
      <c r="C1138" s="1">
        <v>0.42299378512305352</v>
      </c>
      <c r="D1138">
        <v>10</v>
      </c>
      <c r="E1138" t="s">
        <v>3719</v>
      </c>
      <c r="F1138" t="s">
        <v>4944</v>
      </c>
      <c r="G1138" t="s">
        <v>1383</v>
      </c>
      <c r="H1138" s="102" t="s">
        <v>3145</v>
      </c>
    </row>
    <row r="1139" spans="1:8">
      <c r="A1139" s="1">
        <v>0.52865717360562248</v>
      </c>
      <c r="B1139" s="1">
        <v>0.82548566810365853</v>
      </c>
      <c r="C1139" s="1">
        <v>0.42564235677862949</v>
      </c>
      <c r="D1139">
        <v>5</v>
      </c>
      <c r="E1139" s="98" t="s">
        <v>4934</v>
      </c>
      <c r="F1139" s="98" t="s">
        <v>4935</v>
      </c>
      <c r="G1139" s="98" t="s">
        <v>1378</v>
      </c>
      <c r="H1139" s="102" t="s">
        <v>3140</v>
      </c>
    </row>
    <row r="1140" spans="1:8">
      <c r="A1140" s="1">
        <v>0.52865717360562248</v>
      </c>
      <c r="B1140" s="1">
        <v>0.70749400190338141</v>
      </c>
      <c r="C1140" s="1">
        <v>0.44459629876322304</v>
      </c>
      <c r="D1140">
        <v>56</v>
      </c>
      <c r="E1140" s="98" t="s">
        <v>4862</v>
      </c>
      <c r="F1140" s="98" t="s">
        <v>4863</v>
      </c>
      <c r="G1140" s="98" t="s">
        <v>1331</v>
      </c>
      <c r="H1140" s="102" t="s">
        <v>3098</v>
      </c>
    </row>
    <row r="1141" spans="1:8">
      <c r="A1141" s="1">
        <v>0.52865717360562248</v>
      </c>
      <c r="B1141" s="1">
        <v>0.70749400190338141</v>
      </c>
      <c r="C1141" s="1">
        <v>0.44742499975411865</v>
      </c>
      <c r="D1141">
        <v>14</v>
      </c>
      <c r="E1141" s="98" t="s">
        <v>4807</v>
      </c>
      <c r="F1141" s="98" t="s">
        <v>4808</v>
      </c>
      <c r="G1141" s="98" t="s">
        <v>1289</v>
      </c>
      <c r="H1141" s="58" t="s">
        <v>3069</v>
      </c>
    </row>
    <row r="1142" spans="1:8">
      <c r="A1142" s="1">
        <v>0.52865717360562248</v>
      </c>
      <c r="B1142" s="1">
        <v>0.82548566810365853</v>
      </c>
      <c r="C1142" s="1">
        <v>0.45832078583816083</v>
      </c>
      <c r="D1142" s="98">
        <v>6</v>
      </c>
      <c r="E1142" s="98" t="s">
        <v>4936</v>
      </c>
      <c r="F1142" s="98" t="s">
        <v>4937</v>
      </c>
      <c r="G1142" s="98" t="s">
        <v>1379</v>
      </c>
      <c r="H1142" s="102" t="s">
        <v>3141</v>
      </c>
    </row>
    <row r="1143" spans="1:8">
      <c r="A1143" s="1">
        <v>0.52865717360562248</v>
      </c>
      <c r="B1143" s="1">
        <v>0.61648541307359117</v>
      </c>
      <c r="C1143" s="1">
        <v>0.47569723028082767</v>
      </c>
      <c r="D1143" s="98">
        <v>17</v>
      </c>
      <c r="E1143" s="98" t="s">
        <v>4893</v>
      </c>
      <c r="F1143" s="98" t="s">
        <v>4894</v>
      </c>
      <c r="G1143" s="98" t="s">
        <v>1350</v>
      </c>
      <c r="H1143" s="98" t="s">
        <v>3116</v>
      </c>
    </row>
    <row r="1144" spans="1:8">
      <c r="A1144" s="1">
        <v>0.52865717360562248</v>
      </c>
      <c r="B1144" s="1">
        <v>0.82548566810365853</v>
      </c>
      <c r="C1144" s="1">
        <v>0.47578087279237635</v>
      </c>
      <c r="D1144">
        <v>15</v>
      </c>
      <c r="E1144" t="s">
        <v>4953</v>
      </c>
      <c r="F1144" t="s">
        <v>4954</v>
      </c>
      <c r="G1144" t="s">
        <v>1388</v>
      </c>
      <c r="H1144" s="102" t="s">
        <v>3150</v>
      </c>
    </row>
    <row r="1145" spans="1:8">
      <c r="A1145" s="1">
        <v>0.52865717360562248</v>
      </c>
      <c r="B1145" s="1">
        <v>0.82548566810365853</v>
      </c>
      <c r="C1145" s="1">
        <v>0.4869501781508262</v>
      </c>
      <c r="D1145">
        <v>24</v>
      </c>
      <c r="E1145" s="98" t="s">
        <v>4970</v>
      </c>
      <c r="F1145" s="98" t="s">
        <v>4971</v>
      </c>
      <c r="G1145" s="98" t="s">
        <v>1397</v>
      </c>
      <c r="H1145" s="102" t="s">
        <v>3159</v>
      </c>
    </row>
    <row r="1146" spans="1:8">
      <c r="A1146" s="1">
        <v>0.52865717360562248</v>
      </c>
      <c r="B1146" s="1">
        <v>0.70749400190338141</v>
      </c>
      <c r="C1146" s="1">
        <v>0.49177021166090618</v>
      </c>
      <c r="D1146">
        <v>11</v>
      </c>
      <c r="E1146" t="s">
        <v>4801</v>
      </c>
      <c r="F1146" s="98" t="s">
        <v>4802</v>
      </c>
      <c r="G1146" s="98" t="s">
        <v>1286</v>
      </c>
      <c r="H1146" s="102" t="s">
        <v>3066</v>
      </c>
    </row>
    <row r="1147" spans="1:8">
      <c r="A1147" s="1">
        <v>0.52865717360562248</v>
      </c>
      <c r="B1147" s="1">
        <v>0.61648541307359117</v>
      </c>
      <c r="C1147" s="1">
        <v>0.50570352219824433</v>
      </c>
      <c r="D1147" s="98">
        <v>7</v>
      </c>
      <c r="E1147" s="98" t="s">
        <v>4878</v>
      </c>
      <c r="F1147" s="98" t="s">
        <v>4879</v>
      </c>
      <c r="G1147" s="98" t="s">
        <v>1340</v>
      </c>
      <c r="H1147" s="98" t="s">
        <v>3106</v>
      </c>
    </row>
    <row r="1148" spans="1:8">
      <c r="A1148" s="1">
        <v>0.52865717360562248</v>
      </c>
      <c r="B1148" s="1">
        <v>0.70749400190338141</v>
      </c>
      <c r="C1148" s="1">
        <v>0.52835824101703655</v>
      </c>
      <c r="D1148">
        <v>22</v>
      </c>
      <c r="E1148" t="s">
        <v>4822</v>
      </c>
      <c r="F1148" t="s">
        <v>4823</v>
      </c>
      <c r="G1148" t="s">
        <v>1297</v>
      </c>
      <c r="H1148" s="102" t="s">
        <v>3077</v>
      </c>
    </row>
    <row r="1149" spans="1:8">
      <c r="A1149" s="1">
        <v>0.52865717360562248</v>
      </c>
      <c r="B1149" s="1">
        <v>0.70749400190338141</v>
      </c>
      <c r="C1149" s="1">
        <v>0.53277548073663805</v>
      </c>
      <c r="D1149">
        <v>16</v>
      </c>
      <c r="E1149" s="98" t="s">
        <v>4811</v>
      </c>
      <c r="F1149" s="98" t="s">
        <v>4812</v>
      </c>
      <c r="G1149" s="98" t="s">
        <v>1291</v>
      </c>
      <c r="H1149" s="102" t="s">
        <v>3071</v>
      </c>
    </row>
    <row r="1150" spans="1:8">
      <c r="A1150" s="1">
        <v>0.52865717360562248</v>
      </c>
      <c r="B1150" s="1">
        <v>0.61648541307359117</v>
      </c>
      <c r="C1150" s="1">
        <v>0.5327779827917678</v>
      </c>
      <c r="D1150">
        <v>6</v>
      </c>
      <c r="E1150" s="98" t="s">
        <v>4876</v>
      </c>
      <c r="F1150" s="98" t="s">
        <v>4877</v>
      </c>
      <c r="G1150" s="98" t="s">
        <v>1339</v>
      </c>
      <c r="H1150" s="98" t="s">
        <v>3105</v>
      </c>
    </row>
    <row r="1151" spans="1:8">
      <c r="A1151" s="1">
        <v>0.52865717360562248</v>
      </c>
      <c r="B1151" s="1">
        <v>0.61648541307359117</v>
      </c>
      <c r="C1151" s="1">
        <v>0.53361412126367036</v>
      </c>
      <c r="D1151">
        <v>3</v>
      </c>
      <c r="E1151" s="98" t="s">
        <v>4870</v>
      </c>
      <c r="F1151" s="98" t="s">
        <v>4871</v>
      </c>
      <c r="G1151" s="98" t="s">
        <v>1336</v>
      </c>
      <c r="H1151" s="98" t="s">
        <v>3102</v>
      </c>
    </row>
    <row r="1152" spans="1:8">
      <c r="A1152" s="1">
        <v>0.52865717360562248</v>
      </c>
      <c r="B1152" s="1">
        <v>0.70749400190338141</v>
      </c>
      <c r="C1152" s="1">
        <v>0.54832272600268639</v>
      </c>
      <c r="D1152" s="98">
        <v>24</v>
      </c>
      <c r="E1152" t="s">
        <v>4826</v>
      </c>
      <c r="F1152" s="98" t="s">
        <v>4827</v>
      </c>
      <c r="G1152" s="98" t="s">
        <v>1299</v>
      </c>
      <c r="H1152" s="102" t="s">
        <v>3079</v>
      </c>
    </row>
    <row r="1153" spans="1:9">
      <c r="A1153" s="1">
        <v>0.52865717360562248</v>
      </c>
      <c r="B1153" s="1">
        <v>0.82548566810365853</v>
      </c>
      <c r="C1153" s="1">
        <v>0.54969650548270244</v>
      </c>
      <c r="D1153">
        <v>22</v>
      </c>
      <c r="E1153" t="s">
        <v>4966</v>
      </c>
      <c r="F1153" s="98" t="s">
        <v>4967</v>
      </c>
      <c r="G1153" t="s">
        <v>1395</v>
      </c>
      <c r="H1153" s="102" t="s">
        <v>3157</v>
      </c>
    </row>
    <row r="1154" spans="1:9">
      <c r="A1154" s="1">
        <v>0.52865717360562248</v>
      </c>
      <c r="B1154" s="1">
        <v>0.82548566810365853</v>
      </c>
      <c r="C1154" s="1">
        <v>0.55732768860905524</v>
      </c>
      <c r="D1154">
        <v>3</v>
      </c>
      <c r="E1154" s="98" t="s">
        <v>4931</v>
      </c>
      <c r="F1154" s="98" t="s">
        <v>4810</v>
      </c>
      <c r="G1154" s="98" t="s">
        <v>1376</v>
      </c>
      <c r="H1154" s="102" t="s">
        <v>3138</v>
      </c>
    </row>
    <row r="1155" spans="1:9">
      <c r="A1155" s="1">
        <v>0.52865717360562248</v>
      </c>
      <c r="B1155" s="1">
        <v>0.82548566810365853</v>
      </c>
      <c r="C1155" s="1">
        <v>0.57293831005210971</v>
      </c>
      <c r="D1155">
        <v>13</v>
      </c>
      <c r="E1155" s="98" t="s">
        <v>4949</v>
      </c>
      <c r="F1155" s="98" t="s">
        <v>4950</v>
      </c>
      <c r="G1155" t="s">
        <v>1386</v>
      </c>
      <c r="H1155" s="102" t="s">
        <v>3148</v>
      </c>
    </row>
    <row r="1156" spans="1:9">
      <c r="A1156" s="1">
        <v>0.52865717360562248</v>
      </c>
      <c r="B1156" s="1">
        <v>0.61648541307359117</v>
      </c>
      <c r="C1156" s="1">
        <v>0.57502779118549419</v>
      </c>
      <c r="D1156">
        <v>28</v>
      </c>
      <c r="E1156" t="s">
        <v>4913</v>
      </c>
      <c r="F1156" s="98" t="s">
        <v>4914</v>
      </c>
      <c r="G1156" t="s">
        <v>1361</v>
      </c>
      <c r="H1156" s="98" t="s">
        <v>3127</v>
      </c>
    </row>
    <row r="1157" spans="1:9">
      <c r="A1157" s="1">
        <v>0.52865717360562248</v>
      </c>
      <c r="B1157" s="1">
        <v>0.61648541307359117</v>
      </c>
      <c r="C1157" s="1">
        <v>0.58136822656415632</v>
      </c>
      <c r="D1157">
        <v>12</v>
      </c>
      <c r="E1157" s="98" t="s">
        <v>4286</v>
      </c>
      <c r="F1157" s="98" t="s">
        <v>4794</v>
      </c>
      <c r="G1157" s="98" t="s">
        <v>1345</v>
      </c>
      <c r="H1157" t="s">
        <v>3111</v>
      </c>
    </row>
    <row r="1158" spans="1:9">
      <c r="A1158" s="1">
        <v>0.52865717360562248</v>
      </c>
      <c r="B1158" s="1">
        <v>0.70749400190338141</v>
      </c>
      <c r="C1158" s="1">
        <v>0.58275849434683813</v>
      </c>
      <c r="D1158">
        <v>4</v>
      </c>
      <c r="E1158" t="s">
        <v>4787</v>
      </c>
      <c r="F1158" s="98" t="s">
        <v>4788</v>
      </c>
      <c r="G1158" s="98" t="s">
        <v>1279</v>
      </c>
      <c r="H1158" s="102" t="s">
        <v>3059</v>
      </c>
    </row>
    <row r="1159" spans="1:9">
      <c r="A1159" s="1">
        <v>0.52865717360562248</v>
      </c>
      <c r="B1159" s="1">
        <v>0.70749400190338141</v>
      </c>
      <c r="C1159" s="1">
        <v>0.58340564511381254</v>
      </c>
      <c r="D1159">
        <v>19</v>
      </c>
      <c r="E1159" s="98" t="s">
        <v>4816</v>
      </c>
      <c r="F1159" s="98" t="s">
        <v>4817</v>
      </c>
      <c r="G1159" s="98" t="s">
        <v>1294</v>
      </c>
      <c r="H1159" s="102" t="s">
        <v>3074</v>
      </c>
    </row>
    <row r="1160" spans="1:9">
      <c r="A1160" s="1">
        <v>0.52865717360562248</v>
      </c>
      <c r="B1160" s="1">
        <v>0.82548566810365853</v>
      </c>
      <c r="C1160" s="1">
        <v>0.58347775198724328</v>
      </c>
      <c r="D1160" s="98">
        <v>34</v>
      </c>
      <c r="E1160" t="s">
        <v>4985</v>
      </c>
      <c r="F1160" t="s">
        <v>4986</v>
      </c>
      <c r="G1160" t="s">
        <v>1407</v>
      </c>
      <c r="H1160" s="102" t="s">
        <v>3167</v>
      </c>
    </row>
    <row r="1161" spans="1:9">
      <c r="A1161" s="1">
        <v>0.52865717360562248</v>
      </c>
      <c r="B1161" s="1">
        <v>0.61648541307359117</v>
      </c>
      <c r="C1161" s="1">
        <v>0.59887262544640296</v>
      </c>
      <c r="D1161">
        <v>34</v>
      </c>
      <c r="E1161" t="s">
        <v>4920</v>
      </c>
      <c r="F1161" t="s">
        <v>4921</v>
      </c>
      <c r="G1161" t="s">
        <v>1367</v>
      </c>
      <c r="H1161" s="98" t="s">
        <v>3131</v>
      </c>
    </row>
    <row r="1162" spans="1:9">
      <c r="A1162" s="1">
        <v>0.52865717360562248</v>
      </c>
      <c r="B1162" s="1">
        <v>0.61648541307359117</v>
      </c>
      <c r="C1162" s="1">
        <v>0.60472451617364964</v>
      </c>
      <c r="D1162" s="98">
        <v>2</v>
      </c>
      <c r="E1162" t="s">
        <v>4868</v>
      </c>
      <c r="F1162" t="s">
        <v>4869</v>
      </c>
      <c r="G1162" t="s">
        <v>1335</v>
      </c>
      <c r="H1162" t="s">
        <v>3101</v>
      </c>
    </row>
    <row r="1163" spans="1:9">
      <c r="A1163" s="99">
        <v>0.52865717360562248</v>
      </c>
      <c r="B1163" s="99">
        <v>0.70749400190338141</v>
      </c>
      <c r="C1163" s="99">
        <v>0.62209160764454619</v>
      </c>
      <c r="D1163" s="98">
        <v>36</v>
      </c>
      <c r="E1163" s="98" t="s">
        <v>4843</v>
      </c>
      <c r="F1163" s="98" t="s">
        <v>4844</v>
      </c>
      <c r="G1163" s="98" t="s">
        <v>1311</v>
      </c>
      <c r="H1163" s="102" t="s">
        <v>3088</v>
      </c>
      <c r="I1163" s="98"/>
    </row>
    <row r="1164" spans="1:9">
      <c r="A1164" s="1">
        <v>0.52865717360562248</v>
      </c>
      <c r="B1164" s="1">
        <v>0.70749400190338141</v>
      </c>
      <c r="C1164" s="1">
        <v>0.62477890093286459</v>
      </c>
      <c r="D1164">
        <v>15</v>
      </c>
      <c r="E1164" t="s">
        <v>4809</v>
      </c>
      <c r="F1164" t="s">
        <v>4810</v>
      </c>
      <c r="G1164" t="s">
        <v>1290</v>
      </c>
      <c r="H1164" s="102" t="s">
        <v>3070</v>
      </c>
    </row>
    <row r="1165" spans="1:9">
      <c r="A1165" s="99">
        <v>0.52865717360562248</v>
      </c>
      <c r="B1165" s="99">
        <v>0.70749400190338141</v>
      </c>
      <c r="C1165" s="99">
        <v>0.63835828527184346</v>
      </c>
      <c r="D1165" s="98">
        <v>17</v>
      </c>
      <c r="E1165" s="98" t="s">
        <v>4813</v>
      </c>
      <c r="F1165" s="98" t="s">
        <v>4814</v>
      </c>
      <c r="G1165" t="s">
        <v>1292</v>
      </c>
      <c r="H1165" s="102" t="s">
        <v>3072</v>
      </c>
      <c r="I1165" s="98"/>
    </row>
    <row r="1166" spans="1:9">
      <c r="A1166" s="1">
        <v>0.52865717360562248</v>
      </c>
      <c r="B1166" s="1">
        <v>0.70749400190338141</v>
      </c>
      <c r="C1166" s="1">
        <v>0.66477937842486767</v>
      </c>
      <c r="D1166">
        <v>10</v>
      </c>
      <c r="E1166" t="s">
        <v>4799</v>
      </c>
      <c r="F1166" t="s">
        <v>4800</v>
      </c>
      <c r="G1166" t="s">
        <v>1285</v>
      </c>
      <c r="H1166" s="4" t="s">
        <v>3065</v>
      </c>
    </row>
    <row r="1167" spans="1:9">
      <c r="A1167" s="1">
        <v>0.52865717360562248</v>
      </c>
      <c r="B1167" s="1">
        <v>0.70749400190338141</v>
      </c>
      <c r="C1167" s="1">
        <v>0.66625344883570548</v>
      </c>
      <c r="D1167">
        <v>44</v>
      </c>
      <c r="E1167" s="98" t="s">
        <v>4850</v>
      </c>
      <c r="F1167" s="98" t="s">
        <v>4851</v>
      </c>
      <c r="G1167" s="98" t="s">
        <v>1319</v>
      </c>
      <c r="H1167" s="102" t="s">
        <v>3092</v>
      </c>
    </row>
    <row r="1168" spans="1:9">
      <c r="A1168" s="1">
        <v>0.52865717360562248</v>
      </c>
      <c r="B1168" s="1">
        <v>0.82548566810365853</v>
      </c>
      <c r="C1168" s="1">
        <v>0.68099131245457023</v>
      </c>
      <c r="D1168" s="98">
        <v>14</v>
      </c>
      <c r="E1168" t="s">
        <v>4951</v>
      </c>
      <c r="F1168" t="s">
        <v>4952</v>
      </c>
      <c r="G1168" t="s">
        <v>1387</v>
      </c>
      <c r="H1168" s="102" t="s">
        <v>3149</v>
      </c>
    </row>
    <row r="1169" spans="1:9">
      <c r="A1169" s="1">
        <v>0.52865717360562248</v>
      </c>
      <c r="B1169" s="1">
        <v>0.82548566810365853</v>
      </c>
      <c r="C1169" s="1">
        <v>0.68468517239217386</v>
      </c>
      <c r="D1169">
        <v>27</v>
      </c>
      <c r="E1169" s="98" t="s">
        <v>4976</v>
      </c>
      <c r="F1169" s="98" t="s">
        <v>4977</v>
      </c>
      <c r="G1169" s="98" t="s">
        <v>1400</v>
      </c>
      <c r="H1169" s="102" t="s">
        <v>3162</v>
      </c>
    </row>
    <row r="1170" spans="1:9">
      <c r="A1170" s="1">
        <v>0.52865717360562248</v>
      </c>
      <c r="B1170" s="1">
        <v>0.61648541307359117</v>
      </c>
      <c r="C1170" s="1">
        <v>0.69339574665871118</v>
      </c>
      <c r="D1170">
        <v>9</v>
      </c>
      <c r="E1170" s="98" t="s">
        <v>4882</v>
      </c>
      <c r="F1170" s="98" t="s">
        <v>4883</v>
      </c>
      <c r="G1170" s="98" t="s">
        <v>1342</v>
      </c>
      <c r="H1170" t="s">
        <v>3108</v>
      </c>
    </row>
    <row r="1171" spans="1:9">
      <c r="A1171" s="1">
        <v>0.52865717360562248</v>
      </c>
      <c r="B1171" s="1">
        <v>0.70749400190338141</v>
      </c>
      <c r="C1171" s="1">
        <v>0.70173293482211818</v>
      </c>
      <c r="D1171">
        <v>21</v>
      </c>
      <c r="E1171" s="98" t="s">
        <v>4820</v>
      </c>
      <c r="F1171" s="98" t="s">
        <v>4821</v>
      </c>
      <c r="G1171" s="98" t="s">
        <v>1296</v>
      </c>
      <c r="H1171" s="102" t="s">
        <v>3076</v>
      </c>
    </row>
    <row r="1172" spans="1:9">
      <c r="A1172" s="1">
        <v>0.52865717360562248</v>
      </c>
      <c r="B1172" s="1">
        <v>0.82548566810365853</v>
      </c>
      <c r="C1172" s="1">
        <v>0.70468533001267175</v>
      </c>
      <c r="D1172">
        <v>28</v>
      </c>
      <c r="E1172" t="s">
        <v>4978</v>
      </c>
      <c r="F1172" s="98" t="s">
        <v>4979</v>
      </c>
      <c r="G1172" s="98" t="s">
        <v>1401</v>
      </c>
      <c r="H1172" s="102" t="s">
        <v>3163</v>
      </c>
    </row>
    <row r="1173" spans="1:9">
      <c r="A1173" s="1">
        <v>0.52865717360562248</v>
      </c>
      <c r="B1173" s="1">
        <v>0.70749400190338141</v>
      </c>
      <c r="C1173" s="1">
        <v>0.70497785122303303</v>
      </c>
      <c r="D1173">
        <v>26</v>
      </c>
      <c r="E1173" s="98" t="s">
        <v>3735</v>
      </c>
      <c r="F1173" s="98" t="s">
        <v>4830</v>
      </c>
      <c r="G1173" s="98" t="s">
        <v>1301</v>
      </c>
      <c r="H1173" s="58" t="s">
        <v>3081</v>
      </c>
    </row>
    <row r="1174" spans="1:9">
      <c r="A1174" s="1">
        <v>0.52865717360562248</v>
      </c>
      <c r="B1174" s="1">
        <v>0.82548566810365853</v>
      </c>
      <c r="C1174" s="1">
        <v>0.71708573914674456</v>
      </c>
      <c r="D1174">
        <v>20</v>
      </c>
      <c r="E1174" s="98" t="s">
        <v>4962</v>
      </c>
      <c r="F1174" s="98" t="s">
        <v>4963</v>
      </c>
      <c r="G1174" s="98" t="s">
        <v>1393</v>
      </c>
      <c r="H1174" s="102" t="s">
        <v>3155</v>
      </c>
    </row>
    <row r="1175" spans="1:9">
      <c r="A1175" s="1">
        <v>0.52865717360562248</v>
      </c>
      <c r="B1175" s="1">
        <v>0.82548566810365853</v>
      </c>
      <c r="C1175" s="1">
        <v>0.73134247350191484</v>
      </c>
      <c r="D1175">
        <v>4</v>
      </c>
      <c r="E1175" s="98" t="s">
        <v>4932</v>
      </c>
      <c r="F1175" s="98" t="s">
        <v>4933</v>
      </c>
      <c r="G1175" s="98" t="s">
        <v>1377</v>
      </c>
      <c r="H1175" s="102" t="s">
        <v>3139</v>
      </c>
    </row>
    <row r="1176" spans="1:9">
      <c r="A1176" s="1">
        <v>0.52865717360562248</v>
      </c>
      <c r="B1176" s="1">
        <v>0.61648541307359117</v>
      </c>
      <c r="C1176" s="1">
        <v>0.73220725685183219</v>
      </c>
      <c r="D1176">
        <v>26</v>
      </c>
      <c r="E1176" s="98" t="s">
        <v>4910</v>
      </c>
      <c r="F1176" s="98" t="s">
        <v>4798</v>
      </c>
      <c r="G1176" s="98" t="s">
        <v>1359</v>
      </c>
      <c r="H1176" s="98" t="s">
        <v>3125</v>
      </c>
    </row>
    <row r="1177" spans="1:9">
      <c r="A1177" s="1">
        <v>0.52865717360562248</v>
      </c>
      <c r="B1177" s="1">
        <v>0.70749400190338141</v>
      </c>
      <c r="C1177" s="1">
        <v>0.73336367106610101</v>
      </c>
      <c r="D1177">
        <v>48</v>
      </c>
      <c r="E1177" s="98" t="s">
        <v>4854</v>
      </c>
      <c r="F1177" s="98" t="s">
        <v>4855</v>
      </c>
      <c r="G1177" s="98" t="s">
        <v>1323</v>
      </c>
      <c r="H1177" s="102" t="s">
        <v>3094</v>
      </c>
    </row>
    <row r="1178" spans="1:9">
      <c r="A1178" s="1">
        <v>0.52865717360562248</v>
      </c>
      <c r="B1178" s="99">
        <v>0.70749400190338141</v>
      </c>
      <c r="C1178" s="1">
        <v>0.74442823621280318</v>
      </c>
      <c r="D1178">
        <v>46</v>
      </c>
      <c r="E1178" s="98" t="s">
        <v>4852</v>
      </c>
      <c r="F1178" s="98" t="s">
        <v>4853</v>
      </c>
      <c r="G1178" s="98" t="s">
        <v>1321</v>
      </c>
      <c r="H1178" s="102" t="s">
        <v>3093</v>
      </c>
    </row>
    <row r="1179" spans="1:9">
      <c r="A1179" s="1">
        <v>0.52865717360562248</v>
      </c>
      <c r="B1179" s="1">
        <v>0.82548566810365853</v>
      </c>
      <c r="C1179" s="1">
        <v>0.74783819891785575</v>
      </c>
      <c r="D1179">
        <v>26</v>
      </c>
      <c r="E1179" s="98" t="s">
        <v>4974</v>
      </c>
      <c r="F1179" s="98" t="s">
        <v>4975</v>
      </c>
      <c r="G1179" s="98" t="s">
        <v>1399</v>
      </c>
      <c r="H1179" s="102" t="s">
        <v>3161</v>
      </c>
    </row>
    <row r="1180" spans="1:9">
      <c r="A1180" s="1">
        <v>0.52865717360562248</v>
      </c>
      <c r="B1180" s="1">
        <v>0.70749400190338141</v>
      </c>
      <c r="C1180" s="1">
        <v>0.77347880330554586</v>
      </c>
      <c r="D1180">
        <v>7</v>
      </c>
      <c r="E1180" s="98" t="s">
        <v>4793</v>
      </c>
      <c r="F1180" s="98" t="s">
        <v>4794</v>
      </c>
      <c r="G1180" s="98" t="s">
        <v>1282</v>
      </c>
      <c r="H1180" s="102" t="s">
        <v>3062</v>
      </c>
    </row>
    <row r="1181" spans="1:9">
      <c r="A1181" s="99">
        <v>0.52865717360562248</v>
      </c>
      <c r="B1181" s="99">
        <v>0.61648541307359117</v>
      </c>
      <c r="C1181" s="1">
        <v>0.77446178062488069</v>
      </c>
      <c r="D1181" s="98">
        <v>10</v>
      </c>
      <c r="E1181" t="s">
        <v>4884</v>
      </c>
      <c r="F1181" s="98" t="s">
        <v>4885</v>
      </c>
      <c r="G1181" t="s">
        <v>1343</v>
      </c>
      <c r="H1181" s="98" t="s">
        <v>3109</v>
      </c>
      <c r="I1181" s="98"/>
    </row>
    <row r="1182" spans="1:9">
      <c r="A1182" s="1">
        <v>0.52865717360562248</v>
      </c>
      <c r="B1182" s="1">
        <v>0.70749400190338141</v>
      </c>
      <c r="C1182" s="1">
        <v>0.78193629514325003</v>
      </c>
      <c r="D1182">
        <v>25</v>
      </c>
      <c r="E1182" s="98" t="s">
        <v>4828</v>
      </c>
      <c r="F1182" s="98" t="s">
        <v>4829</v>
      </c>
      <c r="G1182" s="98" t="s">
        <v>1300</v>
      </c>
      <c r="H1182" s="102" t="s">
        <v>3080</v>
      </c>
    </row>
    <row r="1183" spans="1:9">
      <c r="A1183" s="1">
        <v>0.52865717360562248</v>
      </c>
      <c r="B1183" s="1">
        <v>0.61648541307359117</v>
      </c>
      <c r="C1183" s="1">
        <v>0.79503757661579244</v>
      </c>
      <c r="D1183">
        <v>4</v>
      </c>
      <c r="E1183" t="s">
        <v>4872</v>
      </c>
      <c r="F1183" t="s">
        <v>4873</v>
      </c>
      <c r="G1183" t="s">
        <v>1337</v>
      </c>
      <c r="H1183" s="98" t="s">
        <v>3103</v>
      </c>
    </row>
    <row r="1184" spans="1:9">
      <c r="A1184" s="1">
        <v>0.52865717360562248</v>
      </c>
      <c r="B1184" s="1">
        <v>0.82548566810365853</v>
      </c>
      <c r="C1184" s="1">
        <v>0.79799507189086172</v>
      </c>
      <c r="D1184">
        <v>23</v>
      </c>
      <c r="E1184" s="98" t="s">
        <v>4968</v>
      </c>
      <c r="F1184" s="98" t="s">
        <v>4969</v>
      </c>
      <c r="G1184" s="98" t="s">
        <v>1396</v>
      </c>
      <c r="H1184" s="102" t="s">
        <v>3158</v>
      </c>
    </row>
    <row r="1185" spans="1:8">
      <c r="A1185" s="1">
        <v>0.52865717360562248</v>
      </c>
      <c r="B1185" s="1">
        <v>0.82548566810365853</v>
      </c>
      <c r="C1185" s="1">
        <v>0.80062618738687374</v>
      </c>
      <c r="D1185" s="98">
        <v>32</v>
      </c>
      <c r="E1185" t="s">
        <v>4984</v>
      </c>
      <c r="F1185" s="98" t="s">
        <v>4790</v>
      </c>
      <c r="G1185" s="98" t="s">
        <v>1405</v>
      </c>
      <c r="H1185" s="102" t="s">
        <v>3166</v>
      </c>
    </row>
    <row r="1186" spans="1:8">
      <c r="A1186" s="1">
        <v>0.52865717360562248</v>
      </c>
      <c r="B1186" s="1">
        <v>0.82548566810365853</v>
      </c>
      <c r="C1186" s="1">
        <v>0.83176890983361118</v>
      </c>
      <c r="D1186" s="98">
        <v>29</v>
      </c>
      <c r="E1186" t="s">
        <v>4980</v>
      </c>
      <c r="F1186" s="98" t="s">
        <v>4981</v>
      </c>
      <c r="G1186" s="98" t="s">
        <v>1402</v>
      </c>
      <c r="H1186" s="102" t="s">
        <v>3164</v>
      </c>
    </row>
    <row r="1187" spans="1:8">
      <c r="A1187" s="1">
        <v>0.52865717360562248</v>
      </c>
      <c r="B1187" s="1">
        <v>0.70749400190338141</v>
      </c>
      <c r="C1187" s="1">
        <v>0.83201954045957982</v>
      </c>
      <c r="D1187">
        <v>18</v>
      </c>
      <c r="E1187" s="98" t="s">
        <v>4286</v>
      </c>
      <c r="F1187" s="98" t="s">
        <v>4815</v>
      </c>
      <c r="G1187" s="98" t="s">
        <v>1293</v>
      </c>
      <c r="H1187" s="102" t="s">
        <v>3073</v>
      </c>
    </row>
    <row r="1188" spans="1:8">
      <c r="A1188" s="1">
        <v>0.52865717360562248</v>
      </c>
      <c r="B1188" s="1">
        <v>0.70749400190338141</v>
      </c>
      <c r="C1188" s="1">
        <v>0.84208291596798324</v>
      </c>
      <c r="D1188">
        <v>23</v>
      </c>
      <c r="E1188" t="s">
        <v>4824</v>
      </c>
      <c r="F1188" t="s">
        <v>4825</v>
      </c>
      <c r="G1188" t="s">
        <v>1298</v>
      </c>
      <c r="H1188" s="102" t="s">
        <v>3078</v>
      </c>
    </row>
    <row r="1189" spans="1:8">
      <c r="A1189" s="1">
        <v>0.52865717360562248</v>
      </c>
      <c r="B1189" s="1">
        <v>0.61648541307359117</v>
      </c>
      <c r="C1189" s="1">
        <v>0.84453208313612171</v>
      </c>
      <c r="D1189">
        <v>15</v>
      </c>
      <c r="E1189" t="s">
        <v>4890</v>
      </c>
      <c r="F1189" t="s">
        <v>4891</v>
      </c>
      <c r="G1189" t="s">
        <v>1348</v>
      </c>
      <c r="H1189" s="98" t="s">
        <v>3114</v>
      </c>
    </row>
    <row r="1190" spans="1:8">
      <c r="A1190" s="1">
        <v>0.52865717360562248</v>
      </c>
      <c r="B1190" s="1">
        <v>0.82548566810365853</v>
      </c>
      <c r="C1190" s="1">
        <v>0.85475236311322655</v>
      </c>
      <c r="D1190">
        <v>12</v>
      </c>
      <c r="E1190" s="98" t="s">
        <v>4947</v>
      </c>
      <c r="F1190" s="98" t="s">
        <v>4948</v>
      </c>
      <c r="G1190" t="s">
        <v>1385</v>
      </c>
      <c r="H1190" s="102" t="s">
        <v>3147</v>
      </c>
    </row>
    <row r="1191" spans="1:8">
      <c r="A1191" s="1">
        <v>0.52865717360562248</v>
      </c>
      <c r="B1191" s="1">
        <v>0.70749400190338141</v>
      </c>
      <c r="C1191" s="1">
        <v>0.86002230827319448</v>
      </c>
      <c r="D1191">
        <v>6</v>
      </c>
      <c r="E1191" s="98" t="s">
        <v>4791</v>
      </c>
      <c r="F1191" s="98" t="s">
        <v>4792</v>
      </c>
      <c r="G1191" s="98" t="s">
        <v>1281</v>
      </c>
      <c r="H1191" s="102" t="s">
        <v>3061</v>
      </c>
    </row>
    <row r="1192" spans="1:8">
      <c r="A1192" s="1">
        <v>0.52865717360562248</v>
      </c>
      <c r="B1192" s="1">
        <v>0.82548566810365853</v>
      </c>
      <c r="C1192" s="1">
        <v>0.86279658183330332</v>
      </c>
      <c r="D1192">
        <v>25</v>
      </c>
      <c r="E1192" s="98" t="s">
        <v>4972</v>
      </c>
      <c r="F1192" s="98" t="s">
        <v>4973</v>
      </c>
      <c r="G1192" s="98" t="s">
        <v>1398</v>
      </c>
      <c r="H1192" s="102" t="s">
        <v>3160</v>
      </c>
    </row>
    <row r="1193" spans="1:8">
      <c r="A1193" s="1">
        <v>0.52865717360562248</v>
      </c>
      <c r="B1193" s="1">
        <v>0.70749400190338141</v>
      </c>
      <c r="C1193" s="1">
        <v>0.86663266275369066</v>
      </c>
      <c r="D1193">
        <v>29</v>
      </c>
      <c r="E1193" s="98" t="s">
        <v>4835</v>
      </c>
      <c r="F1193" s="98" t="s">
        <v>4836</v>
      </c>
      <c r="G1193" s="98" t="s">
        <v>1304</v>
      </c>
      <c r="H1193" s="102" t="s">
        <v>3084</v>
      </c>
    </row>
    <row r="1194" spans="1:8">
      <c r="A1194" s="1">
        <v>0.52865717360562248</v>
      </c>
      <c r="B1194" s="1">
        <v>0.61648541307359117</v>
      </c>
      <c r="C1194" s="1">
        <v>0.87616101405042501</v>
      </c>
      <c r="D1194">
        <v>24</v>
      </c>
      <c r="E1194" s="98" t="s">
        <v>4906</v>
      </c>
      <c r="F1194" s="98" t="s">
        <v>4907</v>
      </c>
      <c r="G1194" s="98" t="s">
        <v>1357</v>
      </c>
      <c r="H1194" s="98" t="s">
        <v>3123</v>
      </c>
    </row>
    <row r="1195" spans="1:8">
      <c r="A1195" s="1">
        <v>0.52865717360562248</v>
      </c>
      <c r="B1195" s="1">
        <v>0.61648541307359117</v>
      </c>
      <c r="C1195" s="1">
        <v>0.89825755015442388</v>
      </c>
      <c r="D1195">
        <v>16</v>
      </c>
      <c r="E1195" s="98" t="s">
        <v>4892</v>
      </c>
      <c r="F1195" s="98" t="s">
        <v>4160</v>
      </c>
      <c r="G1195" s="98" t="s">
        <v>1349</v>
      </c>
      <c r="H1195" s="98" t="s">
        <v>3115</v>
      </c>
    </row>
    <row r="1196" spans="1:8">
      <c r="A1196" s="1">
        <v>0.52865717360562248</v>
      </c>
      <c r="B1196" s="1">
        <v>0.70749400190338141</v>
      </c>
      <c r="C1196" s="1">
        <v>0.89907987936521494</v>
      </c>
      <c r="D1196" s="98">
        <v>52</v>
      </c>
      <c r="E1196" s="98" t="s">
        <v>4858</v>
      </c>
      <c r="F1196" s="98" t="s">
        <v>4859</v>
      </c>
      <c r="G1196" s="98" t="s">
        <v>1327</v>
      </c>
      <c r="H1196" s="102" t="s">
        <v>3096</v>
      </c>
    </row>
    <row r="1197" spans="1:8">
      <c r="A1197" s="1">
        <v>0.52865717360562248</v>
      </c>
      <c r="B1197" s="99">
        <v>0.82548566810365853</v>
      </c>
      <c r="C1197" s="1">
        <v>0.94455060806454749</v>
      </c>
      <c r="D1197">
        <v>16</v>
      </c>
      <c r="E1197" s="98" t="s">
        <v>4955</v>
      </c>
      <c r="F1197" s="98" t="s">
        <v>4956</v>
      </c>
      <c r="G1197" s="98" t="s">
        <v>1389</v>
      </c>
      <c r="H1197" s="102" t="s">
        <v>3151</v>
      </c>
    </row>
    <row r="1198" spans="1:8">
      <c r="A1198" s="1">
        <v>0.52865717360562248</v>
      </c>
      <c r="B1198" s="1">
        <v>0.82548566810365853</v>
      </c>
      <c r="C1198" s="1">
        <v>0.94797315504965907</v>
      </c>
      <c r="D1198">
        <v>19</v>
      </c>
      <c r="E1198" s="98" t="s">
        <v>4960</v>
      </c>
      <c r="F1198" s="98" t="s">
        <v>4961</v>
      </c>
      <c r="G1198" s="98" t="s">
        <v>1392</v>
      </c>
      <c r="H1198" s="102" t="s">
        <v>3154</v>
      </c>
    </row>
    <row r="1199" spans="1:8">
      <c r="A1199" s="1">
        <v>0.52865717360562248</v>
      </c>
      <c r="B1199" s="1">
        <v>0.61648541307359117</v>
      </c>
      <c r="C1199" s="1">
        <v>0.95276180835807922</v>
      </c>
      <c r="D1199">
        <v>21</v>
      </c>
      <c r="E1199" s="98" t="s">
        <v>4901</v>
      </c>
      <c r="F1199" s="98" t="s">
        <v>4902</v>
      </c>
      <c r="G1199" s="98" t="s">
        <v>1354</v>
      </c>
      <c r="H1199" t="s">
        <v>3120</v>
      </c>
    </row>
    <row r="1200" spans="1:8">
      <c r="A1200" s="1">
        <v>0.52865717360562248</v>
      </c>
      <c r="B1200" s="1">
        <v>0.70749400190338141</v>
      </c>
      <c r="C1200" s="1">
        <v>0.96424042062579207</v>
      </c>
      <c r="D1200">
        <v>12</v>
      </c>
      <c r="E1200" s="98" t="s">
        <v>4803</v>
      </c>
      <c r="F1200" s="98" t="s">
        <v>4804</v>
      </c>
      <c r="G1200" s="98" t="s">
        <v>1287</v>
      </c>
      <c r="H1200" s="102" t="s">
        <v>3067</v>
      </c>
    </row>
    <row r="1201" spans="1:9">
      <c r="A1201" s="1">
        <v>0.52865717360562248</v>
      </c>
      <c r="B1201" s="1">
        <v>0.70749400190338141</v>
      </c>
      <c r="C1201" s="1">
        <v>0.97114244114038684</v>
      </c>
      <c r="D1201">
        <v>50</v>
      </c>
      <c r="E1201" s="98" t="s">
        <v>4856</v>
      </c>
      <c r="F1201" s="98" t="s">
        <v>4857</v>
      </c>
      <c r="G1201" s="98" t="s">
        <v>1325</v>
      </c>
      <c r="H1201" s="102" t="s">
        <v>3095</v>
      </c>
    </row>
    <row r="1202" spans="1:9">
      <c r="A1202" s="1">
        <v>0.52865717360562248</v>
      </c>
      <c r="B1202" s="1">
        <v>0.61648541307359117</v>
      </c>
      <c r="C1202" s="1">
        <v>0.98442187796842984</v>
      </c>
      <c r="D1202">
        <v>40</v>
      </c>
      <c r="E1202" s="98" t="s">
        <v>4925</v>
      </c>
      <c r="F1202" s="98" t="s">
        <v>4926</v>
      </c>
      <c r="G1202" s="98" t="s">
        <v>1373</v>
      </c>
      <c r="H1202" t="s">
        <v>3134</v>
      </c>
    </row>
    <row r="1203" spans="1:9">
      <c r="A1203" s="1">
        <v>0.52865717360562248</v>
      </c>
      <c r="B1203" s="1">
        <v>0.82548566810365853</v>
      </c>
      <c r="C1203" s="1">
        <v>0.98597591186669453</v>
      </c>
      <c r="D1203">
        <v>8</v>
      </c>
      <c r="E1203" t="s">
        <v>4940</v>
      </c>
      <c r="F1203" t="s">
        <v>4941</v>
      </c>
      <c r="G1203" t="s">
        <v>1381</v>
      </c>
      <c r="H1203" s="102" t="s">
        <v>3143</v>
      </c>
    </row>
    <row r="1204" spans="1:9">
      <c r="A1204" s="1">
        <v>0.52865717360562248</v>
      </c>
      <c r="B1204" s="1">
        <v>0.61648541307359117</v>
      </c>
      <c r="C1204" s="1">
        <v>0.99354908699252986</v>
      </c>
      <c r="D1204">
        <v>1</v>
      </c>
      <c r="E1204" s="98" t="s">
        <v>4866</v>
      </c>
      <c r="F1204" s="98" t="s">
        <v>4867</v>
      </c>
      <c r="G1204" s="98" t="s">
        <v>1334</v>
      </c>
      <c r="H1204" t="s">
        <v>3100</v>
      </c>
    </row>
    <row r="1205" spans="1:9">
      <c r="A1205" s="1">
        <v>0.52865717360562248</v>
      </c>
      <c r="B1205" s="1">
        <v>0.61648541307359117</v>
      </c>
      <c r="C1205" s="1">
        <v>0.9975332569759483</v>
      </c>
      <c r="D1205">
        <v>5</v>
      </c>
      <c r="E1205" s="98" t="s">
        <v>4874</v>
      </c>
      <c r="F1205" s="98" t="s">
        <v>4875</v>
      </c>
      <c r="G1205" s="98" t="s">
        <v>1338</v>
      </c>
      <c r="H1205" s="98" t="s">
        <v>3104</v>
      </c>
    </row>
    <row r="1206" spans="1:9">
      <c r="A1206" s="1">
        <v>0.55461445603717285</v>
      </c>
      <c r="B1206" s="1">
        <v>0.36927518772477186</v>
      </c>
      <c r="C1206" s="1">
        <v>7.8243101559750228E-2</v>
      </c>
      <c r="D1206">
        <v>13</v>
      </c>
      <c r="E1206" t="s">
        <v>4758</v>
      </c>
      <c r="F1206" s="98" t="s">
        <v>4759</v>
      </c>
      <c r="G1206" t="s">
        <v>3040</v>
      </c>
      <c r="H1206" s="126" t="s">
        <v>3752</v>
      </c>
    </row>
    <row r="1207" spans="1:9">
      <c r="A1207" s="1">
        <v>0.55461445603717285</v>
      </c>
      <c r="B1207" s="1">
        <v>0.36927518772477186</v>
      </c>
      <c r="C1207" s="1">
        <v>0.279480684039077</v>
      </c>
      <c r="D1207">
        <v>15</v>
      </c>
      <c r="E1207" t="s">
        <v>4762</v>
      </c>
      <c r="F1207" s="98" t="s">
        <v>4763</v>
      </c>
      <c r="G1207" s="98" t="s">
        <v>3042</v>
      </c>
      <c r="H1207" s="126" t="s">
        <v>3752</v>
      </c>
    </row>
    <row r="1208" spans="1:9">
      <c r="A1208" s="1">
        <v>0.55461445603717285</v>
      </c>
      <c r="B1208" s="1">
        <v>0.36927518772477186</v>
      </c>
      <c r="C1208" s="1">
        <v>0.30063944343897597</v>
      </c>
      <c r="D1208">
        <v>18</v>
      </c>
      <c r="E1208" t="s">
        <v>4767</v>
      </c>
      <c r="F1208" t="s">
        <v>4755</v>
      </c>
      <c r="G1208" t="s">
        <v>3045</v>
      </c>
      <c r="H1208" s="126" t="s">
        <v>3752</v>
      </c>
    </row>
    <row r="1209" spans="1:9">
      <c r="A1209" s="1">
        <v>0.55461445603717285</v>
      </c>
      <c r="B1209" s="1">
        <v>0.36927518772477186</v>
      </c>
      <c r="C1209" s="1">
        <v>0.36252576540713777</v>
      </c>
      <c r="D1209">
        <v>8</v>
      </c>
      <c r="E1209" s="98" t="s">
        <v>4751</v>
      </c>
      <c r="F1209" s="98" t="s">
        <v>3765</v>
      </c>
      <c r="G1209" s="98" t="s">
        <v>3034</v>
      </c>
      <c r="H1209" s="126" t="s">
        <v>3752</v>
      </c>
    </row>
    <row r="1210" spans="1:9">
      <c r="A1210" s="1">
        <v>0.55461445603717285</v>
      </c>
      <c r="B1210" s="1">
        <v>0.36927518772477186</v>
      </c>
      <c r="C1210" s="1">
        <v>0.40060493196223024</v>
      </c>
      <c r="D1210">
        <v>10</v>
      </c>
      <c r="E1210" t="s">
        <v>4754</v>
      </c>
      <c r="F1210" t="s">
        <v>3738</v>
      </c>
      <c r="G1210" t="s">
        <v>3036</v>
      </c>
      <c r="H1210" s="126" t="s">
        <v>3752</v>
      </c>
    </row>
    <row r="1211" spans="1:9">
      <c r="A1211" s="1">
        <v>0.55461445603717285</v>
      </c>
      <c r="B1211" s="1">
        <v>0.36927518772477186</v>
      </c>
      <c r="C1211" s="1">
        <v>0.42013683023471737</v>
      </c>
      <c r="D1211">
        <v>22</v>
      </c>
      <c r="E1211" s="98" t="s">
        <v>4773</v>
      </c>
      <c r="F1211" s="98" t="s">
        <v>4774</v>
      </c>
      <c r="G1211" s="98" t="s">
        <v>3049</v>
      </c>
      <c r="H1211" s="126" t="s">
        <v>3752</v>
      </c>
    </row>
    <row r="1212" spans="1:9">
      <c r="A1212" s="1">
        <v>0.55461445603717285</v>
      </c>
      <c r="B1212" s="99">
        <v>0.36927518772477186</v>
      </c>
      <c r="C1212" s="1">
        <v>0.42195077684154481</v>
      </c>
      <c r="D1212">
        <v>1</v>
      </c>
      <c r="E1212" s="98" t="s">
        <v>4740</v>
      </c>
      <c r="F1212" s="98" t="s">
        <v>4741</v>
      </c>
      <c r="G1212" s="98" t="s">
        <v>3027</v>
      </c>
      <c r="H1212" s="126" t="s">
        <v>3752</v>
      </c>
    </row>
    <row r="1213" spans="1:9">
      <c r="A1213" s="1">
        <v>0.55461445603717285</v>
      </c>
      <c r="B1213" s="1">
        <v>0.36927518772477186</v>
      </c>
      <c r="C1213" s="1">
        <v>0.43034896305914583</v>
      </c>
      <c r="D1213">
        <v>14</v>
      </c>
      <c r="E1213" t="s">
        <v>4760</v>
      </c>
      <c r="F1213" s="98" t="s">
        <v>4761</v>
      </c>
      <c r="G1213" t="s">
        <v>3041</v>
      </c>
      <c r="H1213" s="126" t="s">
        <v>3752</v>
      </c>
    </row>
    <row r="1214" spans="1:9">
      <c r="A1214" s="1">
        <v>0.55461445603717285</v>
      </c>
      <c r="B1214" s="1">
        <v>0.36927518772477186</v>
      </c>
      <c r="C1214" s="1">
        <v>0.46399551420989793</v>
      </c>
      <c r="D1214">
        <v>19</v>
      </c>
      <c r="E1214" s="98" t="s">
        <v>4768</v>
      </c>
      <c r="F1214" s="98" t="s">
        <v>4769</v>
      </c>
      <c r="G1214" s="98" t="s">
        <v>3046</v>
      </c>
      <c r="H1214" s="126" t="s">
        <v>3752</v>
      </c>
    </row>
    <row r="1215" spans="1:9">
      <c r="A1215" s="1">
        <v>0.55461445603717285</v>
      </c>
      <c r="B1215" s="1">
        <v>0.36927518772477186</v>
      </c>
      <c r="C1215" s="1">
        <v>0.47760242167989997</v>
      </c>
      <c r="D1215">
        <v>6</v>
      </c>
      <c r="E1215" s="98" t="s">
        <v>4747</v>
      </c>
      <c r="F1215" s="98" t="s">
        <v>4748</v>
      </c>
      <c r="G1215" s="98" t="s">
        <v>3032</v>
      </c>
      <c r="H1215" s="126" t="s">
        <v>3752</v>
      </c>
    </row>
    <row r="1216" spans="1:9">
      <c r="A1216" s="99">
        <v>0.55461445603717285</v>
      </c>
      <c r="B1216" s="99">
        <v>0.36927518772477186</v>
      </c>
      <c r="C1216" s="1">
        <v>0.48234418971227666</v>
      </c>
      <c r="D1216" s="98">
        <v>12</v>
      </c>
      <c r="E1216" t="s">
        <v>4756</v>
      </c>
      <c r="F1216" s="98" t="s">
        <v>4757</v>
      </c>
      <c r="G1216" t="s">
        <v>3039</v>
      </c>
      <c r="H1216" s="126" t="s">
        <v>3752</v>
      </c>
      <c r="I1216" s="98"/>
    </row>
    <row r="1217" spans="1:9">
      <c r="A1217" s="1">
        <v>0.55461445603717285</v>
      </c>
      <c r="B1217" s="1">
        <v>0.36927518772477186</v>
      </c>
      <c r="C1217" s="1">
        <v>0.58312475901984895</v>
      </c>
      <c r="D1217">
        <v>21</v>
      </c>
      <c r="E1217" s="98" t="s">
        <v>4771</v>
      </c>
      <c r="F1217" s="98" t="s">
        <v>4772</v>
      </c>
      <c r="G1217" s="98" t="s">
        <v>3048</v>
      </c>
      <c r="H1217" s="126" t="s">
        <v>3752</v>
      </c>
    </row>
    <row r="1218" spans="1:9">
      <c r="A1218" s="1">
        <v>0.55461445603717285</v>
      </c>
      <c r="B1218" s="1">
        <v>0.36927518772477186</v>
      </c>
      <c r="C1218" s="1">
        <v>0.60931887812202501</v>
      </c>
      <c r="D1218">
        <v>3</v>
      </c>
      <c r="E1218" s="98" t="s">
        <v>4744</v>
      </c>
      <c r="F1218" s="98" t="s">
        <v>3827</v>
      </c>
      <c r="G1218" s="98" t="s">
        <v>3030</v>
      </c>
      <c r="H1218" s="126" t="s">
        <v>3752</v>
      </c>
    </row>
    <row r="1219" spans="1:9">
      <c r="A1219" s="1">
        <v>0.55461445603717285</v>
      </c>
      <c r="B1219" s="1">
        <v>0.36927518772477186</v>
      </c>
      <c r="C1219" s="1">
        <v>0.69486517902016542</v>
      </c>
      <c r="D1219">
        <v>5</v>
      </c>
      <c r="E1219" s="98" t="s">
        <v>4746</v>
      </c>
      <c r="F1219" s="98" t="s">
        <v>4306</v>
      </c>
      <c r="G1219" s="98" t="s">
        <v>3031</v>
      </c>
      <c r="H1219" s="126" t="s">
        <v>3752</v>
      </c>
    </row>
    <row r="1220" spans="1:9">
      <c r="A1220" s="1">
        <v>0.55461445603717285</v>
      </c>
      <c r="B1220" s="1">
        <v>0.36927518772477186</v>
      </c>
      <c r="C1220" s="1">
        <v>0.71930934875292274</v>
      </c>
      <c r="D1220">
        <v>20</v>
      </c>
      <c r="E1220" t="s">
        <v>4770</v>
      </c>
      <c r="F1220" t="s">
        <v>3774</v>
      </c>
      <c r="G1220" t="s">
        <v>3047</v>
      </c>
      <c r="H1220" s="126" t="s">
        <v>3752</v>
      </c>
    </row>
    <row r="1221" spans="1:9">
      <c r="A1221" s="1">
        <v>0.55461445603717285</v>
      </c>
      <c r="B1221" s="1">
        <v>0.36927518772477186</v>
      </c>
      <c r="C1221" s="1">
        <v>0.71966184275920586</v>
      </c>
      <c r="D1221" s="98">
        <v>16</v>
      </c>
      <c r="E1221" t="s">
        <v>4764</v>
      </c>
      <c r="F1221" t="s">
        <v>4276</v>
      </c>
      <c r="G1221" t="s">
        <v>3043</v>
      </c>
      <c r="H1221" s="126" t="s">
        <v>3752</v>
      </c>
    </row>
    <row r="1222" spans="1:9">
      <c r="A1222" s="1">
        <v>0.55461445603717285</v>
      </c>
      <c r="B1222" s="1">
        <v>0.36927518772477186</v>
      </c>
      <c r="C1222" s="1">
        <v>0.75458525836134027</v>
      </c>
      <c r="D1222">
        <v>26</v>
      </c>
      <c r="E1222" t="s">
        <v>4780</v>
      </c>
      <c r="F1222" t="s">
        <v>4781</v>
      </c>
      <c r="G1222" t="s">
        <v>3054</v>
      </c>
      <c r="H1222" s="126" t="s">
        <v>3752</v>
      </c>
    </row>
    <row r="1223" spans="1:9">
      <c r="A1223" s="99">
        <v>0.55461445603717285</v>
      </c>
      <c r="B1223" s="99">
        <v>0.36927518772477186</v>
      </c>
      <c r="C1223" s="99">
        <v>0.78812502881236146</v>
      </c>
      <c r="D1223" s="98">
        <v>17</v>
      </c>
      <c r="E1223" s="98" t="s">
        <v>4765</v>
      </c>
      <c r="F1223" s="98" t="s">
        <v>4766</v>
      </c>
      <c r="G1223" s="98" t="s">
        <v>3044</v>
      </c>
      <c r="H1223" s="126" t="s">
        <v>3752</v>
      </c>
      <c r="I1223" s="98"/>
    </row>
    <row r="1224" spans="1:9">
      <c r="A1224" s="1">
        <v>0.55461445603717285</v>
      </c>
      <c r="B1224" s="1">
        <v>0.36927518772477186</v>
      </c>
      <c r="C1224" s="1">
        <v>0.79460724154070261</v>
      </c>
      <c r="D1224">
        <v>24</v>
      </c>
      <c r="E1224" s="98" t="s">
        <v>4777</v>
      </c>
      <c r="F1224" s="98" t="s">
        <v>4304</v>
      </c>
      <c r="G1224" s="98" t="s">
        <v>3052</v>
      </c>
      <c r="H1224" s="126" t="s">
        <v>3752</v>
      </c>
    </row>
    <row r="1225" spans="1:9">
      <c r="A1225" s="1">
        <v>0.55461445603717285</v>
      </c>
      <c r="B1225" s="1">
        <v>0.36927518772477186</v>
      </c>
      <c r="C1225" s="1">
        <v>0.8055599649376578</v>
      </c>
      <c r="D1225">
        <v>4</v>
      </c>
      <c r="E1225" s="98" t="s">
        <v>3719</v>
      </c>
      <c r="F1225" s="98" t="s">
        <v>4745</v>
      </c>
      <c r="G1225" s="98" t="s">
        <v>2193</v>
      </c>
      <c r="H1225" s="126" t="s">
        <v>3752</v>
      </c>
    </row>
    <row r="1226" spans="1:9">
      <c r="A1226" s="1">
        <v>0.55461445603717285</v>
      </c>
      <c r="B1226" s="1">
        <v>0.36927518772477186</v>
      </c>
      <c r="C1226" s="1">
        <v>0.83245201756610809</v>
      </c>
      <c r="D1226">
        <v>23</v>
      </c>
      <c r="E1226" s="98" t="s">
        <v>4775</v>
      </c>
      <c r="F1226" s="98" t="s">
        <v>4776</v>
      </c>
      <c r="G1226" s="98" t="s">
        <v>3051</v>
      </c>
      <c r="H1226" s="126" t="s">
        <v>3752</v>
      </c>
    </row>
    <row r="1227" spans="1:9">
      <c r="A1227" s="1">
        <v>0.55461445603717285</v>
      </c>
      <c r="B1227" s="1">
        <v>0.36927518772477186</v>
      </c>
      <c r="C1227" s="1">
        <v>0.86004777421014256</v>
      </c>
      <c r="D1227">
        <v>9</v>
      </c>
      <c r="E1227" s="98" t="s">
        <v>4752</v>
      </c>
      <c r="F1227" s="98" t="s">
        <v>4753</v>
      </c>
      <c r="G1227" s="98" t="s">
        <v>3035</v>
      </c>
      <c r="H1227" s="126" t="s">
        <v>3752</v>
      </c>
    </row>
    <row r="1228" spans="1:9">
      <c r="A1228" s="1">
        <v>0.55461445603717285</v>
      </c>
      <c r="B1228" s="1">
        <v>0.36927518772477186</v>
      </c>
      <c r="C1228" s="1">
        <v>0.86797349910322519</v>
      </c>
      <c r="D1228" s="98">
        <v>25</v>
      </c>
      <c r="E1228" t="s">
        <v>4778</v>
      </c>
      <c r="F1228" t="s">
        <v>4779</v>
      </c>
      <c r="G1228" s="98" t="s">
        <v>3053</v>
      </c>
      <c r="H1228" s="126" t="s">
        <v>3752</v>
      </c>
    </row>
    <row r="1229" spans="1:9">
      <c r="A1229" s="1">
        <v>0.55461445603717285</v>
      </c>
      <c r="B1229" s="99">
        <v>0.36927518772477186</v>
      </c>
      <c r="C1229" s="1">
        <v>0.95674566711469267</v>
      </c>
      <c r="D1229">
        <v>2</v>
      </c>
      <c r="E1229" s="98" t="s">
        <v>4742</v>
      </c>
      <c r="F1229" s="98" t="s">
        <v>4743</v>
      </c>
      <c r="G1229" s="98" t="s">
        <v>3028</v>
      </c>
      <c r="H1229" s="126" t="s">
        <v>3752</v>
      </c>
    </row>
    <row r="1230" spans="1:9">
      <c r="A1230" s="1">
        <v>0.55461445603717285</v>
      </c>
      <c r="B1230" s="1">
        <v>0.36927518772477186</v>
      </c>
      <c r="C1230" s="1">
        <v>0.96221603995177729</v>
      </c>
      <c r="D1230">
        <v>11</v>
      </c>
      <c r="E1230" s="98" t="s">
        <v>4754</v>
      </c>
      <c r="F1230" s="98" t="s">
        <v>4755</v>
      </c>
      <c r="G1230" s="98" t="s">
        <v>3038</v>
      </c>
      <c r="H1230" s="126" t="s">
        <v>3752</v>
      </c>
    </row>
    <row r="1231" spans="1:9">
      <c r="A1231" s="1">
        <v>0.55461445603717285</v>
      </c>
      <c r="B1231" s="1">
        <v>0.36927518772477186</v>
      </c>
      <c r="C1231" s="1">
        <v>0.99947205437627251</v>
      </c>
      <c r="D1231">
        <v>7</v>
      </c>
      <c r="E1231" s="98" t="s">
        <v>4749</v>
      </c>
      <c r="F1231" s="98" t="s">
        <v>4750</v>
      </c>
      <c r="G1231" t="s">
        <v>3033</v>
      </c>
      <c r="H1231" s="126" t="s">
        <v>3752</v>
      </c>
    </row>
    <row r="1232" spans="1:9">
      <c r="A1232" s="1">
        <v>0.65824811348980306</v>
      </c>
      <c r="B1232" s="1">
        <v>0.91670554544059568</v>
      </c>
      <c r="C1232" s="1">
        <v>5.7559667492934841E-2</v>
      </c>
      <c r="D1232">
        <v>29</v>
      </c>
      <c r="E1232" s="98" t="s">
        <v>4380</v>
      </c>
      <c r="F1232" s="107" t="s">
        <v>4381</v>
      </c>
      <c r="G1232" s="53" t="s">
        <v>2819</v>
      </c>
      <c r="H1232" s="53"/>
    </row>
    <row r="1233" spans="1:9">
      <c r="A1233" s="1">
        <v>0.65824811348980306</v>
      </c>
      <c r="B1233" s="1">
        <v>0.91670554544059568</v>
      </c>
      <c r="C1233" s="1">
        <v>0.11854454584323026</v>
      </c>
      <c r="D1233">
        <v>26</v>
      </c>
      <c r="E1233" t="s">
        <v>4375</v>
      </c>
      <c r="F1233" s="107" t="s">
        <v>4376</v>
      </c>
      <c r="G1233" t="s">
        <v>2828</v>
      </c>
      <c r="H1233" s="53"/>
    </row>
    <row r="1234" spans="1:9">
      <c r="A1234" s="1">
        <v>0.65824811348980306</v>
      </c>
      <c r="B1234" s="1">
        <v>0.91670554544059568</v>
      </c>
      <c r="C1234" s="1">
        <v>0.1505109489109504</v>
      </c>
      <c r="D1234">
        <v>19</v>
      </c>
      <c r="E1234" s="98" t="s">
        <v>4363</v>
      </c>
      <c r="F1234" s="107" t="s">
        <v>4364</v>
      </c>
      <c r="G1234" s="98" t="s">
        <v>2816</v>
      </c>
      <c r="H1234" s="53"/>
    </row>
    <row r="1235" spans="1:9">
      <c r="A1235" s="1">
        <v>0.65824811348980306</v>
      </c>
      <c r="B1235" s="1">
        <v>0.91670554544059568</v>
      </c>
      <c r="C1235" s="1">
        <v>0.17683944062271861</v>
      </c>
      <c r="D1235">
        <v>49</v>
      </c>
      <c r="E1235" s="98" t="s">
        <v>4398</v>
      </c>
      <c r="F1235" s="107" t="s">
        <v>4399</v>
      </c>
      <c r="G1235" s="54" t="s">
        <v>2790</v>
      </c>
    </row>
    <row r="1236" spans="1:9">
      <c r="A1236" s="1">
        <v>0.65824811348980306</v>
      </c>
      <c r="B1236" s="1">
        <v>0.91670554544059568</v>
      </c>
      <c r="C1236" s="1">
        <v>0.20336152194483759</v>
      </c>
      <c r="D1236">
        <v>23</v>
      </c>
      <c r="E1236" t="s">
        <v>4370</v>
      </c>
      <c r="F1236" s="107" t="s">
        <v>4371</v>
      </c>
      <c r="G1236" t="s">
        <v>2809</v>
      </c>
      <c r="H1236" s="53"/>
    </row>
    <row r="1237" spans="1:9">
      <c r="A1237" s="1">
        <v>0.65824811348980306</v>
      </c>
      <c r="B1237" s="1">
        <v>0.91670554544059568</v>
      </c>
      <c r="C1237" s="1">
        <v>0.20517599621256832</v>
      </c>
      <c r="D1237">
        <v>34</v>
      </c>
      <c r="E1237" s="98" t="s">
        <v>4385</v>
      </c>
      <c r="F1237" s="107" t="s">
        <v>4386</v>
      </c>
      <c r="G1237" s="98" t="s">
        <v>2820</v>
      </c>
    </row>
    <row r="1238" spans="1:9">
      <c r="A1238" s="1">
        <v>0.65824811348980306</v>
      </c>
      <c r="B1238" s="1">
        <v>0.91670554544059568</v>
      </c>
      <c r="C1238" s="1">
        <v>0.3098429483355859</v>
      </c>
      <c r="D1238">
        <v>32</v>
      </c>
      <c r="E1238" t="s">
        <v>4383</v>
      </c>
      <c r="F1238" s="107" t="s">
        <v>4384</v>
      </c>
      <c r="G1238" s="98" t="s">
        <v>2794</v>
      </c>
    </row>
    <row r="1239" spans="1:9">
      <c r="A1239" s="99">
        <v>0.65824811348980306</v>
      </c>
      <c r="B1239" s="99">
        <v>0.91670554544059568</v>
      </c>
      <c r="C1239" s="1">
        <v>0.31190093410453312</v>
      </c>
      <c r="D1239" s="98">
        <v>45</v>
      </c>
      <c r="E1239" s="98" t="s">
        <v>4394</v>
      </c>
      <c r="F1239" s="107" t="s">
        <v>4395</v>
      </c>
      <c r="G1239" s="98" t="s">
        <v>2835</v>
      </c>
      <c r="H1239" s="98"/>
      <c r="I1239" s="98"/>
    </row>
    <row r="1240" spans="1:9" ht="45">
      <c r="A1240" s="1">
        <v>0.65824811348980306</v>
      </c>
      <c r="B1240" s="1">
        <v>0.91670554544059568</v>
      </c>
      <c r="C1240" s="1">
        <v>0.33384564565775687</v>
      </c>
      <c r="D1240">
        <v>22</v>
      </c>
      <c r="E1240" s="98" t="s">
        <v>4368</v>
      </c>
      <c r="F1240" s="107" t="s">
        <v>4369</v>
      </c>
      <c r="G1240" s="107" t="s">
        <v>2829</v>
      </c>
      <c r="H1240" s="53"/>
    </row>
    <row r="1241" spans="1:9" ht="30">
      <c r="A1241" s="1">
        <v>0.65824811348980306</v>
      </c>
      <c r="B1241" s="1">
        <v>0.91670554544059568</v>
      </c>
      <c r="C1241" s="1">
        <v>0.33605868460806443</v>
      </c>
      <c r="D1241">
        <v>17</v>
      </c>
      <c r="E1241" s="98" t="s">
        <v>4359</v>
      </c>
      <c r="F1241" s="107" t="s">
        <v>4360</v>
      </c>
      <c r="G1241" t="s">
        <v>2832</v>
      </c>
      <c r="H1241" s="53"/>
    </row>
    <row r="1242" spans="1:9">
      <c r="A1242" s="1">
        <v>0.65824811348980306</v>
      </c>
      <c r="B1242" s="1">
        <v>0.91670554544059568</v>
      </c>
      <c r="C1242" s="1">
        <v>0.34414702560411392</v>
      </c>
      <c r="D1242">
        <v>21</v>
      </c>
      <c r="E1242" t="s">
        <v>4366</v>
      </c>
      <c r="F1242" s="107" t="s">
        <v>4367</v>
      </c>
      <c r="G1242" t="s">
        <v>2817</v>
      </c>
      <c r="H1242" s="53"/>
    </row>
    <row r="1243" spans="1:9">
      <c r="A1243" s="1">
        <v>0.65824811348980306</v>
      </c>
      <c r="B1243" s="1">
        <v>0.91670554544059568</v>
      </c>
      <c r="C1243" s="1">
        <v>0.41322724573111969</v>
      </c>
      <c r="D1243">
        <v>28</v>
      </c>
      <c r="E1243" t="s">
        <v>4377</v>
      </c>
      <c r="F1243" s="107" t="s">
        <v>4379</v>
      </c>
      <c r="G1243" t="s">
        <v>2808</v>
      </c>
      <c r="H1243" s="53"/>
    </row>
    <row r="1244" spans="1:9">
      <c r="A1244" s="1">
        <v>0.65824811348980306</v>
      </c>
      <c r="B1244" s="1">
        <v>0.91670554544059568</v>
      </c>
      <c r="C1244" s="1">
        <v>0.44336981737957148</v>
      </c>
      <c r="D1244">
        <v>36</v>
      </c>
      <c r="E1244" s="98" t="s">
        <v>4387</v>
      </c>
      <c r="F1244" s="107" t="s">
        <v>4388</v>
      </c>
      <c r="G1244" s="98" t="s">
        <v>2830</v>
      </c>
      <c r="H1244" s="98"/>
    </row>
    <row r="1245" spans="1:9">
      <c r="A1245" s="1">
        <v>0.65824811348980306</v>
      </c>
      <c r="B1245" s="1">
        <v>0.91670554544059568</v>
      </c>
      <c r="C1245" s="1">
        <v>0.46089319403992002</v>
      </c>
      <c r="D1245">
        <v>55</v>
      </c>
      <c r="E1245" s="98" t="s">
        <v>3770</v>
      </c>
      <c r="F1245" s="107" t="s">
        <v>4402</v>
      </c>
      <c r="G1245" s="98" t="s">
        <v>2810</v>
      </c>
    </row>
    <row r="1246" spans="1:9" ht="30">
      <c r="A1246" s="1">
        <v>0.65824811348980306</v>
      </c>
      <c r="B1246" s="99">
        <v>0.91670554544059568</v>
      </c>
      <c r="C1246" s="1">
        <v>0.50068997341168442</v>
      </c>
      <c r="D1246">
        <v>27</v>
      </c>
      <c r="E1246" s="98" t="s">
        <v>4377</v>
      </c>
      <c r="F1246" s="107" t="s">
        <v>4378</v>
      </c>
      <c r="G1246" s="98" t="s">
        <v>2803</v>
      </c>
      <c r="H1246" s="53"/>
    </row>
    <row r="1247" spans="1:9">
      <c r="A1247" s="1">
        <v>0.65824811348980306</v>
      </c>
      <c r="B1247" s="1">
        <v>0.91670554544059568</v>
      </c>
      <c r="C1247" s="1">
        <v>0.52860723281910649</v>
      </c>
      <c r="D1247">
        <v>38</v>
      </c>
      <c r="E1247" s="98" t="s">
        <v>4389</v>
      </c>
      <c r="F1247" s="107" t="s">
        <v>4390</v>
      </c>
      <c r="G1247" s="98" t="s">
        <v>2801</v>
      </c>
    </row>
    <row r="1248" spans="1:9">
      <c r="A1248" s="1">
        <v>0.65824811348980306</v>
      </c>
      <c r="B1248" s="1">
        <v>0.91670554544059568</v>
      </c>
      <c r="C1248" s="1">
        <v>0.53074227375128491</v>
      </c>
      <c r="D1248">
        <v>30</v>
      </c>
      <c r="E1248" s="98" t="s">
        <v>4382</v>
      </c>
      <c r="F1248" s="107" t="s">
        <v>4225</v>
      </c>
      <c r="G1248" s="98" t="s">
        <v>2804</v>
      </c>
      <c r="H1248" s="53"/>
    </row>
    <row r="1249" spans="1:9" ht="30">
      <c r="A1249" s="1">
        <v>0.65824811348980306</v>
      </c>
      <c r="B1249" s="1">
        <v>0.91670554544059568</v>
      </c>
      <c r="C1249" s="1">
        <v>0.58717270619226103</v>
      </c>
      <c r="D1249">
        <v>53</v>
      </c>
      <c r="E1249" s="98" t="s">
        <v>4401</v>
      </c>
      <c r="F1249" s="107" t="s">
        <v>3728</v>
      </c>
      <c r="G1249" s="98" t="s">
        <v>2818</v>
      </c>
      <c r="H1249" s="98"/>
    </row>
    <row r="1250" spans="1:9">
      <c r="A1250" s="1">
        <v>0.65824811348980306</v>
      </c>
      <c r="B1250" s="1">
        <v>0.91670554544059568</v>
      </c>
      <c r="C1250" s="1">
        <v>0.60809274429562243</v>
      </c>
      <c r="D1250">
        <v>24</v>
      </c>
      <c r="E1250" s="98" t="s">
        <v>4372</v>
      </c>
      <c r="F1250" s="107" t="s">
        <v>4373</v>
      </c>
      <c r="G1250" s="98" t="s">
        <v>2792</v>
      </c>
      <c r="H1250" s="53"/>
    </row>
    <row r="1251" spans="1:9" ht="45">
      <c r="A1251" s="99">
        <v>0.65824811348980306</v>
      </c>
      <c r="B1251" s="99">
        <v>0.91670554544059568</v>
      </c>
      <c r="C1251" s="1">
        <v>0.6459520198328208</v>
      </c>
      <c r="D1251" s="98">
        <v>51</v>
      </c>
      <c r="E1251" s="98" t="s">
        <v>4325</v>
      </c>
      <c r="F1251" s="107" t="s">
        <v>4400</v>
      </c>
      <c r="G1251" s="107" t="s">
        <v>2811</v>
      </c>
      <c r="H1251" s="98"/>
      <c r="I1251" s="98"/>
    </row>
    <row r="1252" spans="1:9">
      <c r="A1252" s="1">
        <v>0.65824811348980306</v>
      </c>
      <c r="B1252" s="1">
        <v>0.91670554544059568</v>
      </c>
      <c r="C1252" s="1">
        <v>0.71773905644040725</v>
      </c>
      <c r="D1252">
        <v>25</v>
      </c>
      <c r="E1252" t="s">
        <v>4374</v>
      </c>
      <c r="F1252" s="107" t="s">
        <v>4016</v>
      </c>
      <c r="G1252" t="s">
        <v>2814</v>
      </c>
      <c r="H1252" s="53"/>
    </row>
    <row r="1253" spans="1:9">
      <c r="A1253" s="1">
        <v>0.65824811348980306</v>
      </c>
      <c r="B1253" s="1">
        <v>0.91670554544059568</v>
      </c>
      <c r="C1253" s="1">
        <v>0.75699639235994465</v>
      </c>
      <c r="D1253">
        <v>43</v>
      </c>
      <c r="E1253" t="s">
        <v>4192</v>
      </c>
      <c r="F1253" s="107" t="s">
        <v>4393</v>
      </c>
      <c r="G1253" t="s">
        <v>2797</v>
      </c>
    </row>
    <row r="1254" spans="1:9">
      <c r="A1254" s="1">
        <v>0.65824811348980306</v>
      </c>
      <c r="B1254" s="1">
        <v>0.91670554544059568</v>
      </c>
      <c r="C1254" s="1">
        <v>0.75880333966408031</v>
      </c>
      <c r="D1254">
        <v>41</v>
      </c>
      <c r="E1254" s="98" t="s">
        <v>4391</v>
      </c>
      <c r="F1254" s="107" t="s">
        <v>4392</v>
      </c>
      <c r="G1254" s="98" t="s">
        <v>2788</v>
      </c>
      <c r="H1254" s="98"/>
    </row>
    <row r="1255" spans="1:9">
      <c r="A1255" s="1">
        <v>0.65824811348980306</v>
      </c>
      <c r="B1255" s="1">
        <v>0.91670554544059568</v>
      </c>
      <c r="C1255" s="1">
        <v>0.80537347382576641</v>
      </c>
      <c r="D1255">
        <v>20</v>
      </c>
      <c r="E1255" s="98" t="s">
        <v>4133</v>
      </c>
      <c r="F1255" s="107" t="s">
        <v>4365</v>
      </c>
      <c r="G1255" s="53" t="s">
        <v>2806</v>
      </c>
      <c r="H1255" s="53"/>
    </row>
    <row r="1256" spans="1:9">
      <c r="A1256" s="1">
        <v>0.65824811348980306</v>
      </c>
      <c r="B1256" s="1">
        <v>0.91670554544059568</v>
      </c>
      <c r="C1256" s="1">
        <v>0.8779477399519432</v>
      </c>
      <c r="D1256">
        <v>47</v>
      </c>
      <c r="E1256" s="98" t="s">
        <v>4396</v>
      </c>
      <c r="F1256" s="107" t="s">
        <v>4397</v>
      </c>
      <c r="G1256" s="98" t="s">
        <v>2834</v>
      </c>
      <c r="H1256" s="98"/>
    </row>
    <row r="1257" spans="1:9">
      <c r="A1257" s="1">
        <v>0.65824811348980306</v>
      </c>
      <c r="B1257" s="1">
        <v>0.91670554544059568</v>
      </c>
      <c r="C1257" s="1">
        <v>0.95668406017561269</v>
      </c>
      <c r="D1257">
        <v>18</v>
      </c>
      <c r="E1257" t="s">
        <v>4361</v>
      </c>
      <c r="F1257" s="107" t="s">
        <v>4362</v>
      </c>
      <c r="G1257" t="s">
        <v>2815</v>
      </c>
      <c r="H1257" s="53"/>
    </row>
    <row r="1258" spans="1:9">
      <c r="A1258" s="1">
        <v>0.65824811348980328</v>
      </c>
      <c r="B1258" s="1">
        <v>0.91670554544059568</v>
      </c>
      <c r="C1258" s="1">
        <v>3.5990313685888564E-3</v>
      </c>
      <c r="D1258">
        <v>15</v>
      </c>
      <c r="E1258" s="98" t="s">
        <v>4355</v>
      </c>
      <c r="F1258" s="107" t="s">
        <v>4356</v>
      </c>
      <c r="G1258" s="98" t="s">
        <v>2831</v>
      </c>
      <c r="H1258" s="53"/>
    </row>
    <row r="1259" spans="1:9">
      <c r="A1259" s="1">
        <v>0.65824811348980328</v>
      </c>
      <c r="B1259" s="1">
        <v>0.91670554544059568</v>
      </c>
      <c r="C1259" s="1">
        <v>0.18573016944245657</v>
      </c>
      <c r="D1259">
        <v>4</v>
      </c>
      <c r="E1259" t="s">
        <v>4338</v>
      </c>
      <c r="F1259" s="107" t="s">
        <v>4339</v>
      </c>
      <c r="G1259" t="s">
        <v>2823</v>
      </c>
    </row>
    <row r="1260" spans="1:9" ht="30">
      <c r="A1260" s="1">
        <v>0.65824811348980328</v>
      </c>
      <c r="B1260" s="1">
        <v>0.91670554544059568</v>
      </c>
      <c r="C1260" s="1">
        <v>0.18991114745770443</v>
      </c>
      <c r="D1260">
        <v>16</v>
      </c>
      <c r="E1260" t="s">
        <v>4357</v>
      </c>
      <c r="F1260" s="107" t="s">
        <v>4358</v>
      </c>
      <c r="G1260" t="s">
        <v>2824</v>
      </c>
      <c r="H1260" s="53"/>
    </row>
    <row r="1261" spans="1:9" ht="45">
      <c r="A1261" s="1">
        <v>0.65824811348980328</v>
      </c>
      <c r="B1261" s="1">
        <v>0.91670554544059568</v>
      </c>
      <c r="C1261" s="1">
        <v>0.35328588432512387</v>
      </c>
      <c r="D1261">
        <v>3</v>
      </c>
      <c r="E1261" s="98" t="s">
        <v>4336</v>
      </c>
      <c r="F1261" s="107" t="s">
        <v>4337</v>
      </c>
      <c r="G1261" s="107" t="s">
        <v>2813</v>
      </c>
      <c r="H1261" s="98"/>
    </row>
    <row r="1262" spans="1:9">
      <c r="A1262" s="1">
        <v>0.65824811348980328</v>
      </c>
      <c r="B1262" s="1">
        <v>0.91670554544059568</v>
      </c>
      <c r="C1262" s="1">
        <v>0.3834260541817508</v>
      </c>
      <c r="D1262">
        <v>7</v>
      </c>
      <c r="E1262" s="98" t="s">
        <v>4342</v>
      </c>
      <c r="F1262" s="107" t="s">
        <v>3760</v>
      </c>
      <c r="G1262" s="53" t="s">
        <v>2802</v>
      </c>
      <c r="H1262" s="53"/>
    </row>
    <row r="1263" spans="1:9">
      <c r="A1263" s="1">
        <v>0.65824811348980328</v>
      </c>
      <c r="B1263" s="1">
        <v>0.91670554544059568</v>
      </c>
      <c r="C1263" s="1">
        <v>0.41902985046626684</v>
      </c>
      <c r="D1263">
        <v>2</v>
      </c>
      <c r="E1263" t="s">
        <v>4334</v>
      </c>
      <c r="F1263" s="105" t="s">
        <v>4335</v>
      </c>
      <c r="G1263" t="s">
        <v>2328</v>
      </c>
    </row>
    <row r="1264" spans="1:9">
      <c r="A1264" s="1">
        <v>0.65824811348980328</v>
      </c>
      <c r="B1264" s="1">
        <v>0.91670554544059568</v>
      </c>
      <c r="C1264" s="1">
        <v>0.42621242838130791</v>
      </c>
      <c r="D1264">
        <v>1</v>
      </c>
      <c r="E1264" s="98" t="s">
        <v>4332</v>
      </c>
      <c r="F1264" s="107" t="s">
        <v>4333</v>
      </c>
      <c r="G1264" t="s">
        <v>2822</v>
      </c>
    </row>
    <row r="1265" spans="1:9">
      <c r="A1265" s="1">
        <v>0.65824811348980328</v>
      </c>
      <c r="B1265" s="1">
        <v>0.91670554544059568</v>
      </c>
      <c r="C1265" s="1">
        <v>0.47553232178296634</v>
      </c>
      <c r="D1265">
        <v>13</v>
      </c>
      <c r="E1265" s="98" t="s">
        <v>4352</v>
      </c>
      <c r="F1265" s="107" t="s">
        <v>3766</v>
      </c>
      <c r="G1265" s="98" t="s">
        <v>2825</v>
      </c>
      <c r="H1265" s="53"/>
    </row>
    <row r="1266" spans="1:9">
      <c r="A1266" s="1">
        <v>0.65824811348980328</v>
      </c>
      <c r="B1266" s="1">
        <v>0.91670554544059568</v>
      </c>
      <c r="C1266" s="1">
        <v>0.51338009853482813</v>
      </c>
      <c r="D1266">
        <v>8</v>
      </c>
      <c r="E1266" t="s">
        <v>4343</v>
      </c>
      <c r="F1266" s="107" t="s">
        <v>4344</v>
      </c>
      <c r="G1266" s="53" t="s">
        <v>2799</v>
      </c>
      <c r="H1266" s="53"/>
    </row>
    <row r="1267" spans="1:9">
      <c r="A1267" s="1">
        <v>0.65824811348980328</v>
      </c>
      <c r="B1267" s="1">
        <v>0.91670554544059568</v>
      </c>
      <c r="C1267" s="1">
        <v>0.61914837753156782</v>
      </c>
      <c r="D1267">
        <v>14</v>
      </c>
      <c r="E1267" s="98" t="s">
        <v>4353</v>
      </c>
      <c r="F1267" s="107" t="s">
        <v>4354</v>
      </c>
      <c r="G1267" s="98" t="s">
        <v>2807</v>
      </c>
      <c r="H1267" s="53"/>
    </row>
    <row r="1268" spans="1:9" ht="30">
      <c r="A1268" s="1">
        <v>0.65824811348980328</v>
      </c>
      <c r="B1268" s="1">
        <v>0.91670554544059568</v>
      </c>
      <c r="C1268" s="1">
        <v>0.72877621582271079</v>
      </c>
      <c r="D1268">
        <v>11</v>
      </c>
      <c r="E1268" s="98" t="s">
        <v>4349</v>
      </c>
      <c r="F1268" s="107" t="s">
        <v>4350</v>
      </c>
      <c r="G1268" s="98" t="s">
        <v>2798</v>
      </c>
      <c r="H1268" s="53"/>
    </row>
    <row r="1269" spans="1:9">
      <c r="A1269" s="1">
        <v>0.65824811348980328</v>
      </c>
      <c r="B1269" s="1">
        <v>0.91670554544059568</v>
      </c>
      <c r="C1269" s="1">
        <v>0.72966648174995097</v>
      </c>
      <c r="D1269">
        <v>9</v>
      </c>
      <c r="E1269" s="98" t="s">
        <v>4345</v>
      </c>
      <c r="F1269" s="107" t="s">
        <v>4346</v>
      </c>
      <c r="G1269" s="98" t="s">
        <v>2821</v>
      </c>
      <c r="H1269" s="53"/>
    </row>
    <row r="1270" spans="1:9" ht="30">
      <c r="A1270" s="1">
        <v>0.65824811348980328</v>
      </c>
      <c r="B1270" s="1">
        <v>0.91670554544059568</v>
      </c>
      <c r="C1270" s="1">
        <v>0.8409941162739869</v>
      </c>
      <c r="D1270" s="98">
        <v>10</v>
      </c>
      <c r="E1270" s="98" t="s">
        <v>4347</v>
      </c>
      <c r="F1270" s="107" t="s">
        <v>4348</v>
      </c>
      <c r="G1270" s="98" t="s">
        <v>2795</v>
      </c>
      <c r="H1270" s="53"/>
    </row>
    <row r="1271" spans="1:9">
      <c r="A1271" s="1">
        <v>0.65824811348980328</v>
      </c>
      <c r="B1271" s="1">
        <v>0.91670554544059568</v>
      </c>
      <c r="C1271" s="1">
        <v>0.97274256560896433</v>
      </c>
      <c r="D1271">
        <v>6</v>
      </c>
      <c r="E1271" s="98" t="s">
        <v>4340</v>
      </c>
      <c r="F1271" s="107" t="s">
        <v>4341</v>
      </c>
      <c r="G1271" t="s">
        <v>2833</v>
      </c>
    </row>
    <row r="1272" spans="1:9">
      <c r="A1272" s="1">
        <v>0.65824811348980328</v>
      </c>
      <c r="B1272" s="1">
        <v>0.91670554544059568</v>
      </c>
      <c r="C1272" s="1">
        <v>0.98545352018673538</v>
      </c>
      <c r="D1272">
        <v>12</v>
      </c>
      <c r="E1272" t="s">
        <v>4328</v>
      </c>
      <c r="F1272" s="107" t="s">
        <v>4351</v>
      </c>
      <c r="G1272" t="s">
        <v>2827</v>
      </c>
      <c r="H1272" s="53"/>
    </row>
    <row r="1273" spans="1:9">
      <c r="A1273" s="99">
        <v>0.7705177108775364</v>
      </c>
      <c r="B1273" s="99">
        <v>0.13460555484819647</v>
      </c>
      <c r="C1273" s="99">
        <v>4.1970102433359302E-2</v>
      </c>
      <c r="D1273" s="98">
        <v>23</v>
      </c>
      <c r="E1273" s="98" t="s">
        <v>5211</v>
      </c>
      <c r="F1273" s="98" t="s">
        <v>5212</v>
      </c>
      <c r="G1273" t="s">
        <v>3325</v>
      </c>
      <c r="H1273" s="98"/>
      <c r="I1273" s="98"/>
    </row>
    <row r="1274" spans="1:9">
      <c r="A1274" s="1">
        <v>0.7705177108775364</v>
      </c>
      <c r="B1274" s="1">
        <v>0.13460555484819647</v>
      </c>
      <c r="C1274" s="1">
        <v>4.8485327669884448E-2</v>
      </c>
      <c r="D1274">
        <v>9</v>
      </c>
      <c r="E1274" s="98" t="s">
        <v>5187</v>
      </c>
      <c r="F1274" s="98" t="s">
        <v>5188</v>
      </c>
      <c r="G1274" s="98" t="s">
        <v>3298</v>
      </c>
    </row>
    <row r="1275" spans="1:9">
      <c r="A1275" s="1">
        <v>0.7705177108775364</v>
      </c>
      <c r="B1275" s="99">
        <v>0.13460555484819647</v>
      </c>
      <c r="C1275" s="1">
        <v>5.2284142006055467E-2</v>
      </c>
      <c r="D1275">
        <v>17</v>
      </c>
      <c r="E1275" s="98" t="s">
        <v>5200</v>
      </c>
      <c r="F1275" s="98" t="s">
        <v>5201</v>
      </c>
      <c r="G1275" s="98" t="s">
        <v>3303</v>
      </c>
      <c r="H1275" s="98"/>
    </row>
    <row r="1276" spans="1:9">
      <c r="A1276" s="1">
        <v>0.7705177108775364</v>
      </c>
      <c r="B1276" s="1">
        <v>0.13460555484819647</v>
      </c>
      <c r="C1276" s="1">
        <v>0.10515833853628864</v>
      </c>
      <c r="D1276">
        <v>7</v>
      </c>
      <c r="E1276" s="98" t="s">
        <v>4797</v>
      </c>
      <c r="F1276" s="98" t="s">
        <v>5184</v>
      </c>
      <c r="G1276" s="98" t="s">
        <v>3296</v>
      </c>
      <c r="H1276" s="98"/>
    </row>
    <row r="1277" spans="1:9">
      <c r="A1277" s="1">
        <v>0.7705177108775364</v>
      </c>
      <c r="B1277" s="1">
        <v>0.13460555484819647</v>
      </c>
      <c r="C1277" s="1">
        <v>0.10772371409741588</v>
      </c>
      <c r="D1277" s="98">
        <v>48</v>
      </c>
      <c r="E1277" t="s">
        <v>5235</v>
      </c>
      <c r="F1277" t="s">
        <v>5236</v>
      </c>
      <c r="G1277" t="s">
        <v>3323</v>
      </c>
    </row>
    <row r="1278" spans="1:9">
      <c r="A1278" s="1">
        <v>0.7705177108775364</v>
      </c>
      <c r="B1278" s="1">
        <v>0.13460555484819647</v>
      </c>
      <c r="C1278" s="1">
        <v>0.15083486871807228</v>
      </c>
      <c r="D1278">
        <v>29</v>
      </c>
      <c r="E1278" t="s">
        <v>5219</v>
      </c>
      <c r="F1278" s="98" t="s">
        <v>5220</v>
      </c>
      <c r="G1278" s="98" t="s">
        <v>3314</v>
      </c>
      <c r="H1278" s="98"/>
    </row>
    <row r="1279" spans="1:9">
      <c r="A1279" s="1">
        <v>0.7705177108775364</v>
      </c>
      <c r="B1279" s="1">
        <v>0.13460555484819647</v>
      </c>
      <c r="C1279" s="1">
        <v>0.21171938819792846</v>
      </c>
      <c r="D1279">
        <v>11</v>
      </c>
      <c r="E1279" t="s">
        <v>5190</v>
      </c>
      <c r="F1279" t="s">
        <v>5191</v>
      </c>
      <c r="G1279" t="s">
        <v>3304</v>
      </c>
      <c r="H1279" s="98"/>
    </row>
    <row r="1280" spans="1:9">
      <c r="A1280" s="1">
        <v>0.7705177108775364</v>
      </c>
      <c r="B1280" s="1">
        <v>0.13460555484819647</v>
      </c>
      <c r="C1280" s="1">
        <v>0.28218922282369119</v>
      </c>
      <c r="D1280">
        <v>16</v>
      </c>
      <c r="E1280" s="98" t="s">
        <v>5198</v>
      </c>
      <c r="F1280" s="98" t="s">
        <v>5199</v>
      </c>
      <c r="G1280" s="98" t="s">
        <v>3302</v>
      </c>
    </row>
    <row r="1281" spans="1:9">
      <c r="A1281" s="1">
        <v>0.7705177108775364</v>
      </c>
      <c r="B1281" s="1">
        <v>0.13460555484819647</v>
      </c>
      <c r="C1281" s="1">
        <v>0.28735495948834033</v>
      </c>
      <c r="D1281">
        <v>2</v>
      </c>
      <c r="E1281" s="98" t="s">
        <v>5178</v>
      </c>
      <c r="F1281" s="98" t="s">
        <v>4279</v>
      </c>
      <c r="G1281" s="98" t="s">
        <v>3293</v>
      </c>
    </row>
    <row r="1282" spans="1:9">
      <c r="A1282" s="1">
        <v>0.7705177108775364</v>
      </c>
      <c r="B1282" s="1">
        <v>0.13460555484819647</v>
      </c>
      <c r="C1282" s="1">
        <v>0.3520314137380921</v>
      </c>
      <c r="D1282">
        <v>42</v>
      </c>
      <c r="E1282" s="98" t="s">
        <v>5232</v>
      </c>
      <c r="F1282" s="98" t="s">
        <v>4034</v>
      </c>
      <c r="G1282" t="s">
        <v>3327</v>
      </c>
    </row>
    <row r="1283" spans="1:9">
      <c r="A1283" s="1">
        <v>0.7705177108775364</v>
      </c>
      <c r="B1283" s="1">
        <v>0.13460555484819647</v>
      </c>
      <c r="C1283" s="1">
        <v>0.38729401828683307</v>
      </c>
      <c r="D1283">
        <v>5</v>
      </c>
      <c r="E1283" s="98" t="s">
        <v>5181</v>
      </c>
      <c r="F1283" s="98" t="s">
        <v>5182</v>
      </c>
      <c r="G1283" s="98" t="s">
        <v>3292</v>
      </c>
    </row>
    <row r="1284" spans="1:9">
      <c r="A1284" s="1">
        <v>0.7705177108775364</v>
      </c>
      <c r="B1284" s="1">
        <v>0.13460555484819647</v>
      </c>
      <c r="C1284" s="1">
        <v>0.42973571178513048</v>
      </c>
      <c r="D1284">
        <v>40</v>
      </c>
      <c r="E1284" t="s">
        <v>5231</v>
      </c>
      <c r="F1284" t="s">
        <v>4779</v>
      </c>
      <c r="G1284" t="s">
        <v>3320</v>
      </c>
    </row>
    <row r="1285" spans="1:9">
      <c r="A1285" s="99">
        <v>0.7705177108775364</v>
      </c>
      <c r="B1285" s="99">
        <v>0.13460555484819647</v>
      </c>
      <c r="C1285" s="1">
        <v>0.43723847822008011</v>
      </c>
      <c r="D1285" s="98">
        <v>24</v>
      </c>
      <c r="E1285" t="s">
        <v>4377</v>
      </c>
      <c r="F1285" s="98" t="s">
        <v>5213</v>
      </c>
      <c r="G1285" t="s">
        <v>3310</v>
      </c>
      <c r="H1285" s="98"/>
      <c r="I1285" s="98"/>
    </row>
    <row r="1286" spans="1:9">
      <c r="A1286" s="1">
        <v>0.7705177108775364</v>
      </c>
      <c r="B1286" s="1">
        <v>0.13460555484819647</v>
      </c>
      <c r="C1286" s="1">
        <v>0.44542298563151683</v>
      </c>
      <c r="D1286">
        <v>19</v>
      </c>
      <c r="E1286" s="98" t="s">
        <v>5203</v>
      </c>
      <c r="F1286" s="98" t="s">
        <v>5204</v>
      </c>
      <c r="G1286" s="98" t="s">
        <v>3306</v>
      </c>
    </row>
    <row r="1287" spans="1:9">
      <c r="A1287" s="1">
        <v>0.7705177108775364</v>
      </c>
      <c r="B1287" s="1">
        <v>0.13460555484819647</v>
      </c>
      <c r="C1287" s="1">
        <v>0.44734876311963379</v>
      </c>
      <c r="D1287" s="98">
        <v>13</v>
      </c>
      <c r="E1287" s="98" t="s">
        <v>5193</v>
      </c>
      <c r="F1287" s="98" t="s">
        <v>5077</v>
      </c>
      <c r="G1287" s="98" t="s">
        <v>3299</v>
      </c>
      <c r="H1287" s="98"/>
    </row>
    <row r="1288" spans="1:9">
      <c r="A1288" s="1">
        <v>0.7705177108775364</v>
      </c>
      <c r="B1288" s="1">
        <v>0.13460555484819647</v>
      </c>
      <c r="C1288" s="1">
        <v>0.44993470999258722</v>
      </c>
      <c r="D1288" s="98">
        <v>18</v>
      </c>
      <c r="E1288" s="98" t="s">
        <v>5202</v>
      </c>
      <c r="F1288" s="98" t="s">
        <v>3787</v>
      </c>
      <c r="G1288" s="98" t="s">
        <v>3305</v>
      </c>
      <c r="H1288" s="98"/>
    </row>
    <row r="1289" spans="1:9">
      <c r="A1289" s="1">
        <v>0.7705177108775364</v>
      </c>
      <c r="B1289" s="1">
        <v>0.13460555484819647</v>
      </c>
      <c r="C1289" s="1">
        <v>0.46096731443983152</v>
      </c>
      <c r="D1289" s="98">
        <v>30</v>
      </c>
      <c r="E1289" s="98" t="s">
        <v>5221</v>
      </c>
      <c r="F1289" s="98" t="s">
        <v>5222</v>
      </c>
      <c r="G1289" s="98" t="s">
        <v>3315</v>
      </c>
      <c r="H1289" s="98"/>
    </row>
    <row r="1290" spans="1:9">
      <c r="A1290" s="1">
        <v>0.7705177108775364</v>
      </c>
      <c r="B1290" s="1">
        <v>0.13460555484819647</v>
      </c>
      <c r="C1290" s="1">
        <v>0.50898648063778795</v>
      </c>
      <c r="D1290" s="98">
        <v>14</v>
      </c>
      <c r="E1290" t="s">
        <v>5194</v>
      </c>
      <c r="F1290" s="98" t="s">
        <v>5195</v>
      </c>
      <c r="G1290" s="98" t="s">
        <v>3300</v>
      </c>
    </row>
    <row r="1291" spans="1:9">
      <c r="A1291" s="1">
        <v>0.7705177108775364</v>
      </c>
      <c r="B1291" s="1">
        <v>0.13460555484819647</v>
      </c>
      <c r="C1291" s="1">
        <v>0.53872236073672364</v>
      </c>
      <c r="D1291">
        <v>3</v>
      </c>
      <c r="E1291" s="98" t="s">
        <v>5179</v>
      </c>
      <c r="F1291" s="98" t="s">
        <v>3705</v>
      </c>
      <c r="G1291" s="98" t="s">
        <v>3291</v>
      </c>
      <c r="H1291" s="98"/>
    </row>
    <row r="1292" spans="1:9">
      <c r="A1292" s="1">
        <v>0.7705177108775364</v>
      </c>
      <c r="B1292" s="1">
        <v>0.13460555484819647</v>
      </c>
      <c r="C1292" s="1">
        <v>0.55590805757380624</v>
      </c>
      <c r="D1292">
        <v>32</v>
      </c>
      <c r="E1292" t="s">
        <v>5223</v>
      </c>
      <c r="F1292" t="s">
        <v>5224</v>
      </c>
      <c r="G1292" t="s">
        <v>3316</v>
      </c>
    </row>
    <row r="1293" spans="1:9">
      <c r="A1293" s="1">
        <v>0.7705177108775364</v>
      </c>
      <c r="B1293" s="99">
        <v>0.13460555484819647</v>
      </c>
      <c r="C1293" s="1">
        <v>0.58281346325222649</v>
      </c>
      <c r="D1293">
        <v>8</v>
      </c>
      <c r="E1293" s="98" t="s">
        <v>5185</v>
      </c>
      <c r="F1293" s="98" t="s">
        <v>5186</v>
      </c>
      <c r="G1293" s="98" t="s">
        <v>3297</v>
      </c>
      <c r="H1293" s="98"/>
    </row>
    <row r="1294" spans="1:9">
      <c r="A1294" s="1">
        <v>0.7705177108775364</v>
      </c>
      <c r="B1294" s="1">
        <v>0.13460555484819647</v>
      </c>
      <c r="C1294" s="1">
        <v>0.58466536280517778</v>
      </c>
      <c r="D1294">
        <v>21</v>
      </c>
      <c r="E1294" s="98" t="s">
        <v>5207</v>
      </c>
      <c r="F1294" s="98" t="s">
        <v>5208</v>
      </c>
      <c r="G1294" s="98" t="s">
        <v>3308</v>
      </c>
      <c r="H1294" s="98"/>
    </row>
    <row r="1295" spans="1:9">
      <c r="A1295" s="1">
        <v>0.7705177108775364</v>
      </c>
      <c r="B1295" s="1">
        <v>0.13460555484819647</v>
      </c>
      <c r="C1295" s="1">
        <v>0.58769077848995177</v>
      </c>
      <c r="D1295">
        <v>10</v>
      </c>
      <c r="E1295" s="98" t="s">
        <v>5189</v>
      </c>
      <c r="F1295" s="98" t="s">
        <v>4330</v>
      </c>
      <c r="G1295" s="98" t="s">
        <v>3289</v>
      </c>
      <c r="H1295" s="98"/>
    </row>
    <row r="1296" spans="1:9">
      <c r="A1296" s="1">
        <v>0.7705177108775364</v>
      </c>
      <c r="B1296" s="1">
        <v>0.13460555484819647</v>
      </c>
      <c r="C1296" s="1">
        <v>0.59294984508256598</v>
      </c>
      <c r="D1296">
        <v>46</v>
      </c>
      <c r="E1296" s="98" t="s">
        <v>5234</v>
      </c>
      <c r="F1296" s="98" t="s">
        <v>4304</v>
      </c>
      <c r="G1296" s="98" t="s">
        <v>3322</v>
      </c>
      <c r="H1296" s="98"/>
    </row>
    <row r="1297" spans="1:9">
      <c r="A1297" s="99">
        <v>0.7705177108775364</v>
      </c>
      <c r="B1297" s="99">
        <v>0.13460555484819647</v>
      </c>
      <c r="C1297" s="1">
        <v>0.60504995492954461</v>
      </c>
      <c r="D1297" s="98">
        <v>26</v>
      </c>
      <c r="E1297" t="s">
        <v>5216</v>
      </c>
      <c r="F1297" s="98" t="s">
        <v>3764</v>
      </c>
      <c r="G1297" t="s">
        <v>3326</v>
      </c>
      <c r="H1297" s="98"/>
      <c r="I1297" s="98"/>
    </row>
    <row r="1298" spans="1:9">
      <c r="A1298" s="1">
        <v>0.7705177108775364</v>
      </c>
      <c r="B1298" s="1">
        <v>0.13460555484819647</v>
      </c>
      <c r="C1298" s="1">
        <v>0.64804791311073495</v>
      </c>
      <c r="D1298">
        <v>27</v>
      </c>
      <c r="E1298" s="98" t="s">
        <v>5217</v>
      </c>
      <c r="F1298" s="98" t="s">
        <v>5218</v>
      </c>
      <c r="G1298" s="98" t="s">
        <v>3312</v>
      </c>
      <c r="H1298" s="98"/>
    </row>
    <row r="1299" spans="1:9">
      <c r="A1299" s="1">
        <v>0.7705177108775364</v>
      </c>
      <c r="B1299" s="1">
        <v>0.13460555484819647</v>
      </c>
      <c r="C1299" s="1">
        <v>0.65206758883025129</v>
      </c>
      <c r="D1299">
        <v>12</v>
      </c>
      <c r="E1299" t="s">
        <v>4884</v>
      </c>
      <c r="F1299" t="s">
        <v>5192</v>
      </c>
      <c r="G1299" t="s">
        <v>3324</v>
      </c>
    </row>
    <row r="1300" spans="1:9">
      <c r="A1300" s="1">
        <v>0.7705177108775364</v>
      </c>
      <c r="B1300" s="1">
        <v>0.13460555484819647</v>
      </c>
      <c r="C1300" s="1">
        <v>0.65837103722791246</v>
      </c>
      <c r="D1300">
        <v>38</v>
      </c>
      <c r="E1300" s="98" t="s">
        <v>5229</v>
      </c>
      <c r="F1300" s="98" t="s">
        <v>5230</v>
      </c>
      <c r="G1300" s="98" t="s">
        <v>3319</v>
      </c>
    </row>
    <row r="1301" spans="1:9">
      <c r="A1301" s="1">
        <v>0.7705177108775364</v>
      </c>
      <c r="B1301" s="1">
        <v>0.13460555484819647</v>
      </c>
      <c r="C1301" s="1">
        <v>0.66696004005072984</v>
      </c>
      <c r="D1301">
        <v>44</v>
      </c>
      <c r="E1301" s="98" t="s">
        <v>5233</v>
      </c>
      <c r="F1301" s="98" t="s">
        <v>4296</v>
      </c>
      <c r="G1301" s="98" t="s">
        <v>3321</v>
      </c>
    </row>
    <row r="1302" spans="1:9">
      <c r="A1302" s="1">
        <v>0.7705177108775364</v>
      </c>
      <c r="B1302" s="1">
        <v>0.13460555484819647</v>
      </c>
      <c r="C1302" s="1">
        <v>0.70598302780900124</v>
      </c>
      <c r="D1302">
        <v>20</v>
      </c>
      <c r="E1302" s="98" t="s">
        <v>5205</v>
      </c>
      <c r="F1302" s="98" t="s">
        <v>5206</v>
      </c>
      <c r="G1302" s="98" t="s">
        <v>3307</v>
      </c>
    </row>
    <row r="1303" spans="1:9">
      <c r="A1303" s="1">
        <v>0.7705177108775364</v>
      </c>
      <c r="B1303" s="1">
        <v>0.13460555484819647</v>
      </c>
      <c r="C1303" s="1">
        <v>0.78163223500422463</v>
      </c>
      <c r="D1303">
        <v>34</v>
      </c>
      <c r="E1303" t="s">
        <v>5225</v>
      </c>
      <c r="F1303" t="s">
        <v>5226</v>
      </c>
      <c r="G1303" t="s">
        <v>3317</v>
      </c>
    </row>
    <row r="1304" spans="1:9">
      <c r="A1304" s="1">
        <v>0.7705177108775364</v>
      </c>
      <c r="B1304" s="1">
        <v>0.13460555484819647</v>
      </c>
      <c r="C1304" s="1">
        <v>0.81743052656803106</v>
      </c>
      <c r="D1304" s="98">
        <v>4</v>
      </c>
      <c r="E1304" t="s">
        <v>5180</v>
      </c>
      <c r="F1304" t="s">
        <v>3819</v>
      </c>
      <c r="G1304" t="s">
        <v>3294</v>
      </c>
    </row>
    <row r="1305" spans="1:9">
      <c r="A1305" s="1">
        <v>0.7705177108775364</v>
      </c>
      <c r="B1305" s="1">
        <v>0.13460555484819647</v>
      </c>
      <c r="C1305" s="1">
        <v>0.87280195486004075</v>
      </c>
      <c r="D1305">
        <v>15</v>
      </c>
      <c r="E1305" t="s">
        <v>5196</v>
      </c>
      <c r="F1305" t="s">
        <v>5197</v>
      </c>
      <c r="G1305" t="s">
        <v>3301</v>
      </c>
    </row>
    <row r="1306" spans="1:9">
      <c r="A1306" s="1">
        <v>0.7705177108775364</v>
      </c>
      <c r="B1306" s="1">
        <v>0.13460555484819647</v>
      </c>
      <c r="C1306" s="1">
        <v>0.88007105423776355</v>
      </c>
      <c r="D1306">
        <v>50</v>
      </c>
      <c r="E1306" s="98" t="s">
        <v>5237</v>
      </c>
      <c r="F1306" s="98" t="s">
        <v>5238</v>
      </c>
      <c r="G1306" s="98" t="s">
        <v>3328</v>
      </c>
    </row>
    <row r="1307" spans="1:9">
      <c r="A1307" s="1">
        <v>0.7705177108775364</v>
      </c>
      <c r="B1307" s="1">
        <v>0.13460555484819647</v>
      </c>
      <c r="C1307" s="1">
        <v>0.88977089246528318</v>
      </c>
      <c r="D1307">
        <v>22</v>
      </c>
      <c r="E1307" s="98" t="s">
        <v>5209</v>
      </c>
      <c r="F1307" s="98" t="s">
        <v>5210</v>
      </c>
      <c r="G1307" s="98" t="s">
        <v>3309</v>
      </c>
      <c r="H1307" s="98"/>
    </row>
    <row r="1308" spans="1:9">
      <c r="A1308" s="1">
        <v>0.7705177108775364</v>
      </c>
      <c r="B1308" s="1">
        <v>0.13460555484819647</v>
      </c>
      <c r="C1308" s="1">
        <v>0.90760874442285555</v>
      </c>
      <c r="D1308">
        <v>6</v>
      </c>
      <c r="E1308" s="98" t="s">
        <v>5183</v>
      </c>
      <c r="F1308" s="98" t="s">
        <v>3755</v>
      </c>
      <c r="G1308" s="98" t="s">
        <v>3295</v>
      </c>
    </row>
    <row r="1309" spans="1:9">
      <c r="A1309" s="99">
        <v>0.7705177108775364</v>
      </c>
      <c r="B1309" s="99">
        <v>0.13460555484819647</v>
      </c>
      <c r="C1309" s="1">
        <v>0.90954628304666119</v>
      </c>
      <c r="D1309" s="98">
        <v>36</v>
      </c>
      <c r="E1309" t="s">
        <v>5227</v>
      </c>
      <c r="F1309" s="98" t="s">
        <v>5228</v>
      </c>
      <c r="G1309" t="s">
        <v>3318</v>
      </c>
      <c r="H1309" s="98"/>
      <c r="I1309" s="98"/>
    </row>
    <row r="1310" spans="1:9">
      <c r="A1310" s="99">
        <v>0.7705177108775364</v>
      </c>
      <c r="B1310" s="99">
        <v>0.13460555484819647</v>
      </c>
      <c r="C1310" s="99">
        <v>0.96746278462443303</v>
      </c>
      <c r="D1310" s="98">
        <v>1</v>
      </c>
      <c r="E1310" s="98" t="s">
        <v>5177</v>
      </c>
      <c r="F1310" s="98" t="s">
        <v>3706</v>
      </c>
      <c r="G1310" s="98" t="s">
        <v>3290</v>
      </c>
      <c r="H1310" s="98"/>
      <c r="I1310" s="98"/>
    </row>
    <row r="1311" spans="1:9">
      <c r="A1311" s="1">
        <v>0.7705177108775364</v>
      </c>
      <c r="B1311" s="1">
        <v>0.13460555484819647</v>
      </c>
      <c r="C1311" s="1">
        <v>0.98231611346094516</v>
      </c>
      <c r="D1311" s="98">
        <v>25</v>
      </c>
      <c r="E1311" s="98" t="s">
        <v>5214</v>
      </c>
      <c r="F1311" s="98" t="s">
        <v>5215</v>
      </c>
      <c r="G1311" s="98" t="s">
        <v>3311</v>
      </c>
      <c r="H1311" s="98"/>
    </row>
    <row r="1312" spans="1:9">
      <c r="A1312" s="1">
        <v>0.7705177108775364</v>
      </c>
      <c r="B1312" s="1">
        <v>0.13460555484819647</v>
      </c>
      <c r="C1312" s="1">
        <v>0.99495241477232299</v>
      </c>
      <c r="D1312">
        <v>28</v>
      </c>
      <c r="E1312" s="98" t="s">
        <v>5219</v>
      </c>
      <c r="F1312" s="98" t="s">
        <v>3732</v>
      </c>
      <c r="G1312" s="98" t="s">
        <v>3313</v>
      </c>
      <c r="H1312" s="98"/>
    </row>
    <row r="1313" spans="1:9">
      <c r="A1313" s="1">
        <v>0.77700540353316994</v>
      </c>
      <c r="B1313" s="1">
        <v>0.60617956690598407</v>
      </c>
      <c r="C1313" s="1">
        <v>2.010565805353981E-2</v>
      </c>
      <c r="D1313">
        <v>8</v>
      </c>
      <c r="E1313" s="76" t="s">
        <v>5658</v>
      </c>
      <c r="F1313" s="76" t="s">
        <v>5729</v>
      </c>
      <c r="G1313" s="76" t="s">
        <v>1136</v>
      </c>
      <c r="H1313" s="76" t="s">
        <v>3630</v>
      </c>
    </row>
    <row r="1314" spans="1:9">
      <c r="A1314" s="1">
        <v>0.77700540353316994</v>
      </c>
      <c r="B1314" s="1">
        <v>0.60617956690598407</v>
      </c>
      <c r="C1314" s="1">
        <v>4.8442584637694686E-2</v>
      </c>
      <c r="D1314">
        <v>15</v>
      </c>
      <c r="E1314" s="76" t="s">
        <v>5742</v>
      </c>
      <c r="F1314" s="76" t="s">
        <v>5743</v>
      </c>
      <c r="G1314" s="76" t="s">
        <v>1143</v>
      </c>
      <c r="H1314" s="76" t="s">
        <v>3644</v>
      </c>
    </row>
    <row r="1315" spans="1:9">
      <c r="A1315" s="1">
        <v>0.77700540353316994</v>
      </c>
      <c r="B1315" s="1">
        <v>0.60617956690598407</v>
      </c>
      <c r="C1315" s="1">
        <v>8.3974510888465859E-2</v>
      </c>
      <c r="D1315" s="98">
        <v>38</v>
      </c>
      <c r="E1315" s="76" t="s">
        <v>5777</v>
      </c>
      <c r="F1315" s="76" t="s">
        <v>5778</v>
      </c>
      <c r="G1315" s="76" t="s">
        <v>1166</v>
      </c>
      <c r="H1315" s="76" t="s">
        <v>3685</v>
      </c>
    </row>
    <row r="1316" spans="1:9">
      <c r="A1316" s="99">
        <v>0.77700540353316994</v>
      </c>
      <c r="B1316" s="99">
        <v>0.60617956690598407</v>
      </c>
      <c r="C1316" s="99">
        <v>9.9494985203880004E-2</v>
      </c>
      <c r="D1316" s="98">
        <v>14</v>
      </c>
      <c r="E1316" s="76" t="s">
        <v>5740</v>
      </c>
      <c r="F1316" s="76" t="s">
        <v>5741</v>
      </c>
      <c r="G1316" s="76" t="s">
        <v>1142</v>
      </c>
      <c r="H1316" s="76" t="s">
        <v>3642</v>
      </c>
      <c r="I1316" s="98"/>
    </row>
    <row r="1317" spans="1:9">
      <c r="A1317" s="1">
        <v>0.77700540353316994</v>
      </c>
      <c r="B1317" s="1">
        <v>0.60617956690598407</v>
      </c>
      <c r="C1317" s="1">
        <v>0.12531086023218618</v>
      </c>
      <c r="D1317">
        <v>3</v>
      </c>
      <c r="E1317" s="76" t="s">
        <v>5720</v>
      </c>
      <c r="F1317" s="76" t="s">
        <v>5721</v>
      </c>
      <c r="G1317" s="76" t="s">
        <v>1131</v>
      </c>
      <c r="H1317" s="76" t="s">
        <v>3616</v>
      </c>
    </row>
    <row r="1318" spans="1:9">
      <c r="A1318" s="1">
        <v>0.77700540353316994</v>
      </c>
      <c r="B1318" s="1">
        <v>0.60617956690598407</v>
      </c>
      <c r="C1318" s="1">
        <v>0.18597925443795471</v>
      </c>
      <c r="D1318">
        <v>6</v>
      </c>
      <c r="E1318" s="76" t="s">
        <v>4876</v>
      </c>
      <c r="F1318" s="76" t="s">
        <v>5726</v>
      </c>
      <c r="G1318" s="76" t="s">
        <v>1134</v>
      </c>
      <c r="H1318" s="76" t="s">
        <v>3624</v>
      </c>
    </row>
    <row r="1319" spans="1:9">
      <c r="A1319" s="1">
        <v>0.77700540353316994</v>
      </c>
      <c r="B1319" s="1">
        <v>0.60617956690598407</v>
      </c>
      <c r="C1319" s="1">
        <v>0.18856163796087655</v>
      </c>
      <c r="D1319" s="98">
        <v>50</v>
      </c>
      <c r="E1319" s="76" t="s">
        <v>4862</v>
      </c>
      <c r="F1319" s="76" t="s">
        <v>5788</v>
      </c>
      <c r="G1319" s="76" t="s">
        <v>1178</v>
      </c>
      <c r="H1319" s="76" t="s">
        <v>3700</v>
      </c>
    </row>
    <row r="1320" spans="1:9">
      <c r="A1320" s="1">
        <v>0.77700540353316994</v>
      </c>
      <c r="B1320" s="1">
        <v>0.60617956690598407</v>
      </c>
      <c r="C1320" s="1">
        <v>0.19398005024216114</v>
      </c>
      <c r="D1320">
        <v>9</v>
      </c>
      <c r="E1320" s="76" t="s">
        <v>5730</v>
      </c>
      <c r="F1320" s="76" t="s">
        <v>5731</v>
      </c>
      <c r="G1320" s="76" t="s">
        <v>1137</v>
      </c>
      <c r="H1320" s="76" t="s">
        <v>3632</v>
      </c>
    </row>
    <row r="1321" spans="1:9">
      <c r="A1321" s="1">
        <v>0.77700540353316994</v>
      </c>
      <c r="B1321" s="1">
        <v>0.60617956690598407</v>
      </c>
      <c r="C1321" s="1">
        <v>0.20650729917479149</v>
      </c>
      <c r="D1321">
        <v>28</v>
      </c>
      <c r="E1321" s="76" t="s">
        <v>5765</v>
      </c>
      <c r="F1321" s="76" t="s">
        <v>5766</v>
      </c>
      <c r="G1321" s="76" t="s">
        <v>1156</v>
      </c>
      <c r="H1321" s="76" t="s">
        <v>3671</v>
      </c>
    </row>
    <row r="1322" spans="1:9">
      <c r="A1322" s="1">
        <v>0.77700540353316994</v>
      </c>
      <c r="B1322" s="1">
        <v>0.60617956690598407</v>
      </c>
      <c r="C1322" s="1">
        <v>0.23636706427263499</v>
      </c>
      <c r="D1322">
        <v>42</v>
      </c>
      <c r="E1322" s="76" t="s">
        <v>5781</v>
      </c>
      <c r="F1322" s="76" t="s">
        <v>5782</v>
      </c>
      <c r="G1322" s="76" t="s">
        <v>1170</v>
      </c>
      <c r="H1322" s="76" t="s">
        <v>3690</v>
      </c>
    </row>
    <row r="1323" spans="1:9">
      <c r="A1323" s="1">
        <v>0.77700540353316994</v>
      </c>
      <c r="B1323" s="1">
        <v>0.60617956690598407</v>
      </c>
      <c r="C1323" s="1">
        <v>0.28530801097518022</v>
      </c>
      <c r="D1323">
        <v>40</v>
      </c>
      <c r="E1323" s="76" t="s">
        <v>5779</v>
      </c>
      <c r="F1323" s="76" t="s">
        <v>5780</v>
      </c>
      <c r="G1323" s="76" t="s">
        <v>1168</v>
      </c>
      <c r="H1323" s="76" t="s">
        <v>3687</v>
      </c>
    </row>
    <row r="1324" spans="1:9">
      <c r="A1324" s="1">
        <v>0.77700540353316994</v>
      </c>
      <c r="B1324" s="1">
        <v>0.60617956690598407</v>
      </c>
      <c r="C1324" s="1">
        <v>0.3527478505256636</v>
      </c>
      <c r="D1324">
        <v>27</v>
      </c>
      <c r="E1324" s="76" t="s">
        <v>5763</v>
      </c>
      <c r="F1324" s="76" t="s">
        <v>5764</v>
      </c>
      <c r="G1324" s="76" t="s">
        <v>1155</v>
      </c>
      <c r="H1324" s="76" t="s">
        <v>3669</v>
      </c>
    </row>
    <row r="1325" spans="1:9">
      <c r="A1325" s="1">
        <v>0.77700540353316994</v>
      </c>
      <c r="B1325" s="1">
        <v>0.60617956690598407</v>
      </c>
      <c r="C1325" s="1">
        <v>0.36818703034511668</v>
      </c>
      <c r="D1325">
        <v>4</v>
      </c>
      <c r="E1325" s="76" t="s">
        <v>5722</v>
      </c>
      <c r="F1325" s="76" t="s">
        <v>5723</v>
      </c>
      <c r="G1325" s="76" t="s">
        <v>1132</v>
      </c>
      <c r="H1325" s="76" t="s">
        <v>3619</v>
      </c>
    </row>
    <row r="1326" spans="1:9">
      <c r="A1326" s="1">
        <v>0.77700540353316994</v>
      </c>
      <c r="B1326" s="99">
        <v>0.60617956690598407</v>
      </c>
      <c r="C1326" s="1">
        <v>0.38875244392104369</v>
      </c>
      <c r="D1326">
        <v>46</v>
      </c>
      <c r="E1326" s="76" t="s">
        <v>5785</v>
      </c>
      <c r="F1326" s="76" t="s">
        <v>5786</v>
      </c>
      <c r="G1326" s="76" t="s">
        <v>1174</v>
      </c>
      <c r="H1326" s="76" t="s">
        <v>3695</v>
      </c>
    </row>
    <row r="1327" spans="1:9">
      <c r="A1327" s="1">
        <v>0.77700540353316994</v>
      </c>
      <c r="B1327" s="1">
        <v>0.60617956690598407</v>
      </c>
      <c r="C1327" s="1">
        <v>0.39961178117144558</v>
      </c>
      <c r="D1327">
        <v>36</v>
      </c>
      <c r="E1327" s="76" t="s">
        <v>5775</v>
      </c>
      <c r="F1327" s="76" t="s">
        <v>5776</v>
      </c>
      <c r="G1327" s="76" t="s">
        <v>1164</v>
      </c>
      <c r="H1327" s="76" t="s">
        <v>3684</v>
      </c>
    </row>
    <row r="1328" spans="1:9">
      <c r="A1328" s="1">
        <v>0.77700540353316994</v>
      </c>
      <c r="B1328" s="1">
        <v>0.60617956690598407</v>
      </c>
      <c r="C1328" s="1">
        <v>0.40718844075298577</v>
      </c>
      <c r="D1328">
        <v>13</v>
      </c>
      <c r="E1328" s="76" t="s">
        <v>5738</v>
      </c>
      <c r="F1328" s="76" t="s">
        <v>5739</v>
      </c>
      <c r="G1328" s="76" t="s">
        <v>1141</v>
      </c>
      <c r="H1328" s="76" t="s">
        <v>3640</v>
      </c>
    </row>
    <row r="1329" spans="1:9">
      <c r="A1329" s="1">
        <v>0.77700540353316994</v>
      </c>
      <c r="B1329" s="1">
        <v>0.60617956690598407</v>
      </c>
      <c r="C1329" s="1">
        <v>0.41234481584522942</v>
      </c>
      <c r="D1329">
        <v>19</v>
      </c>
      <c r="E1329" s="76" t="s">
        <v>5202</v>
      </c>
      <c r="F1329" s="76" t="s">
        <v>5750</v>
      </c>
      <c r="G1329" s="76" t="s">
        <v>1147</v>
      </c>
      <c r="H1329" s="76" t="s">
        <v>3653</v>
      </c>
    </row>
    <row r="1330" spans="1:9">
      <c r="A1330" s="1">
        <v>0.77700540353316994</v>
      </c>
      <c r="B1330" s="1">
        <v>0.60617956690598407</v>
      </c>
      <c r="C1330" s="1">
        <v>0.41616772902645516</v>
      </c>
      <c r="D1330">
        <v>20</v>
      </c>
      <c r="E1330" s="76" t="s">
        <v>3713</v>
      </c>
      <c r="F1330" s="76" t="s">
        <v>5751</v>
      </c>
      <c r="G1330" s="76" t="s">
        <v>1148</v>
      </c>
      <c r="H1330" s="76" t="s">
        <v>3656</v>
      </c>
    </row>
    <row r="1331" spans="1:9">
      <c r="A1331" s="1">
        <v>0.77700540353316994</v>
      </c>
      <c r="B1331" s="1">
        <v>0.60617956690598407</v>
      </c>
      <c r="C1331" s="1">
        <v>0.4471221390500606</v>
      </c>
      <c r="D1331">
        <v>24</v>
      </c>
      <c r="E1331" s="76" t="s">
        <v>4331</v>
      </c>
      <c r="F1331" s="76" t="s">
        <v>5758</v>
      </c>
      <c r="G1331" s="76" t="s">
        <v>1152</v>
      </c>
      <c r="H1331" s="76" t="s">
        <v>3663</v>
      </c>
    </row>
    <row r="1332" spans="1:9">
      <c r="A1332" s="1">
        <v>0.77700540353316994</v>
      </c>
      <c r="B1332" s="1">
        <v>0.60617956690598407</v>
      </c>
      <c r="C1332" s="1">
        <v>0.44801070868769532</v>
      </c>
      <c r="D1332">
        <v>32</v>
      </c>
      <c r="E1332" s="76" t="s">
        <v>5771</v>
      </c>
      <c r="F1332" s="76" t="s">
        <v>5772</v>
      </c>
      <c r="G1332" s="76" t="s">
        <v>1160</v>
      </c>
      <c r="H1332" s="76" t="s">
        <v>3679</v>
      </c>
    </row>
    <row r="1333" spans="1:9">
      <c r="A1333" s="1">
        <v>0.77700540353316994</v>
      </c>
      <c r="B1333" s="1">
        <v>0.60617956690598407</v>
      </c>
      <c r="C1333" s="1">
        <v>0.46837451386158446</v>
      </c>
      <c r="D1333">
        <v>5</v>
      </c>
      <c r="E1333" s="76" t="s">
        <v>5724</v>
      </c>
      <c r="F1333" s="76" t="s">
        <v>5725</v>
      </c>
      <c r="G1333" s="76" t="s">
        <v>1133</v>
      </c>
      <c r="H1333" s="76" t="s">
        <v>3622</v>
      </c>
    </row>
    <row r="1334" spans="1:9">
      <c r="A1334" s="1">
        <v>0.77700540353316994</v>
      </c>
      <c r="B1334" s="1">
        <v>0.60617956690598407</v>
      </c>
      <c r="C1334" s="1">
        <v>0.57799205242123453</v>
      </c>
      <c r="D1334">
        <v>44</v>
      </c>
      <c r="E1334" s="76" t="s">
        <v>5783</v>
      </c>
      <c r="F1334" s="76" t="s">
        <v>5784</v>
      </c>
      <c r="G1334" s="76" t="s">
        <v>1172</v>
      </c>
      <c r="H1334" s="76" t="s">
        <v>3692</v>
      </c>
    </row>
    <row r="1335" spans="1:9">
      <c r="A1335" s="1">
        <v>0.77700540353316994</v>
      </c>
      <c r="B1335" s="99">
        <v>0.60617956690598407</v>
      </c>
      <c r="C1335" s="1">
        <v>0.59562895831737916</v>
      </c>
      <c r="D1335">
        <v>16</v>
      </c>
      <c r="E1335" s="76" t="s">
        <v>5744</v>
      </c>
      <c r="F1335" s="76" t="s">
        <v>5745</v>
      </c>
      <c r="G1335" s="76" t="s">
        <v>1144</v>
      </c>
      <c r="H1335" s="76" t="s">
        <v>3646</v>
      </c>
    </row>
    <row r="1336" spans="1:9">
      <c r="A1336" s="1">
        <v>0.77700540353316994</v>
      </c>
      <c r="B1336" s="1">
        <v>0.60617956690598407</v>
      </c>
      <c r="C1336" s="1">
        <v>0.6028338065559482</v>
      </c>
      <c r="D1336">
        <v>7</v>
      </c>
      <c r="E1336" s="76" t="s">
        <v>5727</v>
      </c>
      <c r="F1336" s="76" t="s">
        <v>5728</v>
      </c>
      <c r="G1336" s="76" t="s">
        <v>1135</v>
      </c>
      <c r="H1336" s="76" t="s">
        <v>3626</v>
      </c>
    </row>
    <row r="1337" spans="1:9">
      <c r="A1337" s="1">
        <v>0.77700540353316994</v>
      </c>
      <c r="B1337" s="1">
        <v>0.60617956690598407</v>
      </c>
      <c r="C1337" s="1">
        <v>0.63099400471870148</v>
      </c>
      <c r="D1337">
        <v>21</v>
      </c>
      <c r="E1337" s="76" t="s">
        <v>5752</v>
      </c>
      <c r="F1337" s="76" t="s">
        <v>5753</v>
      </c>
      <c r="G1337" s="76" t="s">
        <v>1149</v>
      </c>
      <c r="H1337" s="76" t="s">
        <v>3658</v>
      </c>
    </row>
    <row r="1338" spans="1:9">
      <c r="A1338" s="1">
        <v>0.77700540353316994</v>
      </c>
      <c r="B1338" s="1">
        <v>0.60617956690598407</v>
      </c>
      <c r="C1338" s="1">
        <v>0.6343453346860739</v>
      </c>
      <c r="D1338">
        <v>1</v>
      </c>
      <c r="E1338" s="76" t="s">
        <v>5716</v>
      </c>
      <c r="F1338" s="76" t="s">
        <v>5717</v>
      </c>
      <c r="G1338" s="76" t="s">
        <v>1129</v>
      </c>
      <c r="H1338" s="76" t="s">
        <v>3609</v>
      </c>
    </row>
    <row r="1339" spans="1:9">
      <c r="A1339" s="1">
        <v>0.77700540353316994</v>
      </c>
      <c r="B1339" s="1">
        <v>0.60617956690598407</v>
      </c>
      <c r="C1339" s="1">
        <v>0.67874291536173814</v>
      </c>
      <c r="D1339">
        <v>22</v>
      </c>
      <c r="E1339" s="76" t="s">
        <v>5754</v>
      </c>
      <c r="F1339" s="76" t="s">
        <v>5755</v>
      </c>
      <c r="G1339" s="76" t="s">
        <v>1150</v>
      </c>
      <c r="H1339" s="76" t="s">
        <v>3660</v>
      </c>
    </row>
    <row r="1340" spans="1:9">
      <c r="A1340" s="1">
        <v>0.77700540353316994</v>
      </c>
      <c r="B1340" s="1">
        <v>0.60617956690598407</v>
      </c>
      <c r="C1340" s="1">
        <v>0.75015467424884197</v>
      </c>
      <c r="D1340">
        <v>10</v>
      </c>
      <c r="E1340" s="76" t="s">
        <v>5732</v>
      </c>
      <c r="F1340" s="76" t="s">
        <v>5733</v>
      </c>
      <c r="G1340" s="76" t="s">
        <v>1138</v>
      </c>
      <c r="H1340" s="76" t="s">
        <v>3634</v>
      </c>
    </row>
    <row r="1341" spans="1:9">
      <c r="A1341" s="1">
        <v>0.77700540353316994</v>
      </c>
      <c r="B1341" s="1">
        <v>0.60617956690598407</v>
      </c>
      <c r="C1341" s="1">
        <v>0.75226529998522951</v>
      </c>
      <c r="D1341">
        <v>12</v>
      </c>
      <c r="E1341" s="76" t="s">
        <v>5736</v>
      </c>
      <c r="F1341" s="76" t="s">
        <v>5737</v>
      </c>
      <c r="G1341" s="76" t="s">
        <v>1140</v>
      </c>
      <c r="H1341" s="76" t="s">
        <v>3638</v>
      </c>
    </row>
    <row r="1342" spans="1:9">
      <c r="A1342" s="99">
        <v>0.77700540353316994</v>
      </c>
      <c r="B1342" s="99">
        <v>0.60617956690598407</v>
      </c>
      <c r="C1342" s="99">
        <v>0.75647230724475067</v>
      </c>
      <c r="D1342" s="98">
        <v>34</v>
      </c>
      <c r="E1342" s="76" t="s">
        <v>5773</v>
      </c>
      <c r="F1342" s="76" t="s">
        <v>5774</v>
      </c>
      <c r="G1342" s="76" t="s">
        <v>1162</v>
      </c>
      <c r="H1342" s="76" t="s">
        <v>3681</v>
      </c>
      <c r="I1342" s="98"/>
    </row>
    <row r="1343" spans="1:9">
      <c r="A1343" s="1">
        <v>0.77700540353316994</v>
      </c>
      <c r="B1343" s="1">
        <v>0.60617956690598407</v>
      </c>
      <c r="C1343" s="1">
        <v>0.75981318857359581</v>
      </c>
      <c r="D1343">
        <v>18</v>
      </c>
      <c r="E1343" s="76" t="s">
        <v>5748</v>
      </c>
      <c r="F1343" s="76" t="s">
        <v>5749</v>
      </c>
      <c r="G1343" s="76" t="s">
        <v>1146</v>
      </c>
      <c r="H1343" s="76" t="s">
        <v>3650</v>
      </c>
    </row>
    <row r="1344" spans="1:9">
      <c r="A1344" s="1">
        <v>0.77700540353316994</v>
      </c>
      <c r="B1344" s="1">
        <v>0.60617956690598407</v>
      </c>
      <c r="C1344" s="1">
        <v>0.815632850166225</v>
      </c>
      <c r="D1344">
        <v>48</v>
      </c>
      <c r="E1344" s="76" t="s">
        <v>3770</v>
      </c>
      <c r="F1344" s="76" t="s">
        <v>5787</v>
      </c>
      <c r="G1344" s="76" t="s">
        <v>1176</v>
      </c>
      <c r="H1344" s="76" t="s">
        <v>3697</v>
      </c>
    </row>
    <row r="1345" spans="1:9">
      <c r="A1345" s="1">
        <v>0.77700540353316994</v>
      </c>
      <c r="B1345" s="1">
        <v>0.60617956690598407</v>
      </c>
      <c r="C1345" s="1">
        <v>0.81649944855065759</v>
      </c>
      <c r="D1345">
        <v>30</v>
      </c>
      <c r="E1345" s="76" t="s">
        <v>5769</v>
      </c>
      <c r="F1345" s="76" t="s">
        <v>5770</v>
      </c>
      <c r="G1345" s="76" t="s">
        <v>1158</v>
      </c>
      <c r="H1345" s="76" t="s">
        <v>3677</v>
      </c>
    </row>
    <row r="1346" spans="1:9">
      <c r="A1346" s="1">
        <v>0.77700540353316994</v>
      </c>
      <c r="B1346" s="1">
        <v>0.60617956690598407</v>
      </c>
      <c r="C1346" s="1">
        <v>0.82977594508947428</v>
      </c>
      <c r="D1346" s="98">
        <v>29</v>
      </c>
      <c r="E1346" s="76" t="s">
        <v>5767</v>
      </c>
      <c r="F1346" s="76" t="s">
        <v>5768</v>
      </c>
      <c r="G1346" s="76" t="s">
        <v>1157</v>
      </c>
      <c r="H1346" s="76" t="s">
        <v>3674</v>
      </c>
    </row>
    <row r="1347" spans="1:9">
      <c r="A1347" s="1">
        <v>0.77700540353316994</v>
      </c>
      <c r="B1347" s="1">
        <v>0.60617956690598407</v>
      </c>
      <c r="C1347" s="1">
        <v>0.85530848984086516</v>
      </c>
      <c r="D1347">
        <v>26</v>
      </c>
      <c r="E1347" s="76" t="s">
        <v>5761</v>
      </c>
      <c r="F1347" s="76" t="s">
        <v>5762</v>
      </c>
      <c r="G1347" s="76" t="s">
        <v>1154</v>
      </c>
      <c r="H1347" s="76" t="s">
        <v>3667</v>
      </c>
    </row>
    <row r="1348" spans="1:9">
      <c r="A1348" s="1">
        <v>0.77700540353316994</v>
      </c>
      <c r="B1348" s="1">
        <v>0.60617956690598407</v>
      </c>
      <c r="C1348" s="1">
        <v>0.8780136036979852</v>
      </c>
      <c r="D1348">
        <v>2</v>
      </c>
      <c r="E1348" s="76" t="s">
        <v>5718</v>
      </c>
      <c r="F1348" s="76" t="s">
        <v>5719</v>
      </c>
      <c r="G1348" s="76" t="s">
        <v>1130</v>
      </c>
      <c r="H1348" s="76" t="s">
        <v>3612</v>
      </c>
    </row>
    <row r="1349" spans="1:9">
      <c r="A1349" s="1">
        <v>0.77700540353316994</v>
      </c>
      <c r="B1349" s="99">
        <v>0.60617956690598407</v>
      </c>
      <c r="C1349" s="1">
        <v>0.89085917270693415</v>
      </c>
      <c r="D1349">
        <v>17</v>
      </c>
      <c r="E1349" s="76" t="s">
        <v>5746</v>
      </c>
      <c r="F1349" s="76" t="s">
        <v>5747</v>
      </c>
      <c r="G1349" s="76" t="s">
        <v>1145</v>
      </c>
      <c r="H1349" s="76" t="s">
        <v>3648</v>
      </c>
    </row>
    <row r="1350" spans="1:9">
      <c r="A1350" s="1">
        <v>0.77700540353316994</v>
      </c>
      <c r="B1350" s="1">
        <v>0.60617956690598407</v>
      </c>
      <c r="C1350" s="1">
        <v>0.92951758233456405</v>
      </c>
      <c r="D1350">
        <v>11</v>
      </c>
      <c r="E1350" s="76" t="s">
        <v>5734</v>
      </c>
      <c r="F1350" s="76" t="s">
        <v>5735</v>
      </c>
      <c r="G1350" s="76" t="s">
        <v>1139</v>
      </c>
      <c r="H1350" s="76" t="s">
        <v>3636</v>
      </c>
    </row>
    <row r="1351" spans="1:9">
      <c r="A1351" s="1">
        <v>0.77700540353316994</v>
      </c>
      <c r="B1351" s="1">
        <v>0.60617956690598407</v>
      </c>
      <c r="C1351" s="1">
        <v>0.93142973967881848</v>
      </c>
      <c r="D1351">
        <v>23</v>
      </c>
      <c r="E1351" s="76" t="s">
        <v>5756</v>
      </c>
      <c r="F1351" s="76" t="s">
        <v>5757</v>
      </c>
      <c r="G1351" s="76" t="s">
        <v>1151</v>
      </c>
      <c r="H1351" s="76" t="s">
        <v>3662</v>
      </c>
    </row>
    <row r="1352" spans="1:9">
      <c r="A1352" s="1">
        <v>0.77700540353316994</v>
      </c>
      <c r="B1352" s="1">
        <v>0.60617956690598407</v>
      </c>
      <c r="C1352" s="1">
        <v>0.94135267059965322</v>
      </c>
      <c r="D1352">
        <v>25</v>
      </c>
      <c r="E1352" s="76" t="s">
        <v>5759</v>
      </c>
      <c r="F1352" s="76" t="s">
        <v>5760</v>
      </c>
      <c r="G1352" s="76" t="s">
        <v>1153</v>
      </c>
      <c r="H1352" s="76" t="s">
        <v>3665</v>
      </c>
    </row>
    <row r="1353" spans="1:9">
      <c r="A1353" s="1">
        <v>0.91611479193661671</v>
      </c>
      <c r="B1353" s="1">
        <v>0.86510378090424767</v>
      </c>
      <c r="C1353" s="1">
        <v>4.7996935946476804E-2</v>
      </c>
      <c r="D1353">
        <v>22</v>
      </c>
      <c r="E1353" s="98" t="s">
        <v>4029</v>
      </c>
      <c r="F1353" s="98" t="s">
        <v>4030</v>
      </c>
      <c r="G1353" t="s">
        <v>2599</v>
      </c>
    </row>
    <row r="1354" spans="1:9">
      <c r="A1354" s="99">
        <v>0.91611479193661671</v>
      </c>
      <c r="B1354" s="99">
        <v>0.15946996297872063</v>
      </c>
      <c r="C1354" s="99">
        <v>8.2916744277721888E-2</v>
      </c>
      <c r="D1354" s="98">
        <v>1</v>
      </c>
      <c r="E1354" s="98" t="s">
        <v>4050</v>
      </c>
      <c r="F1354" s="98" t="s">
        <v>4051</v>
      </c>
      <c r="G1354" t="s">
        <v>2603</v>
      </c>
      <c r="H1354" s="98"/>
      <c r="I1354" s="98"/>
    </row>
    <row r="1355" spans="1:9">
      <c r="A1355" s="1">
        <v>0.91611479193661671</v>
      </c>
      <c r="B1355" s="1">
        <v>0.86510378090424767</v>
      </c>
      <c r="C1355" s="1">
        <v>0.11055539269378278</v>
      </c>
      <c r="D1355">
        <v>5</v>
      </c>
      <c r="E1355" s="98" t="s">
        <v>3998</v>
      </c>
      <c r="F1355" s="98" t="s">
        <v>3999</v>
      </c>
      <c r="G1355" s="98" t="s">
        <v>2572</v>
      </c>
      <c r="H1355" s="98"/>
    </row>
    <row r="1356" spans="1:9">
      <c r="A1356" s="1">
        <v>0.91611479193661671</v>
      </c>
      <c r="B1356" s="1">
        <v>0.86510378090424767</v>
      </c>
      <c r="C1356" s="1">
        <v>0.1300761463256368</v>
      </c>
      <c r="D1356">
        <v>20</v>
      </c>
      <c r="E1356" s="98" t="s">
        <v>4025</v>
      </c>
      <c r="F1356" s="98" t="s">
        <v>4026</v>
      </c>
      <c r="G1356" s="98" t="s">
        <v>2583</v>
      </c>
    </row>
    <row r="1357" spans="1:9">
      <c r="A1357" s="99">
        <v>0.91611479193661671</v>
      </c>
      <c r="B1357" s="99">
        <v>0.86510378090424767</v>
      </c>
      <c r="C1357" s="99">
        <v>0.13009978791287957</v>
      </c>
      <c r="D1357" s="98">
        <v>24</v>
      </c>
      <c r="E1357" s="98" t="s">
        <v>4033</v>
      </c>
      <c r="F1357" s="98" t="s">
        <v>4034</v>
      </c>
      <c r="G1357" s="98" t="s">
        <v>2585</v>
      </c>
      <c r="H1357" s="98"/>
      <c r="I1357" s="98"/>
    </row>
    <row r="1358" spans="1:9">
      <c r="A1358" s="1">
        <v>0.91611479193661671</v>
      </c>
      <c r="B1358" s="1">
        <v>0.15946996297872063</v>
      </c>
      <c r="C1358" s="1">
        <v>0.18432418108883841</v>
      </c>
      <c r="D1358">
        <v>13</v>
      </c>
      <c r="E1358" t="s">
        <v>4074</v>
      </c>
      <c r="F1358" t="s">
        <v>4075</v>
      </c>
      <c r="G1358" t="s">
        <v>2623</v>
      </c>
      <c r="H1358" s="98"/>
    </row>
    <row r="1359" spans="1:9">
      <c r="A1359" s="1">
        <v>0.91611479193661671</v>
      </c>
      <c r="B1359" s="1">
        <v>0.86510378090424767</v>
      </c>
      <c r="C1359" s="1">
        <v>0.19982596969048805</v>
      </c>
      <c r="D1359">
        <v>30</v>
      </c>
      <c r="E1359" s="98" t="s">
        <v>4044</v>
      </c>
      <c r="F1359" s="98" t="s">
        <v>4045</v>
      </c>
      <c r="G1359" s="98" t="s">
        <v>2598</v>
      </c>
      <c r="H1359" s="98"/>
    </row>
    <row r="1360" spans="1:9">
      <c r="A1360" s="1">
        <v>0.91611479193661671</v>
      </c>
      <c r="B1360" s="1">
        <v>0.86510378090424767</v>
      </c>
      <c r="C1360" s="1">
        <v>0.22911463306682134</v>
      </c>
      <c r="D1360">
        <v>25</v>
      </c>
      <c r="E1360" s="98" t="s">
        <v>4035</v>
      </c>
      <c r="F1360" s="98" t="s">
        <v>4036</v>
      </c>
      <c r="G1360" s="98" t="s">
        <v>2596</v>
      </c>
    </row>
    <row r="1361" spans="1:8">
      <c r="A1361" s="1">
        <v>0.91611479193661671</v>
      </c>
      <c r="B1361" s="1">
        <v>0.15946996297872063</v>
      </c>
      <c r="C1361" s="1">
        <v>0.25107258224910445</v>
      </c>
      <c r="D1361">
        <v>8</v>
      </c>
      <c r="E1361" s="98" t="s">
        <v>4064</v>
      </c>
      <c r="F1361" s="98" t="s">
        <v>4065</v>
      </c>
      <c r="G1361" s="98" t="s">
        <v>2607</v>
      </c>
      <c r="H1361" s="98"/>
    </row>
    <row r="1362" spans="1:8">
      <c r="A1362" s="1">
        <v>0.91611479193661671</v>
      </c>
      <c r="B1362" s="1">
        <v>0.15946996297872063</v>
      </c>
      <c r="C1362" s="1">
        <v>0.25367494170543348</v>
      </c>
      <c r="D1362">
        <v>3</v>
      </c>
      <c r="E1362" s="98" t="s">
        <v>4054</v>
      </c>
      <c r="F1362" s="98" t="s">
        <v>4055</v>
      </c>
      <c r="G1362" s="98" t="s">
        <v>2617</v>
      </c>
      <c r="H1362" s="98"/>
    </row>
    <row r="1363" spans="1:8">
      <c r="A1363" s="99">
        <v>0.91611479193661671</v>
      </c>
      <c r="B1363" s="99">
        <v>0.86510378090424767</v>
      </c>
      <c r="C1363" s="99">
        <v>0.2773550077042487</v>
      </c>
      <c r="D1363" s="98">
        <v>1</v>
      </c>
      <c r="E1363" s="98" t="s">
        <v>3990</v>
      </c>
      <c r="F1363" s="98" t="s">
        <v>3991</v>
      </c>
      <c r="G1363" s="98" t="s">
        <v>2569</v>
      </c>
    </row>
    <row r="1364" spans="1:8">
      <c r="A1364" s="1">
        <v>0.91611479193661671</v>
      </c>
      <c r="B1364" s="1">
        <v>0.86510378090424767</v>
      </c>
      <c r="C1364" s="1">
        <v>0.29590944431696709</v>
      </c>
      <c r="D1364">
        <v>19</v>
      </c>
      <c r="E1364" s="98" t="s">
        <v>4023</v>
      </c>
      <c r="F1364" s="98" t="s">
        <v>4024</v>
      </c>
      <c r="G1364" s="98" t="s">
        <v>2590</v>
      </c>
    </row>
    <row r="1365" spans="1:8">
      <c r="A1365" s="1">
        <v>0.91611479193661671</v>
      </c>
      <c r="B1365" s="1">
        <v>0.86510378090424767</v>
      </c>
      <c r="C1365" s="1">
        <v>0.30219092792545754</v>
      </c>
      <c r="D1365">
        <v>15</v>
      </c>
      <c r="E1365" s="98" t="s">
        <v>4015</v>
      </c>
      <c r="F1365" s="98" t="s">
        <v>4016</v>
      </c>
      <c r="G1365" s="98" t="s">
        <v>2589</v>
      </c>
      <c r="H1365" s="98"/>
    </row>
    <row r="1366" spans="1:8">
      <c r="A1366" s="1">
        <v>0.91611479193661671</v>
      </c>
      <c r="B1366" s="1">
        <v>0.86510378090424767</v>
      </c>
      <c r="C1366" s="1">
        <v>0.33181450843913329</v>
      </c>
      <c r="D1366">
        <v>9</v>
      </c>
      <c r="E1366" s="98" t="s">
        <v>4005</v>
      </c>
      <c r="F1366" s="98" t="s">
        <v>4006</v>
      </c>
      <c r="G1366" s="98" t="s">
        <v>2576</v>
      </c>
    </row>
    <row r="1367" spans="1:8">
      <c r="A1367" s="1">
        <v>0.91611479193661671</v>
      </c>
      <c r="B1367" s="1">
        <v>0.86510378090424767</v>
      </c>
      <c r="C1367" s="1">
        <v>0.3535452097609677</v>
      </c>
      <c r="D1367">
        <v>2</v>
      </c>
      <c r="E1367" t="s">
        <v>3992</v>
      </c>
      <c r="F1367" t="s">
        <v>3993</v>
      </c>
      <c r="G1367" t="s">
        <v>2570</v>
      </c>
      <c r="H1367" s="98"/>
    </row>
    <row r="1368" spans="1:8">
      <c r="A1368" s="1">
        <v>0.91611479193661671</v>
      </c>
      <c r="B1368" s="1">
        <v>0.15946996297872063</v>
      </c>
      <c r="C1368" s="1">
        <v>0.36056206989020767</v>
      </c>
      <c r="D1368">
        <v>15</v>
      </c>
      <c r="E1368" t="s">
        <v>4078</v>
      </c>
      <c r="F1368" t="s">
        <v>4079</v>
      </c>
      <c r="G1368" t="s">
        <v>2609</v>
      </c>
      <c r="H1368" s="98"/>
    </row>
    <row r="1369" spans="1:8">
      <c r="A1369" s="1">
        <v>0.91611479193661671</v>
      </c>
      <c r="B1369" s="1">
        <v>0.86510378090424767</v>
      </c>
      <c r="C1369" s="1">
        <v>0.36078258115580453</v>
      </c>
      <c r="D1369">
        <v>7</v>
      </c>
      <c r="E1369" s="98" t="s">
        <v>4002</v>
      </c>
      <c r="F1369" s="98" t="s">
        <v>4003</v>
      </c>
      <c r="G1369" s="98" t="s">
        <v>2574</v>
      </c>
      <c r="H1369" s="98"/>
    </row>
    <row r="1370" spans="1:8">
      <c r="A1370" s="1">
        <v>0.91611479193661671</v>
      </c>
      <c r="B1370" s="1">
        <v>0.86510378090424767</v>
      </c>
      <c r="C1370" s="1">
        <v>0.39051879316103633</v>
      </c>
      <c r="D1370">
        <v>16</v>
      </c>
      <c r="E1370" s="98" t="s">
        <v>4017</v>
      </c>
      <c r="F1370" s="98" t="s">
        <v>4018</v>
      </c>
      <c r="G1370" t="s">
        <v>2582</v>
      </c>
    </row>
    <row r="1371" spans="1:8">
      <c r="A1371" s="1">
        <v>0.91611479193661671</v>
      </c>
      <c r="B1371" s="1">
        <v>0.15946996297872063</v>
      </c>
      <c r="C1371" s="1">
        <v>0.39077366670199121</v>
      </c>
      <c r="D1371">
        <v>10</v>
      </c>
      <c r="E1371" s="98" t="s">
        <v>4068</v>
      </c>
      <c r="F1371" s="98" t="s">
        <v>4069</v>
      </c>
      <c r="G1371" s="98" t="s">
        <v>2620</v>
      </c>
    </row>
    <row r="1372" spans="1:8">
      <c r="A1372" s="1">
        <v>0.91611479193661671</v>
      </c>
      <c r="B1372" s="1">
        <v>0.86510378090424767</v>
      </c>
      <c r="C1372" s="1">
        <v>0.40117324590705117</v>
      </c>
      <c r="D1372">
        <v>14</v>
      </c>
      <c r="E1372" s="98" t="s">
        <v>4014</v>
      </c>
      <c r="F1372" s="98" t="s">
        <v>3732</v>
      </c>
      <c r="G1372" s="98" t="s">
        <v>2580</v>
      </c>
      <c r="H1372" s="98"/>
    </row>
    <row r="1373" spans="1:8">
      <c r="A1373" s="1">
        <v>0.91611479193661671</v>
      </c>
      <c r="B1373" s="1">
        <v>0.15946996297872063</v>
      </c>
      <c r="C1373" s="1">
        <v>0.42575215645488418</v>
      </c>
      <c r="D1373">
        <v>19</v>
      </c>
      <c r="E1373" s="98" t="s">
        <v>4085</v>
      </c>
      <c r="F1373" s="98" t="s">
        <v>4086</v>
      </c>
      <c r="G1373" s="98" t="s">
        <v>2611</v>
      </c>
      <c r="H1373" s="98"/>
    </row>
    <row r="1374" spans="1:8">
      <c r="A1374" s="1">
        <v>0.91611479193661671</v>
      </c>
      <c r="B1374" s="1">
        <v>0.86510378090424767</v>
      </c>
      <c r="C1374" s="1">
        <v>0.42605489355144299</v>
      </c>
      <c r="D1374">
        <v>32</v>
      </c>
      <c r="E1374" t="s">
        <v>4046</v>
      </c>
      <c r="F1374" t="s">
        <v>4047</v>
      </c>
      <c r="G1374" t="s">
        <v>2587</v>
      </c>
      <c r="H1374" s="98"/>
    </row>
    <row r="1375" spans="1:8">
      <c r="A1375" s="1">
        <v>0.91611479193661671</v>
      </c>
      <c r="B1375" s="1">
        <v>0.15946996297872063</v>
      </c>
      <c r="C1375" s="1">
        <v>0.4329159243145172</v>
      </c>
      <c r="D1375">
        <v>4</v>
      </c>
      <c r="E1375" s="98" t="s">
        <v>4056</v>
      </c>
      <c r="F1375" s="98" t="s">
        <v>4057</v>
      </c>
      <c r="G1375" s="98" t="s">
        <v>2605</v>
      </c>
    </row>
    <row r="1376" spans="1:8">
      <c r="A1376" s="1">
        <v>0.91611479193661671</v>
      </c>
      <c r="B1376" s="1">
        <v>0.86510378090424767</v>
      </c>
      <c r="C1376" s="1">
        <v>0.44060197417043445</v>
      </c>
      <c r="D1376" s="98">
        <v>4</v>
      </c>
      <c r="E1376" s="98" t="s">
        <v>3996</v>
      </c>
      <c r="F1376" s="98" t="s">
        <v>3997</v>
      </c>
      <c r="G1376" s="98" t="s">
        <v>2573</v>
      </c>
      <c r="H1376" s="98"/>
    </row>
    <row r="1377" spans="1:8">
      <c r="A1377" s="1">
        <v>0.91611479193661671</v>
      </c>
      <c r="B1377" s="1">
        <v>0.86510378090424767</v>
      </c>
      <c r="C1377" s="1">
        <v>0.4466499948434981</v>
      </c>
      <c r="D1377">
        <v>12</v>
      </c>
      <c r="E1377" s="98" t="s">
        <v>4010</v>
      </c>
      <c r="F1377" s="98" t="s">
        <v>4011</v>
      </c>
      <c r="G1377" s="98" t="s">
        <v>2579</v>
      </c>
    </row>
    <row r="1378" spans="1:8">
      <c r="A1378" s="1">
        <v>0.91611479193661671</v>
      </c>
      <c r="B1378" s="1">
        <v>0.86510378090424767</v>
      </c>
      <c r="C1378" s="1">
        <v>0.45464870850721817</v>
      </c>
      <c r="D1378">
        <v>26</v>
      </c>
      <c r="E1378" t="s">
        <v>4037</v>
      </c>
      <c r="F1378" t="s">
        <v>4038</v>
      </c>
      <c r="G1378" t="s">
        <v>2591</v>
      </c>
    </row>
    <row r="1379" spans="1:8">
      <c r="A1379" s="1">
        <v>0.91611479193661671</v>
      </c>
      <c r="B1379" s="1">
        <v>0.15946996297872063</v>
      </c>
      <c r="C1379" s="1">
        <v>0.47567629667631361</v>
      </c>
      <c r="D1379">
        <v>17</v>
      </c>
      <c r="E1379" t="s">
        <v>4082</v>
      </c>
      <c r="F1379" t="s">
        <v>4083</v>
      </c>
      <c r="G1379" t="s">
        <v>2610</v>
      </c>
      <c r="H1379" s="98"/>
    </row>
    <row r="1380" spans="1:8">
      <c r="A1380" s="1">
        <v>0.91611479193661671</v>
      </c>
      <c r="B1380" s="1">
        <v>0.15946996297872063</v>
      </c>
      <c r="C1380" s="1">
        <v>0.4797298895508556</v>
      </c>
      <c r="D1380">
        <v>18</v>
      </c>
      <c r="E1380" s="98" t="s">
        <v>4084</v>
      </c>
      <c r="F1380" s="98" t="s">
        <v>4020</v>
      </c>
      <c r="G1380" s="98" t="s">
        <v>2613</v>
      </c>
    </row>
    <row r="1381" spans="1:8">
      <c r="A1381" s="1">
        <v>0.91611479193661671</v>
      </c>
      <c r="B1381" s="1">
        <v>0.15946996297872063</v>
      </c>
      <c r="C1381" s="1">
        <v>0.48489619381280491</v>
      </c>
      <c r="D1381">
        <v>14</v>
      </c>
      <c r="E1381" t="s">
        <v>4076</v>
      </c>
      <c r="F1381" t="s">
        <v>4077</v>
      </c>
      <c r="G1381" t="s">
        <v>2625</v>
      </c>
      <c r="H1381" s="98"/>
    </row>
    <row r="1382" spans="1:8">
      <c r="A1382" s="1">
        <v>0.91611479193661671</v>
      </c>
      <c r="B1382" s="1">
        <v>0.86510378090424767</v>
      </c>
      <c r="C1382" s="1">
        <v>0.53052515880354356</v>
      </c>
      <c r="D1382">
        <v>3</v>
      </c>
      <c r="E1382" s="98" t="s">
        <v>3994</v>
      </c>
      <c r="F1382" s="98" t="s">
        <v>3995</v>
      </c>
      <c r="G1382" s="98" t="s">
        <v>2571</v>
      </c>
    </row>
    <row r="1383" spans="1:8">
      <c r="A1383" s="1">
        <v>0.91611479193661671</v>
      </c>
      <c r="B1383" s="1">
        <v>0.86510378090424767</v>
      </c>
      <c r="C1383" s="1">
        <v>0.57464382038003059</v>
      </c>
      <c r="D1383" s="98">
        <v>8</v>
      </c>
      <c r="E1383" t="s">
        <v>4004</v>
      </c>
      <c r="F1383" s="98" t="s">
        <v>3805</v>
      </c>
      <c r="G1383" s="98" t="s">
        <v>2575</v>
      </c>
    </row>
    <row r="1384" spans="1:8">
      <c r="A1384" s="1">
        <v>0.91611479193661671</v>
      </c>
      <c r="B1384" s="1">
        <v>0.15946996297872063</v>
      </c>
      <c r="C1384" s="1">
        <v>0.59150836799904249</v>
      </c>
      <c r="D1384">
        <v>16</v>
      </c>
      <c r="E1384" s="98" t="s">
        <v>4080</v>
      </c>
      <c r="F1384" s="98" t="s">
        <v>4081</v>
      </c>
      <c r="G1384" t="s">
        <v>2624</v>
      </c>
    </row>
    <row r="1385" spans="1:8">
      <c r="A1385" s="1">
        <v>0.91611479193661671</v>
      </c>
      <c r="B1385" s="1">
        <v>0.86510378090424767</v>
      </c>
      <c r="C1385" s="1">
        <v>0.59155695580024825</v>
      </c>
      <c r="D1385">
        <v>27</v>
      </c>
      <c r="E1385" s="98" t="s">
        <v>4039</v>
      </c>
      <c r="F1385" s="98" t="s">
        <v>4040</v>
      </c>
      <c r="G1385" s="98" t="s">
        <v>2586</v>
      </c>
    </row>
    <row r="1386" spans="1:8">
      <c r="A1386" s="1">
        <v>0.91611479193661671</v>
      </c>
      <c r="B1386" s="1">
        <v>0.86510378090424767</v>
      </c>
      <c r="C1386" s="1">
        <v>0.61893458460168982</v>
      </c>
      <c r="D1386">
        <v>6</v>
      </c>
      <c r="E1386" t="s">
        <v>4000</v>
      </c>
      <c r="F1386" s="98" t="s">
        <v>4001</v>
      </c>
      <c r="G1386" s="98" t="s">
        <v>2592</v>
      </c>
    </row>
    <row r="1387" spans="1:8">
      <c r="A1387" s="1">
        <v>0.91611479193661671</v>
      </c>
      <c r="B1387" s="1">
        <v>0.15946996297872063</v>
      </c>
      <c r="C1387" s="1">
        <v>0.66234612727928233</v>
      </c>
      <c r="D1387">
        <v>11</v>
      </c>
      <c r="E1387" s="98" t="s">
        <v>4070</v>
      </c>
      <c r="F1387" s="98" t="s">
        <v>4071</v>
      </c>
      <c r="G1387" s="98" t="s">
        <v>2621</v>
      </c>
    </row>
    <row r="1388" spans="1:8">
      <c r="A1388" s="1">
        <v>0.91611479193661671</v>
      </c>
      <c r="B1388" s="1">
        <v>0.15946996297872063</v>
      </c>
      <c r="C1388" s="1">
        <v>0.68590801923147349</v>
      </c>
      <c r="D1388">
        <v>6</v>
      </c>
      <c r="E1388" s="98" t="s">
        <v>4060</v>
      </c>
      <c r="F1388" s="98" t="s">
        <v>4061</v>
      </c>
      <c r="G1388" s="98" t="s">
        <v>2606</v>
      </c>
    </row>
    <row r="1389" spans="1:8">
      <c r="A1389" s="1">
        <v>0.91611479193661671</v>
      </c>
      <c r="B1389" s="1">
        <v>0.15946996297872063</v>
      </c>
      <c r="C1389" s="1">
        <v>0.7253681540136242</v>
      </c>
      <c r="D1389">
        <v>23</v>
      </c>
      <c r="E1389" s="98" t="s">
        <v>4091</v>
      </c>
      <c r="F1389" s="98" t="s">
        <v>4092</v>
      </c>
      <c r="G1389" s="98" t="s">
        <v>2616</v>
      </c>
    </row>
    <row r="1390" spans="1:8">
      <c r="A1390" s="1">
        <v>0.91611479193661671</v>
      </c>
      <c r="B1390" s="1">
        <v>0.86510378090424767</v>
      </c>
      <c r="C1390" s="1">
        <v>0.75719186564206198</v>
      </c>
      <c r="D1390">
        <v>29</v>
      </c>
      <c r="E1390" s="98" t="s">
        <v>4043</v>
      </c>
      <c r="F1390" s="98" t="s">
        <v>3765</v>
      </c>
      <c r="G1390" s="98" t="s">
        <v>2581</v>
      </c>
    </row>
    <row r="1391" spans="1:8">
      <c r="A1391" s="1">
        <v>0.91611479193661671</v>
      </c>
      <c r="B1391" s="1">
        <v>0.15946996297872063</v>
      </c>
      <c r="C1391" s="1">
        <v>0.75791315331300269</v>
      </c>
      <c r="D1391">
        <v>22</v>
      </c>
      <c r="E1391" t="s">
        <v>4090</v>
      </c>
      <c r="F1391" t="s">
        <v>4047</v>
      </c>
      <c r="G1391" t="s">
        <v>2615</v>
      </c>
    </row>
    <row r="1392" spans="1:8">
      <c r="A1392" s="1">
        <v>0.91611479193661671</v>
      </c>
      <c r="B1392" s="1">
        <v>0.15946996297872063</v>
      </c>
      <c r="C1392" s="1">
        <v>0.76311967156208527</v>
      </c>
      <c r="D1392">
        <v>20</v>
      </c>
      <c r="E1392" s="98" t="s">
        <v>4087</v>
      </c>
      <c r="F1392" s="98" t="s">
        <v>4051</v>
      </c>
      <c r="G1392" s="98" t="s">
        <v>2612</v>
      </c>
    </row>
    <row r="1393" spans="1:9">
      <c r="A1393" s="1">
        <v>0.91611479193661671</v>
      </c>
      <c r="B1393" s="1">
        <v>0.86510378090424767</v>
      </c>
      <c r="C1393" s="1">
        <v>0.76901698306752098</v>
      </c>
      <c r="D1393">
        <v>17</v>
      </c>
      <c r="E1393" t="s">
        <v>4019</v>
      </c>
      <c r="F1393" t="s">
        <v>4020</v>
      </c>
      <c r="G1393" t="s">
        <v>2602</v>
      </c>
    </row>
    <row r="1394" spans="1:9">
      <c r="A1394" s="1">
        <v>0.91611479193661671</v>
      </c>
      <c r="B1394" s="1">
        <v>0.86510378090424767</v>
      </c>
      <c r="C1394" s="1">
        <v>0.78833563123377803</v>
      </c>
      <c r="D1394">
        <v>28</v>
      </c>
      <c r="E1394" s="98" t="s">
        <v>4041</v>
      </c>
      <c r="F1394" s="98" t="s">
        <v>4042</v>
      </c>
      <c r="G1394" s="98" t="s">
        <v>2597</v>
      </c>
    </row>
    <row r="1395" spans="1:9">
      <c r="A1395" s="1">
        <v>0.91611479193661671</v>
      </c>
      <c r="B1395" s="1">
        <v>0.15946996297872063</v>
      </c>
      <c r="C1395" s="1">
        <v>0.79516927530960146</v>
      </c>
      <c r="D1395">
        <v>12</v>
      </c>
      <c r="E1395" s="98" t="s">
        <v>4072</v>
      </c>
      <c r="F1395" s="98" t="s">
        <v>4073</v>
      </c>
      <c r="G1395" s="98" t="s">
        <v>2622</v>
      </c>
    </row>
    <row r="1396" spans="1:9">
      <c r="A1396" s="1">
        <v>0.91611479193661671</v>
      </c>
      <c r="B1396" s="1">
        <v>0.15946996297872063</v>
      </c>
      <c r="C1396" s="1">
        <v>0.79687581263232199</v>
      </c>
      <c r="D1396">
        <v>5</v>
      </c>
      <c r="E1396" s="98" t="s">
        <v>4058</v>
      </c>
      <c r="F1396" s="98" t="s">
        <v>4059</v>
      </c>
      <c r="G1396" s="98" t="s">
        <v>2618</v>
      </c>
    </row>
    <row r="1397" spans="1:9">
      <c r="A1397" s="1">
        <v>0.91611479193661671</v>
      </c>
      <c r="B1397" s="1">
        <v>0.86510378090424767</v>
      </c>
      <c r="C1397" s="1">
        <v>0.8105145672856382</v>
      </c>
      <c r="D1397">
        <v>10</v>
      </c>
      <c r="E1397" t="s">
        <v>4007</v>
      </c>
      <c r="F1397" s="98" t="s">
        <v>4008</v>
      </c>
      <c r="G1397" t="s">
        <v>2577</v>
      </c>
    </row>
    <row r="1398" spans="1:9">
      <c r="A1398" s="1">
        <v>0.91611479193661671</v>
      </c>
      <c r="B1398" s="1">
        <v>0.86510378090424767</v>
      </c>
      <c r="C1398" s="1">
        <v>0.81454493751801649</v>
      </c>
      <c r="D1398">
        <v>13</v>
      </c>
      <c r="E1398" s="98" t="s">
        <v>4012</v>
      </c>
      <c r="F1398" s="98" t="s">
        <v>4013</v>
      </c>
      <c r="G1398" s="98" t="s">
        <v>2600</v>
      </c>
      <c r="H1398" s="98"/>
    </row>
    <row r="1399" spans="1:9">
      <c r="A1399" s="1">
        <v>0.91611479193661671</v>
      </c>
      <c r="B1399" s="1">
        <v>0.15946996297872063</v>
      </c>
      <c r="C1399" s="1">
        <v>0.84386689316906704</v>
      </c>
      <c r="D1399">
        <v>7</v>
      </c>
      <c r="E1399" t="s">
        <v>4062</v>
      </c>
      <c r="F1399" t="s">
        <v>4063</v>
      </c>
      <c r="G1399" t="s">
        <v>2619</v>
      </c>
    </row>
    <row r="1400" spans="1:9">
      <c r="A1400" s="1">
        <v>0.91611479193661671</v>
      </c>
      <c r="B1400" s="1">
        <v>0.86510378090424767</v>
      </c>
      <c r="C1400" s="1">
        <v>0.8660368643949039</v>
      </c>
      <c r="D1400">
        <v>18</v>
      </c>
      <c r="E1400" s="98" t="s">
        <v>4021</v>
      </c>
      <c r="F1400" s="98" t="s">
        <v>4022</v>
      </c>
      <c r="G1400" s="98" t="s">
        <v>2594</v>
      </c>
    </row>
    <row r="1401" spans="1:9">
      <c r="A1401" s="1">
        <v>0.91611479193661671</v>
      </c>
      <c r="B1401" s="1">
        <v>0.86510378090424767</v>
      </c>
      <c r="C1401" s="1">
        <v>0.88806714287099164</v>
      </c>
      <c r="D1401">
        <v>11</v>
      </c>
      <c r="E1401" s="98" t="s">
        <v>4009</v>
      </c>
      <c r="F1401" s="98" t="s">
        <v>3776</v>
      </c>
      <c r="G1401" t="s">
        <v>2578</v>
      </c>
    </row>
    <row r="1402" spans="1:9">
      <c r="A1402" s="1">
        <v>0.91611479193661671</v>
      </c>
      <c r="B1402" s="1">
        <v>0.15946996297872063</v>
      </c>
      <c r="C1402" s="1">
        <v>0.89656862461877407</v>
      </c>
      <c r="D1402" s="98">
        <v>2</v>
      </c>
      <c r="E1402" s="98" t="s">
        <v>4052</v>
      </c>
      <c r="F1402" s="98" t="s">
        <v>4053</v>
      </c>
      <c r="G1402" s="98" t="s">
        <v>2604</v>
      </c>
      <c r="H1402" s="98"/>
    </row>
    <row r="1403" spans="1:9">
      <c r="A1403" s="1">
        <v>0.91611479193661671</v>
      </c>
      <c r="B1403" s="1">
        <v>0.15946996297872063</v>
      </c>
      <c r="C1403" s="1">
        <v>0.94637053866627885</v>
      </c>
      <c r="D1403">
        <v>9</v>
      </c>
      <c r="E1403" s="98" t="s">
        <v>4066</v>
      </c>
      <c r="F1403" s="98" t="s">
        <v>4067</v>
      </c>
      <c r="G1403" s="98" t="s">
        <v>2608</v>
      </c>
      <c r="H1403" s="98"/>
    </row>
    <row r="1404" spans="1:9">
      <c r="A1404" s="1">
        <v>0.91611479193661671</v>
      </c>
      <c r="B1404" s="1">
        <v>0.86510378090424767</v>
      </c>
      <c r="C1404" s="1">
        <v>0.9548425055414137</v>
      </c>
      <c r="D1404">
        <v>23</v>
      </c>
      <c r="E1404" s="98" t="s">
        <v>4031</v>
      </c>
      <c r="F1404" s="98" t="s">
        <v>4032</v>
      </c>
      <c r="G1404" s="98" t="s">
        <v>2584</v>
      </c>
      <c r="H1404" s="98"/>
    </row>
    <row r="1405" spans="1:9">
      <c r="A1405" s="1">
        <v>0.91611479193661671</v>
      </c>
      <c r="B1405" s="99">
        <v>0.86510378090424767</v>
      </c>
      <c r="C1405" s="1">
        <v>0.96057439214525842</v>
      </c>
      <c r="D1405">
        <v>21</v>
      </c>
      <c r="E1405" s="98" t="s">
        <v>4027</v>
      </c>
      <c r="F1405" s="98" t="s">
        <v>4028</v>
      </c>
      <c r="G1405" s="98" t="s">
        <v>2595</v>
      </c>
      <c r="H1405" s="98"/>
    </row>
    <row r="1406" spans="1:9">
      <c r="A1406" s="1">
        <v>0.91611479193661671</v>
      </c>
      <c r="B1406" s="1">
        <v>0.15946996297872063</v>
      </c>
      <c r="C1406" s="1">
        <v>0.99459121418042562</v>
      </c>
      <c r="D1406">
        <v>21</v>
      </c>
      <c r="E1406" s="98" t="s">
        <v>4088</v>
      </c>
      <c r="F1406" s="98" t="s">
        <v>4089</v>
      </c>
      <c r="G1406" s="98" t="s">
        <v>2614</v>
      </c>
    </row>
    <row r="1407" spans="1:9">
      <c r="A1407" s="99">
        <v>0.91611479193661671</v>
      </c>
      <c r="B1407" s="99">
        <v>0.86510378090424767</v>
      </c>
      <c r="C1407" s="99">
        <v>0.9948004783507769</v>
      </c>
      <c r="D1407" s="98">
        <v>34</v>
      </c>
      <c r="E1407" s="98" t="s">
        <v>4048</v>
      </c>
      <c r="F1407" s="98" t="s">
        <v>4049</v>
      </c>
      <c r="G1407" s="98" t="s">
        <v>2588</v>
      </c>
      <c r="H1407" s="98"/>
      <c r="I1407" s="98"/>
    </row>
    <row r="1408" spans="1:9">
      <c r="A1408" s="1">
        <v>0.93213279766833956</v>
      </c>
      <c r="B1408" s="1">
        <v>0.81008835703815296</v>
      </c>
      <c r="C1408" s="1">
        <v>2.9426320667929051E-3</v>
      </c>
      <c r="D1408" s="47">
        <v>4</v>
      </c>
      <c r="E1408" s="98" t="s">
        <v>4273</v>
      </c>
      <c r="F1408" s="103" t="s">
        <v>4274</v>
      </c>
      <c r="G1408" s="102" t="s">
        <v>2732</v>
      </c>
      <c r="H1408" s="98"/>
    </row>
    <row r="1409" spans="1:8">
      <c r="A1409" s="1">
        <v>0.93213279766833956</v>
      </c>
      <c r="B1409" s="1">
        <v>0.262220602966591</v>
      </c>
      <c r="C1409" s="1">
        <v>8.4547510084345134E-3</v>
      </c>
      <c r="D1409">
        <v>19</v>
      </c>
      <c r="E1409" s="98" t="s">
        <v>4238</v>
      </c>
      <c r="F1409" s="98" t="s">
        <v>4239</v>
      </c>
      <c r="G1409" s="98" t="s">
        <v>2752</v>
      </c>
      <c r="H1409" s="98"/>
    </row>
    <row r="1410" spans="1:8">
      <c r="A1410" s="1">
        <v>0.93213279766833956</v>
      </c>
      <c r="B1410" s="1">
        <v>0.81008835703815296</v>
      </c>
      <c r="C1410" s="1">
        <v>1.1523209249628463E-2</v>
      </c>
      <c r="D1410" s="47">
        <v>27</v>
      </c>
      <c r="E1410" t="s">
        <v>4316</v>
      </c>
      <c r="F1410" s="103" t="s">
        <v>4317</v>
      </c>
      <c r="G1410" s="4" t="s">
        <v>2731</v>
      </c>
    </row>
    <row r="1411" spans="1:8">
      <c r="A1411" s="1">
        <v>0.93213279766833956</v>
      </c>
      <c r="B1411" s="1">
        <v>0.81008835703815296</v>
      </c>
      <c r="C1411" s="1">
        <v>1.5970195534985132E-2</v>
      </c>
      <c r="D1411" s="47">
        <v>22</v>
      </c>
      <c r="E1411" s="98" t="s">
        <v>4307</v>
      </c>
      <c r="F1411" s="51" t="s">
        <v>4308</v>
      </c>
      <c r="G1411" s="98" t="s">
        <v>2710</v>
      </c>
    </row>
    <row r="1412" spans="1:8">
      <c r="A1412" s="1">
        <v>0.93213279766833956</v>
      </c>
      <c r="B1412" s="1">
        <v>0.81008835703815296</v>
      </c>
      <c r="C1412" s="1">
        <v>2.7609101969320649E-2</v>
      </c>
      <c r="D1412" s="47">
        <v>7</v>
      </c>
      <c r="E1412" t="s">
        <v>4278</v>
      </c>
      <c r="F1412" s="103" t="s">
        <v>4279</v>
      </c>
      <c r="G1412" s="102" t="s">
        <v>2722</v>
      </c>
    </row>
    <row r="1413" spans="1:8">
      <c r="A1413" s="1">
        <v>0.93213279766833956</v>
      </c>
      <c r="B1413" s="1">
        <v>0.262220602966591</v>
      </c>
      <c r="C1413" s="1">
        <v>2.7911897629944726E-2</v>
      </c>
      <c r="D1413" s="98">
        <v>7</v>
      </c>
      <c r="E1413" t="s">
        <v>4215</v>
      </c>
      <c r="F1413" t="s">
        <v>4216</v>
      </c>
      <c r="G1413" t="s">
        <v>2737</v>
      </c>
    </row>
    <row r="1414" spans="1:8">
      <c r="A1414" s="1">
        <v>0.93213279766833956</v>
      </c>
      <c r="B1414" s="1">
        <v>0.81008835703815296</v>
      </c>
      <c r="C1414" s="1">
        <v>8.0262001217566104E-2</v>
      </c>
      <c r="D1414" s="47">
        <v>11</v>
      </c>
      <c r="E1414" s="98" t="s">
        <v>4286</v>
      </c>
      <c r="F1414" s="103" t="s">
        <v>4287</v>
      </c>
      <c r="G1414" s="98" t="s">
        <v>2717</v>
      </c>
    </row>
    <row r="1415" spans="1:8">
      <c r="A1415" s="1">
        <v>0.93213279766833956</v>
      </c>
      <c r="B1415" s="1">
        <v>0.81008835703815296</v>
      </c>
      <c r="C1415" s="1">
        <v>0.10792934381937469</v>
      </c>
      <c r="D1415" s="47">
        <v>16</v>
      </c>
      <c r="E1415" t="s">
        <v>4295</v>
      </c>
      <c r="F1415" s="103" t="s">
        <v>4296</v>
      </c>
      <c r="G1415" s="102" t="s">
        <v>2721</v>
      </c>
    </row>
    <row r="1416" spans="1:8">
      <c r="A1416" s="1">
        <v>0.93213279766833956</v>
      </c>
      <c r="B1416" s="1">
        <v>0.262220602966591</v>
      </c>
      <c r="C1416" s="1">
        <v>0.14971483863940482</v>
      </c>
      <c r="D1416" s="98">
        <v>23</v>
      </c>
      <c r="E1416" t="s">
        <v>4243</v>
      </c>
      <c r="F1416" t="s">
        <v>4244</v>
      </c>
      <c r="G1416" t="s">
        <v>2741</v>
      </c>
    </row>
    <row r="1417" spans="1:8">
      <c r="A1417" s="1">
        <v>0.93213279766833956</v>
      </c>
      <c r="B1417" s="1">
        <v>0.262220602966591</v>
      </c>
      <c r="C1417" s="1">
        <v>0.15023154439313413</v>
      </c>
      <c r="D1417">
        <v>10</v>
      </c>
      <c r="E1417" s="98" t="s">
        <v>4221</v>
      </c>
      <c r="F1417" s="98" t="s">
        <v>4222</v>
      </c>
      <c r="G1417" s="98" t="s">
        <v>2748</v>
      </c>
      <c r="H1417" s="98"/>
    </row>
    <row r="1418" spans="1:8">
      <c r="A1418" s="1">
        <v>0.93213279766833956</v>
      </c>
      <c r="B1418" s="1">
        <v>0.81008835703815296</v>
      </c>
      <c r="C1418" s="1">
        <v>0.16697993733329464</v>
      </c>
      <c r="D1418" s="47">
        <v>2</v>
      </c>
      <c r="E1418" s="98" t="s">
        <v>4269</v>
      </c>
      <c r="F1418" s="103" t="s">
        <v>4270</v>
      </c>
      <c r="G1418" s="98" t="s">
        <v>2715</v>
      </c>
    </row>
    <row r="1419" spans="1:8">
      <c r="A1419" s="1">
        <v>0.93213279766833956</v>
      </c>
      <c r="B1419" s="1">
        <v>0.81008835703815296</v>
      </c>
      <c r="C1419" s="1">
        <v>0.16909973590139449</v>
      </c>
      <c r="D1419" s="47">
        <v>9</v>
      </c>
      <c r="E1419" s="98" t="s">
        <v>4282</v>
      </c>
      <c r="F1419" s="103" t="s">
        <v>4283</v>
      </c>
      <c r="G1419" s="102" t="s">
        <v>2723</v>
      </c>
      <c r="H1419" s="98"/>
    </row>
    <row r="1420" spans="1:8">
      <c r="A1420" s="1">
        <v>0.93213279766833956</v>
      </c>
      <c r="B1420" s="1">
        <v>0.262220602966591</v>
      </c>
      <c r="C1420" s="1">
        <v>0.21131984512251956</v>
      </c>
      <c r="D1420">
        <v>5</v>
      </c>
      <c r="E1420" s="98" t="s">
        <v>4211</v>
      </c>
      <c r="F1420" s="98" t="s">
        <v>4212</v>
      </c>
      <c r="G1420" s="98" t="s">
        <v>2773</v>
      </c>
    </row>
    <row r="1421" spans="1:8">
      <c r="A1421" s="1">
        <v>0.93213279766833956</v>
      </c>
      <c r="B1421" s="1">
        <v>0.81008835703815296</v>
      </c>
      <c r="C1421" s="1">
        <v>0.21324486362304407</v>
      </c>
      <c r="D1421" s="47">
        <v>15</v>
      </c>
      <c r="E1421" s="98" t="s">
        <v>4293</v>
      </c>
      <c r="F1421" s="103" t="s">
        <v>4294</v>
      </c>
      <c r="G1421" s="102" t="s">
        <v>2726</v>
      </c>
      <c r="H1421" s="98"/>
    </row>
    <row r="1422" spans="1:8">
      <c r="A1422" s="1">
        <v>0.93213279766833956</v>
      </c>
      <c r="B1422" s="1">
        <v>0.262220602966591</v>
      </c>
      <c r="C1422" s="1">
        <v>0.22573283754219042</v>
      </c>
      <c r="D1422">
        <v>2</v>
      </c>
      <c r="E1422" s="98" t="s">
        <v>4205</v>
      </c>
      <c r="F1422" s="98" t="s">
        <v>4206</v>
      </c>
      <c r="G1422" s="98" t="s">
        <v>2776</v>
      </c>
    </row>
    <row r="1423" spans="1:8">
      <c r="A1423" s="1">
        <v>0.93213279766833956</v>
      </c>
      <c r="B1423" s="1">
        <v>0.262220602966591</v>
      </c>
      <c r="C1423" s="1">
        <v>0.22634610632548835</v>
      </c>
      <c r="D1423" s="47">
        <v>6</v>
      </c>
      <c r="E1423" s="98" t="s">
        <v>4213</v>
      </c>
      <c r="F1423" s="98" t="s">
        <v>4214</v>
      </c>
      <c r="G1423" s="98" t="s">
        <v>2774</v>
      </c>
    </row>
    <row r="1424" spans="1:8">
      <c r="A1424" s="1">
        <v>0.93213279766833956</v>
      </c>
      <c r="B1424" s="1">
        <v>0.262220602966591</v>
      </c>
      <c r="C1424" s="1">
        <v>0.2443332671957309</v>
      </c>
      <c r="D1424" s="47">
        <v>15</v>
      </c>
      <c r="E1424" s="98" t="s">
        <v>4230</v>
      </c>
      <c r="F1424" s="98" t="s">
        <v>4231</v>
      </c>
      <c r="G1424" s="98" t="s">
        <v>2750</v>
      </c>
      <c r="H1424" s="98"/>
    </row>
    <row r="1425" spans="1:8">
      <c r="A1425" s="1">
        <v>0.93213279766833956</v>
      </c>
      <c r="B1425" s="1">
        <v>0.262220602966591</v>
      </c>
      <c r="C1425" s="1">
        <v>0.26850963367211877</v>
      </c>
      <c r="D1425">
        <v>28</v>
      </c>
      <c r="E1425" s="98" t="s">
        <v>4253</v>
      </c>
      <c r="F1425" s="98" t="s">
        <v>4254</v>
      </c>
      <c r="G1425" s="98" t="s">
        <v>2780</v>
      </c>
      <c r="H1425" s="98"/>
    </row>
    <row r="1426" spans="1:8">
      <c r="A1426" s="1">
        <v>0.93213279766833956</v>
      </c>
      <c r="B1426" s="1">
        <v>0.262220602966591</v>
      </c>
      <c r="C1426" s="1">
        <v>0.26915247647182161</v>
      </c>
      <c r="D1426">
        <v>29</v>
      </c>
      <c r="E1426" t="s">
        <v>4255</v>
      </c>
      <c r="F1426" s="98" t="s">
        <v>4256</v>
      </c>
      <c r="G1426" s="98" t="s">
        <v>2754</v>
      </c>
    </row>
    <row r="1427" spans="1:8">
      <c r="A1427" s="1">
        <v>0.93213279766833956</v>
      </c>
      <c r="B1427" s="1">
        <v>0.262220602966591</v>
      </c>
      <c r="C1427" s="1">
        <v>0.27778961019866488</v>
      </c>
      <c r="D1427">
        <v>8</v>
      </c>
      <c r="E1427" s="98" t="s">
        <v>4217</v>
      </c>
      <c r="F1427" s="98" t="s">
        <v>4218</v>
      </c>
      <c r="G1427" s="98" t="s">
        <v>2771</v>
      </c>
    </row>
    <row r="1428" spans="1:8">
      <c r="A1428" s="1">
        <v>0.93213279766833956</v>
      </c>
      <c r="B1428" s="1">
        <v>0.81008835703815296</v>
      </c>
      <c r="C1428" s="1">
        <v>0.28328959206620419</v>
      </c>
      <c r="D1428" s="47">
        <v>23</v>
      </c>
      <c r="E1428" s="98" t="s">
        <v>4309</v>
      </c>
      <c r="F1428" s="103" t="s">
        <v>4310</v>
      </c>
      <c r="G1428" s="98" t="s">
        <v>2720</v>
      </c>
    </row>
    <row r="1429" spans="1:8">
      <c r="A1429" s="1">
        <v>0.93213279766833956</v>
      </c>
      <c r="B1429" s="1">
        <v>0.262220602966591</v>
      </c>
      <c r="C1429" s="1">
        <v>0.29205389630094303</v>
      </c>
      <c r="D1429">
        <v>16</v>
      </c>
      <c r="E1429" s="98" t="s">
        <v>4232</v>
      </c>
      <c r="F1429" s="98" t="s">
        <v>4233</v>
      </c>
      <c r="G1429" t="s">
        <v>2751</v>
      </c>
    </row>
    <row r="1430" spans="1:8">
      <c r="A1430" s="1">
        <v>0.93213279766833956</v>
      </c>
      <c r="B1430" s="1">
        <v>0.81008835703815296</v>
      </c>
      <c r="C1430" s="1">
        <v>0.29840889146131644</v>
      </c>
      <c r="D1430" s="47">
        <v>30</v>
      </c>
      <c r="E1430" s="98" t="s">
        <v>4321</v>
      </c>
      <c r="F1430" s="101" t="s">
        <v>4322</v>
      </c>
      <c r="G1430" s="98" t="s">
        <v>2716</v>
      </c>
    </row>
    <row r="1431" spans="1:8">
      <c r="A1431" s="1">
        <v>0.93213279766833956</v>
      </c>
      <c r="B1431" s="1">
        <v>0.262220602966591</v>
      </c>
      <c r="C1431" s="1">
        <v>0.30053090932032223</v>
      </c>
      <c r="D1431">
        <v>11</v>
      </c>
      <c r="E1431" t="s">
        <v>4223</v>
      </c>
      <c r="F1431" t="s">
        <v>4034</v>
      </c>
      <c r="G1431" t="s">
        <v>2738</v>
      </c>
    </row>
    <row r="1432" spans="1:8" ht="45">
      <c r="A1432" s="1">
        <v>0.93213279766833956</v>
      </c>
      <c r="B1432" s="1">
        <v>0.81008835703815296</v>
      </c>
      <c r="C1432" s="1">
        <v>0.31909128819183041</v>
      </c>
      <c r="D1432" s="47">
        <v>3</v>
      </c>
      <c r="E1432" t="s">
        <v>4271</v>
      </c>
      <c r="F1432" s="5" t="s">
        <v>4272</v>
      </c>
      <c r="G1432" s="48" t="s">
        <v>2763</v>
      </c>
    </row>
    <row r="1433" spans="1:8">
      <c r="A1433" s="1">
        <v>0.93213279766833956</v>
      </c>
      <c r="B1433" s="1">
        <v>0.81008835703815296</v>
      </c>
      <c r="C1433" s="1">
        <v>0.35509145658592867</v>
      </c>
      <c r="D1433" s="47">
        <v>24</v>
      </c>
      <c r="E1433" t="s">
        <v>4311</v>
      </c>
      <c r="F1433" s="103" t="s">
        <v>4312</v>
      </c>
      <c r="G1433" t="s">
        <v>2713</v>
      </c>
    </row>
    <row r="1434" spans="1:8">
      <c r="A1434" s="1">
        <v>0.93213279766833956</v>
      </c>
      <c r="B1434" s="1">
        <v>0.81008835703815296</v>
      </c>
      <c r="C1434" s="1">
        <v>0.36953336467980413</v>
      </c>
      <c r="D1434" s="47">
        <v>18</v>
      </c>
      <c r="E1434" s="98" t="s">
        <v>4299</v>
      </c>
      <c r="F1434" s="103" t="s">
        <v>4300</v>
      </c>
      <c r="G1434" s="98" t="s">
        <v>2770</v>
      </c>
    </row>
    <row r="1435" spans="1:8">
      <c r="A1435" s="1">
        <v>0.93213279766833956</v>
      </c>
      <c r="B1435" s="1">
        <v>0.81008835703815296</v>
      </c>
      <c r="C1435" s="1">
        <v>0.38308548515779361</v>
      </c>
      <c r="D1435" s="47">
        <v>1</v>
      </c>
      <c r="E1435" t="s">
        <v>4267</v>
      </c>
      <c r="F1435" s="103" t="s">
        <v>4268</v>
      </c>
      <c r="G1435" s="102" t="s">
        <v>2729</v>
      </c>
      <c r="H1435" s="98"/>
    </row>
    <row r="1436" spans="1:8">
      <c r="A1436" s="1">
        <v>0.93213279766833956</v>
      </c>
      <c r="B1436" s="1">
        <v>0.81008835703815296</v>
      </c>
      <c r="C1436" s="1">
        <v>0.41112856195192549</v>
      </c>
      <c r="D1436" s="47">
        <v>17</v>
      </c>
      <c r="E1436" s="98" t="s">
        <v>4297</v>
      </c>
      <c r="F1436" s="103" t="s">
        <v>4298</v>
      </c>
      <c r="G1436" s="102" t="s">
        <v>2728</v>
      </c>
    </row>
    <row r="1437" spans="1:8">
      <c r="A1437" s="1">
        <v>0.93213279766833956</v>
      </c>
      <c r="B1437" s="1">
        <v>0.262220602966591</v>
      </c>
      <c r="C1437" s="1">
        <v>0.46062518525341156</v>
      </c>
      <c r="D1437" s="47">
        <v>18</v>
      </c>
      <c r="E1437" s="98" t="s">
        <v>4236</v>
      </c>
      <c r="F1437" s="98" t="s">
        <v>4237</v>
      </c>
      <c r="G1437" s="98" t="s">
        <v>2781</v>
      </c>
      <c r="H1437" s="98"/>
    </row>
    <row r="1438" spans="1:8">
      <c r="A1438" s="1">
        <v>0.93213279766833956</v>
      </c>
      <c r="B1438" s="1">
        <v>0.262220602966591</v>
      </c>
      <c r="C1438" s="1">
        <v>0.46683617288161816</v>
      </c>
      <c r="D1438" s="47">
        <v>12</v>
      </c>
      <c r="E1438" s="98" t="s">
        <v>4224</v>
      </c>
      <c r="F1438" s="98" t="s">
        <v>4225</v>
      </c>
      <c r="G1438" t="s">
        <v>2772</v>
      </c>
      <c r="H1438" s="98"/>
    </row>
    <row r="1439" spans="1:8">
      <c r="A1439" s="1">
        <v>0.93213279766833956</v>
      </c>
      <c r="B1439" s="1">
        <v>0.81008835703815296</v>
      </c>
      <c r="C1439" s="1">
        <v>0.5019617143116909</v>
      </c>
      <c r="D1439" s="47">
        <v>36</v>
      </c>
      <c r="E1439" s="98" t="s">
        <v>4327</v>
      </c>
      <c r="F1439" s="103" t="s">
        <v>4317</v>
      </c>
      <c r="G1439" s="102" t="s">
        <v>2764</v>
      </c>
      <c r="H1439" s="98"/>
    </row>
    <row r="1440" spans="1:8">
      <c r="A1440" s="1">
        <v>0.93213279766833956</v>
      </c>
      <c r="B1440" s="1">
        <v>0.262220602966591</v>
      </c>
      <c r="C1440" s="1">
        <v>0.51308294579207347</v>
      </c>
      <c r="D1440">
        <v>1</v>
      </c>
      <c r="E1440" s="98" t="s">
        <v>4203</v>
      </c>
      <c r="F1440" s="98" t="s">
        <v>4204</v>
      </c>
      <c r="G1440" s="98" t="s">
        <v>2735</v>
      </c>
      <c r="H1440" s="98"/>
    </row>
    <row r="1441" spans="1:8">
      <c r="A1441" s="1">
        <v>0.93213279766833956</v>
      </c>
      <c r="B1441" s="1">
        <v>0.262220602966591</v>
      </c>
      <c r="C1441" s="1">
        <v>0.54912269719210538</v>
      </c>
      <c r="D1441">
        <v>4</v>
      </c>
      <c r="E1441" s="98" t="s">
        <v>4209</v>
      </c>
      <c r="F1441" s="98" t="s">
        <v>4210</v>
      </c>
      <c r="G1441" s="98" t="s">
        <v>2775</v>
      </c>
    </row>
    <row r="1442" spans="1:8">
      <c r="A1442" s="1">
        <v>0.93213279766833956</v>
      </c>
      <c r="B1442" s="1">
        <v>0.262220602966591</v>
      </c>
      <c r="C1442" s="1">
        <v>0.55221382594457469</v>
      </c>
      <c r="D1442" s="47">
        <v>36</v>
      </c>
      <c r="E1442" s="98" t="s">
        <v>4263</v>
      </c>
      <c r="F1442" s="98" t="s">
        <v>4264</v>
      </c>
      <c r="G1442" s="98" t="s">
        <v>2739</v>
      </c>
      <c r="H1442" s="98"/>
    </row>
    <row r="1443" spans="1:8">
      <c r="A1443" s="1">
        <v>0.93213279766833956</v>
      </c>
      <c r="B1443" s="1">
        <v>0.262220602966591</v>
      </c>
      <c r="C1443" s="1">
        <v>0.57856151363244335</v>
      </c>
      <c r="D1443">
        <v>32</v>
      </c>
      <c r="E1443" s="98" t="s">
        <v>4259</v>
      </c>
      <c r="F1443" s="98" t="s">
        <v>4260</v>
      </c>
      <c r="G1443" s="98" t="s">
        <v>2746</v>
      </c>
      <c r="H1443" s="98"/>
    </row>
    <row r="1444" spans="1:8">
      <c r="A1444" s="1">
        <v>0.93213279766833956</v>
      </c>
      <c r="B1444" s="1">
        <v>0.262220602966591</v>
      </c>
      <c r="C1444" s="1">
        <v>0.58238198177681022</v>
      </c>
      <c r="D1444" s="47">
        <v>27</v>
      </c>
      <c r="E1444" t="s">
        <v>4251</v>
      </c>
      <c r="F1444" s="98" t="s">
        <v>4252</v>
      </c>
      <c r="G1444" s="98" t="s">
        <v>2745</v>
      </c>
    </row>
    <row r="1445" spans="1:8">
      <c r="A1445" s="1">
        <v>0.93213279766833956</v>
      </c>
      <c r="B1445" s="1">
        <v>0.81008835703815296</v>
      </c>
      <c r="C1445" s="1">
        <v>0.65198454929551231</v>
      </c>
      <c r="D1445" s="47">
        <v>34</v>
      </c>
      <c r="E1445" s="98" t="s">
        <v>4325</v>
      </c>
      <c r="F1445" s="103" t="s">
        <v>4326</v>
      </c>
      <c r="G1445" s="102" t="s">
        <v>2727</v>
      </c>
    </row>
    <row r="1446" spans="1:8">
      <c r="A1446" s="1">
        <v>0.93213279766833956</v>
      </c>
      <c r="B1446" s="1">
        <v>0.262220602966591</v>
      </c>
      <c r="C1446" s="1">
        <v>0.66231049034303802</v>
      </c>
      <c r="D1446" s="47">
        <v>9</v>
      </c>
      <c r="E1446" t="s">
        <v>4219</v>
      </c>
      <c r="F1446" t="s">
        <v>4220</v>
      </c>
      <c r="G1446" t="s">
        <v>2779</v>
      </c>
    </row>
    <row r="1447" spans="1:8">
      <c r="A1447" s="1">
        <v>0.93213279766833956</v>
      </c>
      <c r="B1447" s="1">
        <v>0.262220602966591</v>
      </c>
      <c r="C1447" s="1">
        <v>0.67012857354184141</v>
      </c>
      <c r="D1447">
        <v>26</v>
      </c>
      <c r="E1447" s="98" t="s">
        <v>4249</v>
      </c>
      <c r="F1447" s="98" t="s">
        <v>4250</v>
      </c>
      <c r="G1447" s="98" t="s">
        <v>2744</v>
      </c>
      <c r="H1447" s="98"/>
    </row>
    <row r="1448" spans="1:8">
      <c r="A1448" s="1">
        <v>0.93213279766833956</v>
      </c>
      <c r="B1448" s="1">
        <v>0.81008835703815296</v>
      </c>
      <c r="C1448" s="1">
        <v>0.67185954684532112</v>
      </c>
      <c r="D1448" s="47">
        <v>29</v>
      </c>
      <c r="E1448" s="98" t="s">
        <v>4320</v>
      </c>
      <c r="F1448" s="103" t="s">
        <v>3827</v>
      </c>
      <c r="G1448" s="102" t="s">
        <v>2760</v>
      </c>
      <c r="H1448" s="98"/>
    </row>
    <row r="1449" spans="1:8">
      <c r="A1449" s="1">
        <v>0.93213279766833956</v>
      </c>
      <c r="B1449" s="1">
        <v>0.262220602966591</v>
      </c>
      <c r="C1449" s="1">
        <v>0.6771007515304186</v>
      </c>
      <c r="D1449">
        <v>22</v>
      </c>
      <c r="E1449" t="s">
        <v>4242</v>
      </c>
      <c r="F1449" t="s">
        <v>4034</v>
      </c>
      <c r="G1449" t="s">
        <v>2777</v>
      </c>
    </row>
    <row r="1450" spans="1:8">
      <c r="A1450" s="1">
        <v>0.93213279766833956</v>
      </c>
      <c r="B1450" s="1">
        <v>0.81008835703815296</v>
      </c>
      <c r="C1450" s="1">
        <v>0.68286572211404395</v>
      </c>
      <c r="D1450" s="47">
        <v>14</v>
      </c>
      <c r="E1450" s="98" t="s">
        <v>4291</v>
      </c>
      <c r="F1450" s="103" t="s">
        <v>4292</v>
      </c>
      <c r="G1450" s="102" t="s">
        <v>2768</v>
      </c>
      <c r="H1450" s="98"/>
    </row>
    <row r="1451" spans="1:8">
      <c r="A1451" s="1">
        <v>0.93213279766833956</v>
      </c>
      <c r="B1451" s="1">
        <v>0.262220602966591</v>
      </c>
      <c r="C1451" s="1">
        <v>0.68911704901403281</v>
      </c>
      <c r="D1451" s="47">
        <v>3</v>
      </c>
      <c r="E1451" t="s">
        <v>4207</v>
      </c>
      <c r="F1451" t="s">
        <v>4208</v>
      </c>
      <c r="G1451" t="s">
        <v>2747</v>
      </c>
    </row>
    <row r="1452" spans="1:8">
      <c r="A1452" s="1">
        <v>0.93213279766833956</v>
      </c>
      <c r="B1452" s="1">
        <v>0.262220602966591</v>
      </c>
      <c r="C1452" s="1">
        <v>0.70145593466407741</v>
      </c>
      <c r="D1452">
        <v>14</v>
      </c>
      <c r="E1452" s="98" t="s">
        <v>4228</v>
      </c>
      <c r="F1452" s="98" t="s">
        <v>4229</v>
      </c>
      <c r="G1452" s="98" t="s">
        <v>2749</v>
      </c>
      <c r="H1452" s="98"/>
    </row>
    <row r="1453" spans="1:8" ht="45">
      <c r="A1453" s="1">
        <v>0.93213279766833956</v>
      </c>
      <c r="B1453" s="1">
        <v>0.81008835703815296</v>
      </c>
      <c r="C1453" s="1">
        <v>0.71265261141635272</v>
      </c>
      <c r="D1453" s="47">
        <v>21</v>
      </c>
      <c r="E1453" s="98" t="s">
        <v>4305</v>
      </c>
      <c r="F1453" s="103" t="s">
        <v>4306</v>
      </c>
      <c r="G1453" s="49" t="s">
        <v>2765</v>
      </c>
      <c r="H1453" s="98"/>
    </row>
    <row r="1454" spans="1:8">
      <c r="A1454" s="1">
        <v>0.93213279766833956</v>
      </c>
      <c r="B1454" s="1">
        <v>0.262220602966591</v>
      </c>
      <c r="C1454" s="1">
        <v>0.72351627982148059</v>
      </c>
      <c r="D1454">
        <v>34</v>
      </c>
      <c r="E1454" s="98" t="s">
        <v>4261</v>
      </c>
      <c r="F1454" s="98" t="s">
        <v>4262</v>
      </c>
      <c r="G1454" s="98" t="s">
        <v>2782</v>
      </c>
    </row>
    <row r="1455" spans="1:8">
      <c r="A1455" s="1">
        <v>0.93213279766833956</v>
      </c>
      <c r="B1455" s="1">
        <v>0.81008835703815296</v>
      </c>
      <c r="C1455" s="1">
        <v>0.72842894373125222</v>
      </c>
      <c r="D1455" s="47">
        <v>6</v>
      </c>
      <c r="E1455" s="98" t="s">
        <v>4277</v>
      </c>
      <c r="F1455" s="103" t="s">
        <v>3768</v>
      </c>
      <c r="G1455" s="102" t="s">
        <v>2767</v>
      </c>
    </row>
    <row r="1456" spans="1:8">
      <c r="A1456" s="1">
        <v>0.93213279766833956</v>
      </c>
      <c r="B1456" s="1">
        <v>0.262220602966591</v>
      </c>
      <c r="C1456" s="1">
        <v>0.73139656922872764</v>
      </c>
      <c r="D1456" s="47">
        <v>30</v>
      </c>
      <c r="E1456" s="98" t="s">
        <v>4257</v>
      </c>
      <c r="F1456" s="98" t="s">
        <v>4258</v>
      </c>
      <c r="G1456" s="98" t="s">
        <v>2783</v>
      </c>
    </row>
    <row r="1457" spans="1:8">
      <c r="A1457" s="1">
        <v>0.93213279766833956</v>
      </c>
      <c r="B1457" s="1">
        <v>0.81008835703815296</v>
      </c>
      <c r="C1457" s="1">
        <v>0.745491186180395</v>
      </c>
      <c r="D1457" s="47">
        <v>20</v>
      </c>
      <c r="E1457" s="98" t="s">
        <v>4303</v>
      </c>
      <c r="F1457" s="103" t="s">
        <v>4304</v>
      </c>
      <c r="G1457" s="102" t="s">
        <v>2766</v>
      </c>
    </row>
    <row r="1458" spans="1:8">
      <c r="A1458" s="1">
        <v>0.93213279766833956</v>
      </c>
      <c r="B1458" s="99">
        <v>0.81008835703815296</v>
      </c>
      <c r="C1458" s="1">
        <v>0.74572599599067269</v>
      </c>
      <c r="D1458" s="47">
        <v>5</v>
      </c>
      <c r="E1458" s="98" t="s">
        <v>4275</v>
      </c>
      <c r="F1458" s="103" t="s">
        <v>4276</v>
      </c>
      <c r="G1458" s="102" t="s">
        <v>2769</v>
      </c>
      <c r="H1458" s="98"/>
    </row>
    <row r="1459" spans="1:8">
      <c r="A1459" s="1">
        <v>0.93213279766833956</v>
      </c>
      <c r="B1459" s="1">
        <v>0.262220602966591</v>
      </c>
      <c r="C1459" s="1">
        <v>0.74742812883639909</v>
      </c>
      <c r="D1459">
        <v>20</v>
      </c>
      <c r="E1459" s="98" t="s">
        <v>4240</v>
      </c>
      <c r="F1459" s="98" t="s">
        <v>4241</v>
      </c>
      <c r="G1459" s="98" t="s">
        <v>2734</v>
      </c>
    </row>
    <row r="1460" spans="1:8">
      <c r="A1460" s="1">
        <v>0.93213279766833956</v>
      </c>
      <c r="B1460" s="1">
        <v>0.81008835703815296</v>
      </c>
      <c r="C1460" s="1">
        <v>0.77237189820813579</v>
      </c>
      <c r="D1460" s="47">
        <v>13</v>
      </c>
      <c r="E1460" s="98" t="s">
        <v>4289</v>
      </c>
      <c r="F1460" s="98" t="s">
        <v>4290</v>
      </c>
      <c r="G1460" s="102" t="s">
        <v>2758</v>
      </c>
      <c r="H1460" s="98"/>
    </row>
    <row r="1461" spans="1:8">
      <c r="A1461" s="1">
        <v>0.93213279766833956</v>
      </c>
      <c r="B1461" s="1">
        <v>0.262220602966591</v>
      </c>
      <c r="C1461" s="1">
        <v>0.80471093790087522</v>
      </c>
      <c r="D1461" s="47">
        <v>24</v>
      </c>
      <c r="E1461" s="98" t="s">
        <v>4245</v>
      </c>
      <c r="F1461" s="98" t="s">
        <v>4246</v>
      </c>
      <c r="G1461" s="98" t="s">
        <v>2742</v>
      </c>
      <c r="H1461" s="98"/>
    </row>
    <row r="1462" spans="1:8" ht="45">
      <c r="A1462" s="1">
        <v>0.93213279766833956</v>
      </c>
      <c r="B1462" s="1">
        <v>0.81008835703815296</v>
      </c>
      <c r="C1462" s="1">
        <v>0.81296189924982765</v>
      </c>
      <c r="D1462" s="47">
        <v>8</v>
      </c>
      <c r="E1462" t="s">
        <v>4280</v>
      </c>
      <c r="F1462" s="5" t="s">
        <v>4281</v>
      </c>
      <c r="G1462" s="49" t="s">
        <v>2762</v>
      </c>
    </row>
    <row r="1463" spans="1:8">
      <c r="A1463" s="1">
        <v>0.93213279766833956</v>
      </c>
      <c r="B1463" s="1">
        <v>0.262220602966591</v>
      </c>
      <c r="C1463" s="1">
        <v>0.81906249766566064</v>
      </c>
      <c r="D1463">
        <v>13</v>
      </c>
      <c r="E1463" s="98" t="s">
        <v>4226</v>
      </c>
      <c r="F1463" s="98" t="s">
        <v>4227</v>
      </c>
      <c r="G1463" s="98" t="s">
        <v>2740</v>
      </c>
      <c r="H1463" s="98"/>
    </row>
    <row r="1464" spans="1:8">
      <c r="A1464" s="1">
        <v>0.93213279766833956</v>
      </c>
      <c r="B1464" s="1">
        <v>0.262220602966591</v>
      </c>
      <c r="C1464" s="1">
        <v>0.82063661736779314</v>
      </c>
      <c r="D1464" s="98">
        <v>25</v>
      </c>
      <c r="E1464" t="s">
        <v>4247</v>
      </c>
      <c r="F1464" s="98" t="s">
        <v>4248</v>
      </c>
      <c r="G1464" s="98" t="s">
        <v>2743</v>
      </c>
    </row>
    <row r="1465" spans="1:8">
      <c r="A1465" s="1">
        <v>0.93213279766833956</v>
      </c>
      <c r="B1465" s="1">
        <v>0.81008835703815296</v>
      </c>
      <c r="C1465" s="1">
        <v>0.86806358424319674</v>
      </c>
      <c r="D1465" s="47">
        <v>28</v>
      </c>
      <c r="E1465" t="s">
        <v>4318</v>
      </c>
      <c r="F1465" s="103" t="s">
        <v>4319</v>
      </c>
      <c r="G1465" s="102" t="s">
        <v>2759</v>
      </c>
    </row>
    <row r="1466" spans="1:8">
      <c r="A1466" s="1">
        <v>0.93213279766833956</v>
      </c>
      <c r="B1466" s="1">
        <v>0.81008835703815296</v>
      </c>
      <c r="C1466" s="1">
        <v>0.88735878084949793</v>
      </c>
      <c r="D1466" s="47">
        <v>12</v>
      </c>
      <c r="E1466" s="98" t="s">
        <v>4286</v>
      </c>
      <c r="F1466" s="50" t="s">
        <v>4288</v>
      </c>
      <c r="G1466" s="102" t="s">
        <v>2756</v>
      </c>
    </row>
    <row r="1467" spans="1:8">
      <c r="A1467" s="1">
        <v>0.93213279766833956</v>
      </c>
      <c r="B1467" s="99">
        <v>0.81008835703815296</v>
      </c>
      <c r="C1467" s="1">
        <v>0.89820652900116305</v>
      </c>
      <c r="D1467" s="47">
        <v>32</v>
      </c>
      <c r="E1467" s="98" t="s">
        <v>4323</v>
      </c>
      <c r="F1467" s="103" t="s">
        <v>4324</v>
      </c>
      <c r="G1467" s="102" t="s">
        <v>2730</v>
      </c>
      <c r="H1467" s="98"/>
    </row>
    <row r="1468" spans="1:8">
      <c r="A1468" s="1">
        <v>0.93213279766833956</v>
      </c>
      <c r="B1468" s="1">
        <v>0.81008835703815296</v>
      </c>
      <c r="C1468" s="1">
        <v>0.91917758852147857</v>
      </c>
      <c r="D1468" s="47">
        <v>25</v>
      </c>
      <c r="E1468" s="98" t="s">
        <v>4313</v>
      </c>
      <c r="F1468" s="103" t="s">
        <v>4244</v>
      </c>
      <c r="G1468" s="98" t="s">
        <v>2718</v>
      </c>
    </row>
    <row r="1469" spans="1:8">
      <c r="A1469" s="99">
        <v>0.93213279766833956</v>
      </c>
      <c r="B1469" s="99">
        <v>0.81008835703815296</v>
      </c>
      <c r="C1469" s="99">
        <v>0.9228777696466397</v>
      </c>
      <c r="D1469" s="47">
        <v>26</v>
      </c>
      <c r="E1469" s="98" t="s">
        <v>4314</v>
      </c>
      <c r="F1469" s="103" t="s">
        <v>4315</v>
      </c>
      <c r="G1469" s="102" t="s">
        <v>2724</v>
      </c>
    </row>
    <row r="1470" spans="1:8">
      <c r="A1470" s="1">
        <v>0.93213279766833956</v>
      </c>
      <c r="B1470" s="1">
        <v>0.262220602966591</v>
      </c>
      <c r="C1470" s="1">
        <v>0.93607014160803736</v>
      </c>
      <c r="D1470">
        <v>17</v>
      </c>
      <c r="E1470" s="98" t="s">
        <v>4234</v>
      </c>
      <c r="F1470" s="98" t="s">
        <v>4235</v>
      </c>
      <c r="G1470" s="98" t="s">
        <v>2778</v>
      </c>
    </row>
    <row r="1471" spans="1:8">
      <c r="A1471" s="1">
        <v>0.93213279766833956</v>
      </c>
      <c r="B1471" s="1">
        <v>0.81008835703815296</v>
      </c>
      <c r="C1471" s="1">
        <v>0.93873694727275503</v>
      </c>
      <c r="D1471" s="47">
        <v>19</v>
      </c>
      <c r="E1471" s="98" t="s">
        <v>4301</v>
      </c>
      <c r="F1471" s="103" t="s">
        <v>4302</v>
      </c>
      <c r="G1471" s="98" t="s">
        <v>2719</v>
      </c>
    </row>
    <row r="1472" spans="1:8">
      <c r="A1472" s="1">
        <v>0.93213279766833956</v>
      </c>
      <c r="B1472" s="1">
        <v>0.81008835703815296</v>
      </c>
      <c r="C1472" s="1">
        <v>0.94843916812550666</v>
      </c>
      <c r="D1472" s="47">
        <v>10</v>
      </c>
      <c r="E1472" s="98" t="s">
        <v>4284</v>
      </c>
      <c r="F1472" s="103" t="s">
        <v>4285</v>
      </c>
      <c r="G1472" s="102" t="s">
        <v>2733</v>
      </c>
    </row>
    <row r="1473" spans="1:8">
      <c r="A1473" s="1">
        <v>0.93213279766833956</v>
      </c>
      <c r="B1473" s="1">
        <v>0.262220602966591</v>
      </c>
      <c r="C1473" s="1">
        <v>0.95579653288772704</v>
      </c>
      <c r="D1473" s="47">
        <v>21</v>
      </c>
      <c r="E1473" s="98" t="s">
        <v>4242</v>
      </c>
      <c r="F1473" s="98" t="s">
        <v>4212</v>
      </c>
      <c r="G1473" s="98" t="s">
        <v>2753</v>
      </c>
      <c r="H1473" s="98"/>
    </row>
    <row r="1474" spans="1:8">
      <c r="A1474" s="1">
        <v>0.93213279766833956</v>
      </c>
      <c r="B1474" s="1">
        <v>0.262220602966591</v>
      </c>
      <c r="C1474" s="1">
        <v>0.95937304485620578</v>
      </c>
      <c r="D1474">
        <v>38</v>
      </c>
      <c r="E1474" s="98" t="s">
        <v>4265</v>
      </c>
      <c r="F1474" s="98" t="s">
        <v>4266</v>
      </c>
      <c r="G1474" s="98" t="s">
        <v>2755</v>
      </c>
      <c r="H1474" s="98"/>
    </row>
    <row r="1475" spans="1:8">
      <c r="A1475" s="1">
        <v>0.93694213239222501</v>
      </c>
      <c r="B1475" s="1">
        <v>0.87595009609222407</v>
      </c>
      <c r="C1475" s="1">
        <v>6.5288094677753428E-2</v>
      </c>
      <c r="D1475">
        <v>36</v>
      </c>
      <c r="E1475" s="127" t="s">
        <v>3911</v>
      </c>
      <c r="F1475" s="127" t="s">
        <v>3912</v>
      </c>
      <c r="G1475" s="103" t="s">
        <v>2523</v>
      </c>
    </row>
    <row r="1476" spans="1:8">
      <c r="A1476" s="1">
        <v>0.93694213239222501</v>
      </c>
      <c r="B1476" s="1">
        <v>0.87595009609222407</v>
      </c>
      <c r="C1476" s="1">
        <v>0.59548366987792944</v>
      </c>
      <c r="D1476">
        <v>40</v>
      </c>
      <c r="E1476" s="127" t="s">
        <v>3915</v>
      </c>
      <c r="F1476" s="127" t="s">
        <v>3916</v>
      </c>
      <c r="G1476" s="103" t="s">
        <v>2525</v>
      </c>
      <c r="H1476" s="98"/>
    </row>
    <row r="1477" spans="1:8">
      <c r="A1477" s="1">
        <v>0.93694213239222501</v>
      </c>
      <c r="B1477" s="1">
        <v>0.87595009609222407</v>
      </c>
      <c r="C1477" s="1">
        <v>0.75822827541334625</v>
      </c>
      <c r="D1477">
        <v>38</v>
      </c>
      <c r="E1477" s="127" t="s">
        <v>3913</v>
      </c>
      <c r="F1477" s="127" t="s">
        <v>3914</v>
      </c>
      <c r="G1477" s="103" t="s">
        <v>2524</v>
      </c>
      <c r="H1477" s="98"/>
    </row>
    <row r="1478" spans="1:8">
      <c r="A1478" s="1">
        <v>0.93694213239222501</v>
      </c>
      <c r="B1478" s="1">
        <v>0.87595009609222407</v>
      </c>
      <c r="C1478" s="1">
        <v>0.87213860802359444</v>
      </c>
      <c r="D1478">
        <v>44</v>
      </c>
      <c r="E1478" s="127" t="s">
        <v>3919</v>
      </c>
      <c r="F1478" s="127" t="s">
        <v>3920</v>
      </c>
      <c r="G1478" s="103" t="s">
        <v>2527</v>
      </c>
      <c r="H1478" s="98"/>
    </row>
    <row r="1479" spans="1:8">
      <c r="A1479" s="1">
        <v>0.93694213239222501</v>
      </c>
      <c r="B1479" s="1">
        <v>0.87595009609222407</v>
      </c>
      <c r="C1479" s="1">
        <v>0.97362087274574816</v>
      </c>
      <c r="D1479">
        <v>42</v>
      </c>
      <c r="E1479" s="127" t="s">
        <v>3917</v>
      </c>
      <c r="F1479" s="127" t="s">
        <v>3918</v>
      </c>
      <c r="G1479" s="103" t="s">
        <v>2526</v>
      </c>
    </row>
    <row r="1480" spans="1:8">
      <c r="A1480" s="99">
        <v>0.93694213239222535</v>
      </c>
      <c r="B1480" s="99">
        <v>0.87595009609222407</v>
      </c>
      <c r="C1480" s="99">
        <v>3.2911345562412708E-2</v>
      </c>
      <c r="D1480" s="98">
        <v>14</v>
      </c>
      <c r="E1480" s="127" t="s">
        <v>3874</v>
      </c>
      <c r="F1480" s="127" t="s">
        <v>3875</v>
      </c>
      <c r="G1480" s="103" t="s">
        <v>2501</v>
      </c>
      <c r="H1480" s="102"/>
    </row>
    <row r="1481" spans="1:8">
      <c r="A1481" s="1">
        <v>0.93694213239222535</v>
      </c>
      <c r="B1481" s="1">
        <v>0.87595009609222407</v>
      </c>
      <c r="C1481" s="1">
        <v>4.0568633372745078E-2</v>
      </c>
      <c r="D1481">
        <v>32</v>
      </c>
      <c r="E1481" s="127" t="s">
        <v>3907</v>
      </c>
      <c r="F1481" s="127" t="s">
        <v>3908</v>
      </c>
      <c r="G1481" s="103" t="s">
        <v>2521</v>
      </c>
    </row>
    <row r="1482" spans="1:8">
      <c r="A1482" s="1">
        <v>0.93694213239222535</v>
      </c>
      <c r="B1482" s="1">
        <v>0.22214704685362552</v>
      </c>
      <c r="C1482" s="1">
        <v>6.0870477872533302E-2</v>
      </c>
      <c r="D1482">
        <v>11</v>
      </c>
      <c r="E1482" s="128" t="s">
        <v>3940</v>
      </c>
      <c r="F1482" s="128" t="s">
        <v>3941</v>
      </c>
      <c r="G1482" s="103" t="s">
        <v>2539</v>
      </c>
      <c r="H1482" s="98"/>
    </row>
    <row r="1483" spans="1:8">
      <c r="A1483" s="1">
        <v>0.93694213239222535</v>
      </c>
      <c r="B1483" s="1">
        <v>0.87595009609222407</v>
      </c>
      <c r="C1483" s="1">
        <v>6.2492698033057237E-2</v>
      </c>
      <c r="D1483">
        <v>29</v>
      </c>
      <c r="E1483" s="127" t="s">
        <v>3903</v>
      </c>
      <c r="F1483" s="127" t="s">
        <v>3904</v>
      </c>
      <c r="G1483" s="103" t="s">
        <v>2519</v>
      </c>
    </row>
    <row r="1484" spans="1:8">
      <c r="A1484" s="1">
        <v>0.93694213239222535</v>
      </c>
      <c r="B1484" s="1">
        <v>0.22214704685362552</v>
      </c>
      <c r="C1484" s="1">
        <v>0.12731361451576328</v>
      </c>
      <c r="D1484">
        <v>28</v>
      </c>
      <c r="E1484" s="128" t="s">
        <v>3972</v>
      </c>
      <c r="F1484" s="128" t="s">
        <v>3973</v>
      </c>
      <c r="G1484" s="103" t="s">
        <v>2559</v>
      </c>
    </row>
    <row r="1485" spans="1:8">
      <c r="A1485" s="1">
        <v>0.93694213239222535</v>
      </c>
      <c r="B1485" s="1">
        <v>0.22214704685362552</v>
      </c>
      <c r="C1485" s="1">
        <v>0.13782316303738817</v>
      </c>
      <c r="D1485">
        <v>12</v>
      </c>
      <c r="E1485" s="128" t="s">
        <v>3942</v>
      </c>
      <c r="F1485" s="128" t="s">
        <v>3943</v>
      </c>
      <c r="G1485" s="103" t="s">
        <v>2540</v>
      </c>
      <c r="H1485" s="98"/>
    </row>
    <row r="1486" spans="1:8">
      <c r="A1486" s="1">
        <v>0.93694213239222535</v>
      </c>
      <c r="B1486" s="1">
        <v>0.22214704685362552</v>
      </c>
      <c r="C1486" s="1">
        <v>0.15141390170153235</v>
      </c>
      <c r="D1486">
        <v>40</v>
      </c>
      <c r="E1486" s="128" t="s">
        <v>3986</v>
      </c>
      <c r="F1486" s="128" t="s">
        <v>3987</v>
      </c>
      <c r="G1486" s="103" t="s">
        <v>2567</v>
      </c>
    </row>
    <row r="1487" spans="1:8">
      <c r="A1487" s="1">
        <v>0.93694213239222535</v>
      </c>
      <c r="B1487" s="1">
        <v>0.87595009609222407</v>
      </c>
      <c r="C1487" s="1">
        <v>0.15491575714933714</v>
      </c>
      <c r="D1487">
        <v>9</v>
      </c>
      <c r="E1487" s="127" t="s">
        <v>3864</v>
      </c>
      <c r="F1487" s="127" t="s">
        <v>3865</v>
      </c>
      <c r="G1487" s="103" t="s">
        <v>2496</v>
      </c>
      <c r="H1487" s="102"/>
    </row>
    <row r="1488" spans="1:8">
      <c r="A1488" s="1">
        <v>0.93694213239222535</v>
      </c>
      <c r="B1488" s="1">
        <v>0.22214704685362552</v>
      </c>
      <c r="C1488" s="1">
        <v>0.17585856699907954</v>
      </c>
      <c r="D1488">
        <v>10</v>
      </c>
      <c r="E1488" s="43" t="s">
        <v>3938</v>
      </c>
      <c r="F1488" s="43" t="s">
        <v>3939</v>
      </c>
      <c r="G1488" s="5" t="s">
        <v>2538</v>
      </c>
    </row>
    <row r="1489" spans="1:8">
      <c r="A1489" s="1">
        <v>0.93694213239222535</v>
      </c>
      <c r="B1489" s="1">
        <v>0.87595009609222407</v>
      </c>
      <c r="C1489" s="1">
        <v>0.20222171926840327</v>
      </c>
      <c r="D1489">
        <v>22</v>
      </c>
      <c r="E1489" s="127" t="s">
        <v>3889</v>
      </c>
      <c r="F1489" s="127" t="s">
        <v>3890</v>
      </c>
      <c r="G1489" s="103" t="s">
        <v>2512</v>
      </c>
      <c r="H1489" s="98"/>
    </row>
    <row r="1490" spans="1:8">
      <c r="A1490" s="1">
        <v>0.93694213239222535</v>
      </c>
      <c r="B1490" s="1">
        <v>0.22214704685362552</v>
      </c>
      <c r="C1490" s="1">
        <v>0.20298185841830796</v>
      </c>
      <c r="D1490">
        <v>18</v>
      </c>
      <c r="E1490" s="128" t="s">
        <v>3953</v>
      </c>
      <c r="F1490" s="128" t="s">
        <v>3954</v>
      </c>
      <c r="G1490" s="103" t="s">
        <v>2548</v>
      </c>
    </row>
    <row r="1491" spans="1:8">
      <c r="A1491" s="1">
        <v>0.93694213239222535</v>
      </c>
      <c r="B1491" s="1">
        <v>0.87595009609222407</v>
      </c>
      <c r="C1491" s="1">
        <v>0.2170272339992928</v>
      </c>
      <c r="D1491" s="98">
        <v>4</v>
      </c>
      <c r="E1491" s="127" t="s">
        <v>3854</v>
      </c>
      <c r="F1491" s="127" t="s">
        <v>3855</v>
      </c>
      <c r="G1491" s="103" t="s">
        <v>2489</v>
      </c>
      <c r="H1491" s="102"/>
    </row>
    <row r="1492" spans="1:8">
      <c r="A1492" s="1">
        <v>0.93694213239222535</v>
      </c>
      <c r="B1492" s="1">
        <v>0.22214704685362552</v>
      </c>
      <c r="C1492" s="1">
        <v>0.21722581129060881</v>
      </c>
      <c r="D1492">
        <v>36</v>
      </c>
      <c r="E1492" s="128" t="s">
        <v>3982</v>
      </c>
      <c r="F1492" s="128" t="s">
        <v>3983</v>
      </c>
      <c r="G1492" s="103" t="s">
        <v>2564</v>
      </c>
      <c r="H1492" s="98"/>
    </row>
    <row r="1493" spans="1:8">
      <c r="A1493" s="1">
        <v>0.93694213239222535</v>
      </c>
      <c r="B1493" s="1">
        <v>0.87595009609222407</v>
      </c>
      <c r="C1493" s="1">
        <v>0.24878585361921046</v>
      </c>
      <c r="D1493">
        <v>16</v>
      </c>
      <c r="E1493" s="127" t="s">
        <v>3878</v>
      </c>
      <c r="F1493" s="127" t="s">
        <v>3863</v>
      </c>
      <c r="G1493" s="103" t="s">
        <v>2503</v>
      </c>
      <c r="H1493" s="102"/>
    </row>
    <row r="1494" spans="1:8">
      <c r="A1494" s="1">
        <v>0.93694213239222535</v>
      </c>
      <c r="B1494" s="1">
        <v>0.22214704685362552</v>
      </c>
      <c r="C1494" s="1">
        <v>0.26424760581238371</v>
      </c>
      <c r="D1494">
        <v>38</v>
      </c>
      <c r="E1494" s="128" t="s">
        <v>3984</v>
      </c>
      <c r="F1494" s="128" t="s">
        <v>3985</v>
      </c>
      <c r="G1494" s="103" t="s">
        <v>2565</v>
      </c>
      <c r="H1494" s="98"/>
    </row>
    <row r="1495" spans="1:8">
      <c r="A1495" s="1">
        <v>0.93694213239222535</v>
      </c>
      <c r="B1495" s="1">
        <v>0.22214704685362552</v>
      </c>
      <c r="C1495" s="1">
        <v>0.29781989551564791</v>
      </c>
      <c r="D1495">
        <v>5</v>
      </c>
      <c r="E1495" s="43" t="s">
        <v>3929</v>
      </c>
      <c r="F1495" s="43" t="s">
        <v>3930</v>
      </c>
      <c r="G1495" s="5" t="s">
        <v>2533</v>
      </c>
    </row>
    <row r="1496" spans="1:8">
      <c r="A1496" s="1">
        <v>0.93694213239222535</v>
      </c>
      <c r="B1496" s="1">
        <v>0.22214704685362552</v>
      </c>
      <c r="C1496" s="1">
        <v>0.31186817926704824</v>
      </c>
      <c r="D1496" s="98">
        <v>2</v>
      </c>
      <c r="E1496" s="128" t="s">
        <v>3923</v>
      </c>
      <c r="F1496" s="128" t="s">
        <v>3924</v>
      </c>
      <c r="G1496" s="103" t="s">
        <v>2530</v>
      </c>
      <c r="H1496" s="98"/>
    </row>
    <row r="1497" spans="1:8">
      <c r="A1497" s="1">
        <v>0.93694213239222535</v>
      </c>
      <c r="B1497" s="1">
        <v>0.22214704685362552</v>
      </c>
      <c r="C1497" s="1">
        <v>0.33422482217430338</v>
      </c>
      <c r="D1497">
        <v>30</v>
      </c>
      <c r="E1497" s="128" t="s">
        <v>3976</v>
      </c>
      <c r="F1497" s="128" t="s">
        <v>3977</v>
      </c>
      <c r="G1497" s="103" t="s">
        <v>2561</v>
      </c>
      <c r="H1497" s="98"/>
    </row>
    <row r="1498" spans="1:8">
      <c r="A1498" s="1">
        <v>0.93694213239222535</v>
      </c>
      <c r="B1498" s="1">
        <v>0.22214704685362552</v>
      </c>
      <c r="C1498" s="1">
        <v>0.33753125598310307</v>
      </c>
      <c r="D1498">
        <v>42</v>
      </c>
      <c r="E1498" s="128" t="s">
        <v>3988</v>
      </c>
      <c r="F1498" s="128" t="s">
        <v>3989</v>
      </c>
      <c r="G1498" s="103" t="s">
        <v>2568</v>
      </c>
    </row>
    <row r="1499" spans="1:8">
      <c r="A1499" s="1">
        <v>0.93694213239222535</v>
      </c>
      <c r="B1499" s="99">
        <v>0.87595009609222407</v>
      </c>
      <c r="C1499" s="1">
        <v>0.37282033756906185</v>
      </c>
      <c r="D1499">
        <v>28</v>
      </c>
      <c r="E1499" s="127" t="s">
        <v>3901</v>
      </c>
      <c r="F1499" s="127" t="s">
        <v>3902</v>
      </c>
      <c r="G1499" s="103" t="s">
        <v>2518</v>
      </c>
      <c r="H1499" s="98"/>
    </row>
    <row r="1500" spans="1:8">
      <c r="A1500" s="1">
        <v>0.93694213239222535</v>
      </c>
      <c r="B1500" s="1">
        <v>0.22214704685362552</v>
      </c>
      <c r="C1500" s="1">
        <v>0.37444196620507419</v>
      </c>
      <c r="D1500">
        <v>8</v>
      </c>
      <c r="E1500" s="128" t="s">
        <v>3935</v>
      </c>
      <c r="F1500" s="128" t="s">
        <v>3936</v>
      </c>
      <c r="G1500" s="103" t="s">
        <v>2536</v>
      </c>
    </row>
    <row r="1501" spans="1:8">
      <c r="A1501" s="1">
        <v>0.93694213239222535</v>
      </c>
      <c r="B1501" s="1">
        <v>0.87595009609222407</v>
      </c>
      <c r="C1501" s="1">
        <v>0.38815570900204266</v>
      </c>
      <c r="D1501">
        <v>15</v>
      </c>
      <c r="E1501" s="127" t="s">
        <v>3876</v>
      </c>
      <c r="F1501" s="127" t="s">
        <v>3877</v>
      </c>
      <c r="G1501" s="103" t="s">
        <v>2502</v>
      </c>
      <c r="H1501" s="102"/>
    </row>
    <row r="1502" spans="1:8">
      <c r="A1502" s="1">
        <v>0.93694213239222535</v>
      </c>
      <c r="B1502" s="1">
        <v>0.22214704685362552</v>
      </c>
      <c r="C1502" s="1">
        <v>0.42742626833522823</v>
      </c>
      <c r="D1502" s="98">
        <v>32</v>
      </c>
      <c r="E1502" s="128" t="s">
        <v>3978</v>
      </c>
      <c r="F1502" s="128" t="s">
        <v>3979</v>
      </c>
      <c r="G1502" s="103" t="s">
        <v>2562</v>
      </c>
    </row>
    <row r="1503" spans="1:8">
      <c r="A1503" s="1">
        <v>0.93694213239222535</v>
      </c>
      <c r="B1503" s="1">
        <v>0.87595009609222407</v>
      </c>
      <c r="C1503" s="1">
        <v>0.43453933840211567</v>
      </c>
      <c r="D1503">
        <v>17</v>
      </c>
      <c r="E1503" s="127" t="s">
        <v>3879</v>
      </c>
      <c r="F1503" s="127" t="s">
        <v>3880</v>
      </c>
      <c r="G1503" s="103" t="s">
        <v>2505</v>
      </c>
      <c r="H1503" s="102"/>
    </row>
    <row r="1504" spans="1:8">
      <c r="A1504" s="1">
        <v>0.93694213239222535</v>
      </c>
      <c r="B1504" s="1">
        <v>0.22214704685362552</v>
      </c>
      <c r="C1504" s="1">
        <v>0.44164813128759961</v>
      </c>
      <c r="D1504">
        <v>21</v>
      </c>
      <c r="E1504" s="128" t="s">
        <v>3959</v>
      </c>
      <c r="F1504" s="128" t="s">
        <v>3960</v>
      </c>
      <c r="G1504" s="103" t="s">
        <v>2551</v>
      </c>
    </row>
    <row r="1505" spans="1:9">
      <c r="A1505" s="1">
        <v>0.93694213239222535</v>
      </c>
      <c r="B1505" s="1">
        <v>0.22214704685362552</v>
      </c>
      <c r="C1505" s="1">
        <v>0.49664135988048608</v>
      </c>
      <c r="D1505">
        <v>9</v>
      </c>
      <c r="E1505" s="128" t="s">
        <v>3937</v>
      </c>
      <c r="F1505" s="128" t="s">
        <v>3867</v>
      </c>
      <c r="G1505" s="103" t="s">
        <v>2537</v>
      </c>
    </row>
    <row r="1506" spans="1:9">
      <c r="A1506" s="1">
        <v>0.93694213239222535</v>
      </c>
      <c r="B1506" s="1">
        <v>0.87595009609222407</v>
      </c>
      <c r="C1506" s="1">
        <v>0.50037688478676046</v>
      </c>
      <c r="D1506">
        <v>23</v>
      </c>
      <c r="E1506" s="127" t="s">
        <v>3891</v>
      </c>
      <c r="F1506" s="127" t="s">
        <v>3892</v>
      </c>
      <c r="G1506" s="103" t="s">
        <v>2513</v>
      </c>
      <c r="H1506" s="98"/>
    </row>
    <row r="1507" spans="1:9">
      <c r="A1507" s="1">
        <v>0.93694213239222535</v>
      </c>
      <c r="B1507" s="1">
        <v>0.87595009609222407</v>
      </c>
      <c r="C1507" s="1">
        <v>0.53628891688923841</v>
      </c>
      <c r="D1507" s="98">
        <v>3</v>
      </c>
      <c r="E1507" s="127" t="s">
        <v>3852</v>
      </c>
      <c r="F1507" s="127" t="s">
        <v>3853</v>
      </c>
      <c r="G1507" s="103" t="s">
        <v>2488</v>
      </c>
      <c r="H1507" s="102"/>
    </row>
    <row r="1508" spans="1:9">
      <c r="A1508" s="1">
        <v>0.93694213239222535</v>
      </c>
      <c r="B1508" s="1">
        <v>0.87595009609222407</v>
      </c>
      <c r="C1508" s="1">
        <v>0.54379389274428958</v>
      </c>
      <c r="D1508">
        <v>26</v>
      </c>
      <c r="E1508" s="127" t="s">
        <v>3897</v>
      </c>
      <c r="F1508" s="127" t="s">
        <v>3898</v>
      </c>
      <c r="G1508" s="103" t="s">
        <v>2516</v>
      </c>
      <c r="H1508" s="98"/>
    </row>
    <row r="1509" spans="1:9">
      <c r="A1509" s="1">
        <v>0.93694213239222535</v>
      </c>
      <c r="B1509" s="1">
        <v>0.87595009609222407</v>
      </c>
      <c r="C1509" s="1">
        <v>0.55022245226211997</v>
      </c>
      <c r="D1509">
        <v>20</v>
      </c>
      <c r="E1509" s="127" t="s">
        <v>3885</v>
      </c>
      <c r="F1509" s="127" t="s">
        <v>3886</v>
      </c>
      <c r="G1509" s="103" t="s">
        <v>2510</v>
      </c>
      <c r="H1509" s="98"/>
    </row>
    <row r="1510" spans="1:9">
      <c r="A1510" s="1">
        <v>0.93694213239222535</v>
      </c>
      <c r="B1510" s="1">
        <v>0.87595009609222407</v>
      </c>
      <c r="C1510" s="1">
        <v>0.55057474920865024</v>
      </c>
      <c r="D1510">
        <v>27</v>
      </c>
      <c r="E1510" s="127" t="s">
        <v>3899</v>
      </c>
      <c r="F1510" s="127" t="s">
        <v>3900</v>
      </c>
      <c r="G1510" s="103" t="s">
        <v>2517</v>
      </c>
    </row>
    <row r="1511" spans="1:9">
      <c r="A1511" s="1">
        <v>0.93694213239222535</v>
      </c>
      <c r="B1511" s="1">
        <v>0.87595009609222407</v>
      </c>
      <c r="C1511" s="1">
        <v>0.55235670023583106</v>
      </c>
      <c r="D1511">
        <v>10</v>
      </c>
      <c r="E1511" s="127" t="s">
        <v>3866</v>
      </c>
      <c r="F1511" s="127" t="s">
        <v>3867</v>
      </c>
      <c r="G1511" s="5" t="s">
        <v>2497</v>
      </c>
      <c r="H1511" s="102"/>
    </row>
    <row r="1512" spans="1:9">
      <c r="A1512" s="1">
        <v>0.93694213239222535</v>
      </c>
      <c r="B1512" s="1">
        <v>0.22214704685362552</v>
      </c>
      <c r="C1512" s="1">
        <v>0.5670587316594744</v>
      </c>
      <c r="D1512">
        <v>15</v>
      </c>
      <c r="E1512" s="128" t="s">
        <v>3947</v>
      </c>
      <c r="F1512" s="128" t="s">
        <v>3948</v>
      </c>
      <c r="G1512" s="103" t="s">
        <v>2543</v>
      </c>
    </row>
    <row r="1513" spans="1:9">
      <c r="A1513" s="1">
        <v>0.93694213239222535</v>
      </c>
      <c r="B1513" s="1">
        <v>0.87595009609222407</v>
      </c>
      <c r="C1513" s="1">
        <v>0.57590866693187615</v>
      </c>
      <c r="D1513">
        <v>13</v>
      </c>
      <c r="E1513" s="127" t="s">
        <v>3872</v>
      </c>
      <c r="F1513" s="127" t="s">
        <v>3873</v>
      </c>
      <c r="G1513" s="103" t="s">
        <v>2500</v>
      </c>
      <c r="H1513" s="102"/>
    </row>
    <row r="1514" spans="1:9">
      <c r="A1514" s="1">
        <v>0.93694213239222535</v>
      </c>
      <c r="B1514" s="1">
        <v>0.87595009609222407</v>
      </c>
      <c r="C1514" s="1">
        <v>0.5770512094393111</v>
      </c>
      <c r="D1514">
        <v>8</v>
      </c>
      <c r="E1514" s="127" t="s">
        <v>3862</v>
      </c>
      <c r="F1514" s="127" t="s">
        <v>3863</v>
      </c>
      <c r="G1514" s="103" t="s">
        <v>2495</v>
      </c>
      <c r="H1514" s="102"/>
    </row>
    <row r="1515" spans="1:9">
      <c r="A1515" s="1">
        <v>0.93694213239222535</v>
      </c>
      <c r="B1515" s="1">
        <v>0.22214704685362552</v>
      </c>
      <c r="C1515" s="1">
        <v>0.63462114875305065</v>
      </c>
      <c r="D1515">
        <v>16</v>
      </c>
      <c r="E1515" s="128" t="s">
        <v>3949</v>
      </c>
      <c r="F1515" s="128" t="s">
        <v>3950</v>
      </c>
      <c r="G1515" s="103" t="s">
        <v>2544</v>
      </c>
    </row>
    <row r="1516" spans="1:9">
      <c r="A1516" s="1">
        <v>0.93694213239222535</v>
      </c>
      <c r="B1516" s="1">
        <v>0.87595009609222407</v>
      </c>
      <c r="C1516" s="1">
        <v>0.65012215155073128</v>
      </c>
      <c r="D1516" s="98">
        <v>24</v>
      </c>
      <c r="E1516" s="127" t="s">
        <v>3893</v>
      </c>
      <c r="F1516" s="127" t="s">
        <v>3894</v>
      </c>
      <c r="G1516" s="103" t="s">
        <v>2514</v>
      </c>
      <c r="H1516" s="98"/>
    </row>
    <row r="1517" spans="1:9">
      <c r="A1517" s="1">
        <v>0.93694213239222535</v>
      </c>
      <c r="B1517" s="1">
        <v>0.22214704685362552</v>
      </c>
      <c r="C1517" s="1">
        <v>0.66557716324281224</v>
      </c>
      <c r="D1517">
        <v>24</v>
      </c>
      <c r="E1517" s="128" t="s">
        <v>3964</v>
      </c>
      <c r="F1517" s="128" t="s">
        <v>3965</v>
      </c>
      <c r="G1517" s="103" t="s">
        <v>2555</v>
      </c>
      <c r="H1517" s="98"/>
    </row>
    <row r="1518" spans="1:9">
      <c r="A1518" s="1">
        <v>0.93694213239222535</v>
      </c>
      <c r="B1518" s="1">
        <v>0.87595009609222407</v>
      </c>
      <c r="C1518" s="1">
        <v>0.69004920309849749</v>
      </c>
      <c r="D1518">
        <v>18</v>
      </c>
      <c r="E1518" s="127" t="s">
        <v>3881</v>
      </c>
      <c r="F1518" s="127" t="s">
        <v>3882</v>
      </c>
      <c r="G1518" s="103" t="s">
        <v>2506</v>
      </c>
    </row>
    <row r="1519" spans="1:9">
      <c r="A1519" s="1">
        <v>0.93694213239222535</v>
      </c>
      <c r="B1519" s="1">
        <v>0.22214704685362552</v>
      </c>
      <c r="C1519" s="1">
        <v>0.70048008811240059</v>
      </c>
      <c r="D1519">
        <v>6</v>
      </c>
      <c r="E1519" s="128" t="s">
        <v>3931</v>
      </c>
      <c r="F1519" s="128" t="s">
        <v>3932</v>
      </c>
      <c r="G1519" s="103" t="s">
        <v>2534</v>
      </c>
    </row>
    <row r="1520" spans="1:9">
      <c r="A1520" s="99">
        <v>0.93694213239222535</v>
      </c>
      <c r="B1520" s="99">
        <v>0.87595009609222407</v>
      </c>
      <c r="C1520" s="1">
        <v>0.7024281249472103</v>
      </c>
      <c r="D1520" s="98">
        <v>2</v>
      </c>
      <c r="E1520" s="127" t="s">
        <v>3850</v>
      </c>
      <c r="F1520" s="127" t="s">
        <v>3851</v>
      </c>
      <c r="G1520" s="103" t="s">
        <v>2487</v>
      </c>
      <c r="H1520" s="102"/>
      <c r="I1520" s="98"/>
    </row>
    <row r="1521" spans="1:8">
      <c r="A1521" s="1">
        <v>0.93694213239222535</v>
      </c>
      <c r="B1521" s="1">
        <v>0.87595009609222407</v>
      </c>
      <c r="C1521" s="1">
        <v>0.70578019898192179</v>
      </c>
      <c r="D1521" s="98">
        <v>19</v>
      </c>
      <c r="E1521" s="127" t="s">
        <v>3883</v>
      </c>
      <c r="F1521" s="127" t="s">
        <v>3884</v>
      </c>
      <c r="G1521" s="103" t="s">
        <v>2508</v>
      </c>
    </row>
    <row r="1522" spans="1:8">
      <c r="A1522" s="1">
        <v>0.93694213239222535</v>
      </c>
      <c r="B1522" s="1">
        <v>0.22214704685362552</v>
      </c>
      <c r="C1522" s="1">
        <v>0.71052057510684985</v>
      </c>
      <c r="D1522">
        <v>7</v>
      </c>
      <c r="E1522" s="129" t="s">
        <v>3933</v>
      </c>
      <c r="F1522" s="129" t="s">
        <v>3934</v>
      </c>
      <c r="G1522" s="103" t="s">
        <v>2535</v>
      </c>
    </row>
    <row r="1523" spans="1:8">
      <c r="A1523" s="1">
        <v>0.93694213239222535</v>
      </c>
      <c r="B1523" s="1">
        <v>0.87595009609222407</v>
      </c>
      <c r="C1523" s="1">
        <v>0.71331771014779155</v>
      </c>
      <c r="D1523">
        <v>25</v>
      </c>
      <c r="E1523" s="127" t="s">
        <v>3895</v>
      </c>
      <c r="F1523" s="127" t="s">
        <v>3896</v>
      </c>
      <c r="G1523" s="103" t="s">
        <v>2515</v>
      </c>
      <c r="H1523" s="98"/>
    </row>
    <row r="1524" spans="1:8">
      <c r="A1524" s="1">
        <v>0.93694213239222535</v>
      </c>
      <c r="B1524" s="1">
        <v>0.22214704685362552</v>
      </c>
      <c r="C1524" s="1">
        <v>0.72091577468838153</v>
      </c>
      <c r="D1524">
        <v>19</v>
      </c>
      <c r="E1524" s="128" t="s">
        <v>3955</v>
      </c>
      <c r="F1524" s="128" t="s">
        <v>3956</v>
      </c>
      <c r="G1524" s="103" t="s">
        <v>2549</v>
      </c>
      <c r="H1524" s="98"/>
    </row>
    <row r="1525" spans="1:8">
      <c r="A1525" s="1">
        <v>0.93694213239222535</v>
      </c>
      <c r="B1525" s="1">
        <v>0.22214704685362552</v>
      </c>
      <c r="C1525" s="1">
        <v>0.72431943753362604</v>
      </c>
      <c r="D1525">
        <v>22</v>
      </c>
      <c r="E1525" s="128" t="s">
        <v>3961</v>
      </c>
      <c r="F1525" s="128" t="s">
        <v>3962</v>
      </c>
      <c r="G1525" s="103" t="s">
        <v>2552</v>
      </c>
    </row>
    <row r="1526" spans="1:8">
      <c r="A1526" s="1">
        <v>0.93694213239222535</v>
      </c>
      <c r="B1526" s="1">
        <v>0.22214704685362552</v>
      </c>
      <c r="C1526" s="1">
        <v>0.72921110320167104</v>
      </c>
      <c r="D1526">
        <v>3</v>
      </c>
      <c r="E1526" s="128" t="s">
        <v>3925</v>
      </c>
      <c r="F1526" s="128" t="s">
        <v>3926</v>
      </c>
      <c r="G1526" s="103" t="s">
        <v>2531</v>
      </c>
    </row>
    <row r="1527" spans="1:8">
      <c r="A1527" s="1">
        <v>0.93694213239222535</v>
      </c>
      <c r="B1527" s="1">
        <v>0.22214704685362552</v>
      </c>
      <c r="C1527" s="1">
        <v>0.81823734494299871</v>
      </c>
      <c r="D1527">
        <v>34</v>
      </c>
      <c r="E1527" s="128" t="s">
        <v>3980</v>
      </c>
      <c r="F1527" s="128" t="s">
        <v>3981</v>
      </c>
      <c r="G1527" s="103" t="s">
        <v>2563</v>
      </c>
      <c r="H1527" s="98"/>
    </row>
    <row r="1528" spans="1:8">
      <c r="A1528" s="1">
        <v>0.93694213239222535</v>
      </c>
      <c r="B1528" s="1">
        <v>0.22214704685362552</v>
      </c>
      <c r="C1528" s="1">
        <v>0.8441974191409104</v>
      </c>
      <c r="D1528">
        <v>14</v>
      </c>
      <c r="E1528" s="128" t="s">
        <v>3945</v>
      </c>
      <c r="F1528" s="128" t="s">
        <v>3946</v>
      </c>
      <c r="G1528" s="103" t="s">
        <v>2542</v>
      </c>
    </row>
    <row r="1529" spans="1:8">
      <c r="A1529" s="1">
        <v>0.93694213239222535</v>
      </c>
      <c r="B1529" s="1">
        <v>0.87595009609222407</v>
      </c>
      <c r="C1529" s="1">
        <v>0.85214278546878974</v>
      </c>
      <c r="D1529">
        <v>12</v>
      </c>
      <c r="E1529" s="127" t="s">
        <v>3870</v>
      </c>
      <c r="F1529" s="127" t="s">
        <v>3871</v>
      </c>
      <c r="G1529" s="103" t="s">
        <v>2499</v>
      </c>
      <c r="H1529" s="102"/>
    </row>
    <row r="1530" spans="1:8">
      <c r="A1530" s="1">
        <v>0.93694213239222535</v>
      </c>
      <c r="B1530" s="1">
        <v>0.87595009609222407</v>
      </c>
      <c r="C1530" s="1">
        <v>0.85636230206055453</v>
      </c>
      <c r="D1530">
        <v>34</v>
      </c>
      <c r="E1530" s="127" t="s">
        <v>3909</v>
      </c>
      <c r="F1530" s="127" t="s">
        <v>3910</v>
      </c>
      <c r="G1530" s="103" t="s">
        <v>2522</v>
      </c>
      <c r="H1530" s="98"/>
    </row>
    <row r="1531" spans="1:8">
      <c r="A1531" s="1">
        <v>0.93694213239222535</v>
      </c>
      <c r="B1531" s="1">
        <v>0.22214704685362552</v>
      </c>
      <c r="C1531" s="1">
        <v>0.85929676420973433</v>
      </c>
      <c r="D1531">
        <v>1</v>
      </c>
      <c r="E1531" s="128" t="s">
        <v>3921</v>
      </c>
      <c r="F1531" s="128" t="s">
        <v>3922</v>
      </c>
      <c r="G1531" s="103" t="s">
        <v>2529</v>
      </c>
    </row>
    <row r="1532" spans="1:8">
      <c r="A1532" s="1">
        <v>0.93694213239222535</v>
      </c>
      <c r="B1532" s="1">
        <v>0.87595009609222407</v>
      </c>
      <c r="C1532" s="1">
        <v>0.87231885426034939</v>
      </c>
      <c r="D1532">
        <v>21</v>
      </c>
      <c r="E1532" s="127" t="s">
        <v>3887</v>
      </c>
      <c r="F1532" s="127" t="s">
        <v>3888</v>
      </c>
      <c r="G1532" s="103" t="s">
        <v>2511</v>
      </c>
      <c r="H1532" s="98"/>
    </row>
    <row r="1533" spans="1:8">
      <c r="A1533" s="1">
        <v>0.93694213239222535</v>
      </c>
      <c r="B1533" s="1">
        <v>0.87595009609222407</v>
      </c>
      <c r="C1533" s="1">
        <v>0.88055351300918561</v>
      </c>
      <c r="D1533">
        <v>11</v>
      </c>
      <c r="E1533" s="127" t="s">
        <v>3868</v>
      </c>
      <c r="F1533" s="127" t="s">
        <v>3869</v>
      </c>
      <c r="G1533" s="103" t="s">
        <v>2498</v>
      </c>
      <c r="H1533" s="102"/>
    </row>
    <row r="1534" spans="1:8">
      <c r="A1534" s="1">
        <v>0.93694213239222535</v>
      </c>
      <c r="B1534" s="1">
        <v>0.22214704685362552</v>
      </c>
      <c r="C1534" s="1">
        <v>0.88949245340665506</v>
      </c>
      <c r="D1534">
        <v>25</v>
      </c>
      <c r="E1534" s="128" t="s">
        <v>3966</v>
      </c>
      <c r="F1534" s="128" t="s">
        <v>3967</v>
      </c>
      <c r="G1534" s="103" t="s">
        <v>2556</v>
      </c>
    </row>
    <row r="1535" spans="1:8">
      <c r="A1535" s="1">
        <v>0.93694213239222535</v>
      </c>
      <c r="B1535" s="1">
        <v>0.22214704685362552</v>
      </c>
      <c r="C1535" s="1">
        <v>0.89883805172914877</v>
      </c>
      <c r="D1535">
        <v>17</v>
      </c>
      <c r="E1535" s="128" t="s">
        <v>3951</v>
      </c>
      <c r="F1535" s="128" t="s">
        <v>3952</v>
      </c>
      <c r="G1535" s="103" t="s">
        <v>2546</v>
      </c>
    </row>
    <row r="1536" spans="1:8">
      <c r="A1536" s="1">
        <v>0.93694213239222535</v>
      </c>
      <c r="B1536" s="1">
        <v>0.87595009609222407</v>
      </c>
      <c r="C1536" s="1">
        <v>0.90058553302102917</v>
      </c>
      <c r="D1536">
        <v>7</v>
      </c>
      <c r="E1536" s="127" t="s">
        <v>3860</v>
      </c>
      <c r="F1536" s="127" t="s">
        <v>3861</v>
      </c>
      <c r="G1536" s="103" t="s">
        <v>2494</v>
      </c>
      <c r="H1536" s="102"/>
    </row>
    <row r="1537" spans="1:9">
      <c r="A1537" s="1">
        <v>0.93694213239222535</v>
      </c>
      <c r="B1537" s="1">
        <v>0.22214704685362552</v>
      </c>
      <c r="C1537" s="1">
        <v>0.90743330209711914</v>
      </c>
      <c r="D1537">
        <v>27</v>
      </c>
      <c r="E1537" s="128" t="s">
        <v>3970</v>
      </c>
      <c r="F1537" s="128" t="s">
        <v>3971</v>
      </c>
      <c r="G1537" s="5" t="s">
        <v>2558</v>
      </c>
      <c r="H1537" s="98"/>
    </row>
    <row r="1538" spans="1:9">
      <c r="A1538" s="1">
        <v>0.93694213239222535</v>
      </c>
      <c r="B1538" s="1">
        <v>0.87595009609222407</v>
      </c>
      <c r="C1538" s="1">
        <v>0.91914089971549606</v>
      </c>
      <c r="D1538">
        <v>1</v>
      </c>
      <c r="E1538" s="127" t="s">
        <v>3848</v>
      </c>
      <c r="F1538" s="127" t="s">
        <v>3849</v>
      </c>
      <c r="G1538" s="103" t="s">
        <v>2484</v>
      </c>
      <c r="H1538" s="102"/>
    </row>
    <row r="1539" spans="1:9">
      <c r="A1539" s="99">
        <v>0.93694213239222535</v>
      </c>
      <c r="B1539" s="99">
        <v>0.22214704685362552</v>
      </c>
      <c r="C1539" s="99">
        <v>0.92843003988777206</v>
      </c>
      <c r="D1539" s="98">
        <v>29</v>
      </c>
      <c r="E1539" s="128" t="s">
        <v>3974</v>
      </c>
      <c r="F1539" s="128" t="s">
        <v>3975</v>
      </c>
      <c r="G1539" s="103" t="s">
        <v>2560</v>
      </c>
      <c r="H1539" s="98"/>
      <c r="I1539" s="98"/>
    </row>
    <row r="1540" spans="1:9">
      <c r="A1540" s="1">
        <v>0.93694213239222535</v>
      </c>
      <c r="B1540" s="1">
        <v>0.22214704685362552</v>
      </c>
      <c r="C1540" s="1">
        <v>0.93687658239578786</v>
      </c>
      <c r="D1540">
        <v>26</v>
      </c>
      <c r="E1540" s="128" t="s">
        <v>3968</v>
      </c>
      <c r="F1540" s="128" t="s">
        <v>3969</v>
      </c>
      <c r="G1540" s="103" t="s">
        <v>2557</v>
      </c>
      <c r="H1540" s="98"/>
    </row>
    <row r="1541" spans="1:9">
      <c r="A1541" s="1">
        <v>0.93694213239222535</v>
      </c>
      <c r="B1541" s="1">
        <v>0.22214704685362552</v>
      </c>
      <c r="C1541" s="1">
        <v>0.9415226123534437</v>
      </c>
      <c r="D1541">
        <v>20</v>
      </c>
      <c r="E1541" s="128" t="s">
        <v>3957</v>
      </c>
      <c r="F1541" s="128" t="s">
        <v>3958</v>
      </c>
      <c r="G1541" s="103" t="s">
        <v>2550</v>
      </c>
    </row>
    <row r="1542" spans="1:9">
      <c r="A1542" s="1">
        <v>0.93694213239222535</v>
      </c>
      <c r="B1542" s="1">
        <v>0.22214704685362552</v>
      </c>
      <c r="C1542" s="1">
        <v>0.95073496761849552</v>
      </c>
      <c r="D1542">
        <v>4</v>
      </c>
      <c r="E1542" s="128" t="s">
        <v>3927</v>
      </c>
      <c r="F1542" s="128" t="s">
        <v>3928</v>
      </c>
      <c r="G1542" s="103" t="s">
        <v>2532</v>
      </c>
    </row>
    <row r="1543" spans="1:9">
      <c r="A1543" s="1">
        <v>0.93694213239222535</v>
      </c>
      <c r="B1543" s="1">
        <v>0.87595009609222407</v>
      </c>
      <c r="C1543" s="1">
        <v>0.96790292564142799</v>
      </c>
      <c r="D1543">
        <v>5</v>
      </c>
      <c r="E1543" s="42" t="s">
        <v>3856</v>
      </c>
      <c r="F1543" s="42" t="s">
        <v>3857</v>
      </c>
      <c r="G1543" s="5" t="s">
        <v>2492</v>
      </c>
      <c r="H1543" s="102"/>
    </row>
    <row r="1544" spans="1:9">
      <c r="A1544" s="1">
        <v>0.93694213239222535</v>
      </c>
      <c r="B1544" s="1">
        <v>0.87595009609222407</v>
      </c>
      <c r="C1544" s="1">
        <v>0.98097968020192527</v>
      </c>
      <c r="D1544" s="98">
        <v>30</v>
      </c>
      <c r="E1544" s="127" t="s">
        <v>3905</v>
      </c>
      <c r="F1544" s="127" t="s">
        <v>3906</v>
      </c>
      <c r="G1544" s="103" t="s">
        <v>2520</v>
      </c>
    </row>
    <row r="1545" spans="1:9">
      <c r="A1545" s="1">
        <v>0.93694213239222535</v>
      </c>
      <c r="B1545" s="1">
        <v>0.22214704685362552</v>
      </c>
      <c r="C1545" s="1">
        <v>0.98283808335408418</v>
      </c>
      <c r="D1545">
        <v>13</v>
      </c>
      <c r="E1545" s="128" t="s">
        <v>3944</v>
      </c>
      <c r="F1545" s="128" t="s">
        <v>3896</v>
      </c>
      <c r="G1545" s="103" t="s">
        <v>2541</v>
      </c>
      <c r="H1545" s="98"/>
    </row>
    <row r="1546" spans="1:9">
      <c r="A1546" s="1">
        <v>0.93694213239222535</v>
      </c>
      <c r="B1546" s="1">
        <v>0.22214704685362552</v>
      </c>
      <c r="C1546" s="1">
        <v>0.98638097935606495</v>
      </c>
      <c r="D1546">
        <v>23</v>
      </c>
      <c r="E1546" s="128" t="s">
        <v>3895</v>
      </c>
      <c r="F1546" s="128" t="s">
        <v>3963</v>
      </c>
      <c r="G1546" s="103" t="s">
        <v>2554</v>
      </c>
      <c r="H1546" s="98"/>
    </row>
    <row r="1547" spans="1:9">
      <c r="A1547" s="1">
        <v>0.93694213239222535</v>
      </c>
      <c r="B1547" s="1">
        <v>0.87595009609222407</v>
      </c>
      <c r="C1547" s="1">
        <v>0.99874939375503957</v>
      </c>
      <c r="D1547">
        <v>6</v>
      </c>
      <c r="E1547" s="127" t="s">
        <v>3858</v>
      </c>
      <c r="F1547" s="127" t="s">
        <v>3859</v>
      </c>
      <c r="G1547" s="103" t="s">
        <v>2493</v>
      </c>
      <c r="H1547" s="102"/>
    </row>
    <row r="1548" spans="1:9">
      <c r="A1548" s="1">
        <v>0.99258069907410573</v>
      </c>
      <c r="B1548" s="1">
        <v>0.93104764500745685</v>
      </c>
      <c r="C1548" s="1">
        <v>4.0614567224497411E-2</v>
      </c>
      <c r="D1548">
        <v>36</v>
      </c>
      <c r="E1548" s="98" t="s">
        <v>3831</v>
      </c>
      <c r="F1548" s="35" t="s">
        <v>3832</v>
      </c>
      <c r="G1548" s="36" t="s">
        <v>2471</v>
      </c>
      <c r="H1548" s="98"/>
    </row>
    <row r="1549" spans="1:9">
      <c r="A1549" s="1">
        <v>0.99258069907410573</v>
      </c>
      <c r="B1549" s="1">
        <v>0.93104764500745685</v>
      </c>
      <c r="C1549" s="1">
        <v>0.12546453021862281</v>
      </c>
      <c r="D1549">
        <v>11</v>
      </c>
      <c r="E1549" s="98" t="s">
        <v>3790</v>
      </c>
      <c r="F1549" s="34" t="s">
        <v>3791</v>
      </c>
      <c r="G1549" s="36" t="s">
        <v>2454</v>
      </c>
      <c r="H1549" s="98"/>
    </row>
    <row r="1550" spans="1:9">
      <c r="A1550" s="1">
        <v>0.99258069907410573</v>
      </c>
      <c r="B1550" s="1">
        <v>0.93104764500745685</v>
      </c>
      <c r="C1550" s="1">
        <v>0.15560697188515826</v>
      </c>
      <c r="D1550">
        <v>30</v>
      </c>
      <c r="E1550" s="98" t="s">
        <v>3826</v>
      </c>
      <c r="F1550" s="34" t="s">
        <v>3827</v>
      </c>
      <c r="G1550" s="36" t="s">
        <v>2446</v>
      </c>
      <c r="H1550" s="98"/>
    </row>
    <row r="1551" spans="1:9">
      <c r="A1551" s="1">
        <v>0.99258069907410573</v>
      </c>
      <c r="B1551" s="1">
        <v>0.93104764500745685</v>
      </c>
      <c r="C1551" s="1">
        <v>0.162352058087191</v>
      </c>
      <c r="D1551">
        <v>50</v>
      </c>
      <c r="E1551" s="98" t="s">
        <v>3844</v>
      </c>
      <c r="F1551" s="35" t="s">
        <v>3845</v>
      </c>
      <c r="G1551" s="39" t="s">
        <v>2482</v>
      </c>
    </row>
    <row r="1552" spans="1:9">
      <c r="A1552" s="1">
        <v>0.99258069907410573</v>
      </c>
      <c r="B1552" s="1">
        <v>0.93104764500745685</v>
      </c>
      <c r="C1552" s="1">
        <v>0.18238995673544556</v>
      </c>
      <c r="D1552">
        <v>3</v>
      </c>
      <c r="E1552" s="98" t="s">
        <v>3775</v>
      </c>
      <c r="F1552" s="34" t="s">
        <v>3776</v>
      </c>
      <c r="G1552" s="35" t="s">
        <v>2452</v>
      </c>
    </row>
    <row r="1553" spans="1:9">
      <c r="A1553" s="1">
        <v>0.99258069907410573</v>
      </c>
      <c r="B1553" s="1">
        <v>0.93104764500745685</v>
      </c>
      <c r="C1553" s="1">
        <v>0.21927246887742791</v>
      </c>
      <c r="D1553">
        <v>10</v>
      </c>
      <c r="E1553" s="98" t="s">
        <v>3788</v>
      </c>
      <c r="F1553" s="34" t="s">
        <v>3789</v>
      </c>
      <c r="G1553" s="35" t="s">
        <v>2447</v>
      </c>
      <c r="H1553" s="98"/>
    </row>
    <row r="1554" spans="1:9">
      <c r="A1554" s="1">
        <v>0.99258069907410573</v>
      </c>
      <c r="B1554" s="1">
        <v>0.93104764500745685</v>
      </c>
      <c r="C1554" s="1">
        <v>0.26417309704769243</v>
      </c>
      <c r="D1554">
        <v>13</v>
      </c>
      <c r="E1554" t="s">
        <v>3794</v>
      </c>
      <c r="F1554" s="34" t="s">
        <v>3766</v>
      </c>
      <c r="G1554" s="36" t="s">
        <v>2448</v>
      </c>
    </row>
    <row r="1555" spans="1:9">
      <c r="A1555" s="1">
        <v>0.99258069907410573</v>
      </c>
      <c r="B1555" s="99">
        <v>0.93104764500745685</v>
      </c>
      <c r="C1555" s="1">
        <v>0.28573111959883324</v>
      </c>
      <c r="D1555">
        <v>19</v>
      </c>
      <c r="E1555" s="98" t="s">
        <v>3804</v>
      </c>
      <c r="F1555" s="34" t="s">
        <v>3805</v>
      </c>
      <c r="G1555" s="36" t="s">
        <v>2449</v>
      </c>
      <c r="H1555" s="98"/>
    </row>
    <row r="1556" spans="1:9">
      <c r="A1556" s="1">
        <v>0.99258069907410573</v>
      </c>
      <c r="B1556" s="1">
        <v>0.93104764500745685</v>
      </c>
      <c r="C1556" s="1">
        <v>0.30985715353595966</v>
      </c>
      <c r="D1556">
        <v>27</v>
      </c>
      <c r="E1556" s="98" t="s">
        <v>3820</v>
      </c>
      <c r="F1556" s="34" t="s">
        <v>3821</v>
      </c>
      <c r="G1556" s="36" t="s">
        <v>2441</v>
      </c>
    </row>
    <row r="1557" spans="1:9">
      <c r="A1557" s="1">
        <v>0.99258069907410573</v>
      </c>
      <c r="B1557" s="1">
        <v>0.93104764500745685</v>
      </c>
      <c r="C1557" s="1">
        <v>0.31295146958879361</v>
      </c>
      <c r="D1557">
        <v>40</v>
      </c>
      <c r="E1557" t="s">
        <v>3834</v>
      </c>
      <c r="F1557" s="35" t="s">
        <v>3835</v>
      </c>
      <c r="G1557" s="36" t="s">
        <v>2475</v>
      </c>
    </row>
    <row r="1558" spans="1:9">
      <c r="A1558" s="1">
        <v>0.99258069907410573</v>
      </c>
      <c r="B1558" s="1">
        <v>0.93104764500745685</v>
      </c>
      <c r="C1558" s="1">
        <v>0.37178380369460406</v>
      </c>
      <c r="D1558">
        <v>21</v>
      </c>
      <c r="E1558" s="98" t="s">
        <v>3808</v>
      </c>
      <c r="F1558" s="37" t="s">
        <v>3809</v>
      </c>
      <c r="G1558" s="38" t="s">
        <v>2465</v>
      </c>
      <c r="H1558" s="98"/>
    </row>
    <row r="1559" spans="1:9">
      <c r="A1559" s="1">
        <v>0.99258069907410573</v>
      </c>
      <c r="B1559" s="1">
        <v>0.93104764500745685</v>
      </c>
      <c r="C1559" s="1">
        <v>0.37583801441397846</v>
      </c>
      <c r="D1559">
        <v>42</v>
      </c>
      <c r="E1559" s="98" t="s">
        <v>3836</v>
      </c>
      <c r="F1559" s="35" t="s">
        <v>3837</v>
      </c>
      <c r="G1559" s="36" t="s">
        <v>2477</v>
      </c>
    </row>
    <row r="1560" spans="1:9">
      <c r="A1560" s="1">
        <v>0.99258069907410573</v>
      </c>
      <c r="B1560" s="1">
        <v>0.93104764500745685</v>
      </c>
      <c r="C1560" s="1">
        <v>0.41509167687425863</v>
      </c>
      <c r="D1560">
        <v>4</v>
      </c>
      <c r="E1560" t="s">
        <v>3777</v>
      </c>
      <c r="F1560" s="34" t="s">
        <v>3767</v>
      </c>
      <c r="G1560" s="35" t="s">
        <v>2436</v>
      </c>
      <c r="H1560" s="98"/>
    </row>
    <row r="1561" spans="1:9">
      <c r="A1561" s="1">
        <v>0.99258069907410573</v>
      </c>
      <c r="B1561" s="1">
        <v>0.93104764500745685</v>
      </c>
      <c r="C1561" s="1">
        <v>0.46135116562539824</v>
      </c>
      <c r="D1561" s="98">
        <v>48</v>
      </c>
      <c r="E1561" s="98" t="s">
        <v>3842</v>
      </c>
      <c r="F1561" s="35" t="s">
        <v>3843</v>
      </c>
      <c r="G1561" s="36" t="s">
        <v>2481</v>
      </c>
      <c r="H1561" s="98"/>
    </row>
    <row r="1562" spans="1:9">
      <c r="A1562" s="1">
        <v>0.99258069907410573</v>
      </c>
      <c r="B1562" s="1">
        <v>0.93104764500745685</v>
      </c>
      <c r="C1562" s="1">
        <v>0.48563107244854986</v>
      </c>
      <c r="D1562">
        <v>17</v>
      </c>
      <c r="E1562" s="98" t="s">
        <v>3800</v>
      </c>
      <c r="F1562" s="34" t="s">
        <v>3801</v>
      </c>
      <c r="G1562" s="36" t="s">
        <v>2435</v>
      </c>
    </row>
    <row r="1563" spans="1:9">
      <c r="A1563" s="1">
        <v>0.99258069907410573</v>
      </c>
      <c r="B1563" s="1">
        <v>0.93104764500745685</v>
      </c>
      <c r="C1563" s="1">
        <v>0.50383960662159599</v>
      </c>
      <c r="D1563">
        <v>5</v>
      </c>
      <c r="E1563" t="s">
        <v>3778</v>
      </c>
      <c r="F1563" s="34" t="s">
        <v>3779</v>
      </c>
      <c r="G1563" s="35" t="s">
        <v>2444</v>
      </c>
      <c r="H1563" s="98"/>
    </row>
    <row r="1564" spans="1:9">
      <c r="A1564" s="1">
        <v>0.99258069907410573</v>
      </c>
      <c r="B1564" s="1">
        <v>0.93104764500745685</v>
      </c>
      <c r="C1564" s="1">
        <v>0.52379863397999926</v>
      </c>
      <c r="D1564">
        <v>14</v>
      </c>
      <c r="E1564" s="98" t="s">
        <v>3795</v>
      </c>
      <c r="F1564" s="34" t="s">
        <v>3766</v>
      </c>
      <c r="G1564" s="36" t="s">
        <v>2438</v>
      </c>
    </row>
    <row r="1565" spans="1:9">
      <c r="A1565" s="1">
        <v>0.99258069907410573</v>
      </c>
      <c r="B1565" s="1">
        <v>0.93104764500745685</v>
      </c>
      <c r="C1565" s="1">
        <v>0.52794419260190695</v>
      </c>
      <c r="D1565">
        <v>46</v>
      </c>
      <c r="E1565" s="98" t="s">
        <v>3840</v>
      </c>
      <c r="F1565" s="35" t="s">
        <v>3841</v>
      </c>
      <c r="G1565" s="39" t="s">
        <v>2480</v>
      </c>
    </row>
    <row r="1566" spans="1:9">
      <c r="A1566" s="1">
        <v>0.99258069907410573</v>
      </c>
      <c r="B1566" s="1">
        <v>0.93104764500745685</v>
      </c>
      <c r="C1566" s="1">
        <v>0.53834270439367715</v>
      </c>
      <c r="D1566">
        <v>23</v>
      </c>
      <c r="E1566" s="98" t="s">
        <v>3812</v>
      </c>
      <c r="F1566" s="34" t="s">
        <v>3813</v>
      </c>
      <c r="G1566" s="36" t="s">
        <v>2459</v>
      </c>
    </row>
    <row r="1567" spans="1:9">
      <c r="A1567" s="1">
        <v>0.99258069907410573</v>
      </c>
      <c r="B1567" s="1">
        <v>0.93104764500745685</v>
      </c>
      <c r="C1567" s="1">
        <v>0.58062660694522983</v>
      </c>
      <c r="D1567" s="98">
        <v>12</v>
      </c>
      <c r="E1567" t="s">
        <v>3792</v>
      </c>
      <c r="F1567" s="37" t="s">
        <v>3793</v>
      </c>
      <c r="G1567" s="102" t="s">
        <v>2467</v>
      </c>
    </row>
    <row r="1568" spans="1:9">
      <c r="A1568" s="99">
        <v>0.99258069907410573</v>
      </c>
      <c r="B1568" s="99">
        <v>0.93104764500745685</v>
      </c>
      <c r="C1568" s="1">
        <v>0.60358123527401175</v>
      </c>
      <c r="D1568" s="98">
        <v>9</v>
      </c>
      <c r="E1568" t="s">
        <v>3786</v>
      </c>
      <c r="F1568" s="34" t="s">
        <v>3787</v>
      </c>
      <c r="G1568" s="35" t="s">
        <v>2439</v>
      </c>
      <c r="H1568" s="98"/>
      <c r="I1568" s="98"/>
    </row>
    <row r="1569" spans="1:9">
      <c r="A1569" s="1">
        <v>0.99258069907410573</v>
      </c>
      <c r="B1569" s="1">
        <v>0.93104764500745685</v>
      </c>
      <c r="C1569" s="1">
        <v>0.6245038925125207</v>
      </c>
      <c r="D1569">
        <v>52</v>
      </c>
      <c r="E1569" s="98" t="s">
        <v>3846</v>
      </c>
      <c r="F1569" s="35" t="s">
        <v>3847</v>
      </c>
      <c r="G1569" s="36" t="s">
        <v>2483</v>
      </c>
    </row>
    <row r="1570" spans="1:9">
      <c r="A1570" s="1">
        <v>0.99258069907410573</v>
      </c>
      <c r="B1570" s="1">
        <v>0.93104764500745685</v>
      </c>
      <c r="C1570" s="1">
        <v>0.64183791117450051</v>
      </c>
      <c r="D1570">
        <v>7</v>
      </c>
      <c r="E1570" s="98" t="s">
        <v>3782</v>
      </c>
      <c r="F1570" s="34" t="s">
        <v>3783</v>
      </c>
      <c r="G1570" s="35" t="s">
        <v>2455</v>
      </c>
      <c r="H1570" s="98"/>
    </row>
    <row r="1571" spans="1:9">
      <c r="A1571" s="1">
        <v>0.99258069907410573</v>
      </c>
      <c r="B1571" s="1">
        <v>0.93104764500745685</v>
      </c>
      <c r="C1571" s="1">
        <v>0.64868537149839245</v>
      </c>
      <c r="D1571">
        <v>29</v>
      </c>
      <c r="E1571" s="98" t="s">
        <v>3824</v>
      </c>
      <c r="F1571" s="34" t="s">
        <v>3825</v>
      </c>
      <c r="G1571" s="102" t="s">
        <v>2451</v>
      </c>
      <c r="H1571" s="98"/>
    </row>
    <row r="1572" spans="1:9">
      <c r="A1572" s="1">
        <v>0.99258069907410573</v>
      </c>
      <c r="B1572" s="1">
        <v>0.93104764500745685</v>
      </c>
      <c r="C1572" s="1">
        <v>0.67446045442155866</v>
      </c>
      <c r="D1572">
        <v>32</v>
      </c>
      <c r="E1572" s="98" t="s">
        <v>3828</v>
      </c>
      <c r="F1572" s="34" t="s">
        <v>3751</v>
      </c>
      <c r="G1572" s="36" t="s">
        <v>2445</v>
      </c>
      <c r="H1572" s="98"/>
    </row>
    <row r="1573" spans="1:9">
      <c r="A1573" s="1">
        <v>0.99258069907410573</v>
      </c>
      <c r="B1573" s="1">
        <v>0.93104764500745685</v>
      </c>
      <c r="C1573" s="1">
        <v>0.68757159708303406</v>
      </c>
      <c r="D1573">
        <v>34</v>
      </c>
      <c r="E1573" s="98" t="s">
        <v>3829</v>
      </c>
      <c r="F1573" s="35" t="s">
        <v>3830</v>
      </c>
      <c r="G1573" s="36" t="s">
        <v>2470</v>
      </c>
    </row>
    <row r="1574" spans="1:9">
      <c r="A1574" s="1">
        <v>0.99258069907410573</v>
      </c>
      <c r="B1574" s="1">
        <v>0.93104764500745685</v>
      </c>
      <c r="C1574" s="1">
        <v>0.70584863597370429</v>
      </c>
      <c r="D1574">
        <v>18</v>
      </c>
      <c r="E1574" s="98" t="s">
        <v>3802</v>
      </c>
      <c r="F1574" s="34" t="s">
        <v>3803</v>
      </c>
      <c r="G1574" s="102" t="s">
        <v>2432</v>
      </c>
    </row>
    <row r="1575" spans="1:9">
      <c r="A1575" s="1">
        <v>0.99258069907410573</v>
      </c>
      <c r="B1575" s="1">
        <v>0.93104764500745685</v>
      </c>
      <c r="C1575" s="1">
        <v>0.71157578963699131</v>
      </c>
      <c r="D1575">
        <v>8</v>
      </c>
      <c r="E1575" t="s">
        <v>3784</v>
      </c>
      <c r="F1575" s="34" t="s">
        <v>3785</v>
      </c>
      <c r="G1575" s="98" t="s">
        <v>2461</v>
      </c>
    </row>
    <row r="1576" spans="1:9">
      <c r="A1576" s="1">
        <v>0.99258069907410573</v>
      </c>
      <c r="B1576" s="1">
        <v>0.93104764500745685</v>
      </c>
      <c r="C1576" s="1">
        <v>0.71653115262715339</v>
      </c>
      <c r="D1576">
        <v>20</v>
      </c>
      <c r="E1576" s="98" t="s">
        <v>3806</v>
      </c>
      <c r="F1576" s="34" t="s">
        <v>3807</v>
      </c>
      <c r="G1576" s="36" t="s">
        <v>2453</v>
      </c>
      <c r="H1576" s="98"/>
    </row>
    <row r="1577" spans="1:9">
      <c r="A1577" s="1">
        <v>0.99258069907410573</v>
      </c>
      <c r="B1577" s="1">
        <v>0.93104764500745685</v>
      </c>
      <c r="C1577" s="1">
        <v>0.72444159216466231</v>
      </c>
      <c r="D1577">
        <v>44</v>
      </c>
      <c r="E1577" t="s">
        <v>3838</v>
      </c>
      <c r="F1577" s="35" t="s">
        <v>3839</v>
      </c>
      <c r="G1577" s="36" t="s">
        <v>2479</v>
      </c>
    </row>
    <row r="1578" spans="1:9">
      <c r="A1578" s="1">
        <v>0.99258069907410573</v>
      </c>
      <c r="B1578" s="1">
        <v>0.93104764500745685</v>
      </c>
      <c r="C1578" s="1">
        <v>0.73029672284862812</v>
      </c>
      <c r="D1578">
        <v>6</v>
      </c>
      <c r="E1578" s="98" t="s">
        <v>3780</v>
      </c>
      <c r="F1578" s="34" t="s">
        <v>3781</v>
      </c>
      <c r="G1578" s="35" t="s">
        <v>2456</v>
      </c>
    </row>
    <row r="1579" spans="1:9">
      <c r="A1579" s="1">
        <v>0.99258069907410573</v>
      </c>
      <c r="B1579" s="1">
        <v>0.93104764500745685</v>
      </c>
      <c r="C1579" s="1">
        <v>0.73895826958836852</v>
      </c>
      <c r="D1579">
        <v>25</v>
      </c>
      <c r="E1579" s="98" t="s">
        <v>3816</v>
      </c>
      <c r="F1579" s="34" t="s">
        <v>3817</v>
      </c>
      <c r="G1579" s="36" t="s">
        <v>2457</v>
      </c>
    </row>
    <row r="1580" spans="1:9">
      <c r="A1580" s="1">
        <v>0.99258069907410573</v>
      </c>
      <c r="B1580" s="1">
        <v>0.93104764500745685</v>
      </c>
      <c r="C1580" s="1">
        <v>0.75713661774603747</v>
      </c>
      <c r="D1580">
        <v>16</v>
      </c>
      <c r="E1580" t="s">
        <v>3798</v>
      </c>
      <c r="F1580" s="37" t="s">
        <v>3799</v>
      </c>
      <c r="G1580" s="102" t="s">
        <v>2463</v>
      </c>
    </row>
    <row r="1581" spans="1:9">
      <c r="A1581" s="1">
        <v>0.99258069907410573</v>
      </c>
      <c r="B1581" s="1">
        <v>0.93104764500745685</v>
      </c>
      <c r="C1581" s="1">
        <v>0.77623646091024268</v>
      </c>
      <c r="D1581">
        <v>22</v>
      </c>
      <c r="E1581" t="s">
        <v>3810</v>
      </c>
      <c r="F1581" s="34" t="s">
        <v>3811</v>
      </c>
      <c r="G1581" s="36" t="s">
        <v>2437</v>
      </c>
    </row>
    <row r="1582" spans="1:9">
      <c r="A1582" s="1">
        <v>0.99258069907410573</v>
      </c>
      <c r="B1582" s="1">
        <v>0.93104764500745685</v>
      </c>
      <c r="C1582" s="1">
        <v>0.84509705414062619</v>
      </c>
      <c r="D1582">
        <v>38</v>
      </c>
      <c r="E1582" t="s">
        <v>3797</v>
      </c>
      <c r="F1582" s="35" t="s">
        <v>3833</v>
      </c>
      <c r="G1582" s="36" t="s">
        <v>2473</v>
      </c>
    </row>
    <row r="1583" spans="1:9">
      <c r="A1583" s="1">
        <v>0.99258069907410573</v>
      </c>
      <c r="B1583" s="1">
        <v>0.93104764500745685</v>
      </c>
      <c r="C1583" s="1">
        <v>0.89403595680192804</v>
      </c>
      <c r="D1583">
        <v>24</v>
      </c>
      <c r="E1583" s="98" t="s">
        <v>3814</v>
      </c>
      <c r="F1583" s="34" t="s">
        <v>3815</v>
      </c>
      <c r="G1583" s="36" t="s">
        <v>2450</v>
      </c>
      <c r="H1583" s="98"/>
    </row>
    <row r="1584" spans="1:9">
      <c r="A1584" s="99">
        <v>0.99258069907410573</v>
      </c>
      <c r="B1584" s="99">
        <v>0.93104764500745685</v>
      </c>
      <c r="C1584" s="1">
        <v>0.90652292920683497</v>
      </c>
      <c r="D1584" s="98">
        <v>2</v>
      </c>
      <c r="E1584" t="s">
        <v>3773</v>
      </c>
      <c r="F1584" s="34" t="s">
        <v>3774</v>
      </c>
      <c r="G1584" s="35" t="s">
        <v>2460</v>
      </c>
      <c r="H1584" s="98"/>
      <c r="I1584" s="98"/>
    </row>
    <row r="1585" spans="1:8">
      <c r="A1585" s="1">
        <v>0.99258069907410573</v>
      </c>
      <c r="B1585" s="1">
        <v>0.93104764500745685</v>
      </c>
      <c r="C1585" s="1">
        <v>0.93858737808229242</v>
      </c>
      <c r="D1585">
        <v>28</v>
      </c>
      <c r="E1585" s="98" t="s">
        <v>3822</v>
      </c>
      <c r="F1585" s="34" t="s">
        <v>3823</v>
      </c>
      <c r="G1585" s="36" t="s">
        <v>2442</v>
      </c>
      <c r="H1585" s="98"/>
    </row>
    <row r="1586" spans="1:8">
      <c r="A1586" s="1">
        <v>0.99258069907410573</v>
      </c>
      <c r="B1586" s="1">
        <v>0.93104764500745685</v>
      </c>
      <c r="C1586" s="1">
        <v>0.95494746696806265</v>
      </c>
      <c r="D1586">
        <v>26</v>
      </c>
      <c r="E1586" t="s">
        <v>3818</v>
      </c>
      <c r="F1586" s="34" t="s">
        <v>3819</v>
      </c>
      <c r="G1586" s="36" t="s">
        <v>2440</v>
      </c>
    </row>
    <row r="1587" spans="1:8">
      <c r="A1587" s="1">
        <v>0.99258069907410573</v>
      </c>
      <c r="B1587" s="1">
        <v>0.93104764500745685</v>
      </c>
      <c r="C1587" s="1">
        <v>0.99159202529478518</v>
      </c>
      <c r="D1587">
        <v>15</v>
      </c>
      <c r="E1587" s="98" t="s">
        <v>3796</v>
      </c>
      <c r="F1587" s="34" t="s">
        <v>3797</v>
      </c>
      <c r="G1587" s="36" t="s">
        <v>2458</v>
      </c>
      <c r="H1587" s="98"/>
    </row>
    <row r="1588" spans="1:8">
      <c r="A1588" s="1">
        <v>0.99258069907410595</v>
      </c>
      <c r="B1588" s="1">
        <v>0.93104764500745685</v>
      </c>
      <c r="C1588" s="1">
        <v>0.870855427874207</v>
      </c>
      <c r="D1588">
        <v>1</v>
      </c>
      <c r="E1588" t="s">
        <v>3771</v>
      </c>
      <c r="F1588" s="34" t="s">
        <v>3772</v>
      </c>
      <c r="G1588" s="35" t="s">
        <v>2443</v>
      </c>
      <c r="H1588" s="98"/>
    </row>
    <row r="1589" spans="1:8">
      <c r="A1589" s="151">
        <v>0.7705177108775364</v>
      </c>
      <c r="B1589" s="151">
        <v>0.13460555484819647</v>
      </c>
      <c r="C1589" s="151">
        <v>0.602835760866961</v>
      </c>
      <c r="D1589" s="82">
        <v>31</v>
      </c>
      <c r="E1589" s="82" t="s">
        <v>6680</v>
      </c>
      <c r="F1589" s="82" t="s">
        <v>6501</v>
      </c>
      <c r="G1589" s="82" t="s">
        <v>7063</v>
      </c>
    </row>
    <row r="1590" spans="1:8">
      <c r="A1590" s="151">
        <v>0.7705177108775364</v>
      </c>
      <c r="B1590" s="151">
        <v>0.13460555484819647</v>
      </c>
      <c r="C1590" s="151">
        <v>0.36266616514770023</v>
      </c>
      <c r="D1590" s="82">
        <v>33</v>
      </c>
      <c r="E1590" s="82" t="s">
        <v>6677</v>
      </c>
      <c r="F1590" s="82" t="s">
        <v>3995</v>
      </c>
      <c r="G1590" s="82" t="s">
        <v>7064</v>
      </c>
    </row>
    <row r="1591" spans="1:8">
      <c r="A1591" s="151">
        <v>0.7705177108775364</v>
      </c>
      <c r="B1591" s="151">
        <v>0.13460555484819647</v>
      </c>
      <c r="C1591" s="151">
        <v>0.84252023096242579</v>
      </c>
      <c r="D1591" s="82">
        <v>35</v>
      </c>
      <c r="E1591" s="82" t="s">
        <v>6683</v>
      </c>
      <c r="F1591" s="82" t="s">
        <v>3805</v>
      </c>
      <c r="G1591" s="82" t="s">
        <v>7065</v>
      </c>
    </row>
    <row r="1592" spans="1:8">
      <c r="A1592" s="151">
        <v>0.7705177108775364</v>
      </c>
      <c r="B1592" s="151">
        <v>0.13460555484819647</v>
      </c>
      <c r="C1592" s="151">
        <v>0.69331701776115162</v>
      </c>
      <c r="D1592" s="82">
        <v>37</v>
      </c>
      <c r="E1592" s="82" t="s">
        <v>6682</v>
      </c>
      <c r="F1592" s="82" t="s">
        <v>3817</v>
      </c>
      <c r="G1592" s="82" t="s">
        <v>7066</v>
      </c>
    </row>
    <row r="1593" spans="1:8">
      <c r="A1593" s="151">
        <v>0.7705177108775364</v>
      </c>
      <c r="B1593" s="151">
        <v>0.13460555484819647</v>
      </c>
      <c r="C1593" s="151">
        <v>0.55348234330332602</v>
      </c>
      <c r="D1593" s="82">
        <v>39</v>
      </c>
      <c r="E1593" s="82" t="s">
        <v>6684</v>
      </c>
      <c r="F1593" s="82" t="s">
        <v>6685</v>
      </c>
      <c r="G1593" s="82" t="s">
        <v>7067</v>
      </c>
    </row>
    <row r="1594" spans="1:8">
      <c r="A1594" s="151">
        <v>0.7705177108775364</v>
      </c>
      <c r="B1594" s="151">
        <v>0.13460555484819647</v>
      </c>
      <c r="C1594" s="151">
        <v>0.2185885445434721</v>
      </c>
      <c r="D1594" s="82">
        <v>41</v>
      </c>
      <c r="E1594" s="82" t="s">
        <v>6692</v>
      </c>
      <c r="F1594" s="82" t="s">
        <v>6693</v>
      </c>
      <c r="G1594" s="82" t="s">
        <v>7068</v>
      </c>
    </row>
    <row r="1595" spans="1:8">
      <c r="A1595" s="151">
        <v>0.7705177108775364</v>
      </c>
      <c r="B1595" s="151">
        <v>0.13460555484819647</v>
      </c>
      <c r="C1595" s="151">
        <v>0.44358850889690138</v>
      </c>
      <c r="D1595" s="82">
        <v>43</v>
      </c>
      <c r="E1595" s="82" t="s">
        <v>6686</v>
      </c>
      <c r="F1595" s="82" t="s">
        <v>6687</v>
      </c>
      <c r="G1595" s="82" t="s">
        <v>7069</v>
      </c>
    </row>
    <row r="1596" spans="1:8">
      <c r="A1596" s="151">
        <v>0.7705177108775364</v>
      </c>
      <c r="B1596" s="151">
        <v>0.13460555484819647</v>
      </c>
      <c r="C1596" s="151">
        <v>0.52969855071531824</v>
      </c>
      <c r="D1596" s="82">
        <v>45</v>
      </c>
      <c r="E1596" s="82" t="s">
        <v>6690</v>
      </c>
      <c r="F1596" s="82" t="s">
        <v>6691</v>
      </c>
      <c r="G1596" s="82" t="s">
        <v>7070</v>
      </c>
    </row>
    <row r="1597" spans="1:8">
      <c r="A1597" s="151">
        <v>0.7705177108775364</v>
      </c>
      <c r="B1597" s="151">
        <v>0.13460555484819647</v>
      </c>
      <c r="C1597" s="151">
        <v>0.50206923066968767</v>
      </c>
      <c r="D1597" s="82">
        <v>47</v>
      </c>
      <c r="E1597" s="82" t="s">
        <v>6681</v>
      </c>
      <c r="F1597" s="82" t="s">
        <v>4304</v>
      </c>
      <c r="G1597" s="82" t="s">
        <v>7071</v>
      </c>
    </row>
    <row r="1598" spans="1:8">
      <c r="A1598" s="151">
        <v>0.7705177108775364</v>
      </c>
      <c r="B1598" s="151">
        <v>0.13460555484819647</v>
      </c>
      <c r="C1598" s="151">
        <v>9.7342342318991637E-2</v>
      </c>
      <c r="D1598" s="82">
        <v>49</v>
      </c>
      <c r="E1598" s="82" t="s">
        <v>6688</v>
      </c>
      <c r="F1598" s="82" t="s">
        <v>6689</v>
      </c>
      <c r="G1598" s="82" t="s">
        <v>7072</v>
      </c>
    </row>
    <row r="1599" spans="1:8">
      <c r="A1599" s="151">
        <v>0.7705177108775364</v>
      </c>
      <c r="B1599" s="151">
        <v>0.13460555484819647</v>
      </c>
      <c r="C1599" s="151">
        <v>0.65813266142174132</v>
      </c>
      <c r="D1599" s="82">
        <v>51</v>
      </c>
      <c r="E1599" s="82" t="s">
        <v>6678</v>
      </c>
      <c r="F1599" s="82" t="s">
        <v>6679</v>
      </c>
      <c r="G1599" s="82" t="s">
        <v>7073</v>
      </c>
    </row>
  </sheetData>
  <autoFilter ref="A1:I1588">
    <sortState ref="A718:I866">
      <sortCondition ref="C1:C1588"/>
    </sortState>
  </autoFilter>
  <hyperlinks>
    <hyperlink ref="G26" r:id="rId1"/>
    <hyperlink ref="H80" r:id="rId2"/>
    <hyperlink ref="H81" r:id="rId3"/>
    <hyperlink ref="H60" r:id="rId4"/>
    <hyperlink ref="H89" r:id="rId5"/>
    <hyperlink ref="H88" r:id="rId6"/>
    <hyperlink ref="H83" r:id="rId7"/>
    <hyperlink ref="H114" r:id="rId8"/>
    <hyperlink ref="H104" r:id="rId9"/>
    <hyperlink ref="H59" r:id="rId10"/>
    <hyperlink ref="H58" r:id="rId11"/>
    <hyperlink ref="H86" r:id="rId12"/>
    <hyperlink ref="H55" r:id="rId13"/>
    <hyperlink ref="H76" r:id="rId14"/>
    <hyperlink ref="H119" r:id="rId15"/>
    <hyperlink ref="H57" r:id="rId16"/>
    <hyperlink ref="H50" r:id="rId17"/>
    <hyperlink ref="H49" r:id="rId18"/>
    <hyperlink ref="H62" r:id="rId19"/>
    <hyperlink ref="H109" r:id="rId20"/>
    <hyperlink ref="H110" r:id="rId21"/>
    <hyperlink ref="H101" r:id="rId22"/>
    <hyperlink ref="H96" r:id="rId23"/>
    <hyperlink ref="H97" r:id="rId24"/>
    <hyperlink ref="H111" r:id="rId25"/>
    <hyperlink ref="H73" r:id="rId26"/>
    <hyperlink ref="H67" r:id="rId27"/>
    <hyperlink ref="H116" r:id="rId28"/>
    <hyperlink ref="H78" r:id="rId29"/>
    <hyperlink ref="H70" r:id="rId30"/>
    <hyperlink ref="H82" r:id="rId31"/>
    <hyperlink ref="H120" r:id="rId32"/>
    <hyperlink ref="H53" r:id="rId33"/>
    <hyperlink ref="H100" r:id="rId34"/>
    <hyperlink ref="H52" r:id="rId35"/>
    <hyperlink ref="H118" r:id="rId36"/>
    <hyperlink ref="H64" r:id="rId37"/>
    <hyperlink ref="H51" r:id="rId38"/>
    <hyperlink ref="H107" r:id="rId39"/>
    <hyperlink ref="H94" r:id="rId40"/>
    <hyperlink ref="H112" r:id="rId41"/>
    <hyperlink ref="H99" r:id="rId42"/>
    <hyperlink ref="H48" r:id="rId43"/>
    <hyperlink ref="H85" r:id="rId44"/>
    <hyperlink ref="H63" r:id="rId45"/>
    <hyperlink ref="H91" r:id="rId46"/>
    <hyperlink ref="G167" r:id="rId47"/>
    <hyperlink ref="G262" r:id="rId48"/>
    <hyperlink ref="G356" r:id="rId49"/>
    <hyperlink ref="G359" r:id="rId50"/>
    <hyperlink ref="G381" r:id="rId51"/>
    <hyperlink ref="G373" r:id="rId52"/>
    <hyperlink ref="G377" r:id="rId53"/>
    <hyperlink ref="G364" r:id="rId54"/>
    <hyperlink ref="G363" r:id="rId55"/>
    <hyperlink ref="G347" r:id="rId56"/>
    <hyperlink ref="G384" r:id="rId57"/>
    <hyperlink ref="G367" r:id="rId58"/>
    <hyperlink ref="G379" r:id="rId59"/>
    <hyperlink ref="G349" r:id="rId60"/>
    <hyperlink ref="G358" r:id="rId61"/>
    <hyperlink ref="G365" r:id="rId62"/>
    <hyperlink ref="G378" r:id="rId63"/>
    <hyperlink ref="G372" r:id="rId64"/>
    <hyperlink ref="G361" r:id="rId65"/>
    <hyperlink ref="G360" r:id="rId66"/>
    <hyperlink ref="G346" r:id="rId67"/>
    <hyperlink ref="G382" r:id="rId68"/>
    <hyperlink ref="G355" r:id="rId69"/>
    <hyperlink ref="G370" r:id="rId70"/>
    <hyperlink ref="G375" r:id="rId71"/>
    <hyperlink ref="G368" r:id="rId72"/>
    <hyperlink ref="G376" r:id="rId73"/>
    <hyperlink ref="G369" r:id="rId74"/>
    <hyperlink ref="G374" r:id="rId75"/>
    <hyperlink ref="G366" r:id="rId76"/>
    <hyperlink ref="G371" r:id="rId77"/>
    <hyperlink ref="G353" r:id="rId78"/>
    <hyperlink ref="G348" r:id="rId79"/>
    <hyperlink ref="G357" r:id="rId80"/>
    <hyperlink ref="G351" r:id="rId81"/>
    <hyperlink ref="G380" r:id="rId82"/>
    <hyperlink ref="G354" r:id="rId83"/>
    <hyperlink ref="G352" r:id="rId84"/>
    <hyperlink ref="G383" r:id="rId8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053"/>
  <sheetViews>
    <sheetView workbookViewId="0">
      <selection activeCell="C1958" sqref="C1958"/>
    </sheetView>
  </sheetViews>
  <sheetFormatPr defaultRowHeight="15"/>
  <cols>
    <col min="1" max="1" width="37" customWidth="1"/>
    <col min="2" max="2" width="22.7109375" customWidth="1"/>
    <col min="3" max="3" width="30.28515625" customWidth="1"/>
    <col min="4" max="4" width="14.42578125" customWidth="1"/>
    <col min="5" max="5" width="24.7109375" customWidth="1"/>
    <col min="6" max="6" width="18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5" t="s">
        <v>2134</v>
      </c>
      <c r="H1" s="15" t="s">
        <v>2135</v>
      </c>
      <c r="I1" s="15" t="s">
        <v>2136</v>
      </c>
      <c r="J1" s="16" t="s">
        <v>2137</v>
      </c>
      <c r="K1" s="16" t="s">
        <v>2138</v>
      </c>
      <c r="L1" s="16" t="s">
        <v>2139</v>
      </c>
    </row>
    <row r="2" spans="1:12">
      <c r="A2" t="s">
        <v>6</v>
      </c>
      <c r="B2" s="1">
        <v>0.93694213239222535</v>
      </c>
      <c r="C2" t="s">
        <v>7</v>
      </c>
      <c r="D2" s="1">
        <v>0.87595009609222407</v>
      </c>
      <c r="E2" t="s">
        <v>9</v>
      </c>
      <c r="F2" s="1">
        <v>0.91914089971549606</v>
      </c>
    </row>
    <row r="3" spans="1:12">
      <c r="A3" t="s">
        <v>6</v>
      </c>
      <c r="B3" s="1">
        <v>0.93694213239222535</v>
      </c>
      <c r="C3" t="s">
        <v>7</v>
      </c>
      <c r="D3" s="1">
        <v>0.87595009609222407</v>
      </c>
      <c r="E3" t="s">
        <v>10</v>
      </c>
      <c r="F3" s="1">
        <v>0.7024281249472103</v>
      </c>
    </row>
    <row r="4" spans="1:12">
      <c r="A4" t="s">
        <v>6</v>
      </c>
      <c r="B4" s="1">
        <v>0.93694213239222535</v>
      </c>
      <c r="C4" t="s">
        <v>7</v>
      </c>
      <c r="D4" s="1">
        <v>0.87595009609222407</v>
      </c>
      <c r="E4" t="s">
        <v>11</v>
      </c>
      <c r="F4" s="1">
        <v>0.53628891688923841</v>
      </c>
    </row>
    <row r="5" spans="1:12">
      <c r="A5" t="s">
        <v>6</v>
      </c>
      <c r="B5" s="1">
        <v>0.93694213239222535</v>
      </c>
      <c r="C5" t="s">
        <v>7</v>
      </c>
      <c r="D5" s="1">
        <v>0.87595009609222407</v>
      </c>
      <c r="E5" t="s">
        <v>12</v>
      </c>
      <c r="F5" s="1">
        <v>0.2170272339992928</v>
      </c>
    </row>
    <row r="6" spans="1:12">
      <c r="A6" t="s">
        <v>6</v>
      </c>
      <c r="B6" s="1">
        <v>0.93694213239222535</v>
      </c>
      <c r="C6" t="s">
        <v>7</v>
      </c>
      <c r="D6" s="1">
        <v>0.87595009609222407</v>
      </c>
      <c r="E6" t="s">
        <v>13</v>
      </c>
      <c r="F6" s="1">
        <v>0.96790292564142799</v>
      </c>
    </row>
    <row r="7" spans="1:12">
      <c r="A7" t="s">
        <v>6</v>
      </c>
      <c r="B7" s="1">
        <v>0.93694213239222535</v>
      </c>
      <c r="C7" t="s">
        <v>7</v>
      </c>
      <c r="D7" s="1">
        <v>0.87595009609222407</v>
      </c>
      <c r="E7" t="s">
        <v>14</v>
      </c>
      <c r="F7" s="1">
        <v>0.99874939375503957</v>
      </c>
    </row>
    <row r="8" spans="1:12">
      <c r="A8" t="s">
        <v>6</v>
      </c>
      <c r="B8" s="1">
        <v>0.93694213239222535</v>
      </c>
      <c r="C8" t="s">
        <v>7</v>
      </c>
      <c r="D8" s="1">
        <v>0.87595009609222407</v>
      </c>
      <c r="E8" t="s">
        <v>15</v>
      </c>
      <c r="F8" s="1">
        <v>0.90058553302102917</v>
      </c>
    </row>
    <row r="9" spans="1:12">
      <c r="A9" t="s">
        <v>6</v>
      </c>
      <c r="B9" s="1">
        <v>0.93694213239222535</v>
      </c>
      <c r="C9" t="s">
        <v>7</v>
      </c>
      <c r="D9" s="1">
        <v>0.87595009609222407</v>
      </c>
      <c r="E9" t="s">
        <v>16</v>
      </c>
      <c r="F9" s="1">
        <v>0.5770512094393111</v>
      </c>
    </row>
    <row r="10" spans="1:12">
      <c r="A10" t="s">
        <v>6</v>
      </c>
      <c r="B10" s="1">
        <v>0.93694213239222535</v>
      </c>
      <c r="C10" t="s">
        <v>7</v>
      </c>
      <c r="D10" s="1">
        <v>0.87595009609222407</v>
      </c>
      <c r="E10" t="s">
        <v>17</v>
      </c>
      <c r="F10" s="1">
        <v>0.15491575714933714</v>
      </c>
    </row>
    <row r="11" spans="1:12">
      <c r="A11" t="s">
        <v>6</v>
      </c>
      <c r="B11" s="1">
        <v>0.93694213239222535</v>
      </c>
      <c r="C11" t="s">
        <v>7</v>
      </c>
      <c r="D11" s="1">
        <v>0.87595009609222407</v>
      </c>
      <c r="E11" t="s">
        <v>18</v>
      </c>
      <c r="F11" s="1">
        <v>0.55235670023583106</v>
      </c>
    </row>
    <row r="12" spans="1:12">
      <c r="A12" t="s">
        <v>6</v>
      </c>
      <c r="B12" s="1">
        <v>0.93694213239222535</v>
      </c>
      <c r="C12" t="s">
        <v>7</v>
      </c>
      <c r="D12" s="1">
        <v>0.87595009609222407</v>
      </c>
      <c r="E12" t="s">
        <v>19</v>
      </c>
      <c r="F12" s="1">
        <v>0.88055351300918561</v>
      </c>
    </row>
    <row r="13" spans="1:12">
      <c r="A13" t="s">
        <v>6</v>
      </c>
      <c r="B13" s="1">
        <v>0.93694213239222535</v>
      </c>
      <c r="C13" t="s">
        <v>7</v>
      </c>
      <c r="D13" s="1">
        <v>0.87595009609222407</v>
      </c>
      <c r="E13" t="s">
        <v>20</v>
      </c>
      <c r="F13" s="1">
        <v>0.85214278546878974</v>
      </c>
    </row>
    <row r="14" spans="1:12">
      <c r="A14" t="s">
        <v>6</v>
      </c>
      <c r="B14" s="1">
        <v>0.93694213239222535</v>
      </c>
      <c r="C14" t="s">
        <v>7</v>
      </c>
      <c r="D14" s="1">
        <v>0.87595009609222407</v>
      </c>
      <c r="E14" t="s">
        <v>21</v>
      </c>
      <c r="F14" s="1">
        <v>0.57590866693187615</v>
      </c>
    </row>
    <row r="15" spans="1:12">
      <c r="A15" t="s">
        <v>6</v>
      </c>
      <c r="B15" s="1">
        <v>0.93694213239222535</v>
      </c>
      <c r="C15" t="s">
        <v>7</v>
      </c>
      <c r="D15" s="1">
        <v>0.87595009609222407</v>
      </c>
      <c r="E15" t="s">
        <v>22</v>
      </c>
      <c r="F15" s="1">
        <v>3.2911345562412708E-2</v>
      </c>
    </row>
    <row r="16" spans="1:12">
      <c r="A16" t="s">
        <v>6</v>
      </c>
      <c r="B16" s="1">
        <v>0.93694213239222535</v>
      </c>
      <c r="C16" t="s">
        <v>7</v>
      </c>
      <c r="D16" s="1">
        <v>0.87595009609222407</v>
      </c>
      <c r="E16" t="s">
        <v>23</v>
      </c>
      <c r="F16" s="1">
        <v>0.38815570900204266</v>
      </c>
    </row>
    <row r="17" spans="1:6">
      <c r="A17" t="s">
        <v>6</v>
      </c>
      <c r="B17" s="1">
        <v>0.93694213239222535</v>
      </c>
      <c r="C17" t="s">
        <v>7</v>
      </c>
      <c r="D17" s="1">
        <v>0.87595009609222407</v>
      </c>
      <c r="E17" t="s">
        <v>24</v>
      </c>
      <c r="F17" s="1">
        <v>0.24878585361921046</v>
      </c>
    </row>
    <row r="18" spans="1:6">
      <c r="A18" t="s">
        <v>6</v>
      </c>
      <c r="B18" s="1">
        <v>0.93694213239222535</v>
      </c>
      <c r="C18" t="s">
        <v>7</v>
      </c>
      <c r="D18" s="1">
        <v>0.87595009609222407</v>
      </c>
      <c r="E18" t="s">
        <v>25</v>
      </c>
      <c r="F18" s="1">
        <v>0.43453933840211567</v>
      </c>
    </row>
    <row r="19" spans="1:6">
      <c r="A19" t="s">
        <v>6</v>
      </c>
      <c r="B19" s="1">
        <v>0.93694213239222535</v>
      </c>
      <c r="C19" t="s">
        <v>7</v>
      </c>
      <c r="D19" s="1">
        <v>0.87595009609222407</v>
      </c>
      <c r="E19" t="s">
        <v>26</v>
      </c>
      <c r="F19" s="1">
        <v>0.69004920309849749</v>
      </c>
    </row>
    <row r="20" spans="1:6">
      <c r="A20" t="s">
        <v>6</v>
      </c>
      <c r="B20" s="1">
        <v>0.93694213239222535</v>
      </c>
      <c r="C20" t="s">
        <v>7</v>
      </c>
      <c r="D20" s="1">
        <v>0.87595009609222407</v>
      </c>
      <c r="E20" t="s">
        <v>27</v>
      </c>
      <c r="F20" s="1">
        <v>0.70578019898192179</v>
      </c>
    </row>
    <row r="21" spans="1:6">
      <c r="A21" t="s">
        <v>6</v>
      </c>
      <c r="B21" s="1">
        <v>0.93694213239222535</v>
      </c>
      <c r="C21" t="s">
        <v>7</v>
      </c>
      <c r="D21" s="1">
        <v>0.87595009609222407</v>
      </c>
      <c r="E21" t="s">
        <v>28</v>
      </c>
      <c r="F21" s="1">
        <v>0.55022245226211997</v>
      </c>
    </row>
    <row r="22" spans="1:6">
      <c r="A22" t="s">
        <v>6</v>
      </c>
      <c r="B22" s="1">
        <v>0.93694213239222535</v>
      </c>
      <c r="C22" t="s">
        <v>7</v>
      </c>
      <c r="D22" s="1">
        <v>0.87595009609222407</v>
      </c>
      <c r="E22" t="s">
        <v>29</v>
      </c>
      <c r="F22" s="1">
        <v>0.87231885426034939</v>
      </c>
    </row>
    <row r="23" spans="1:6">
      <c r="A23" t="s">
        <v>6</v>
      </c>
      <c r="B23" s="1">
        <v>0.93694213239222535</v>
      </c>
      <c r="C23" t="s">
        <v>7</v>
      </c>
      <c r="D23" s="1">
        <v>0.87595009609222407</v>
      </c>
      <c r="E23" t="s">
        <v>30</v>
      </c>
      <c r="F23" s="1">
        <v>0.20222171926840327</v>
      </c>
    </row>
    <row r="24" spans="1:6">
      <c r="A24" t="s">
        <v>6</v>
      </c>
      <c r="B24" s="1">
        <v>0.93694213239222535</v>
      </c>
      <c r="C24" t="s">
        <v>7</v>
      </c>
      <c r="D24" s="1">
        <v>0.87595009609222407</v>
      </c>
      <c r="E24" t="s">
        <v>31</v>
      </c>
      <c r="F24" s="1">
        <v>0.50037688478676046</v>
      </c>
    </row>
    <row r="25" spans="1:6">
      <c r="A25" t="s">
        <v>6</v>
      </c>
      <c r="B25" s="1">
        <v>0.93694213239222535</v>
      </c>
      <c r="C25" t="s">
        <v>7</v>
      </c>
      <c r="D25" s="1">
        <v>0.87595009609222407</v>
      </c>
      <c r="E25" t="s">
        <v>32</v>
      </c>
      <c r="F25" s="1">
        <v>0.65012215155073128</v>
      </c>
    </row>
    <row r="26" spans="1:6">
      <c r="A26" t="s">
        <v>6</v>
      </c>
      <c r="B26" s="1">
        <v>0.93694213239222535</v>
      </c>
      <c r="C26" t="s">
        <v>7</v>
      </c>
      <c r="D26" s="1">
        <v>0.87595009609222407</v>
      </c>
      <c r="E26" t="s">
        <v>33</v>
      </c>
      <c r="F26" s="1">
        <v>0.71331771014779155</v>
      </c>
    </row>
    <row r="27" spans="1:6">
      <c r="A27" t="s">
        <v>6</v>
      </c>
      <c r="B27" s="1">
        <v>0.93694213239222535</v>
      </c>
      <c r="C27" t="s">
        <v>7</v>
      </c>
      <c r="D27" s="1">
        <v>0.87595009609222407</v>
      </c>
      <c r="E27" t="s">
        <v>34</v>
      </c>
      <c r="F27" s="1">
        <v>0.54379389274428958</v>
      </c>
    </row>
    <row r="28" spans="1:6">
      <c r="A28" t="s">
        <v>6</v>
      </c>
      <c r="B28" s="1">
        <v>0.93694213239222535</v>
      </c>
      <c r="C28" t="s">
        <v>7</v>
      </c>
      <c r="D28" s="1">
        <v>0.87595009609222407</v>
      </c>
      <c r="E28" t="s">
        <v>35</v>
      </c>
      <c r="F28" s="1">
        <v>0.55057474920865024</v>
      </c>
    </row>
    <row r="29" spans="1:6">
      <c r="A29" t="s">
        <v>6</v>
      </c>
      <c r="B29" s="1">
        <v>0.93694213239222535</v>
      </c>
      <c r="C29" t="s">
        <v>7</v>
      </c>
      <c r="D29" s="1">
        <v>0.87595009609222407</v>
      </c>
      <c r="E29" t="s">
        <v>36</v>
      </c>
      <c r="F29" s="1">
        <v>0.37282033756906185</v>
      </c>
    </row>
    <row r="30" spans="1:6">
      <c r="A30" t="s">
        <v>6</v>
      </c>
      <c r="B30" s="1">
        <v>0.93694213239222535</v>
      </c>
      <c r="C30" t="s">
        <v>7</v>
      </c>
      <c r="D30" s="1">
        <v>0.87595009609222407</v>
      </c>
      <c r="E30" t="s">
        <v>37</v>
      </c>
      <c r="F30" s="1">
        <v>6.2492698033057237E-2</v>
      </c>
    </row>
    <row r="31" spans="1:6">
      <c r="A31" t="s">
        <v>6</v>
      </c>
      <c r="B31" s="1">
        <v>0.93694213239222535</v>
      </c>
      <c r="C31" t="s">
        <v>7</v>
      </c>
      <c r="D31" s="1">
        <v>0.87595009609222407</v>
      </c>
      <c r="E31" t="s">
        <v>38</v>
      </c>
      <c r="F31" s="1">
        <v>0.98097968020192527</v>
      </c>
    </row>
    <row r="32" spans="1:6">
      <c r="A32" t="s">
        <v>6</v>
      </c>
      <c r="B32" s="1">
        <v>0.93694213239222535</v>
      </c>
      <c r="C32" t="s">
        <v>7</v>
      </c>
      <c r="D32" s="1">
        <v>0.87595009609222407</v>
      </c>
      <c r="E32" t="s">
        <v>39</v>
      </c>
      <c r="F32" s="1">
        <v>0.29197047768964901</v>
      </c>
    </row>
    <row r="33" spans="1:6">
      <c r="A33" t="s">
        <v>6</v>
      </c>
      <c r="B33" s="1">
        <v>0.93694213239222535</v>
      </c>
      <c r="C33" t="s">
        <v>7</v>
      </c>
      <c r="D33" s="1">
        <v>0.87595009609222407</v>
      </c>
      <c r="E33" t="s">
        <v>40</v>
      </c>
      <c r="F33" s="1">
        <v>4.0568633372745078E-2</v>
      </c>
    </row>
    <row r="34" spans="1:6">
      <c r="A34" t="s">
        <v>6</v>
      </c>
      <c r="B34" s="1">
        <v>0.93694213239222535</v>
      </c>
      <c r="C34" t="s">
        <v>7</v>
      </c>
      <c r="D34" s="1">
        <v>0.87595009609222407</v>
      </c>
      <c r="E34" t="s">
        <v>41</v>
      </c>
      <c r="F34" s="1">
        <v>0.27182430858090989</v>
      </c>
    </row>
    <row r="35" spans="1:6">
      <c r="A35" t="s">
        <v>6</v>
      </c>
      <c r="B35" s="1">
        <v>0.93694213239222535</v>
      </c>
      <c r="C35" t="s">
        <v>7</v>
      </c>
      <c r="D35" s="1">
        <v>0.87595009609222407</v>
      </c>
      <c r="E35" t="s">
        <v>42</v>
      </c>
      <c r="F35" s="1">
        <v>0.85636230206055453</v>
      </c>
    </row>
    <row r="36" spans="1:6">
      <c r="A36" t="s">
        <v>6</v>
      </c>
      <c r="B36" s="1">
        <v>0.93694213239222535</v>
      </c>
      <c r="C36" t="s">
        <v>7</v>
      </c>
      <c r="D36" s="1">
        <v>0.87595009609222407</v>
      </c>
      <c r="E36" t="s">
        <v>43</v>
      </c>
      <c r="F36" s="1">
        <v>0.27250597242069641</v>
      </c>
    </row>
    <row r="37" spans="1:6">
      <c r="A37" t="s">
        <v>6</v>
      </c>
      <c r="B37" s="1">
        <v>0.93694213239222535</v>
      </c>
      <c r="C37" t="s">
        <v>7</v>
      </c>
      <c r="D37" s="1">
        <v>0.87595009609222407</v>
      </c>
      <c r="E37" t="s">
        <v>44</v>
      </c>
      <c r="F37" s="1">
        <v>6.5288094677753428E-2</v>
      </c>
    </row>
    <row r="38" spans="1:6">
      <c r="A38" t="s">
        <v>6</v>
      </c>
      <c r="B38" s="1">
        <v>0.93694213239222535</v>
      </c>
      <c r="C38" t="s">
        <v>7</v>
      </c>
      <c r="D38" s="1">
        <v>0.87595009609222407</v>
      </c>
      <c r="E38" t="s">
        <v>45</v>
      </c>
      <c r="F38" s="1">
        <v>0.41482862447608193</v>
      </c>
    </row>
    <row r="39" spans="1:6">
      <c r="A39" t="s">
        <v>6</v>
      </c>
      <c r="B39" s="1">
        <v>0.93694213239222535</v>
      </c>
      <c r="C39" t="s">
        <v>7</v>
      </c>
      <c r="D39" s="1">
        <v>0.87595009609222407</v>
      </c>
      <c r="E39" t="s">
        <v>46</v>
      </c>
      <c r="F39" s="1">
        <v>0.75822827541334625</v>
      </c>
    </row>
    <row r="40" spans="1:6">
      <c r="A40" t="s">
        <v>6</v>
      </c>
      <c r="B40" s="1">
        <v>0.93694213239222535</v>
      </c>
      <c r="C40" t="s">
        <v>7</v>
      </c>
      <c r="D40" s="1">
        <v>0.87595009609222407</v>
      </c>
      <c r="E40" t="s">
        <v>47</v>
      </c>
      <c r="F40" s="1">
        <v>0.21453596341539838</v>
      </c>
    </row>
    <row r="41" spans="1:6">
      <c r="A41" t="s">
        <v>6</v>
      </c>
      <c r="B41" s="1">
        <v>0.93694213239222535</v>
      </c>
      <c r="C41" t="s">
        <v>7</v>
      </c>
      <c r="D41" s="1">
        <v>0.87595009609222407</v>
      </c>
      <c r="E41" t="s">
        <v>48</v>
      </c>
      <c r="F41" s="1">
        <v>0.59548366987792944</v>
      </c>
    </row>
    <row r="42" spans="1:6">
      <c r="A42" t="s">
        <v>6</v>
      </c>
      <c r="B42" s="1">
        <v>0.93694213239222535</v>
      </c>
      <c r="C42" t="s">
        <v>7</v>
      </c>
      <c r="D42" s="1">
        <v>0.87595009609222407</v>
      </c>
      <c r="E42" t="s">
        <v>49</v>
      </c>
      <c r="F42" s="1">
        <v>0.42107655469452399</v>
      </c>
    </row>
    <row r="43" spans="1:6">
      <c r="A43" t="s">
        <v>6</v>
      </c>
      <c r="B43" s="1">
        <v>0.93694213239222535</v>
      </c>
      <c r="C43" t="s">
        <v>7</v>
      </c>
      <c r="D43" s="1">
        <v>0.87595009609222407</v>
      </c>
      <c r="E43" t="s">
        <v>50</v>
      </c>
      <c r="F43" s="1">
        <v>0.97362087274574816</v>
      </c>
    </row>
    <row r="44" spans="1:6">
      <c r="A44" t="s">
        <v>6</v>
      </c>
      <c r="B44" s="1">
        <v>0.93694213239222535</v>
      </c>
      <c r="C44" t="s">
        <v>7</v>
      </c>
      <c r="D44" s="1">
        <v>0.87595009609222407</v>
      </c>
      <c r="E44" t="s">
        <v>51</v>
      </c>
      <c r="F44" s="1">
        <v>0.34029770137134363</v>
      </c>
    </row>
    <row r="45" spans="1:6">
      <c r="A45" t="s">
        <v>6</v>
      </c>
      <c r="B45" s="1">
        <v>0.93694213239222535</v>
      </c>
      <c r="C45" t="s">
        <v>7</v>
      </c>
      <c r="D45" s="1">
        <v>0.87595009609222407</v>
      </c>
      <c r="E45" t="s">
        <v>52</v>
      </c>
      <c r="F45" s="1">
        <v>0.87213860802359444</v>
      </c>
    </row>
    <row r="46" spans="1:6">
      <c r="A46" t="s">
        <v>6</v>
      </c>
      <c r="B46" s="1">
        <v>0.93694213239222535</v>
      </c>
      <c r="C46" t="s">
        <v>8</v>
      </c>
      <c r="D46" s="1">
        <v>0.22214704685362552</v>
      </c>
      <c r="E46" t="s">
        <v>53</v>
      </c>
      <c r="F46" s="1">
        <v>0.85929676420973433</v>
      </c>
    </row>
    <row r="47" spans="1:6">
      <c r="A47" t="s">
        <v>6</v>
      </c>
      <c r="B47" s="1">
        <v>0.93694213239222535</v>
      </c>
      <c r="C47" t="s">
        <v>8</v>
      </c>
      <c r="D47" s="1">
        <v>0.22214704685362552</v>
      </c>
      <c r="E47" t="s">
        <v>54</v>
      </c>
      <c r="F47" s="1">
        <v>0.31186817926704824</v>
      </c>
    </row>
    <row r="48" spans="1:6">
      <c r="A48" t="s">
        <v>6</v>
      </c>
      <c r="B48" s="1">
        <v>0.93694213239222535</v>
      </c>
      <c r="C48" t="s">
        <v>8</v>
      </c>
      <c r="D48" s="1">
        <v>0.22214704685362552</v>
      </c>
      <c r="E48" t="s">
        <v>55</v>
      </c>
      <c r="F48" s="1">
        <v>0.72921110320167104</v>
      </c>
    </row>
    <row r="49" spans="1:6">
      <c r="A49" t="s">
        <v>6</v>
      </c>
      <c r="B49" s="1">
        <v>0.93694213239222535</v>
      </c>
      <c r="C49" t="s">
        <v>8</v>
      </c>
      <c r="D49" s="1">
        <v>0.22214704685362552</v>
      </c>
      <c r="E49" t="s">
        <v>56</v>
      </c>
      <c r="F49" s="1">
        <v>0.95073496761849552</v>
      </c>
    </row>
    <row r="50" spans="1:6">
      <c r="A50" t="s">
        <v>6</v>
      </c>
      <c r="B50" s="1">
        <v>0.93694213239222535</v>
      </c>
      <c r="C50" t="s">
        <v>8</v>
      </c>
      <c r="D50" s="1">
        <v>0.22214704685362552</v>
      </c>
      <c r="E50" t="s">
        <v>57</v>
      </c>
      <c r="F50" s="1">
        <v>0.29781989551564791</v>
      </c>
    </row>
    <row r="51" spans="1:6">
      <c r="A51" t="s">
        <v>6</v>
      </c>
      <c r="B51" s="1">
        <v>0.93694213239222535</v>
      </c>
      <c r="C51" t="s">
        <v>8</v>
      </c>
      <c r="D51" s="1">
        <v>0.22214704685362552</v>
      </c>
      <c r="E51" t="s">
        <v>58</v>
      </c>
      <c r="F51" s="1">
        <v>0.70048008811240059</v>
      </c>
    </row>
    <row r="52" spans="1:6">
      <c r="A52" t="s">
        <v>6</v>
      </c>
      <c r="B52" s="1">
        <v>0.93694213239222535</v>
      </c>
      <c r="C52" t="s">
        <v>8</v>
      </c>
      <c r="D52" s="1">
        <v>0.22214704685362552</v>
      </c>
      <c r="E52" t="s">
        <v>59</v>
      </c>
      <c r="F52" s="1">
        <v>0.71052057510684985</v>
      </c>
    </row>
    <row r="53" spans="1:6">
      <c r="A53" t="s">
        <v>6</v>
      </c>
      <c r="B53" s="1">
        <v>0.93694213239222535</v>
      </c>
      <c r="C53" t="s">
        <v>8</v>
      </c>
      <c r="D53" s="1">
        <v>0.22214704685362552</v>
      </c>
      <c r="E53" t="s">
        <v>60</v>
      </c>
      <c r="F53" s="1">
        <v>0.37444196620507419</v>
      </c>
    </row>
    <row r="54" spans="1:6">
      <c r="A54" t="s">
        <v>6</v>
      </c>
      <c r="B54" s="1">
        <v>0.93694213239222535</v>
      </c>
      <c r="C54" t="s">
        <v>8</v>
      </c>
      <c r="D54" s="1">
        <v>0.22214704685362552</v>
      </c>
      <c r="E54" t="s">
        <v>61</v>
      </c>
      <c r="F54" s="1">
        <v>0.49664135988048608</v>
      </c>
    </row>
    <row r="55" spans="1:6">
      <c r="A55" t="s">
        <v>6</v>
      </c>
      <c r="B55" s="1">
        <v>0.93694213239222535</v>
      </c>
      <c r="C55" t="s">
        <v>8</v>
      </c>
      <c r="D55" s="1">
        <v>0.22214704685362552</v>
      </c>
      <c r="E55" t="s">
        <v>62</v>
      </c>
      <c r="F55" s="1">
        <v>0.17585856699907954</v>
      </c>
    </row>
    <row r="56" spans="1:6">
      <c r="A56" t="s">
        <v>6</v>
      </c>
      <c r="B56" s="1">
        <v>0.93694213239222535</v>
      </c>
      <c r="C56" t="s">
        <v>8</v>
      </c>
      <c r="D56" s="1">
        <v>0.22214704685362552</v>
      </c>
      <c r="E56" t="s">
        <v>63</v>
      </c>
      <c r="F56" s="1">
        <v>6.0870477872533302E-2</v>
      </c>
    </row>
    <row r="57" spans="1:6">
      <c r="A57" t="s">
        <v>6</v>
      </c>
      <c r="B57" s="1">
        <v>0.93694213239222535</v>
      </c>
      <c r="C57" t="s">
        <v>8</v>
      </c>
      <c r="D57" s="1">
        <v>0.22214704685362552</v>
      </c>
      <c r="E57" t="s">
        <v>64</v>
      </c>
      <c r="F57" s="1">
        <v>0.13782316303738817</v>
      </c>
    </row>
    <row r="58" spans="1:6">
      <c r="A58" t="s">
        <v>6</v>
      </c>
      <c r="B58" s="1">
        <v>0.93694213239222535</v>
      </c>
      <c r="C58" t="s">
        <v>8</v>
      </c>
      <c r="D58" s="1">
        <v>0.22214704685362552</v>
      </c>
      <c r="E58" t="s">
        <v>65</v>
      </c>
      <c r="F58" s="1">
        <v>0.98283808335408418</v>
      </c>
    </row>
    <row r="59" spans="1:6">
      <c r="A59" t="s">
        <v>6</v>
      </c>
      <c r="B59" s="1">
        <v>0.93694213239222535</v>
      </c>
      <c r="C59" t="s">
        <v>8</v>
      </c>
      <c r="D59" s="1">
        <v>0.22214704685362552</v>
      </c>
      <c r="E59" t="s">
        <v>66</v>
      </c>
      <c r="F59" s="1">
        <v>0.8441974191409104</v>
      </c>
    </row>
    <row r="60" spans="1:6">
      <c r="A60" t="s">
        <v>6</v>
      </c>
      <c r="B60" s="1">
        <v>0.93694213239222535</v>
      </c>
      <c r="C60" t="s">
        <v>8</v>
      </c>
      <c r="D60" s="1">
        <v>0.22214704685362552</v>
      </c>
      <c r="E60" t="s">
        <v>67</v>
      </c>
      <c r="F60" s="1">
        <v>0.5670587316594744</v>
      </c>
    </row>
    <row r="61" spans="1:6">
      <c r="A61" t="s">
        <v>6</v>
      </c>
      <c r="B61" s="1">
        <v>0.93694213239222535</v>
      </c>
      <c r="C61" t="s">
        <v>8</v>
      </c>
      <c r="D61" s="1">
        <v>0.22214704685362552</v>
      </c>
      <c r="E61" t="s">
        <v>68</v>
      </c>
      <c r="F61" s="1">
        <v>0.63462114875305065</v>
      </c>
    </row>
    <row r="62" spans="1:6">
      <c r="A62" t="s">
        <v>6</v>
      </c>
      <c r="B62" s="1">
        <v>0.93694213239222535</v>
      </c>
      <c r="C62" t="s">
        <v>8</v>
      </c>
      <c r="D62" s="1">
        <v>0.22214704685362552</v>
      </c>
      <c r="E62" t="s">
        <v>69</v>
      </c>
      <c r="F62" s="1">
        <v>0.89883805172914877</v>
      </c>
    </row>
    <row r="63" spans="1:6">
      <c r="A63" t="s">
        <v>6</v>
      </c>
      <c r="B63" s="1">
        <v>0.93694213239222535</v>
      </c>
      <c r="C63" t="s">
        <v>8</v>
      </c>
      <c r="D63" s="1">
        <v>0.22214704685362552</v>
      </c>
      <c r="E63" t="s">
        <v>70</v>
      </c>
      <c r="F63" s="1">
        <v>0.20298185841830796</v>
      </c>
    </row>
    <row r="64" spans="1:6">
      <c r="A64" t="s">
        <v>6</v>
      </c>
      <c r="B64" s="1">
        <v>0.93694213239222535</v>
      </c>
      <c r="C64" t="s">
        <v>8</v>
      </c>
      <c r="D64" s="1">
        <v>0.22214704685362552</v>
      </c>
      <c r="E64" t="s">
        <v>71</v>
      </c>
      <c r="F64" s="1">
        <v>0.72091577468838153</v>
      </c>
    </row>
    <row r="65" spans="1:6">
      <c r="A65" t="s">
        <v>6</v>
      </c>
      <c r="B65" s="1">
        <v>0.93694213239222535</v>
      </c>
      <c r="C65" t="s">
        <v>8</v>
      </c>
      <c r="D65" s="1">
        <v>0.22214704685362552</v>
      </c>
      <c r="E65" t="s">
        <v>72</v>
      </c>
      <c r="F65" s="1">
        <v>0.9415226123534437</v>
      </c>
    </row>
    <row r="66" spans="1:6">
      <c r="A66" t="s">
        <v>6</v>
      </c>
      <c r="B66" s="1">
        <v>0.93694213239222535</v>
      </c>
      <c r="C66" t="s">
        <v>8</v>
      </c>
      <c r="D66" s="1">
        <v>0.22214704685362552</v>
      </c>
      <c r="E66" t="s">
        <v>73</v>
      </c>
      <c r="F66" s="1">
        <v>0.44164813128759961</v>
      </c>
    </row>
    <row r="67" spans="1:6">
      <c r="A67" t="s">
        <v>6</v>
      </c>
      <c r="B67" s="1">
        <v>0.93694213239222535</v>
      </c>
      <c r="C67" t="s">
        <v>8</v>
      </c>
      <c r="D67" s="1">
        <v>0.22214704685362552</v>
      </c>
      <c r="E67" t="s">
        <v>74</v>
      </c>
      <c r="F67" s="1">
        <v>0.72431943753362604</v>
      </c>
    </row>
    <row r="68" spans="1:6">
      <c r="A68" t="s">
        <v>6</v>
      </c>
      <c r="B68" s="1">
        <v>0.93694213239222535</v>
      </c>
      <c r="C68" t="s">
        <v>8</v>
      </c>
      <c r="D68" s="1">
        <v>0.22214704685362552</v>
      </c>
      <c r="E68" t="s">
        <v>75</v>
      </c>
      <c r="F68" s="1">
        <v>0.98638097935606495</v>
      </c>
    </row>
    <row r="69" spans="1:6">
      <c r="A69" t="s">
        <v>6</v>
      </c>
      <c r="B69" s="1">
        <v>0.93694213239222535</v>
      </c>
      <c r="C69" t="s">
        <v>8</v>
      </c>
      <c r="D69" s="1">
        <v>0.22214704685362552</v>
      </c>
      <c r="E69" t="s">
        <v>76</v>
      </c>
      <c r="F69" s="1">
        <v>0.66557716324281224</v>
      </c>
    </row>
    <row r="70" spans="1:6">
      <c r="A70" t="s">
        <v>6</v>
      </c>
      <c r="B70" s="1">
        <v>0.93694213239222535</v>
      </c>
      <c r="C70" t="s">
        <v>8</v>
      </c>
      <c r="D70" s="1">
        <v>0.22214704685362552</v>
      </c>
      <c r="E70" t="s">
        <v>77</v>
      </c>
      <c r="F70" s="1">
        <v>0.88949245340665506</v>
      </c>
    </row>
    <row r="71" spans="1:6">
      <c r="A71" t="s">
        <v>6</v>
      </c>
      <c r="B71" s="1">
        <v>0.93694213239222535</v>
      </c>
      <c r="C71" t="s">
        <v>8</v>
      </c>
      <c r="D71" s="1">
        <v>0.22214704685362552</v>
      </c>
      <c r="E71" t="s">
        <v>78</v>
      </c>
      <c r="F71" s="1">
        <v>0.93687658239578786</v>
      </c>
    </row>
    <row r="72" spans="1:6">
      <c r="A72" t="s">
        <v>6</v>
      </c>
      <c r="B72" s="1">
        <v>0.93694213239222535</v>
      </c>
      <c r="C72" t="s">
        <v>8</v>
      </c>
      <c r="D72" s="1">
        <v>0.22214704685362552</v>
      </c>
      <c r="E72" t="s">
        <v>79</v>
      </c>
      <c r="F72" s="1">
        <v>0.90743330209711914</v>
      </c>
    </row>
    <row r="73" spans="1:6">
      <c r="A73" t="s">
        <v>6</v>
      </c>
      <c r="B73" s="1">
        <v>0.93694213239222535</v>
      </c>
      <c r="C73" t="s">
        <v>8</v>
      </c>
      <c r="D73" s="1">
        <v>0.22214704685362552</v>
      </c>
      <c r="E73" t="s">
        <v>80</v>
      </c>
      <c r="F73" s="1">
        <v>0.12731361451576328</v>
      </c>
    </row>
    <row r="74" spans="1:6">
      <c r="A74" t="s">
        <v>6</v>
      </c>
      <c r="B74" s="1">
        <v>0.93694213239222535</v>
      </c>
      <c r="C74" t="s">
        <v>8</v>
      </c>
      <c r="D74" s="1">
        <v>0.22214704685362552</v>
      </c>
      <c r="E74" t="s">
        <v>81</v>
      </c>
      <c r="F74" s="1">
        <v>0.92843003988777206</v>
      </c>
    </row>
    <row r="75" spans="1:6">
      <c r="A75" t="s">
        <v>6</v>
      </c>
      <c r="B75" s="1">
        <v>0.93694213239222535</v>
      </c>
      <c r="C75" t="s">
        <v>8</v>
      </c>
      <c r="D75" s="1">
        <v>0.22214704685362552</v>
      </c>
      <c r="E75" t="s">
        <v>82</v>
      </c>
      <c r="F75" s="1">
        <v>0.33422482217430338</v>
      </c>
    </row>
    <row r="76" spans="1:6">
      <c r="A76" t="s">
        <v>6</v>
      </c>
      <c r="B76" s="1">
        <v>0.93694213239222535</v>
      </c>
      <c r="C76" t="s">
        <v>8</v>
      </c>
      <c r="D76" s="1">
        <v>0.22214704685362552</v>
      </c>
      <c r="E76" t="s">
        <v>83</v>
      </c>
      <c r="F76" s="1">
        <v>0.46673317436380635</v>
      </c>
    </row>
    <row r="77" spans="1:6">
      <c r="A77" t="s">
        <v>6</v>
      </c>
      <c r="B77" s="1">
        <v>0.93694213239222535</v>
      </c>
      <c r="C77" t="s">
        <v>8</v>
      </c>
      <c r="D77" s="1">
        <v>0.22214704685362552</v>
      </c>
      <c r="E77" t="s">
        <v>84</v>
      </c>
      <c r="F77" s="1">
        <v>0.42742626833522823</v>
      </c>
    </row>
    <row r="78" spans="1:6">
      <c r="A78" t="s">
        <v>6</v>
      </c>
      <c r="B78" s="1">
        <v>0.93694213239222535</v>
      </c>
      <c r="C78" t="s">
        <v>8</v>
      </c>
      <c r="D78" s="1">
        <v>0.22214704685362552</v>
      </c>
      <c r="E78" t="s">
        <v>85</v>
      </c>
      <c r="F78" s="1">
        <v>4.3228639116866585E-2</v>
      </c>
    </row>
    <row r="79" spans="1:6">
      <c r="A79" t="s">
        <v>6</v>
      </c>
      <c r="B79" s="1">
        <v>0.93694213239222535</v>
      </c>
      <c r="C79" t="s">
        <v>8</v>
      </c>
      <c r="D79" s="1">
        <v>0.22214704685362552</v>
      </c>
      <c r="E79" t="s">
        <v>86</v>
      </c>
      <c r="F79" s="1">
        <v>0.81823734494299871</v>
      </c>
    </row>
    <row r="80" spans="1:6">
      <c r="A80" t="s">
        <v>6</v>
      </c>
      <c r="B80" s="1">
        <v>0.93694213239222535</v>
      </c>
      <c r="C80" t="s">
        <v>8</v>
      </c>
      <c r="D80" s="1">
        <v>0.22214704685362552</v>
      </c>
      <c r="E80" t="s">
        <v>87</v>
      </c>
      <c r="F80" s="1">
        <v>0.4216608148918215</v>
      </c>
    </row>
    <row r="81" spans="1:6">
      <c r="A81" t="s">
        <v>6</v>
      </c>
      <c r="B81" s="1">
        <v>0.93694213239222535</v>
      </c>
      <c r="C81" t="s">
        <v>8</v>
      </c>
      <c r="D81" s="1">
        <v>0.22214704685362552</v>
      </c>
      <c r="E81" t="s">
        <v>88</v>
      </c>
      <c r="F81" s="1">
        <v>0.21722581129060881</v>
      </c>
    </row>
    <row r="82" spans="1:6">
      <c r="A82" t="s">
        <v>6</v>
      </c>
      <c r="B82" s="1">
        <v>0.93694213239222535</v>
      </c>
      <c r="C82" t="s">
        <v>8</v>
      </c>
      <c r="D82" s="1">
        <v>0.22214704685362552</v>
      </c>
      <c r="E82" t="s">
        <v>89</v>
      </c>
      <c r="F82" s="1">
        <v>0.38336774888255576</v>
      </c>
    </row>
    <row r="83" spans="1:6">
      <c r="A83" t="s">
        <v>6</v>
      </c>
      <c r="B83" s="1">
        <v>0.93694213239222535</v>
      </c>
      <c r="C83" t="s">
        <v>8</v>
      </c>
      <c r="D83" s="1">
        <v>0.22214704685362552</v>
      </c>
      <c r="E83" t="s">
        <v>90</v>
      </c>
      <c r="F83" s="1">
        <v>0.26424760581238371</v>
      </c>
    </row>
    <row r="84" spans="1:6">
      <c r="A84" t="s">
        <v>6</v>
      </c>
      <c r="B84" s="1">
        <v>0.93694213239222535</v>
      </c>
      <c r="C84" t="s">
        <v>8</v>
      </c>
      <c r="D84" s="1">
        <v>0.22214704685362552</v>
      </c>
      <c r="E84" t="s">
        <v>91</v>
      </c>
      <c r="F84" s="1">
        <v>0.19723805880415368</v>
      </c>
    </row>
    <row r="85" spans="1:6">
      <c r="A85" t="s">
        <v>6</v>
      </c>
      <c r="B85" s="1">
        <v>0.93694213239222535</v>
      </c>
      <c r="C85" t="s">
        <v>8</v>
      </c>
      <c r="D85" s="1">
        <v>0.22214704685362552</v>
      </c>
      <c r="E85" t="s">
        <v>92</v>
      </c>
      <c r="F85" s="1">
        <v>0.15141390170153235</v>
      </c>
    </row>
    <row r="86" spans="1:6">
      <c r="A86" t="s">
        <v>6</v>
      </c>
      <c r="B86" s="1">
        <v>0.93694213239222535</v>
      </c>
      <c r="C86" t="s">
        <v>8</v>
      </c>
      <c r="D86" s="1">
        <v>0.22214704685362552</v>
      </c>
      <c r="E86" t="s">
        <v>93</v>
      </c>
      <c r="F86" s="1">
        <v>0.78200377951852229</v>
      </c>
    </row>
    <row r="87" spans="1:6">
      <c r="A87" t="s">
        <v>6</v>
      </c>
      <c r="B87" s="1">
        <v>0.93694213239222535</v>
      </c>
      <c r="C87" t="s">
        <v>8</v>
      </c>
      <c r="D87" s="1">
        <v>0.22214704685362552</v>
      </c>
      <c r="E87" t="s">
        <v>94</v>
      </c>
      <c r="F87" s="1">
        <v>0.33753125598310307</v>
      </c>
    </row>
    <row r="88" spans="1:6">
      <c r="A88" t="s">
        <v>95</v>
      </c>
      <c r="B88" s="1">
        <v>0.7705177108775364</v>
      </c>
      <c r="C88" t="s">
        <v>96</v>
      </c>
      <c r="D88" s="1">
        <v>0.13460555484819647</v>
      </c>
      <c r="E88" t="s">
        <v>97</v>
      </c>
      <c r="F88" s="1">
        <v>0.96746278462443303</v>
      </c>
    </row>
    <row r="89" spans="1:6">
      <c r="A89" t="s">
        <v>95</v>
      </c>
      <c r="B89" s="1">
        <v>0.7705177108775364</v>
      </c>
      <c r="C89" t="s">
        <v>96</v>
      </c>
      <c r="D89" s="1">
        <v>0.13460555484819647</v>
      </c>
      <c r="E89" t="s">
        <v>98</v>
      </c>
      <c r="F89" s="1">
        <v>0.28735495948834033</v>
      </c>
    </row>
    <row r="90" spans="1:6">
      <c r="A90" t="s">
        <v>95</v>
      </c>
      <c r="B90" s="1">
        <v>0.7705177108775364</v>
      </c>
      <c r="C90" t="s">
        <v>96</v>
      </c>
      <c r="D90" s="1">
        <v>0.13460555484819647</v>
      </c>
      <c r="E90" t="s">
        <v>99</v>
      </c>
      <c r="F90" s="1">
        <v>0.53872236073672364</v>
      </c>
    </row>
    <row r="91" spans="1:6">
      <c r="A91" t="s">
        <v>95</v>
      </c>
      <c r="B91" s="1">
        <v>0.7705177108775364</v>
      </c>
      <c r="C91" t="s">
        <v>96</v>
      </c>
      <c r="D91" s="1">
        <v>0.13460555484819647</v>
      </c>
      <c r="E91" t="s">
        <v>100</v>
      </c>
      <c r="F91" s="1">
        <v>0.81743052656803106</v>
      </c>
    </row>
    <row r="92" spans="1:6">
      <c r="A92" t="s">
        <v>95</v>
      </c>
      <c r="B92" s="1">
        <v>0.7705177108775364</v>
      </c>
      <c r="C92" t="s">
        <v>96</v>
      </c>
      <c r="D92" s="1">
        <v>0.13460555484819647</v>
      </c>
      <c r="E92" t="s">
        <v>101</v>
      </c>
      <c r="F92" s="1">
        <v>0.38729401828683307</v>
      </c>
    </row>
    <row r="93" spans="1:6">
      <c r="A93" t="s">
        <v>95</v>
      </c>
      <c r="B93" s="1">
        <v>0.7705177108775364</v>
      </c>
      <c r="C93" t="s">
        <v>96</v>
      </c>
      <c r="D93" s="1">
        <v>0.13460555484819647</v>
      </c>
      <c r="E93" t="s">
        <v>102</v>
      </c>
      <c r="F93" s="1">
        <v>0.90760874442285555</v>
      </c>
    </row>
    <row r="94" spans="1:6">
      <c r="A94" t="s">
        <v>95</v>
      </c>
      <c r="B94" s="1">
        <v>0.7705177108775364</v>
      </c>
      <c r="C94" t="s">
        <v>96</v>
      </c>
      <c r="D94" s="1">
        <v>0.13460555484819647</v>
      </c>
      <c r="E94" t="s">
        <v>103</v>
      </c>
      <c r="F94" s="1">
        <v>0.10515833853628864</v>
      </c>
    </row>
    <row r="95" spans="1:6">
      <c r="A95" t="s">
        <v>95</v>
      </c>
      <c r="B95" s="1">
        <v>0.7705177108775364</v>
      </c>
      <c r="C95" t="s">
        <v>96</v>
      </c>
      <c r="D95" s="1">
        <v>0.13460555484819647</v>
      </c>
      <c r="E95" t="s">
        <v>104</v>
      </c>
      <c r="F95" s="1">
        <v>0.58281346325222649</v>
      </c>
    </row>
    <row r="96" spans="1:6">
      <c r="A96" t="s">
        <v>95</v>
      </c>
      <c r="B96" s="1">
        <v>0.7705177108775364</v>
      </c>
      <c r="C96" t="s">
        <v>96</v>
      </c>
      <c r="D96" s="1">
        <v>0.13460555484819647</v>
      </c>
      <c r="E96" t="s">
        <v>105</v>
      </c>
      <c r="F96" s="1">
        <v>4.8485327669884448E-2</v>
      </c>
    </row>
    <row r="97" spans="1:6">
      <c r="A97" t="s">
        <v>95</v>
      </c>
      <c r="B97" s="1">
        <v>0.7705177108775364</v>
      </c>
      <c r="C97" t="s">
        <v>96</v>
      </c>
      <c r="D97" s="1">
        <v>0.13460555484819647</v>
      </c>
      <c r="E97" t="s">
        <v>106</v>
      </c>
      <c r="F97" s="1">
        <v>0.58769077848995177</v>
      </c>
    </row>
    <row r="98" spans="1:6">
      <c r="A98" t="s">
        <v>95</v>
      </c>
      <c r="B98" s="1">
        <v>0.7705177108775364</v>
      </c>
      <c r="C98" t="s">
        <v>96</v>
      </c>
      <c r="D98" s="1">
        <v>0.13460555484819647</v>
      </c>
      <c r="E98" t="s">
        <v>107</v>
      </c>
      <c r="F98" s="1">
        <v>0.21171938819792846</v>
      </c>
    </row>
    <row r="99" spans="1:6">
      <c r="A99" t="s">
        <v>95</v>
      </c>
      <c r="B99" s="1">
        <v>0.7705177108775364</v>
      </c>
      <c r="C99" t="s">
        <v>96</v>
      </c>
      <c r="D99" s="1">
        <v>0.13460555484819647</v>
      </c>
      <c r="E99" t="s">
        <v>108</v>
      </c>
      <c r="F99" s="1">
        <v>0.65206758883025129</v>
      </c>
    </row>
    <row r="100" spans="1:6">
      <c r="A100" t="s">
        <v>95</v>
      </c>
      <c r="B100" s="1">
        <v>0.7705177108775364</v>
      </c>
      <c r="C100" t="s">
        <v>96</v>
      </c>
      <c r="D100" s="1">
        <v>0.13460555484819647</v>
      </c>
      <c r="E100" t="s">
        <v>109</v>
      </c>
      <c r="F100" s="1">
        <v>0.44734876311963379</v>
      </c>
    </row>
    <row r="101" spans="1:6">
      <c r="A101" t="s">
        <v>95</v>
      </c>
      <c r="B101" s="1">
        <v>0.7705177108775364</v>
      </c>
      <c r="C101" t="s">
        <v>96</v>
      </c>
      <c r="D101" s="1">
        <v>0.13460555484819647</v>
      </c>
      <c r="E101" t="s">
        <v>110</v>
      </c>
      <c r="F101" s="1">
        <v>0.50898648063778795</v>
      </c>
    </row>
    <row r="102" spans="1:6">
      <c r="A102" t="s">
        <v>95</v>
      </c>
      <c r="B102" s="1">
        <v>0.7705177108775364</v>
      </c>
      <c r="C102" t="s">
        <v>96</v>
      </c>
      <c r="D102" s="1">
        <v>0.13460555484819647</v>
      </c>
      <c r="E102" t="s">
        <v>111</v>
      </c>
      <c r="F102" s="1">
        <v>0.87280195486004075</v>
      </c>
    </row>
    <row r="103" spans="1:6">
      <c r="A103" t="s">
        <v>95</v>
      </c>
      <c r="B103" s="1">
        <v>0.7705177108775364</v>
      </c>
      <c r="C103" t="s">
        <v>96</v>
      </c>
      <c r="D103" s="1">
        <v>0.13460555484819647</v>
      </c>
      <c r="E103" t="s">
        <v>112</v>
      </c>
      <c r="F103" s="1">
        <v>0.28218922282369119</v>
      </c>
    </row>
    <row r="104" spans="1:6">
      <c r="A104" t="s">
        <v>95</v>
      </c>
      <c r="B104" s="1">
        <v>0.7705177108775364</v>
      </c>
      <c r="C104" t="s">
        <v>96</v>
      </c>
      <c r="D104" s="1">
        <v>0.13460555484819647</v>
      </c>
      <c r="E104" t="s">
        <v>113</v>
      </c>
      <c r="F104" s="1">
        <v>5.2284142006055467E-2</v>
      </c>
    </row>
    <row r="105" spans="1:6">
      <c r="A105" t="s">
        <v>95</v>
      </c>
      <c r="B105" s="1">
        <v>0.7705177108775364</v>
      </c>
      <c r="C105" t="s">
        <v>96</v>
      </c>
      <c r="D105" s="1">
        <v>0.13460555484819647</v>
      </c>
      <c r="E105" t="s">
        <v>114</v>
      </c>
      <c r="F105" s="1">
        <v>0.44993470999258722</v>
      </c>
    </row>
    <row r="106" spans="1:6">
      <c r="A106" t="s">
        <v>95</v>
      </c>
      <c r="B106" s="1">
        <v>0.7705177108775364</v>
      </c>
      <c r="C106" t="s">
        <v>96</v>
      </c>
      <c r="D106" s="1">
        <v>0.13460555484819647</v>
      </c>
      <c r="E106" t="s">
        <v>115</v>
      </c>
      <c r="F106" s="1">
        <v>0.44542298563151683</v>
      </c>
    </row>
    <row r="107" spans="1:6">
      <c r="A107" t="s">
        <v>95</v>
      </c>
      <c r="B107" s="1">
        <v>0.7705177108775364</v>
      </c>
      <c r="C107" t="s">
        <v>96</v>
      </c>
      <c r="D107" s="1">
        <v>0.13460555484819647</v>
      </c>
      <c r="E107" t="s">
        <v>116</v>
      </c>
      <c r="F107" s="1">
        <v>0.70598302780900124</v>
      </c>
    </row>
    <row r="108" spans="1:6">
      <c r="A108" t="s">
        <v>95</v>
      </c>
      <c r="B108" s="1">
        <v>0.7705177108775364</v>
      </c>
      <c r="C108" t="s">
        <v>96</v>
      </c>
      <c r="D108" s="1">
        <v>0.13460555484819647</v>
      </c>
      <c r="E108" t="s">
        <v>117</v>
      </c>
      <c r="F108" s="1">
        <v>0.58466536280517778</v>
      </c>
    </row>
    <row r="109" spans="1:6">
      <c r="A109" t="s">
        <v>95</v>
      </c>
      <c r="B109" s="1">
        <v>0.7705177108775364</v>
      </c>
      <c r="C109" t="s">
        <v>96</v>
      </c>
      <c r="D109" s="1">
        <v>0.13460555484819647</v>
      </c>
      <c r="E109" t="s">
        <v>118</v>
      </c>
      <c r="F109" s="1">
        <v>0.88977089246528318</v>
      </c>
    </row>
    <row r="110" spans="1:6">
      <c r="A110" t="s">
        <v>95</v>
      </c>
      <c r="B110" s="1">
        <v>0.7705177108775364</v>
      </c>
      <c r="C110" t="s">
        <v>96</v>
      </c>
      <c r="D110" s="1">
        <v>0.13460555484819647</v>
      </c>
      <c r="E110" t="s">
        <v>119</v>
      </c>
      <c r="F110" s="1">
        <v>4.1970102433359302E-2</v>
      </c>
    </row>
    <row r="111" spans="1:6">
      <c r="A111" t="s">
        <v>95</v>
      </c>
      <c r="B111" s="1">
        <v>0.7705177108775364</v>
      </c>
      <c r="C111" t="s">
        <v>96</v>
      </c>
      <c r="D111" s="1">
        <v>0.13460555484819647</v>
      </c>
      <c r="E111" t="s">
        <v>120</v>
      </c>
      <c r="F111" s="1">
        <v>0.43723847822008011</v>
      </c>
    </row>
    <row r="112" spans="1:6">
      <c r="A112" t="s">
        <v>95</v>
      </c>
      <c r="B112" s="1">
        <v>0.7705177108775364</v>
      </c>
      <c r="C112" t="s">
        <v>96</v>
      </c>
      <c r="D112" s="1">
        <v>0.13460555484819647</v>
      </c>
      <c r="E112" t="s">
        <v>121</v>
      </c>
      <c r="F112" s="1">
        <v>0.98231611346094516</v>
      </c>
    </row>
    <row r="113" spans="1:6">
      <c r="A113" t="s">
        <v>95</v>
      </c>
      <c r="B113" s="1">
        <v>0.7705177108775364</v>
      </c>
      <c r="C113" t="s">
        <v>96</v>
      </c>
      <c r="D113" s="1">
        <v>0.13460555484819647</v>
      </c>
      <c r="E113" t="s">
        <v>122</v>
      </c>
      <c r="F113" s="1">
        <v>0.60504995492954461</v>
      </c>
    </row>
    <row r="114" spans="1:6">
      <c r="A114" t="s">
        <v>95</v>
      </c>
      <c r="B114" s="1">
        <v>0.7705177108775364</v>
      </c>
      <c r="C114" t="s">
        <v>96</v>
      </c>
      <c r="D114" s="1">
        <v>0.13460555484819647</v>
      </c>
      <c r="E114" t="s">
        <v>123</v>
      </c>
      <c r="F114" s="1">
        <v>0.64804791311073495</v>
      </c>
    </row>
    <row r="115" spans="1:6">
      <c r="A115" t="s">
        <v>95</v>
      </c>
      <c r="B115" s="1">
        <v>0.7705177108775364</v>
      </c>
      <c r="C115" t="s">
        <v>96</v>
      </c>
      <c r="D115" s="1">
        <v>0.13460555484819647</v>
      </c>
      <c r="E115" t="s">
        <v>124</v>
      </c>
      <c r="F115" s="1">
        <v>0.99495241477232299</v>
      </c>
    </row>
    <row r="116" spans="1:6">
      <c r="A116" t="s">
        <v>95</v>
      </c>
      <c r="B116" s="1">
        <v>0.7705177108775364</v>
      </c>
      <c r="C116" t="s">
        <v>96</v>
      </c>
      <c r="D116" s="1">
        <v>0.13460555484819647</v>
      </c>
      <c r="E116" t="s">
        <v>125</v>
      </c>
      <c r="F116" s="1">
        <v>0.15083486871807228</v>
      </c>
    </row>
    <row r="117" spans="1:6">
      <c r="A117" t="s">
        <v>95</v>
      </c>
      <c r="B117" s="1">
        <v>0.7705177108775364</v>
      </c>
      <c r="C117" t="s">
        <v>96</v>
      </c>
      <c r="D117" s="1">
        <v>0.13460555484819647</v>
      </c>
      <c r="E117" t="s">
        <v>126</v>
      </c>
      <c r="F117" s="1">
        <v>0.46096731443983152</v>
      </c>
    </row>
    <row r="118" spans="1:6">
      <c r="A118" t="s">
        <v>95</v>
      </c>
      <c r="B118" s="1">
        <v>0.7705177108775364</v>
      </c>
      <c r="C118" t="s">
        <v>96</v>
      </c>
      <c r="D118" s="1">
        <v>0.13460555484819647</v>
      </c>
      <c r="E118" t="s">
        <v>127</v>
      </c>
      <c r="F118" s="1">
        <v>0.602835760866961</v>
      </c>
    </row>
    <row r="119" spans="1:6">
      <c r="A119" t="s">
        <v>95</v>
      </c>
      <c r="B119" s="1">
        <v>0.7705177108775364</v>
      </c>
      <c r="C119" t="s">
        <v>96</v>
      </c>
      <c r="D119" s="1">
        <v>0.13460555484819647</v>
      </c>
      <c r="E119" t="s">
        <v>128</v>
      </c>
      <c r="F119" s="1">
        <v>0.55590805757380624</v>
      </c>
    </row>
    <row r="120" spans="1:6">
      <c r="A120" t="s">
        <v>95</v>
      </c>
      <c r="B120" s="1">
        <v>0.7705177108775364</v>
      </c>
      <c r="C120" t="s">
        <v>96</v>
      </c>
      <c r="D120" s="1">
        <v>0.13460555484819647</v>
      </c>
      <c r="E120" t="s">
        <v>129</v>
      </c>
      <c r="F120" s="1">
        <v>0.36266616514770023</v>
      </c>
    </row>
    <row r="121" spans="1:6">
      <c r="A121" t="s">
        <v>95</v>
      </c>
      <c r="B121" s="1">
        <v>0.7705177108775364</v>
      </c>
      <c r="C121" t="s">
        <v>96</v>
      </c>
      <c r="D121" s="1">
        <v>0.13460555484819647</v>
      </c>
      <c r="E121" t="s">
        <v>130</v>
      </c>
      <c r="F121" s="1">
        <v>0.78163223500422463</v>
      </c>
    </row>
    <row r="122" spans="1:6">
      <c r="A122" t="s">
        <v>95</v>
      </c>
      <c r="B122" s="1">
        <v>0.7705177108775364</v>
      </c>
      <c r="C122" t="s">
        <v>96</v>
      </c>
      <c r="D122" s="1">
        <v>0.13460555484819647</v>
      </c>
      <c r="E122" t="s">
        <v>131</v>
      </c>
      <c r="F122" s="1">
        <v>0.84252023096242579</v>
      </c>
    </row>
    <row r="123" spans="1:6">
      <c r="A123" t="s">
        <v>95</v>
      </c>
      <c r="B123" s="1">
        <v>0.7705177108775364</v>
      </c>
      <c r="C123" t="s">
        <v>96</v>
      </c>
      <c r="D123" s="1">
        <v>0.13460555484819647</v>
      </c>
      <c r="E123" t="s">
        <v>132</v>
      </c>
      <c r="F123" s="1">
        <v>0.90954628304666119</v>
      </c>
    </row>
    <row r="124" spans="1:6">
      <c r="A124" t="s">
        <v>95</v>
      </c>
      <c r="B124" s="1">
        <v>0.7705177108775364</v>
      </c>
      <c r="C124" t="s">
        <v>96</v>
      </c>
      <c r="D124" s="1">
        <v>0.13460555484819647</v>
      </c>
      <c r="E124" t="s">
        <v>133</v>
      </c>
      <c r="F124" s="1">
        <v>0.69331701776115162</v>
      </c>
    </row>
    <row r="125" spans="1:6">
      <c r="A125" t="s">
        <v>95</v>
      </c>
      <c r="B125" s="1">
        <v>0.7705177108775364</v>
      </c>
      <c r="C125" t="s">
        <v>96</v>
      </c>
      <c r="D125" s="1">
        <v>0.13460555484819647</v>
      </c>
      <c r="E125" t="s">
        <v>134</v>
      </c>
      <c r="F125" s="1">
        <v>0.65837103722791246</v>
      </c>
    </row>
    <row r="126" spans="1:6">
      <c r="A126" t="s">
        <v>95</v>
      </c>
      <c r="B126" s="1">
        <v>0.7705177108775364</v>
      </c>
      <c r="C126" t="s">
        <v>96</v>
      </c>
      <c r="D126" s="1">
        <v>0.13460555484819647</v>
      </c>
      <c r="E126" t="s">
        <v>135</v>
      </c>
      <c r="F126" s="1">
        <v>0.55348234330332602</v>
      </c>
    </row>
    <row r="127" spans="1:6">
      <c r="A127" t="s">
        <v>95</v>
      </c>
      <c r="B127" s="1">
        <v>0.7705177108775364</v>
      </c>
      <c r="C127" t="s">
        <v>96</v>
      </c>
      <c r="D127" s="1">
        <v>0.13460555484819647</v>
      </c>
      <c r="E127" t="s">
        <v>136</v>
      </c>
      <c r="F127" s="1">
        <v>0.42973571178513048</v>
      </c>
    </row>
    <row r="128" spans="1:6">
      <c r="A128" t="s">
        <v>95</v>
      </c>
      <c r="B128" s="1">
        <v>0.7705177108775364</v>
      </c>
      <c r="C128" t="s">
        <v>96</v>
      </c>
      <c r="D128" s="1">
        <v>0.13460555484819647</v>
      </c>
      <c r="E128" t="s">
        <v>137</v>
      </c>
      <c r="F128" s="1">
        <v>0.2185885445434721</v>
      </c>
    </row>
    <row r="129" spans="1:6">
      <c r="A129" t="s">
        <v>95</v>
      </c>
      <c r="B129" s="1">
        <v>0.7705177108775364</v>
      </c>
      <c r="C129" t="s">
        <v>96</v>
      </c>
      <c r="D129" s="1">
        <v>0.13460555484819647</v>
      </c>
      <c r="E129" t="s">
        <v>138</v>
      </c>
      <c r="F129" s="1">
        <v>0.3520314137380921</v>
      </c>
    </row>
    <row r="130" spans="1:6">
      <c r="A130" t="s">
        <v>95</v>
      </c>
      <c r="B130" s="1">
        <v>0.7705177108775364</v>
      </c>
      <c r="C130" t="s">
        <v>96</v>
      </c>
      <c r="D130" s="1">
        <v>0.13460555484819647</v>
      </c>
      <c r="E130" t="s">
        <v>139</v>
      </c>
      <c r="F130" s="1">
        <v>0.44358850889690138</v>
      </c>
    </row>
    <row r="131" spans="1:6">
      <c r="A131" t="s">
        <v>95</v>
      </c>
      <c r="B131" s="1">
        <v>0.7705177108775364</v>
      </c>
      <c r="C131" t="s">
        <v>96</v>
      </c>
      <c r="D131" s="1">
        <v>0.13460555484819647</v>
      </c>
      <c r="E131" t="s">
        <v>140</v>
      </c>
      <c r="F131" s="1">
        <v>0.66696004005072984</v>
      </c>
    </row>
    <row r="132" spans="1:6">
      <c r="A132" t="s">
        <v>95</v>
      </c>
      <c r="B132" s="1">
        <v>0.7705177108775364</v>
      </c>
      <c r="C132" t="s">
        <v>96</v>
      </c>
      <c r="D132" s="1">
        <v>0.13460555484819647</v>
      </c>
      <c r="E132" t="s">
        <v>141</v>
      </c>
      <c r="F132" s="1">
        <v>0.52969855071531824</v>
      </c>
    </row>
    <row r="133" spans="1:6">
      <c r="A133" t="s">
        <v>95</v>
      </c>
      <c r="B133" s="1">
        <v>0.7705177108775364</v>
      </c>
      <c r="C133" t="s">
        <v>96</v>
      </c>
      <c r="D133" s="1">
        <v>0.13460555484819647</v>
      </c>
      <c r="E133" t="s">
        <v>142</v>
      </c>
      <c r="F133" s="1">
        <v>0.59294984508256598</v>
      </c>
    </row>
    <row r="134" spans="1:6">
      <c r="A134" t="s">
        <v>95</v>
      </c>
      <c r="B134" s="1">
        <v>0.7705177108775364</v>
      </c>
      <c r="C134" t="s">
        <v>96</v>
      </c>
      <c r="D134" s="1">
        <v>0.13460555484819647</v>
      </c>
      <c r="E134" t="s">
        <v>143</v>
      </c>
      <c r="F134" s="1">
        <v>0.50206923066968767</v>
      </c>
    </row>
    <row r="135" spans="1:6">
      <c r="A135" t="s">
        <v>95</v>
      </c>
      <c r="B135" s="1">
        <v>0.7705177108775364</v>
      </c>
      <c r="C135" t="s">
        <v>96</v>
      </c>
      <c r="D135" s="1">
        <v>0.13460555484819647</v>
      </c>
      <c r="E135" t="s">
        <v>144</v>
      </c>
      <c r="F135" s="1">
        <v>0.10772371409741588</v>
      </c>
    </row>
    <row r="136" spans="1:6">
      <c r="A136" t="s">
        <v>95</v>
      </c>
      <c r="B136" s="1">
        <v>0.7705177108775364</v>
      </c>
      <c r="C136" t="s">
        <v>96</v>
      </c>
      <c r="D136" s="1">
        <v>0.13460555484819647</v>
      </c>
      <c r="E136" t="s">
        <v>145</v>
      </c>
      <c r="F136" s="1">
        <v>9.7342342318991637E-2</v>
      </c>
    </row>
    <row r="137" spans="1:6">
      <c r="A137" t="s">
        <v>95</v>
      </c>
      <c r="B137" s="1">
        <v>0.7705177108775364</v>
      </c>
      <c r="C137" t="s">
        <v>96</v>
      </c>
      <c r="D137" s="1">
        <v>0.13460555484819647</v>
      </c>
      <c r="E137" t="s">
        <v>146</v>
      </c>
      <c r="F137" s="1">
        <v>0.88007105423776355</v>
      </c>
    </row>
    <row r="138" spans="1:6">
      <c r="A138" t="s">
        <v>95</v>
      </c>
      <c r="B138" s="1">
        <v>0.7705177108775364</v>
      </c>
      <c r="C138" t="s">
        <v>96</v>
      </c>
      <c r="D138" s="1">
        <v>0.13460555484819647</v>
      </c>
      <c r="E138" t="s">
        <v>147</v>
      </c>
      <c r="F138" s="1">
        <v>0.65813266142174132</v>
      </c>
    </row>
    <row r="139" spans="1:6">
      <c r="A139" t="s">
        <v>148</v>
      </c>
      <c r="B139" s="1">
        <v>0.14907095709371709</v>
      </c>
      <c r="C139" t="s">
        <v>149</v>
      </c>
      <c r="D139" s="1">
        <v>0.67283544320657374</v>
      </c>
      <c r="E139" t="s">
        <v>150</v>
      </c>
      <c r="F139" s="1">
        <v>0.94729343037102631</v>
      </c>
    </row>
    <row r="140" spans="1:6">
      <c r="A140" t="s">
        <v>148</v>
      </c>
      <c r="B140" s="1">
        <v>0.14907095709371709</v>
      </c>
      <c r="C140" t="s">
        <v>149</v>
      </c>
      <c r="D140" s="1">
        <v>0.67283544320657374</v>
      </c>
      <c r="E140" t="s">
        <v>151</v>
      </c>
      <c r="F140" s="1">
        <v>2.1563655173362783E-2</v>
      </c>
    </row>
    <row r="141" spans="1:6">
      <c r="A141" t="s">
        <v>148</v>
      </c>
      <c r="B141" s="1">
        <v>0.14907095709371709</v>
      </c>
      <c r="C141" t="s">
        <v>149</v>
      </c>
      <c r="D141" s="1">
        <v>0.67283544320657374</v>
      </c>
      <c r="E141" t="s">
        <v>152</v>
      </c>
      <c r="F141" s="1">
        <v>0.41525741535043981</v>
      </c>
    </row>
    <row r="142" spans="1:6">
      <c r="A142" t="s">
        <v>148</v>
      </c>
      <c r="B142" s="1">
        <v>0.14907095709371709</v>
      </c>
      <c r="C142" t="s">
        <v>149</v>
      </c>
      <c r="D142" s="1">
        <v>0.67283544320657374</v>
      </c>
      <c r="E142" t="s">
        <v>153</v>
      </c>
      <c r="F142" s="1">
        <v>0.9129128210381372</v>
      </c>
    </row>
    <row r="143" spans="1:6">
      <c r="A143" t="s">
        <v>148</v>
      </c>
      <c r="B143" s="1">
        <v>0.14907095709371709</v>
      </c>
      <c r="C143" t="s">
        <v>149</v>
      </c>
      <c r="D143" s="1">
        <v>0.67283544320657374</v>
      </c>
      <c r="E143" t="s">
        <v>154</v>
      </c>
      <c r="F143" s="1">
        <v>0.98706998132595603</v>
      </c>
    </row>
    <row r="144" spans="1:6">
      <c r="A144" t="s">
        <v>148</v>
      </c>
      <c r="B144" s="1">
        <v>0.14907095709371709</v>
      </c>
      <c r="C144" t="s">
        <v>149</v>
      </c>
      <c r="D144" s="1">
        <v>0.67283544320657374</v>
      </c>
      <c r="E144" t="s">
        <v>155</v>
      </c>
      <c r="F144" s="1">
        <v>0.10158237429559014</v>
      </c>
    </row>
    <row r="145" spans="1:6">
      <c r="A145" t="s">
        <v>148</v>
      </c>
      <c r="B145" s="1">
        <v>0.14907095709371709</v>
      </c>
      <c r="C145" t="s">
        <v>149</v>
      </c>
      <c r="D145" s="1">
        <v>0.67283544320657374</v>
      </c>
      <c r="E145" t="s">
        <v>156</v>
      </c>
      <c r="F145" s="1">
        <v>0.12577776146387909</v>
      </c>
    </row>
    <row r="146" spans="1:6">
      <c r="A146" t="s">
        <v>148</v>
      </c>
      <c r="B146" s="1">
        <v>0.14907095709371709</v>
      </c>
      <c r="C146" t="s">
        <v>149</v>
      </c>
      <c r="D146" s="1">
        <v>0.67283544320657374</v>
      </c>
      <c r="E146" t="s">
        <v>157</v>
      </c>
      <c r="F146" s="1">
        <v>0.35222964491452236</v>
      </c>
    </row>
    <row r="147" spans="1:6">
      <c r="A147" t="s">
        <v>148</v>
      </c>
      <c r="B147" s="1">
        <v>0.14907095709371709</v>
      </c>
      <c r="C147" t="s">
        <v>149</v>
      </c>
      <c r="D147" s="1">
        <v>0.67283544320657374</v>
      </c>
      <c r="E147" t="s">
        <v>158</v>
      </c>
      <c r="F147" s="1">
        <v>6.6890740641082136E-2</v>
      </c>
    </row>
    <row r="148" spans="1:6">
      <c r="A148" t="s">
        <v>148</v>
      </c>
      <c r="B148" s="1">
        <v>0.14907095709371709</v>
      </c>
      <c r="C148" t="s">
        <v>149</v>
      </c>
      <c r="D148" s="1">
        <v>0.67283544320657374</v>
      </c>
      <c r="E148" t="s">
        <v>159</v>
      </c>
      <c r="F148" s="1">
        <v>0.15962829728576966</v>
      </c>
    </row>
    <row r="149" spans="1:6">
      <c r="A149" t="s">
        <v>148</v>
      </c>
      <c r="B149" s="1">
        <v>0.14907095709371709</v>
      </c>
      <c r="C149" t="s">
        <v>149</v>
      </c>
      <c r="D149" s="1">
        <v>0.67283544320657374</v>
      </c>
      <c r="E149" t="s">
        <v>160</v>
      </c>
      <c r="F149" s="1">
        <v>0.62890914240627482</v>
      </c>
    </row>
    <row r="150" spans="1:6">
      <c r="A150" t="s">
        <v>148</v>
      </c>
      <c r="B150" s="1">
        <v>0.14907095709371709</v>
      </c>
      <c r="C150" t="s">
        <v>149</v>
      </c>
      <c r="D150" s="1">
        <v>0.67283544320657374</v>
      </c>
      <c r="E150" t="s">
        <v>161</v>
      </c>
      <c r="F150" s="1">
        <v>0.64820311170458655</v>
      </c>
    </row>
    <row r="151" spans="1:6">
      <c r="A151" t="s">
        <v>148</v>
      </c>
      <c r="B151" s="1">
        <v>0.14907095709371709</v>
      </c>
      <c r="C151" t="s">
        <v>149</v>
      </c>
      <c r="D151" s="1">
        <v>0.67283544320657374</v>
      </c>
      <c r="E151" t="s">
        <v>162</v>
      </c>
      <c r="F151" s="1">
        <v>0.5326105089496459</v>
      </c>
    </row>
    <row r="152" spans="1:6">
      <c r="A152" t="s">
        <v>148</v>
      </c>
      <c r="B152" s="1">
        <v>0.14907095709371709</v>
      </c>
      <c r="C152" t="s">
        <v>149</v>
      </c>
      <c r="D152" s="1">
        <v>0.67283544320657374</v>
      </c>
      <c r="E152" t="s">
        <v>163</v>
      </c>
      <c r="F152" s="1">
        <v>8.9028962953980106E-2</v>
      </c>
    </row>
    <row r="153" spans="1:6">
      <c r="A153" t="s">
        <v>148</v>
      </c>
      <c r="B153" s="1">
        <v>0.14907095709371709</v>
      </c>
      <c r="C153" t="s">
        <v>149</v>
      </c>
      <c r="D153" s="1">
        <v>0.67283544320657374</v>
      </c>
      <c r="E153" t="s">
        <v>164</v>
      </c>
      <c r="F153" s="1">
        <v>0.87643835279144955</v>
      </c>
    </row>
    <row r="154" spans="1:6">
      <c r="A154" t="s">
        <v>148</v>
      </c>
      <c r="B154" s="1">
        <v>0.14907095709371709</v>
      </c>
      <c r="C154" t="s">
        <v>149</v>
      </c>
      <c r="D154" s="1">
        <v>0.67283544320657374</v>
      </c>
      <c r="E154" t="s">
        <v>165</v>
      </c>
      <c r="F154" s="1">
        <v>0.17631658011400453</v>
      </c>
    </row>
    <row r="155" spans="1:6">
      <c r="A155" t="s">
        <v>148</v>
      </c>
      <c r="B155" s="1">
        <v>0.14907095709371709</v>
      </c>
      <c r="C155" t="s">
        <v>149</v>
      </c>
      <c r="D155" s="1">
        <v>0.67283544320657374</v>
      </c>
      <c r="E155" t="s">
        <v>166</v>
      </c>
      <c r="F155" s="1">
        <v>0.70366216024856076</v>
      </c>
    </row>
    <row r="156" spans="1:6">
      <c r="A156" t="s">
        <v>148</v>
      </c>
      <c r="B156" s="1">
        <v>0.14907095709371709</v>
      </c>
      <c r="C156" t="s">
        <v>149</v>
      </c>
      <c r="D156" s="1">
        <v>0.67283544320657374</v>
      </c>
      <c r="E156" t="s">
        <v>167</v>
      </c>
      <c r="F156" s="1">
        <v>0.57121039628744541</v>
      </c>
    </row>
    <row r="157" spans="1:6">
      <c r="A157" t="s">
        <v>148</v>
      </c>
      <c r="B157" s="1">
        <v>0.14907095709371709</v>
      </c>
      <c r="C157" t="s">
        <v>149</v>
      </c>
      <c r="D157" s="1">
        <v>0.67283544320657374</v>
      </c>
      <c r="E157" t="s">
        <v>168</v>
      </c>
      <c r="F157" s="1">
        <v>0.38647289147964214</v>
      </c>
    </row>
    <row r="158" spans="1:6">
      <c r="A158" t="s">
        <v>148</v>
      </c>
      <c r="B158" s="1">
        <v>0.14907095709371709</v>
      </c>
      <c r="C158" t="s">
        <v>149</v>
      </c>
      <c r="D158" s="1">
        <v>0.67283544320657374</v>
      </c>
      <c r="E158" t="s">
        <v>169</v>
      </c>
      <c r="F158" s="1">
        <v>0.8332790133947624</v>
      </c>
    </row>
    <row r="159" spans="1:6">
      <c r="A159" t="s">
        <v>148</v>
      </c>
      <c r="B159" s="1">
        <v>0.14907095709371709</v>
      </c>
      <c r="C159" t="s">
        <v>149</v>
      </c>
      <c r="D159" s="1">
        <v>0.67283544320657374</v>
      </c>
      <c r="E159" t="s">
        <v>170</v>
      </c>
      <c r="F159" s="1">
        <v>0.40244258534354604</v>
      </c>
    </row>
    <row r="160" spans="1:6">
      <c r="A160" t="s">
        <v>148</v>
      </c>
      <c r="B160" s="1">
        <v>0.14907095709371709</v>
      </c>
      <c r="C160" t="s">
        <v>149</v>
      </c>
      <c r="D160" s="1">
        <v>0.67283544320657374</v>
      </c>
      <c r="E160" t="s">
        <v>171</v>
      </c>
      <c r="F160" s="1">
        <v>0.89628050218283217</v>
      </c>
    </row>
    <row r="161" spans="1:6">
      <c r="A161" t="s">
        <v>148</v>
      </c>
      <c r="B161" s="1">
        <v>0.14907095709371709</v>
      </c>
      <c r="C161" t="s">
        <v>149</v>
      </c>
      <c r="D161" s="1">
        <v>0.67283544320657374</v>
      </c>
      <c r="E161" t="s">
        <v>172</v>
      </c>
      <c r="F161" s="1">
        <v>0.92588326828616696</v>
      </c>
    </row>
    <row r="162" spans="1:6">
      <c r="A162" t="s">
        <v>148</v>
      </c>
      <c r="B162" s="1">
        <v>0.14907095709371709</v>
      </c>
      <c r="C162" t="s">
        <v>149</v>
      </c>
      <c r="D162" s="1">
        <v>0.67283544320657374</v>
      </c>
      <c r="E162" t="s">
        <v>173</v>
      </c>
      <c r="F162" s="1">
        <v>0.56948731502236472</v>
      </c>
    </row>
    <row r="163" spans="1:6">
      <c r="A163" t="s">
        <v>148</v>
      </c>
      <c r="B163" s="1">
        <v>0.14907095709371709</v>
      </c>
      <c r="C163" t="s">
        <v>149</v>
      </c>
      <c r="D163" s="1">
        <v>0.67283544320657374</v>
      </c>
      <c r="E163" t="s">
        <v>174</v>
      </c>
      <c r="F163" s="1">
        <v>0.20711313505488138</v>
      </c>
    </row>
    <row r="164" spans="1:6">
      <c r="A164" t="s">
        <v>148</v>
      </c>
      <c r="B164" s="1">
        <v>0.14907095709371709</v>
      </c>
      <c r="C164" t="s">
        <v>149</v>
      </c>
      <c r="D164" s="1">
        <v>0.67283544320657374</v>
      </c>
      <c r="E164" t="s">
        <v>175</v>
      </c>
      <c r="F164" s="1">
        <v>6.3884774052931581E-2</v>
      </c>
    </row>
    <row r="165" spans="1:6">
      <c r="A165" t="s">
        <v>148</v>
      </c>
      <c r="B165" s="1">
        <v>0.14907095709371709</v>
      </c>
      <c r="C165" t="s">
        <v>149</v>
      </c>
      <c r="D165" s="1">
        <v>0.67283544320657374</v>
      </c>
      <c r="E165" t="s">
        <v>176</v>
      </c>
      <c r="F165" s="1">
        <v>0.40877645217386049</v>
      </c>
    </row>
    <row r="166" spans="1:6">
      <c r="A166" t="s">
        <v>148</v>
      </c>
      <c r="B166" s="1">
        <v>0.14907095709371709</v>
      </c>
      <c r="C166" t="s">
        <v>149</v>
      </c>
      <c r="D166" s="1">
        <v>0.67283544320657374</v>
      </c>
      <c r="E166" t="s">
        <v>177</v>
      </c>
      <c r="F166" s="1">
        <v>0.39195876045313682</v>
      </c>
    </row>
    <row r="167" spans="1:6">
      <c r="A167" t="s">
        <v>148</v>
      </c>
      <c r="B167" s="1">
        <v>0.14907095709371709</v>
      </c>
      <c r="C167" t="s">
        <v>149</v>
      </c>
      <c r="D167" s="1">
        <v>0.67283544320657374</v>
      </c>
      <c r="E167" t="s">
        <v>178</v>
      </c>
      <c r="F167" s="1">
        <v>0.48898608431862767</v>
      </c>
    </row>
    <row r="168" spans="1:6">
      <c r="A168" t="s">
        <v>148</v>
      </c>
      <c r="B168" s="1">
        <v>0.14907095709371709</v>
      </c>
      <c r="C168" t="s">
        <v>149</v>
      </c>
      <c r="D168" s="1">
        <v>0.67283544320657374</v>
      </c>
      <c r="E168" t="s">
        <v>179</v>
      </c>
      <c r="F168" s="1">
        <v>0.74295315505328474</v>
      </c>
    </row>
    <row r="169" spans="1:6">
      <c r="A169" t="s">
        <v>148</v>
      </c>
      <c r="B169" s="1">
        <v>0.14907095709371709</v>
      </c>
      <c r="C169" t="s">
        <v>149</v>
      </c>
      <c r="D169" s="1">
        <v>0.67283544320657374</v>
      </c>
      <c r="E169" t="s">
        <v>180</v>
      </c>
      <c r="F169" s="1">
        <v>0.64106297544339541</v>
      </c>
    </row>
    <row r="170" spans="1:6">
      <c r="A170" t="s">
        <v>148</v>
      </c>
      <c r="B170" s="1">
        <v>0.14907095709371709</v>
      </c>
      <c r="C170" t="s">
        <v>149</v>
      </c>
      <c r="D170" s="1">
        <v>0.67283544320657374</v>
      </c>
      <c r="E170" t="s">
        <v>181</v>
      </c>
      <c r="F170" s="1">
        <v>0.64109878766916517</v>
      </c>
    </row>
    <row r="171" spans="1:6">
      <c r="A171" t="s">
        <v>148</v>
      </c>
      <c r="B171" s="1">
        <v>0.14907095709371709</v>
      </c>
      <c r="C171" t="s">
        <v>149</v>
      </c>
      <c r="D171" s="1">
        <v>0.67283544320657374</v>
      </c>
      <c r="E171" t="s">
        <v>182</v>
      </c>
      <c r="F171" s="1">
        <v>0.60820020711256118</v>
      </c>
    </row>
    <row r="172" spans="1:6">
      <c r="A172" t="s">
        <v>148</v>
      </c>
      <c r="B172" s="1">
        <v>0.14907095709371709</v>
      </c>
      <c r="C172" t="s">
        <v>149</v>
      </c>
      <c r="D172" s="1">
        <v>0.67283544320657374</v>
      </c>
      <c r="E172" t="s">
        <v>183</v>
      </c>
      <c r="F172" s="1">
        <v>9.5903228340336821E-2</v>
      </c>
    </row>
    <row r="173" spans="1:6">
      <c r="A173" t="s">
        <v>148</v>
      </c>
      <c r="B173" s="1">
        <v>0.14907095709371709</v>
      </c>
      <c r="C173" t="s">
        <v>149</v>
      </c>
      <c r="D173" s="1">
        <v>0.67283544320657374</v>
      </c>
      <c r="E173" t="s">
        <v>184</v>
      </c>
      <c r="F173" s="1">
        <v>0.73943606723239608</v>
      </c>
    </row>
    <row r="174" spans="1:6">
      <c r="A174" t="s">
        <v>148</v>
      </c>
      <c r="B174" s="1">
        <v>0.14907095709371709</v>
      </c>
      <c r="C174" t="s">
        <v>149</v>
      </c>
      <c r="D174" s="1">
        <v>0.67283544320657374</v>
      </c>
      <c r="E174" t="s">
        <v>185</v>
      </c>
      <c r="F174" s="1">
        <v>0.55024596705522855</v>
      </c>
    </row>
    <row r="175" spans="1:6">
      <c r="A175" t="s">
        <v>148</v>
      </c>
      <c r="B175" s="1">
        <v>0.14907095709371709</v>
      </c>
      <c r="C175" t="s">
        <v>149</v>
      </c>
      <c r="D175" s="1">
        <v>0.67283544320657374</v>
      </c>
      <c r="E175" t="s">
        <v>186</v>
      </c>
      <c r="F175" s="1">
        <v>5.7761482098098726E-2</v>
      </c>
    </row>
    <row r="176" spans="1:6">
      <c r="A176" t="s">
        <v>148</v>
      </c>
      <c r="B176" s="1">
        <v>0.14907095709371709</v>
      </c>
      <c r="C176" t="s">
        <v>149</v>
      </c>
      <c r="D176" s="1">
        <v>0.67283544320657374</v>
      </c>
      <c r="E176" t="s">
        <v>187</v>
      </c>
      <c r="F176" s="1">
        <v>0.87723158984302818</v>
      </c>
    </row>
    <row r="177" spans="1:6">
      <c r="A177" t="s">
        <v>148</v>
      </c>
      <c r="B177" s="1">
        <v>0.14907095709371709</v>
      </c>
      <c r="C177" t="s">
        <v>149</v>
      </c>
      <c r="D177" s="1">
        <v>0.67283544320657374</v>
      </c>
      <c r="E177" t="s">
        <v>188</v>
      </c>
      <c r="F177" s="1">
        <v>0.37832747944142175</v>
      </c>
    </row>
    <row r="178" spans="1:6">
      <c r="A178" t="s">
        <v>148</v>
      </c>
      <c r="B178" s="1">
        <v>0.14907095709371709</v>
      </c>
      <c r="C178" t="s">
        <v>149</v>
      </c>
      <c r="D178" s="1">
        <v>0.67283544320657374</v>
      </c>
      <c r="E178" t="s">
        <v>189</v>
      </c>
      <c r="F178" s="1">
        <v>0.99411327346729161</v>
      </c>
    </row>
    <row r="179" spans="1:6">
      <c r="A179" t="s">
        <v>148</v>
      </c>
      <c r="B179" s="1">
        <v>0.14907095709371709</v>
      </c>
      <c r="C179" t="s">
        <v>149</v>
      </c>
      <c r="D179" s="1">
        <v>0.67283544320657374</v>
      </c>
      <c r="E179" t="s">
        <v>190</v>
      </c>
      <c r="F179" s="1">
        <v>0.5254906785314406</v>
      </c>
    </row>
    <row r="180" spans="1:6">
      <c r="A180" t="s">
        <v>148</v>
      </c>
      <c r="B180" s="1">
        <v>0.14907095709371709</v>
      </c>
      <c r="C180" t="s">
        <v>149</v>
      </c>
      <c r="D180" s="1">
        <v>0.67283544320657374</v>
      </c>
      <c r="E180" t="s">
        <v>191</v>
      </c>
      <c r="F180" s="1">
        <v>0.49004383473207158</v>
      </c>
    </row>
    <row r="181" spans="1:6">
      <c r="A181" t="s">
        <v>148</v>
      </c>
      <c r="B181" s="1">
        <v>0.14907095709371709</v>
      </c>
      <c r="C181" t="s">
        <v>149</v>
      </c>
      <c r="D181" s="1">
        <v>0.67283544320657374</v>
      </c>
      <c r="E181" t="s">
        <v>192</v>
      </c>
      <c r="F181" s="1">
        <v>0.33581483934241851</v>
      </c>
    </row>
    <row r="182" spans="1:6">
      <c r="A182" t="s">
        <v>148</v>
      </c>
      <c r="B182" s="1">
        <v>0.14907095709371709</v>
      </c>
      <c r="C182" t="s">
        <v>149</v>
      </c>
      <c r="D182" s="1">
        <v>0.67283544320657374</v>
      </c>
      <c r="E182" t="s">
        <v>193</v>
      </c>
      <c r="F182" s="1">
        <v>0.34476447657224107</v>
      </c>
    </row>
    <row r="183" spans="1:6">
      <c r="A183" t="s">
        <v>148</v>
      </c>
      <c r="B183" s="1">
        <v>0.14907095709371709</v>
      </c>
      <c r="C183" t="s">
        <v>149</v>
      </c>
      <c r="D183" s="1">
        <v>0.67283544320657374</v>
      </c>
      <c r="E183" t="s">
        <v>194</v>
      </c>
      <c r="F183" s="1">
        <v>0.31318927512290085</v>
      </c>
    </row>
    <row r="184" spans="1:6">
      <c r="A184" t="s">
        <v>148</v>
      </c>
      <c r="B184" s="1">
        <v>0.14907095709371709</v>
      </c>
      <c r="C184" t="s">
        <v>149</v>
      </c>
      <c r="D184" s="1">
        <v>0.67283544320657374</v>
      </c>
      <c r="E184" t="s">
        <v>195</v>
      </c>
      <c r="F184" s="1">
        <v>0.60592681354490507</v>
      </c>
    </row>
    <row r="185" spans="1:6">
      <c r="A185" t="s">
        <v>148</v>
      </c>
      <c r="B185" s="1">
        <v>0.14907095709371709</v>
      </c>
      <c r="C185" t="s">
        <v>149</v>
      </c>
      <c r="D185" s="1">
        <v>0.67283544320657374</v>
      </c>
      <c r="E185" t="s">
        <v>196</v>
      </c>
      <c r="F185" s="1">
        <v>0.43064102253720049</v>
      </c>
    </row>
    <row r="186" spans="1:6">
      <c r="A186" t="s">
        <v>148</v>
      </c>
      <c r="B186" s="1">
        <v>0.14907095709371709</v>
      </c>
      <c r="C186" t="s">
        <v>149</v>
      </c>
      <c r="D186" s="1">
        <v>0.67283544320657374</v>
      </c>
      <c r="E186" t="s">
        <v>197</v>
      </c>
      <c r="F186" s="1">
        <v>0.51536252098312807</v>
      </c>
    </row>
    <row r="187" spans="1:6">
      <c r="A187" t="s">
        <v>198</v>
      </c>
      <c r="B187" s="1">
        <v>0.99258069907410595</v>
      </c>
      <c r="C187" t="s">
        <v>251</v>
      </c>
      <c r="D187" s="1">
        <v>0.93104764500745685</v>
      </c>
      <c r="E187" t="s">
        <v>199</v>
      </c>
      <c r="F187" s="1">
        <v>0.870855427874207</v>
      </c>
    </row>
    <row r="188" spans="1:6">
      <c r="A188" t="s">
        <v>198</v>
      </c>
      <c r="B188" s="1">
        <v>0.99258069907410573</v>
      </c>
      <c r="C188" t="s">
        <v>251</v>
      </c>
      <c r="D188" s="1">
        <v>0.93104764500745685</v>
      </c>
      <c r="E188" t="s">
        <v>200</v>
      </c>
      <c r="F188" s="1">
        <v>0.90652292920683497</v>
      </c>
    </row>
    <row r="189" spans="1:6">
      <c r="A189" t="s">
        <v>198</v>
      </c>
      <c r="B189" s="1">
        <v>0.99258069907410573</v>
      </c>
      <c r="C189" t="s">
        <v>251</v>
      </c>
      <c r="D189" s="1">
        <v>0.93104764500745685</v>
      </c>
      <c r="E189" t="s">
        <v>201</v>
      </c>
      <c r="F189" s="1">
        <v>0.18238995673544556</v>
      </c>
    </row>
    <row r="190" spans="1:6">
      <c r="A190" t="s">
        <v>198</v>
      </c>
      <c r="B190" s="1">
        <v>0.99258069907410573</v>
      </c>
      <c r="C190" t="s">
        <v>251</v>
      </c>
      <c r="D190" s="1">
        <v>0.93104764500745685</v>
      </c>
      <c r="E190" t="s">
        <v>202</v>
      </c>
      <c r="F190" s="1">
        <v>0.41509167687425863</v>
      </c>
    </row>
    <row r="191" spans="1:6">
      <c r="A191" t="s">
        <v>198</v>
      </c>
      <c r="B191" s="1">
        <v>0.99258069907410573</v>
      </c>
      <c r="C191" t="s">
        <v>251</v>
      </c>
      <c r="D191" s="1">
        <v>0.93104764500745685</v>
      </c>
      <c r="E191" t="s">
        <v>203</v>
      </c>
      <c r="F191" s="1">
        <v>0.50383960662159599</v>
      </c>
    </row>
    <row r="192" spans="1:6">
      <c r="A192" t="s">
        <v>198</v>
      </c>
      <c r="B192" s="1">
        <v>0.99258069907410573</v>
      </c>
      <c r="C192" t="s">
        <v>251</v>
      </c>
      <c r="D192" s="1">
        <v>0.93104764500745685</v>
      </c>
      <c r="E192" t="s">
        <v>204</v>
      </c>
      <c r="F192" s="1">
        <v>0.73029672284862812</v>
      </c>
    </row>
    <row r="193" spans="1:6">
      <c r="A193" t="s">
        <v>198</v>
      </c>
      <c r="B193" s="1">
        <v>0.99258069907410573</v>
      </c>
      <c r="C193" t="s">
        <v>251</v>
      </c>
      <c r="D193" s="1">
        <v>0.93104764500745685</v>
      </c>
      <c r="E193" t="s">
        <v>205</v>
      </c>
      <c r="F193" s="1">
        <v>0.64183791117450051</v>
      </c>
    </row>
    <row r="194" spans="1:6">
      <c r="A194" t="s">
        <v>198</v>
      </c>
      <c r="B194" s="1">
        <v>0.99258069907410573</v>
      </c>
      <c r="C194" t="s">
        <v>251</v>
      </c>
      <c r="D194" s="1">
        <v>0.93104764500745685</v>
      </c>
      <c r="E194" t="s">
        <v>206</v>
      </c>
      <c r="F194" s="1">
        <v>0.71157578963699131</v>
      </c>
    </row>
    <row r="195" spans="1:6">
      <c r="A195" t="s">
        <v>198</v>
      </c>
      <c r="B195" s="1">
        <v>0.99258069907410573</v>
      </c>
      <c r="C195" t="s">
        <v>251</v>
      </c>
      <c r="D195" s="1">
        <v>0.93104764500745685</v>
      </c>
      <c r="E195" t="s">
        <v>207</v>
      </c>
      <c r="F195" s="1">
        <v>0.60358123527401175</v>
      </c>
    </row>
    <row r="196" spans="1:6">
      <c r="A196" t="s">
        <v>198</v>
      </c>
      <c r="B196" s="1">
        <v>0.99258069907410573</v>
      </c>
      <c r="C196" t="s">
        <v>251</v>
      </c>
      <c r="D196" s="1">
        <v>0.93104764500745685</v>
      </c>
      <c r="E196" t="s">
        <v>208</v>
      </c>
      <c r="F196" s="1">
        <v>0.21927246887742791</v>
      </c>
    </row>
    <row r="197" spans="1:6">
      <c r="A197" t="s">
        <v>198</v>
      </c>
      <c r="B197" s="1">
        <v>0.99258069907410573</v>
      </c>
      <c r="C197" t="s">
        <v>251</v>
      </c>
      <c r="D197" s="1">
        <v>0.93104764500745685</v>
      </c>
      <c r="E197" t="s">
        <v>209</v>
      </c>
      <c r="F197" s="1">
        <v>0.12546453021862281</v>
      </c>
    </row>
    <row r="198" spans="1:6">
      <c r="A198" t="s">
        <v>198</v>
      </c>
      <c r="B198" s="1">
        <v>0.99258069907410573</v>
      </c>
      <c r="C198" t="s">
        <v>251</v>
      </c>
      <c r="D198" s="1">
        <v>0.93104764500745685</v>
      </c>
      <c r="E198" t="s">
        <v>210</v>
      </c>
      <c r="F198" s="1">
        <v>0.58062660694522983</v>
      </c>
    </row>
    <row r="199" spans="1:6">
      <c r="A199" t="s">
        <v>198</v>
      </c>
      <c r="B199" s="1">
        <v>0.99258069907410573</v>
      </c>
      <c r="C199" t="s">
        <v>251</v>
      </c>
      <c r="D199" s="1">
        <v>0.93104764500745685</v>
      </c>
      <c r="E199" t="s">
        <v>211</v>
      </c>
      <c r="F199" s="1">
        <v>0.26417309704769243</v>
      </c>
    </row>
    <row r="200" spans="1:6">
      <c r="A200" t="s">
        <v>198</v>
      </c>
      <c r="B200" s="1">
        <v>0.99258069907410573</v>
      </c>
      <c r="C200" t="s">
        <v>251</v>
      </c>
      <c r="D200" s="1">
        <v>0.93104764500745685</v>
      </c>
      <c r="E200" t="s">
        <v>212</v>
      </c>
      <c r="F200" s="1">
        <v>0.52379863397999926</v>
      </c>
    </row>
    <row r="201" spans="1:6">
      <c r="A201" t="s">
        <v>198</v>
      </c>
      <c r="B201" s="1">
        <v>0.99258069907410573</v>
      </c>
      <c r="C201" t="s">
        <v>251</v>
      </c>
      <c r="D201" s="1">
        <v>0.93104764500745685</v>
      </c>
      <c r="E201" t="s">
        <v>213</v>
      </c>
      <c r="F201" s="1">
        <v>0.99159202529478518</v>
      </c>
    </row>
    <row r="202" spans="1:6">
      <c r="A202" t="s">
        <v>198</v>
      </c>
      <c r="B202" s="1">
        <v>0.99258069907410573</v>
      </c>
      <c r="C202" t="s">
        <v>251</v>
      </c>
      <c r="D202" s="1">
        <v>0.93104764500745685</v>
      </c>
      <c r="E202" t="s">
        <v>214</v>
      </c>
      <c r="F202" s="1">
        <v>0.75713661774603747</v>
      </c>
    </row>
    <row r="203" spans="1:6">
      <c r="A203" t="s">
        <v>198</v>
      </c>
      <c r="B203" s="1">
        <v>0.99258069907410573</v>
      </c>
      <c r="C203" t="s">
        <v>251</v>
      </c>
      <c r="D203" s="1">
        <v>0.93104764500745685</v>
      </c>
      <c r="E203" t="s">
        <v>215</v>
      </c>
      <c r="F203" s="1">
        <v>0.48563107244854986</v>
      </c>
    </row>
    <row r="204" spans="1:6">
      <c r="A204" t="s">
        <v>198</v>
      </c>
      <c r="B204" s="1">
        <v>0.99258069907410573</v>
      </c>
      <c r="C204" t="s">
        <v>251</v>
      </c>
      <c r="D204" s="1">
        <v>0.93104764500745685</v>
      </c>
      <c r="E204" t="s">
        <v>216</v>
      </c>
      <c r="F204" s="1">
        <v>0.70584863597370429</v>
      </c>
    </row>
    <row r="205" spans="1:6">
      <c r="A205" t="s">
        <v>198</v>
      </c>
      <c r="B205" s="1">
        <v>0.99258069907410573</v>
      </c>
      <c r="C205" t="s">
        <v>251</v>
      </c>
      <c r="D205" s="1">
        <v>0.93104764500745685</v>
      </c>
      <c r="E205" t="s">
        <v>217</v>
      </c>
      <c r="F205" s="1">
        <v>0.28573111959883324</v>
      </c>
    </row>
    <row r="206" spans="1:6">
      <c r="A206" t="s">
        <v>198</v>
      </c>
      <c r="B206" s="1">
        <v>0.99258069907410573</v>
      </c>
      <c r="C206" t="s">
        <v>251</v>
      </c>
      <c r="D206" s="1">
        <v>0.93104764500745685</v>
      </c>
      <c r="E206" t="s">
        <v>218</v>
      </c>
      <c r="F206" s="1">
        <v>0.71653115262715339</v>
      </c>
    </row>
    <row r="207" spans="1:6">
      <c r="A207" t="s">
        <v>198</v>
      </c>
      <c r="B207" s="1">
        <v>0.99258069907410573</v>
      </c>
      <c r="C207" t="s">
        <v>251</v>
      </c>
      <c r="D207" s="1">
        <v>0.93104764500745685</v>
      </c>
      <c r="E207" t="s">
        <v>219</v>
      </c>
      <c r="F207" s="1">
        <v>0.37178380369460406</v>
      </c>
    </row>
    <row r="208" spans="1:6">
      <c r="A208" t="s">
        <v>198</v>
      </c>
      <c r="B208" s="1">
        <v>0.99258069907410573</v>
      </c>
      <c r="C208" t="s">
        <v>251</v>
      </c>
      <c r="D208" s="1">
        <v>0.93104764500745685</v>
      </c>
      <c r="E208" t="s">
        <v>220</v>
      </c>
      <c r="F208" s="1">
        <v>0.77623646091024268</v>
      </c>
    </row>
    <row r="209" spans="1:6">
      <c r="A209" t="s">
        <v>198</v>
      </c>
      <c r="B209" s="1">
        <v>0.99258069907410573</v>
      </c>
      <c r="C209" t="s">
        <v>251</v>
      </c>
      <c r="D209" s="1">
        <v>0.93104764500745685</v>
      </c>
      <c r="E209" t="s">
        <v>221</v>
      </c>
      <c r="F209" s="1">
        <v>0.53834270439367715</v>
      </c>
    </row>
    <row r="210" spans="1:6">
      <c r="A210" t="s">
        <v>198</v>
      </c>
      <c r="B210" s="1">
        <v>0.99258069907410573</v>
      </c>
      <c r="C210" t="s">
        <v>251</v>
      </c>
      <c r="D210" s="1">
        <v>0.93104764500745685</v>
      </c>
      <c r="E210" t="s">
        <v>222</v>
      </c>
      <c r="F210" s="1">
        <v>0.89403595680192804</v>
      </c>
    </row>
    <row r="211" spans="1:6">
      <c r="A211" t="s">
        <v>198</v>
      </c>
      <c r="B211" s="1">
        <v>0.99258069907410573</v>
      </c>
      <c r="C211" t="s">
        <v>251</v>
      </c>
      <c r="D211" s="1">
        <v>0.93104764500745685</v>
      </c>
      <c r="E211" t="s">
        <v>223</v>
      </c>
      <c r="F211" s="1">
        <v>0.73895826958836852</v>
      </c>
    </row>
    <row r="212" spans="1:6">
      <c r="A212" t="s">
        <v>198</v>
      </c>
      <c r="B212" s="1">
        <v>0.99258069907410573</v>
      </c>
      <c r="C212" t="s">
        <v>251</v>
      </c>
      <c r="D212" s="1">
        <v>0.93104764500745685</v>
      </c>
      <c r="E212" t="s">
        <v>224</v>
      </c>
      <c r="F212" s="1">
        <v>0.95494746696806265</v>
      </c>
    </row>
    <row r="213" spans="1:6">
      <c r="A213" t="s">
        <v>198</v>
      </c>
      <c r="B213" s="1">
        <v>0.99258069907410573</v>
      </c>
      <c r="C213" t="s">
        <v>251</v>
      </c>
      <c r="D213" s="1">
        <v>0.93104764500745685</v>
      </c>
      <c r="E213" t="s">
        <v>225</v>
      </c>
      <c r="F213" s="1">
        <v>0.30985715353595966</v>
      </c>
    </row>
    <row r="214" spans="1:6">
      <c r="A214" t="s">
        <v>198</v>
      </c>
      <c r="B214" s="1">
        <v>0.99258069907410573</v>
      </c>
      <c r="C214" t="s">
        <v>251</v>
      </c>
      <c r="D214" s="1">
        <v>0.93104764500745685</v>
      </c>
      <c r="E214" t="s">
        <v>226</v>
      </c>
      <c r="F214" s="1">
        <v>0.93858737808229242</v>
      </c>
    </row>
    <row r="215" spans="1:6">
      <c r="A215" t="s">
        <v>198</v>
      </c>
      <c r="B215" s="1">
        <v>0.99258069907410573</v>
      </c>
      <c r="C215" t="s">
        <v>251</v>
      </c>
      <c r="D215" s="1">
        <v>0.93104764500745685</v>
      </c>
      <c r="E215" t="s">
        <v>227</v>
      </c>
      <c r="F215" s="1">
        <v>0.64868537149839245</v>
      </c>
    </row>
    <row r="216" spans="1:6">
      <c r="A216" t="s">
        <v>198</v>
      </c>
      <c r="B216" s="1">
        <v>0.99258069907410573</v>
      </c>
      <c r="C216" t="s">
        <v>251</v>
      </c>
      <c r="D216" s="1">
        <v>0.93104764500745685</v>
      </c>
      <c r="E216" t="s">
        <v>228</v>
      </c>
      <c r="F216" s="1">
        <v>0.15560697188515826</v>
      </c>
    </row>
    <row r="217" spans="1:6">
      <c r="A217" t="s">
        <v>198</v>
      </c>
      <c r="B217" s="1">
        <v>0.99258069907410573</v>
      </c>
      <c r="C217" t="s">
        <v>251</v>
      </c>
      <c r="D217" s="1">
        <v>0.93104764500745685</v>
      </c>
      <c r="E217" t="s">
        <v>229</v>
      </c>
      <c r="F217" s="1">
        <v>3.5091835438466501E-2</v>
      </c>
    </row>
    <row r="218" spans="1:6">
      <c r="A218" t="s">
        <v>198</v>
      </c>
      <c r="B218" s="1">
        <v>0.99258069907410573</v>
      </c>
      <c r="C218" t="s">
        <v>251</v>
      </c>
      <c r="D218" s="1">
        <v>0.93104764500745685</v>
      </c>
      <c r="E218" t="s">
        <v>230</v>
      </c>
      <c r="F218" s="1">
        <v>0.67446045442155866</v>
      </c>
    </row>
    <row r="219" spans="1:6">
      <c r="A219" t="s">
        <v>198</v>
      </c>
      <c r="B219" s="1">
        <v>0.99258069907410573</v>
      </c>
      <c r="C219" t="s">
        <v>251</v>
      </c>
      <c r="D219" s="1">
        <v>0.93104764500745685</v>
      </c>
      <c r="E219" t="s">
        <v>231</v>
      </c>
      <c r="F219" s="1">
        <v>0.20558541067847347</v>
      </c>
    </row>
    <row r="220" spans="1:6">
      <c r="A220" t="s">
        <v>198</v>
      </c>
      <c r="B220" s="1">
        <v>0.99258069907410573</v>
      </c>
      <c r="C220" t="s">
        <v>251</v>
      </c>
      <c r="D220" s="1">
        <v>0.93104764500745685</v>
      </c>
      <c r="E220" t="s">
        <v>232</v>
      </c>
      <c r="F220" s="1">
        <v>0.68757159708303406</v>
      </c>
    </row>
    <row r="221" spans="1:6">
      <c r="A221" t="s">
        <v>198</v>
      </c>
      <c r="B221" s="1">
        <v>0.99258069907410573</v>
      </c>
      <c r="C221" t="s">
        <v>251</v>
      </c>
      <c r="D221" s="1">
        <v>0.93104764500745685</v>
      </c>
      <c r="E221" t="s">
        <v>233</v>
      </c>
      <c r="F221" s="1">
        <v>0.90714132926149571</v>
      </c>
    </row>
    <row r="222" spans="1:6">
      <c r="A222" t="s">
        <v>198</v>
      </c>
      <c r="B222" s="1">
        <v>0.99258069907410573</v>
      </c>
      <c r="C222" t="s">
        <v>251</v>
      </c>
      <c r="D222" s="1">
        <v>0.93104764500745685</v>
      </c>
      <c r="E222" t="s">
        <v>234</v>
      </c>
      <c r="F222" s="1">
        <v>4.0614567224497411E-2</v>
      </c>
    </row>
    <row r="223" spans="1:6">
      <c r="A223" t="s">
        <v>198</v>
      </c>
      <c r="B223" s="1">
        <v>0.99258069907410573</v>
      </c>
      <c r="C223" t="s">
        <v>251</v>
      </c>
      <c r="D223" s="1">
        <v>0.93104764500745685</v>
      </c>
      <c r="E223" t="s">
        <v>235</v>
      </c>
      <c r="F223" s="1">
        <v>0.88873402755489239</v>
      </c>
    </row>
    <row r="224" spans="1:6">
      <c r="A224" t="s">
        <v>198</v>
      </c>
      <c r="B224" s="1">
        <v>0.99258069907410573</v>
      </c>
      <c r="C224" t="s">
        <v>251</v>
      </c>
      <c r="D224" s="1">
        <v>0.93104764500745685</v>
      </c>
      <c r="E224" t="s">
        <v>236</v>
      </c>
      <c r="F224" s="1">
        <v>0.84509705414062619</v>
      </c>
    </row>
    <row r="225" spans="1:6">
      <c r="A225" t="s">
        <v>198</v>
      </c>
      <c r="B225" s="1">
        <v>0.99258069907410573</v>
      </c>
      <c r="C225" t="s">
        <v>251</v>
      </c>
      <c r="D225" s="1">
        <v>0.93104764500745685</v>
      </c>
      <c r="E225" t="s">
        <v>237</v>
      </c>
      <c r="F225" s="1">
        <v>0.17939614342931709</v>
      </c>
    </row>
    <row r="226" spans="1:6">
      <c r="A226" t="s">
        <v>198</v>
      </c>
      <c r="B226" s="1">
        <v>0.99258069907410573</v>
      </c>
      <c r="C226" t="s">
        <v>251</v>
      </c>
      <c r="D226" s="1">
        <v>0.93104764500745685</v>
      </c>
      <c r="E226" t="s">
        <v>238</v>
      </c>
      <c r="F226" s="1">
        <v>0.31295146958879361</v>
      </c>
    </row>
    <row r="227" spans="1:6">
      <c r="A227" t="s">
        <v>198</v>
      </c>
      <c r="B227" s="1">
        <v>0.99258069907410573</v>
      </c>
      <c r="C227" t="s">
        <v>251</v>
      </c>
      <c r="D227" s="1">
        <v>0.93104764500745685</v>
      </c>
      <c r="E227" t="s">
        <v>239</v>
      </c>
      <c r="F227" s="1">
        <v>0.392901946244397</v>
      </c>
    </row>
    <row r="228" spans="1:6">
      <c r="A228" t="s">
        <v>198</v>
      </c>
      <c r="B228" s="1">
        <v>0.99258069907410573</v>
      </c>
      <c r="C228" t="s">
        <v>251</v>
      </c>
      <c r="D228" s="1">
        <v>0.93104764500745685</v>
      </c>
      <c r="E228" t="s">
        <v>240</v>
      </c>
      <c r="F228" s="1">
        <v>0.37583801441397846</v>
      </c>
    </row>
    <row r="229" spans="1:6">
      <c r="A229" t="s">
        <v>198</v>
      </c>
      <c r="B229" s="1">
        <v>0.99258069907410573</v>
      </c>
      <c r="C229" t="s">
        <v>251</v>
      </c>
      <c r="D229" s="1">
        <v>0.93104764500745685</v>
      </c>
      <c r="E229" t="s">
        <v>241</v>
      </c>
      <c r="F229" s="1">
        <v>0.4913606252585121</v>
      </c>
    </row>
    <row r="230" spans="1:6">
      <c r="A230" t="s">
        <v>198</v>
      </c>
      <c r="B230" s="1">
        <v>0.99258069907410573</v>
      </c>
      <c r="C230" t="s">
        <v>251</v>
      </c>
      <c r="D230" s="1">
        <v>0.93104764500745685</v>
      </c>
      <c r="E230" t="s">
        <v>242</v>
      </c>
      <c r="F230" s="1">
        <v>0.72444159216466231</v>
      </c>
    </row>
    <row r="231" spans="1:6">
      <c r="A231" t="s">
        <v>198</v>
      </c>
      <c r="B231" s="1">
        <v>0.99258069907410573</v>
      </c>
      <c r="C231" t="s">
        <v>251</v>
      </c>
      <c r="D231" s="1">
        <v>0.93104764500745685</v>
      </c>
      <c r="E231" t="s">
        <v>243</v>
      </c>
      <c r="F231" s="1">
        <v>6.2461840839067584E-2</v>
      </c>
    </row>
    <row r="232" spans="1:6">
      <c r="A232" t="s">
        <v>198</v>
      </c>
      <c r="B232" s="1">
        <v>0.99258069907410573</v>
      </c>
      <c r="C232" t="s">
        <v>251</v>
      </c>
      <c r="D232" s="1">
        <v>0.93104764500745685</v>
      </c>
      <c r="E232" t="s">
        <v>244</v>
      </c>
      <c r="F232" s="1">
        <v>0.52794419260190695</v>
      </c>
    </row>
    <row r="233" spans="1:6">
      <c r="A233" t="s">
        <v>198</v>
      </c>
      <c r="B233" s="1">
        <v>0.99258069907410573</v>
      </c>
      <c r="C233" t="s">
        <v>251</v>
      </c>
      <c r="D233" s="1">
        <v>0.93104764500745685</v>
      </c>
      <c r="E233" t="s">
        <v>245</v>
      </c>
      <c r="F233" s="1">
        <v>3.8351667157836666E-2</v>
      </c>
    </row>
    <row r="234" spans="1:6">
      <c r="A234" t="s">
        <v>198</v>
      </c>
      <c r="B234" s="1">
        <v>0.99258069907410573</v>
      </c>
      <c r="C234" t="s">
        <v>251</v>
      </c>
      <c r="D234" s="1">
        <v>0.93104764500745685</v>
      </c>
      <c r="E234" t="s">
        <v>246</v>
      </c>
      <c r="F234" s="1">
        <v>0.46135116562539824</v>
      </c>
    </row>
    <row r="235" spans="1:6">
      <c r="A235" t="s">
        <v>198</v>
      </c>
      <c r="B235" s="1">
        <v>0.99258069907410573</v>
      </c>
      <c r="C235" t="s">
        <v>251</v>
      </c>
      <c r="D235" s="1">
        <v>0.93104764500745685</v>
      </c>
      <c r="E235" t="s">
        <v>247</v>
      </c>
      <c r="F235" s="1">
        <v>0.70794499208298756</v>
      </c>
    </row>
    <row r="236" spans="1:6">
      <c r="A236" t="s">
        <v>198</v>
      </c>
      <c r="B236" s="1">
        <v>0.99258069907410573</v>
      </c>
      <c r="C236" t="s">
        <v>251</v>
      </c>
      <c r="D236" s="1">
        <v>0.93104764500745685</v>
      </c>
      <c r="E236" t="s">
        <v>248</v>
      </c>
      <c r="F236" s="1">
        <v>0.162352058087191</v>
      </c>
    </row>
    <row r="237" spans="1:6">
      <c r="A237" t="s">
        <v>198</v>
      </c>
      <c r="B237" s="1">
        <v>0.99258069907410573</v>
      </c>
      <c r="C237" t="s">
        <v>251</v>
      </c>
      <c r="D237" s="1">
        <v>0.93104764500745685</v>
      </c>
      <c r="E237" t="s">
        <v>249</v>
      </c>
      <c r="F237" s="1">
        <v>0.92418597090922583</v>
      </c>
    </row>
    <row r="238" spans="1:6">
      <c r="A238" t="s">
        <v>198</v>
      </c>
      <c r="B238" s="1">
        <v>0.99258069907410573</v>
      </c>
      <c r="C238" t="s">
        <v>251</v>
      </c>
      <c r="D238" s="1">
        <v>0.93104764500745685</v>
      </c>
      <c r="E238" t="s">
        <v>250</v>
      </c>
      <c r="F238" s="1">
        <v>0.6245038925125207</v>
      </c>
    </row>
    <row r="239" spans="1:6">
      <c r="A239" t="s">
        <v>252</v>
      </c>
      <c r="B239" s="1">
        <v>0.91611479193661671</v>
      </c>
      <c r="C239" t="s">
        <v>253</v>
      </c>
      <c r="D239" s="1">
        <v>0.86510378090424767</v>
      </c>
      <c r="E239" t="s">
        <v>255</v>
      </c>
      <c r="F239" s="1">
        <v>0.2773550077042487</v>
      </c>
    </row>
    <row r="240" spans="1:6">
      <c r="A240" t="s">
        <v>252</v>
      </c>
      <c r="B240" s="1">
        <v>0.91611479193661671</v>
      </c>
      <c r="C240" t="s">
        <v>253</v>
      </c>
      <c r="D240" s="1">
        <v>0.86510378090424767</v>
      </c>
      <c r="E240" t="s">
        <v>256</v>
      </c>
      <c r="F240" s="1">
        <v>0.3535452097609677</v>
      </c>
    </row>
    <row r="241" spans="1:6">
      <c r="A241" t="s">
        <v>252</v>
      </c>
      <c r="B241" s="1">
        <v>0.91611479193661671</v>
      </c>
      <c r="C241" t="s">
        <v>253</v>
      </c>
      <c r="D241" s="1">
        <v>0.86510378090424767</v>
      </c>
      <c r="E241" t="s">
        <v>257</v>
      </c>
      <c r="F241" s="1">
        <v>0.53052515880354356</v>
      </c>
    </row>
    <row r="242" spans="1:6">
      <c r="A242" t="s">
        <v>252</v>
      </c>
      <c r="B242" s="1">
        <v>0.91611479193661671</v>
      </c>
      <c r="C242" t="s">
        <v>253</v>
      </c>
      <c r="D242" s="1">
        <v>0.86510378090424767</v>
      </c>
      <c r="E242" t="s">
        <v>258</v>
      </c>
      <c r="F242" s="1">
        <v>0.44060197417043445</v>
      </c>
    </row>
    <row r="243" spans="1:6">
      <c r="A243" t="s">
        <v>252</v>
      </c>
      <c r="B243" s="1">
        <v>0.91611479193661671</v>
      </c>
      <c r="C243" t="s">
        <v>253</v>
      </c>
      <c r="D243" s="1">
        <v>0.86510378090424767</v>
      </c>
      <c r="E243" t="s">
        <v>259</v>
      </c>
      <c r="F243" s="1">
        <v>0.11055539269378278</v>
      </c>
    </row>
    <row r="244" spans="1:6">
      <c r="A244" t="s">
        <v>252</v>
      </c>
      <c r="B244" s="1">
        <v>0.91611479193661671</v>
      </c>
      <c r="C244" t="s">
        <v>253</v>
      </c>
      <c r="D244" s="1">
        <v>0.86510378090424767</v>
      </c>
      <c r="E244" t="s">
        <v>260</v>
      </c>
      <c r="F244" s="1">
        <v>0.61893458460168982</v>
      </c>
    </row>
    <row r="245" spans="1:6">
      <c r="A245" t="s">
        <v>252</v>
      </c>
      <c r="B245" s="1">
        <v>0.91611479193661671</v>
      </c>
      <c r="C245" t="s">
        <v>253</v>
      </c>
      <c r="D245" s="1">
        <v>0.86510378090424767</v>
      </c>
      <c r="E245" t="s">
        <v>261</v>
      </c>
      <c r="F245" s="1">
        <v>0.36078258115580453</v>
      </c>
    </row>
    <row r="246" spans="1:6">
      <c r="A246" t="s">
        <v>252</v>
      </c>
      <c r="B246" s="1">
        <v>0.91611479193661671</v>
      </c>
      <c r="C246" t="s">
        <v>253</v>
      </c>
      <c r="D246" s="1">
        <v>0.86510378090424767</v>
      </c>
      <c r="E246" t="s">
        <v>262</v>
      </c>
      <c r="F246" s="1">
        <v>0.57464382038003059</v>
      </c>
    </row>
    <row r="247" spans="1:6">
      <c r="A247" t="s">
        <v>252</v>
      </c>
      <c r="B247" s="1">
        <v>0.91611479193661671</v>
      </c>
      <c r="C247" t="s">
        <v>253</v>
      </c>
      <c r="D247" s="1">
        <v>0.86510378090424767</v>
      </c>
      <c r="E247" t="s">
        <v>263</v>
      </c>
      <c r="F247" s="1">
        <v>0.33181450843913329</v>
      </c>
    </row>
    <row r="248" spans="1:6">
      <c r="A248" t="s">
        <v>252</v>
      </c>
      <c r="B248" s="1">
        <v>0.91611479193661671</v>
      </c>
      <c r="C248" t="s">
        <v>253</v>
      </c>
      <c r="D248" s="1">
        <v>0.86510378090424767</v>
      </c>
      <c r="E248" t="s">
        <v>264</v>
      </c>
      <c r="F248" s="1">
        <v>0.8105145672856382</v>
      </c>
    </row>
    <row r="249" spans="1:6">
      <c r="A249" t="s">
        <v>252</v>
      </c>
      <c r="B249" s="1">
        <v>0.91611479193661671</v>
      </c>
      <c r="C249" t="s">
        <v>253</v>
      </c>
      <c r="D249" s="1">
        <v>0.86510378090424767</v>
      </c>
      <c r="E249" t="s">
        <v>265</v>
      </c>
      <c r="F249" s="1">
        <v>0.88806714287099164</v>
      </c>
    </row>
    <row r="250" spans="1:6">
      <c r="A250" t="s">
        <v>252</v>
      </c>
      <c r="B250" s="1">
        <v>0.91611479193661671</v>
      </c>
      <c r="C250" t="s">
        <v>253</v>
      </c>
      <c r="D250" s="1">
        <v>0.86510378090424767</v>
      </c>
      <c r="E250" t="s">
        <v>266</v>
      </c>
      <c r="F250" s="1">
        <v>0.4466499948434981</v>
      </c>
    </row>
    <row r="251" spans="1:6">
      <c r="A251" t="s">
        <v>252</v>
      </c>
      <c r="B251" s="1">
        <v>0.91611479193661671</v>
      </c>
      <c r="C251" t="s">
        <v>253</v>
      </c>
      <c r="D251" s="1">
        <v>0.86510378090424767</v>
      </c>
      <c r="E251" t="s">
        <v>267</v>
      </c>
      <c r="F251" s="1">
        <v>0.81454493751801649</v>
      </c>
    </row>
    <row r="252" spans="1:6">
      <c r="A252" t="s">
        <v>252</v>
      </c>
      <c r="B252" s="1">
        <v>0.91611479193661671</v>
      </c>
      <c r="C252" t="s">
        <v>253</v>
      </c>
      <c r="D252" s="1">
        <v>0.86510378090424767</v>
      </c>
      <c r="E252" t="s">
        <v>268</v>
      </c>
      <c r="F252" s="1">
        <v>0.40117324590705117</v>
      </c>
    </row>
    <row r="253" spans="1:6">
      <c r="A253" t="s">
        <v>252</v>
      </c>
      <c r="B253" s="1">
        <v>0.91611479193661671</v>
      </c>
      <c r="C253" t="s">
        <v>253</v>
      </c>
      <c r="D253" s="1">
        <v>0.86510378090424767</v>
      </c>
      <c r="E253" t="s">
        <v>269</v>
      </c>
      <c r="F253" s="1">
        <v>0.30219092792545754</v>
      </c>
    </row>
    <row r="254" spans="1:6">
      <c r="A254" t="s">
        <v>252</v>
      </c>
      <c r="B254" s="1">
        <v>0.91611479193661671</v>
      </c>
      <c r="C254" t="s">
        <v>253</v>
      </c>
      <c r="D254" s="1">
        <v>0.86510378090424767</v>
      </c>
      <c r="E254" t="s">
        <v>270</v>
      </c>
      <c r="F254" s="1">
        <v>0.39051879316103633</v>
      </c>
    </row>
    <row r="255" spans="1:6">
      <c r="A255" t="s">
        <v>252</v>
      </c>
      <c r="B255" s="1">
        <v>0.91611479193661671</v>
      </c>
      <c r="C255" t="s">
        <v>253</v>
      </c>
      <c r="D255" s="1">
        <v>0.86510378090424767</v>
      </c>
      <c r="E255" t="s">
        <v>271</v>
      </c>
      <c r="F255" s="1">
        <v>0.76901698306752098</v>
      </c>
    </row>
    <row r="256" spans="1:6">
      <c r="A256" t="s">
        <v>252</v>
      </c>
      <c r="B256" s="1">
        <v>0.91611479193661671</v>
      </c>
      <c r="C256" t="s">
        <v>253</v>
      </c>
      <c r="D256" s="1">
        <v>0.86510378090424767</v>
      </c>
      <c r="E256" t="s">
        <v>272</v>
      </c>
      <c r="F256" s="1">
        <v>0.8660368643949039</v>
      </c>
    </row>
    <row r="257" spans="1:6">
      <c r="A257" t="s">
        <v>252</v>
      </c>
      <c r="B257" s="1">
        <v>0.91611479193661671</v>
      </c>
      <c r="C257" t="s">
        <v>253</v>
      </c>
      <c r="D257" s="1">
        <v>0.86510378090424767</v>
      </c>
      <c r="E257" t="s">
        <v>273</v>
      </c>
      <c r="F257" s="1">
        <v>0.29590944431696709</v>
      </c>
    </row>
    <row r="258" spans="1:6">
      <c r="A258" t="s">
        <v>252</v>
      </c>
      <c r="B258" s="1">
        <v>0.91611479193661671</v>
      </c>
      <c r="C258" t="s">
        <v>253</v>
      </c>
      <c r="D258" s="1">
        <v>0.86510378090424767</v>
      </c>
      <c r="E258" t="s">
        <v>274</v>
      </c>
      <c r="F258" s="1">
        <v>0.1300761463256368</v>
      </c>
    </row>
    <row r="259" spans="1:6">
      <c r="A259" t="s">
        <v>252</v>
      </c>
      <c r="B259" s="1">
        <v>0.91611479193661671</v>
      </c>
      <c r="C259" t="s">
        <v>253</v>
      </c>
      <c r="D259" s="1">
        <v>0.86510378090424767</v>
      </c>
      <c r="E259" t="s">
        <v>275</v>
      </c>
      <c r="F259" s="1">
        <v>0.96057439214525842</v>
      </c>
    </row>
    <row r="260" spans="1:6">
      <c r="A260" t="s">
        <v>252</v>
      </c>
      <c r="B260" s="1">
        <v>0.91611479193661671</v>
      </c>
      <c r="C260" t="s">
        <v>253</v>
      </c>
      <c r="D260" s="1">
        <v>0.86510378090424767</v>
      </c>
      <c r="E260" t="s">
        <v>276</v>
      </c>
      <c r="F260" s="1">
        <v>4.7996935946476804E-2</v>
      </c>
    </row>
    <row r="261" spans="1:6">
      <c r="A261" t="s">
        <v>252</v>
      </c>
      <c r="B261" s="1">
        <v>0.91611479193661671</v>
      </c>
      <c r="C261" t="s">
        <v>253</v>
      </c>
      <c r="D261" s="1">
        <v>0.86510378090424767</v>
      </c>
      <c r="E261" t="s">
        <v>277</v>
      </c>
      <c r="F261" s="1">
        <v>0.9548425055414137</v>
      </c>
    </row>
    <row r="262" spans="1:6">
      <c r="A262" t="s">
        <v>252</v>
      </c>
      <c r="B262" s="1">
        <v>0.91611479193661671</v>
      </c>
      <c r="C262" t="s">
        <v>253</v>
      </c>
      <c r="D262" s="1">
        <v>0.86510378090424767</v>
      </c>
      <c r="E262" t="s">
        <v>278</v>
      </c>
      <c r="F262" s="1">
        <v>0.13009978791287957</v>
      </c>
    </row>
    <row r="263" spans="1:6">
      <c r="A263" t="s">
        <v>252</v>
      </c>
      <c r="B263" s="1">
        <v>0.91611479193661671</v>
      </c>
      <c r="C263" t="s">
        <v>253</v>
      </c>
      <c r="D263" s="1">
        <v>0.86510378090424767</v>
      </c>
      <c r="E263" t="s">
        <v>279</v>
      </c>
      <c r="F263" s="1">
        <v>0.22911463306682134</v>
      </c>
    </row>
    <row r="264" spans="1:6">
      <c r="A264" t="s">
        <v>252</v>
      </c>
      <c r="B264" s="1">
        <v>0.91611479193661671</v>
      </c>
      <c r="C264" t="s">
        <v>253</v>
      </c>
      <c r="D264" s="1">
        <v>0.86510378090424767</v>
      </c>
      <c r="E264" t="s">
        <v>280</v>
      </c>
      <c r="F264" s="1">
        <v>0.45464870850721817</v>
      </c>
    </row>
    <row r="265" spans="1:6">
      <c r="A265" t="s">
        <v>252</v>
      </c>
      <c r="B265" s="1">
        <v>0.91611479193661671</v>
      </c>
      <c r="C265" t="s">
        <v>253</v>
      </c>
      <c r="D265" s="1">
        <v>0.86510378090424767</v>
      </c>
      <c r="E265" t="s">
        <v>281</v>
      </c>
      <c r="F265" s="1">
        <v>0.59155695580024825</v>
      </c>
    </row>
    <row r="266" spans="1:6">
      <c r="A266" t="s">
        <v>252</v>
      </c>
      <c r="B266" s="1">
        <v>0.91611479193661671</v>
      </c>
      <c r="C266" t="s">
        <v>253</v>
      </c>
      <c r="D266" s="1">
        <v>0.86510378090424767</v>
      </c>
      <c r="E266" t="s">
        <v>282</v>
      </c>
      <c r="F266" s="1">
        <v>0.78833563123377803</v>
      </c>
    </row>
    <row r="267" spans="1:6">
      <c r="A267" t="s">
        <v>252</v>
      </c>
      <c r="B267" s="1">
        <v>0.91611479193661671</v>
      </c>
      <c r="C267" t="s">
        <v>253</v>
      </c>
      <c r="D267" s="1">
        <v>0.86510378090424767</v>
      </c>
      <c r="E267" t="s">
        <v>283</v>
      </c>
      <c r="F267" s="1">
        <v>0.75719186564206198</v>
      </c>
    </row>
    <row r="268" spans="1:6">
      <c r="A268" t="s">
        <v>252</v>
      </c>
      <c r="B268" s="1">
        <v>0.91611479193661671</v>
      </c>
      <c r="C268" t="s">
        <v>253</v>
      </c>
      <c r="D268" s="1">
        <v>0.86510378090424767</v>
      </c>
      <c r="E268" t="s">
        <v>284</v>
      </c>
      <c r="F268" s="1">
        <v>0.19982596969048805</v>
      </c>
    </row>
    <row r="269" spans="1:6">
      <c r="A269" t="s">
        <v>252</v>
      </c>
      <c r="B269" s="1">
        <v>0.91611479193661671</v>
      </c>
      <c r="C269" t="s">
        <v>253</v>
      </c>
      <c r="D269" s="1">
        <v>0.86510378090424767</v>
      </c>
      <c r="E269" t="s">
        <v>285</v>
      </c>
      <c r="F269" s="1">
        <v>0.58088711883466881</v>
      </c>
    </row>
    <row r="270" spans="1:6">
      <c r="A270" t="s">
        <v>252</v>
      </c>
      <c r="B270" s="1">
        <v>0.91611479193661671</v>
      </c>
      <c r="C270" t="s">
        <v>253</v>
      </c>
      <c r="D270" s="1">
        <v>0.86510378090424767</v>
      </c>
      <c r="E270" t="s">
        <v>286</v>
      </c>
      <c r="F270" s="1">
        <v>0.42605489355144299</v>
      </c>
    </row>
    <row r="271" spans="1:6">
      <c r="A271" t="s">
        <v>252</v>
      </c>
      <c r="B271" s="1">
        <v>0.91611479193661671</v>
      </c>
      <c r="C271" t="s">
        <v>253</v>
      </c>
      <c r="D271" s="1">
        <v>0.86510378090424767</v>
      </c>
      <c r="E271" t="s">
        <v>287</v>
      </c>
      <c r="F271" s="1">
        <v>0.59117203842383748</v>
      </c>
    </row>
    <row r="272" spans="1:6">
      <c r="A272" t="s">
        <v>252</v>
      </c>
      <c r="B272" s="1">
        <v>0.91611479193661671</v>
      </c>
      <c r="C272" t="s">
        <v>253</v>
      </c>
      <c r="D272" s="1">
        <v>0.86510378090424767</v>
      </c>
      <c r="E272" t="s">
        <v>288</v>
      </c>
      <c r="F272" s="1">
        <v>0.9948004783507769</v>
      </c>
    </row>
    <row r="273" spans="1:6">
      <c r="A273" t="s">
        <v>252</v>
      </c>
      <c r="B273" s="1">
        <v>0.91611479193661671</v>
      </c>
      <c r="C273" t="s">
        <v>253</v>
      </c>
      <c r="D273" s="1">
        <v>0.86510378090424767</v>
      </c>
      <c r="E273" t="s">
        <v>289</v>
      </c>
      <c r="F273" s="1">
        <v>0.69917201297306686</v>
      </c>
    </row>
    <row r="274" spans="1:6">
      <c r="A274" t="s">
        <v>252</v>
      </c>
      <c r="B274" s="1">
        <v>0.91611479193661671</v>
      </c>
      <c r="C274" t="s">
        <v>254</v>
      </c>
      <c r="D274" s="1">
        <v>0.15946996297872063</v>
      </c>
      <c r="E274" t="s">
        <v>290</v>
      </c>
      <c r="F274" s="1">
        <v>8.2916744277721888E-2</v>
      </c>
    </row>
    <row r="275" spans="1:6">
      <c r="A275" t="s">
        <v>252</v>
      </c>
      <c r="B275" s="1">
        <v>0.91611479193661671</v>
      </c>
      <c r="C275" t="s">
        <v>254</v>
      </c>
      <c r="D275" s="1">
        <v>0.15946996297872063</v>
      </c>
      <c r="E275" t="s">
        <v>291</v>
      </c>
      <c r="F275" s="1">
        <v>0.89656862461877407</v>
      </c>
    </row>
    <row r="276" spans="1:6">
      <c r="A276" t="s">
        <v>252</v>
      </c>
      <c r="B276" s="1">
        <v>0.91611479193661671</v>
      </c>
      <c r="C276" t="s">
        <v>254</v>
      </c>
      <c r="D276" s="1">
        <v>0.15946996297872063</v>
      </c>
      <c r="E276" t="s">
        <v>304</v>
      </c>
      <c r="F276" s="1">
        <v>0.25367494170543348</v>
      </c>
    </row>
    <row r="277" spans="1:6">
      <c r="A277" t="s">
        <v>252</v>
      </c>
      <c r="B277" s="1">
        <v>0.91611479193661671</v>
      </c>
      <c r="C277" t="s">
        <v>254</v>
      </c>
      <c r="D277" s="1">
        <v>0.15946996297872063</v>
      </c>
      <c r="E277" t="s">
        <v>292</v>
      </c>
      <c r="F277" s="1">
        <v>0.4329159243145172</v>
      </c>
    </row>
    <row r="278" spans="1:6">
      <c r="A278" t="s">
        <v>252</v>
      </c>
      <c r="B278" s="1">
        <v>0.91611479193661671</v>
      </c>
      <c r="C278" t="s">
        <v>254</v>
      </c>
      <c r="D278" s="1">
        <v>0.15946996297872063</v>
      </c>
      <c r="E278" t="s">
        <v>305</v>
      </c>
      <c r="F278" s="1">
        <v>0.79687581263232199</v>
      </c>
    </row>
    <row r="279" spans="1:6">
      <c r="A279" t="s">
        <v>252</v>
      </c>
      <c r="B279" s="1">
        <v>0.91611479193661671</v>
      </c>
      <c r="C279" t="s">
        <v>254</v>
      </c>
      <c r="D279" s="1">
        <v>0.15946996297872063</v>
      </c>
      <c r="E279" t="s">
        <v>293</v>
      </c>
      <c r="F279" s="1">
        <v>0.68590801923147349</v>
      </c>
    </row>
    <row r="280" spans="1:6">
      <c r="A280" t="s">
        <v>252</v>
      </c>
      <c r="B280" s="1">
        <v>0.91611479193661671</v>
      </c>
      <c r="C280" t="s">
        <v>254</v>
      </c>
      <c r="D280" s="1">
        <v>0.15946996297872063</v>
      </c>
      <c r="E280" t="s">
        <v>306</v>
      </c>
      <c r="F280" s="1">
        <v>0.84386689316906704</v>
      </c>
    </row>
    <row r="281" spans="1:6">
      <c r="A281" t="s">
        <v>252</v>
      </c>
      <c r="B281" s="1">
        <v>0.91611479193661671</v>
      </c>
      <c r="C281" t="s">
        <v>254</v>
      </c>
      <c r="D281" s="1">
        <v>0.15946996297872063</v>
      </c>
      <c r="E281" t="s">
        <v>294</v>
      </c>
      <c r="F281" s="1">
        <v>0.25107258224910445</v>
      </c>
    </row>
    <row r="282" spans="1:6">
      <c r="A282" t="s">
        <v>252</v>
      </c>
      <c r="B282" s="1">
        <v>0.91611479193661671</v>
      </c>
      <c r="C282" t="s">
        <v>254</v>
      </c>
      <c r="D282" s="1">
        <v>0.15946996297872063</v>
      </c>
      <c r="E282" t="s">
        <v>295</v>
      </c>
      <c r="F282" s="1">
        <v>0.94637053866627885</v>
      </c>
    </row>
    <row r="283" spans="1:6">
      <c r="A283" t="s">
        <v>252</v>
      </c>
      <c r="B283" s="1">
        <v>0.91611479193661671</v>
      </c>
      <c r="C283" t="s">
        <v>254</v>
      </c>
      <c r="D283" s="1">
        <v>0.15946996297872063</v>
      </c>
      <c r="E283" t="s">
        <v>307</v>
      </c>
      <c r="F283" s="1">
        <v>0.39077366670199121</v>
      </c>
    </row>
    <row r="284" spans="1:6">
      <c r="A284" t="s">
        <v>252</v>
      </c>
      <c r="B284" s="1">
        <v>0.91611479193661671</v>
      </c>
      <c r="C284" t="s">
        <v>254</v>
      </c>
      <c r="D284" s="1">
        <v>0.15946996297872063</v>
      </c>
      <c r="E284" t="s">
        <v>308</v>
      </c>
      <c r="F284" s="1">
        <v>0.66234612727928233</v>
      </c>
    </row>
    <row r="285" spans="1:6">
      <c r="A285" t="s">
        <v>252</v>
      </c>
      <c r="B285" s="1">
        <v>0.91611479193661671</v>
      </c>
      <c r="C285" t="s">
        <v>254</v>
      </c>
      <c r="D285" s="1">
        <v>0.15946996297872063</v>
      </c>
      <c r="E285" t="s">
        <v>309</v>
      </c>
      <c r="F285" s="1">
        <v>0.79516927530960146</v>
      </c>
    </row>
    <row r="286" spans="1:6">
      <c r="A286" t="s">
        <v>252</v>
      </c>
      <c r="B286" s="1">
        <v>0.91611479193661671</v>
      </c>
      <c r="C286" t="s">
        <v>254</v>
      </c>
      <c r="D286" s="1">
        <v>0.15946996297872063</v>
      </c>
      <c r="E286" t="s">
        <v>310</v>
      </c>
      <c r="F286" s="1">
        <v>0.18432418108883841</v>
      </c>
    </row>
    <row r="287" spans="1:6">
      <c r="A287" t="s">
        <v>252</v>
      </c>
      <c r="B287" s="1">
        <v>0.91611479193661671</v>
      </c>
      <c r="C287" t="s">
        <v>254</v>
      </c>
      <c r="D287" s="1">
        <v>0.15946996297872063</v>
      </c>
      <c r="E287" t="s">
        <v>312</v>
      </c>
      <c r="F287" s="1">
        <v>0.48489619381280491</v>
      </c>
    </row>
    <row r="288" spans="1:6">
      <c r="A288" t="s">
        <v>252</v>
      </c>
      <c r="B288" s="1">
        <v>0.91611479193661671</v>
      </c>
      <c r="C288" t="s">
        <v>254</v>
      </c>
      <c r="D288" s="1">
        <v>0.15946996297872063</v>
      </c>
      <c r="E288" t="s">
        <v>296</v>
      </c>
      <c r="F288" s="1">
        <v>0.36056206989020767</v>
      </c>
    </row>
    <row r="289" spans="1:6">
      <c r="A289" t="s">
        <v>252</v>
      </c>
      <c r="B289" s="1">
        <v>0.91611479193661671</v>
      </c>
      <c r="C289" t="s">
        <v>254</v>
      </c>
      <c r="D289" s="1">
        <v>0.15946996297872063</v>
      </c>
      <c r="E289" t="s">
        <v>311</v>
      </c>
      <c r="F289" s="1">
        <v>0.59150836799904249</v>
      </c>
    </row>
    <row r="290" spans="1:6">
      <c r="A290" t="s">
        <v>252</v>
      </c>
      <c r="B290" s="1">
        <v>0.91611479193661671</v>
      </c>
      <c r="C290" t="s">
        <v>254</v>
      </c>
      <c r="D290" s="1">
        <v>0.15946996297872063</v>
      </c>
      <c r="E290" t="s">
        <v>297</v>
      </c>
      <c r="F290" s="1">
        <v>0.47567629667631361</v>
      </c>
    </row>
    <row r="291" spans="1:6">
      <c r="A291" t="s">
        <v>252</v>
      </c>
      <c r="B291" s="1">
        <v>0.91611479193661671</v>
      </c>
      <c r="C291" t="s">
        <v>254</v>
      </c>
      <c r="D291" s="1">
        <v>0.15946996297872063</v>
      </c>
      <c r="E291" t="s">
        <v>300</v>
      </c>
      <c r="F291" s="1">
        <v>0.4797298895508556</v>
      </c>
    </row>
    <row r="292" spans="1:6">
      <c r="A292" t="s">
        <v>252</v>
      </c>
      <c r="B292" s="1">
        <v>0.91611479193661671</v>
      </c>
      <c r="C292" t="s">
        <v>254</v>
      </c>
      <c r="D292" s="1">
        <v>0.15946996297872063</v>
      </c>
      <c r="E292" t="s">
        <v>298</v>
      </c>
      <c r="F292" s="1">
        <v>0.42575215645488418</v>
      </c>
    </row>
    <row r="293" spans="1:6">
      <c r="A293" t="s">
        <v>252</v>
      </c>
      <c r="B293" s="1">
        <v>0.91611479193661671</v>
      </c>
      <c r="C293" t="s">
        <v>254</v>
      </c>
      <c r="D293" s="1">
        <v>0.15946996297872063</v>
      </c>
      <c r="E293" t="s">
        <v>299</v>
      </c>
      <c r="F293" s="1">
        <v>0.76311967156208527</v>
      </c>
    </row>
    <row r="294" spans="1:6">
      <c r="A294" t="s">
        <v>252</v>
      </c>
      <c r="B294" s="1">
        <v>0.91611479193661671</v>
      </c>
      <c r="C294" t="s">
        <v>254</v>
      </c>
      <c r="D294" s="1">
        <v>0.15946996297872063</v>
      </c>
      <c r="E294" t="s">
        <v>301</v>
      </c>
      <c r="F294" s="1">
        <v>0.99459121418042562</v>
      </c>
    </row>
    <row r="295" spans="1:6">
      <c r="A295" t="s">
        <v>252</v>
      </c>
      <c r="B295" s="1">
        <v>0.91611479193661671</v>
      </c>
      <c r="C295" t="s">
        <v>254</v>
      </c>
      <c r="D295" s="1">
        <v>0.15946996297872063</v>
      </c>
      <c r="E295" t="s">
        <v>302</v>
      </c>
      <c r="F295" s="1">
        <v>0.75791315331300269</v>
      </c>
    </row>
    <row r="296" spans="1:6">
      <c r="A296" t="s">
        <v>252</v>
      </c>
      <c r="B296" s="1">
        <v>0.91611479193661671</v>
      </c>
      <c r="C296" t="s">
        <v>254</v>
      </c>
      <c r="D296" s="1">
        <v>0.15946996297872063</v>
      </c>
      <c r="E296" t="s">
        <v>303</v>
      </c>
      <c r="F296" s="1">
        <v>0.7253681540136242</v>
      </c>
    </row>
    <row r="297" spans="1:6">
      <c r="A297" t="s">
        <v>313</v>
      </c>
      <c r="B297" s="1">
        <v>0.21700524054157877</v>
      </c>
      <c r="C297" t="s">
        <v>712</v>
      </c>
      <c r="D297" s="1">
        <v>0.64084960040717354</v>
      </c>
      <c r="E297" s="3" t="s">
        <v>314</v>
      </c>
      <c r="F297" s="1">
        <v>0.26312228791647602</v>
      </c>
    </row>
    <row r="298" spans="1:6">
      <c r="A298" t="s">
        <v>313</v>
      </c>
      <c r="B298" s="1">
        <v>0.21700524054157877</v>
      </c>
      <c r="C298" t="s">
        <v>712</v>
      </c>
      <c r="D298" s="1">
        <v>0.64084960040717354</v>
      </c>
      <c r="E298" s="3" t="s">
        <v>315</v>
      </c>
      <c r="F298" s="1">
        <v>3.2000230972499599E-2</v>
      </c>
    </row>
    <row r="299" spans="1:6">
      <c r="A299" t="s">
        <v>313</v>
      </c>
      <c r="B299" s="1">
        <v>0.21700524054157877</v>
      </c>
      <c r="C299" t="s">
        <v>712</v>
      </c>
      <c r="D299" s="1">
        <v>0.64084960040717354</v>
      </c>
      <c r="E299" s="3" t="s">
        <v>316</v>
      </c>
      <c r="F299" s="1">
        <v>0.31903662449975279</v>
      </c>
    </row>
    <row r="300" spans="1:6">
      <c r="A300" t="s">
        <v>313</v>
      </c>
      <c r="B300" s="1">
        <v>0.21700524054157877</v>
      </c>
      <c r="C300" t="s">
        <v>712</v>
      </c>
      <c r="D300" s="1">
        <v>0.64084960040717354</v>
      </c>
      <c r="E300" s="3" t="s">
        <v>317</v>
      </c>
      <c r="F300" s="1">
        <v>0.26167601243110061</v>
      </c>
    </row>
    <row r="301" spans="1:6">
      <c r="A301" t="s">
        <v>313</v>
      </c>
      <c r="B301" s="1">
        <v>0.21700524054157877</v>
      </c>
      <c r="C301" t="s">
        <v>712</v>
      </c>
      <c r="D301" s="1">
        <v>0.64084960040717354</v>
      </c>
      <c r="E301" s="3" t="s">
        <v>318</v>
      </c>
      <c r="F301" s="1">
        <v>0.21899531849493947</v>
      </c>
    </row>
    <row r="302" spans="1:6">
      <c r="A302" t="s">
        <v>313</v>
      </c>
      <c r="B302" s="1">
        <v>0.21700524054157877</v>
      </c>
      <c r="C302" t="s">
        <v>712</v>
      </c>
      <c r="D302" s="1">
        <v>0.64084960040717354</v>
      </c>
      <c r="E302" s="3" t="s">
        <v>319</v>
      </c>
      <c r="F302" s="1">
        <v>0.59349420664220154</v>
      </c>
    </row>
    <row r="303" spans="1:6">
      <c r="A303" t="s">
        <v>313</v>
      </c>
      <c r="B303" s="1">
        <v>0.21700524054157877</v>
      </c>
      <c r="C303" t="s">
        <v>712</v>
      </c>
      <c r="D303" s="1">
        <v>0.64084960040717354</v>
      </c>
      <c r="E303" s="3" t="s">
        <v>320</v>
      </c>
      <c r="F303" s="1">
        <v>0.50377996305180028</v>
      </c>
    </row>
    <row r="304" spans="1:6">
      <c r="A304" t="s">
        <v>313</v>
      </c>
      <c r="B304" s="1">
        <v>0.21700524054157877</v>
      </c>
      <c r="C304" t="s">
        <v>712</v>
      </c>
      <c r="D304" s="1">
        <v>0.64084960040717354</v>
      </c>
      <c r="E304" s="3" t="s">
        <v>321</v>
      </c>
      <c r="F304" s="1">
        <v>0.97804473882529841</v>
      </c>
    </row>
    <row r="305" spans="1:6">
      <c r="A305" t="s">
        <v>313</v>
      </c>
      <c r="B305" s="1">
        <v>0.21700524054157877</v>
      </c>
      <c r="C305" t="s">
        <v>712</v>
      </c>
      <c r="D305" s="1">
        <v>0.64084960040717354</v>
      </c>
      <c r="E305" s="3" t="s">
        <v>322</v>
      </c>
      <c r="F305" s="1">
        <v>0.42540370162424079</v>
      </c>
    </row>
    <row r="306" spans="1:6">
      <c r="A306" t="s">
        <v>313</v>
      </c>
      <c r="B306" s="1">
        <v>0.21700524054157877</v>
      </c>
      <c r="C306" t="s">
        <v>712</v>
      </c>
      <c r="D306" s="1">
        <v>0.64084960040717354</v>
      </c>
      <c r="E306" s="3" t="s">
        <v>323</v>
      </c>
      <c r="F306" s="1">
        <v>0.13477875733608946</v>
      </c>
    </row>
    <row r="307" spans="1:6">
      <c r="A307" t="s">
        <v>313</v>
      </c>
      <c r="B307" s="1">
        <v>0.21700524054157877</v>
      </c>
      <c r="C307" t="s">
        <v>712</v>
      </c>
      <c r="D307" s="1">
        <v>0.64084960040717354</v>
      </c>
      <c r="E307" s="3" t="s">
        <v>324</v>
      </c>
      <c r="F307" s="1">
        <v>0.42053735708039552</v>
      </c>
    </row>
    <row r="308" spans="1:6">
      <c r="A308" t="s">
        <v>313</v>
      </c>
      <c r="B308" s="1">
        <v>0.21700524054157877</v>
      </c>
      <c r="C308" t="s">
        <v>712</v>
      </c>
      <c r="D308" s="1">
        <v>0.64084960040717354</v>
      </c>
      <c r="E308" s="3" t="s">
        <v>325</v>
      </c>
      <c r="F308" s="1">
        <v>0.57186496262751818</v>
      </c>
    </row>
    <row r="309" spans="1:6">
      <c r="A309" t="s">
        <v>313</v>
      </c>
      <c r="B309" s="1">
        <v>0.21700524054157877</v>
      </c>
      <c r="C309" t="s">
        <v>712</v>
      </c>
      <c r="D309" s="1">
        <v>0.64084960040717354</v>
      </c>
      <c r="E309" s="3" t="s">
        <v>326</v>
      </c>
      <c r="F309" s="1">
        <v>0.5520369606639719</v>
      </c>
    </row>
    <row r="310" spans="1:6">
      <c r="A310" t="s">
        <v>313</v>
      </c>
      <c r="B310" s="1">
        <v>0.21700524054157877</v>
      </c>
      <c r="C310" t="s">
        <v>712</v>
      </c>
      <c r="D310" s="1">
        <v>0.64084960040717354</v>
      </c>
      <c r="E310" s="3" t="s">
        <v>327</v>
      </c>
      <c r="F310" s="1">
        <v>0.47311645771816357</v>
      </c>
    </row>
    <row r="311" spans="1:6">
      <c r="A311" t="s">
        <v>313</v>
      </c>
      <c r="B311" s="1">
        <v>0.21700524054157877</v>
      </c>
      <c r="C311" t="s">
        <v>712</v>
      </c>
      <c r="D311" s="1">
        <v>0.64084960040717354</v>
      </c>
      <c r="E311" s="3" t="s">
        <v>328</v>
      </c>
      <c r="F311" s="1">
        <v>0.85688388173824237</v>
      </c>
    </row>
    <row r="312" spans="1:6">
      <c r="A312" t="s">
        <v>313</v>
      </c>
      <c r="B312" s="1">
        <v>0.21700524054157877</v>
      </c>
      <c r="C312" t="s">
        <v>712</v>
      </c>
      <c r="D312" s="1">
        <v>0.64084960040717354</v>
      </c>
      <c r="E312" s="3" t="s">
        <v>329</v>
      </c>
      <c r="F312" s="1">
        <v>0.31637595360558024</v>
      </c>
    </row>
    <row r="313" spans="1:6">
      <c r="A313" t="s">
        <v>313</v>
      </c>
      <c r="B313" s="1">
        <v>0.21700524054157877</v>
      </c>
      <c r="C313" t="s">
        <v>712</v>
      </c>
      <c r="D313" s="1">
        <v>0.64084960040717354</v>
      </c>
      <c r="E313" s="3" t="s">
        <v>330</v>
      </c>
      <c r="F313" s="1">
        <v>0.21432405160268231</v>
      </c>
    </row>
    <row r="314" spans="1:6">
      <c r="A314" t="s">
        <v>313</v>
      </c>
      <c r="B314" s="1">
        <v>0.21700524054157877</v>
      </c>
      <c r="C314" t="s">
        <v>712</v>
      </c>
      <c r="D314" s="1">
        <v>0.64084960040717354</v>
      </c>
      <c r="E314" s="3" t="s">
        <v>331</v>
      </c>
      <c r="F314" s="1">
        <v>0.19536917621365402</v>
      </c>
    </row>
    <row r="315" spans="1:6">
      <c r="A315" t="s">
        <v>313</v>
      </c>
      <c r="B315" s="1">
        <v>0.21700524054157877</v>
      </c>
      <c r="C315" t="s">
        <v>712</v>
      </c>
      <c r="D315" s="1">
        <v>0.64084960040717354</v>
      </c>
      <c r="E315" s="3" t="s">
        <v>332</v>
      </c>
      <c r="F315" s="1">
        <v>0.88365834350637162</v>
      </c>
    </row>
    <row r="316" spans="1:6">
      <c r="A316" t="s">
        <v>313</v>
      </c>
      <c r="B316" s="1">
        <v>0.21700524054157877</v>
      </c>
      <c r="C316" t="s">
        <v>712</v>
      </c>
      <c r="D316" s="1">
        <v>0.64084960040717354</v>
      </c>
      <c r="E316" s="3" t="s">
        <v>333</v>
      </c>
      <c r="F316" s="1">
        <v>0.67319677533811761</v>
      </c>
    </row>
    <row r="317" spans="1:6">
      <c r="A317" t="s">
        <v>313</v>
      </c>
      <c r="B317" s="1">
        <v>0.21700524054157877</v>
      </c>
      <c r="C317" t="s">
        <v>712</v>
      </c>
      <c r="D317" s="1">
        <v>0.64084960040717354</v>
      </c>
      <c r="E317" s="3" t="s">
        <v>334</v>
      </c>
      <c r="F317" s="1">
        <v>0.83390535079537864</v>
      </c>
    </row>
    <row r="318" spans="1:6">
      <c r="A318" t="s">
        <v>313</v>
      </c>
      <c r="B318" s="1">
        <v>0.21700524054157877</v>
      </c>
      <c r="C318" t="s">
        <v>712</v>
      </c>
      <c r="D318" s="1">
        <v>0.64084960040717354</v>
      </c>
      <c r="E318" s="3" t="s">
        <v>335</v>
      </c>
      <c r="F318" s="1">
        <v>0.38204763472394732</v>
      </c>
    </row>
    <row r="319" spans="1:6">
      <c r="A319" t="s">
        <v>313</v>
      </c>
      <c r="B319" s="1">
        <v>0.21700524054157877</v>
      </c>
      <c r="C319" t="s">
        <v>712</v>
      </c>
      <c r="D319" s="1">
        <v>0.64084960040717354</v>
      </c>
      <c r="E319" s="3" t="s">
        <v>336</v>
      </c>
      <c r="F319" s="1">
        <v>0.79128062166176372</v>
      </c>
    </row>
    <row r="320" spans="1:6">
      <c r="A320" t="s">
        <v>313</v>
      </c>
      <c r="B320" s="1">
        <v>0.21700524054157877</v>
      </c>
      <c r="C320" t="s">
        <v>712</v>
      </c>
      <c r="D320" s="1">
        <v>0.64084960040717354</v>
      </c>
      <c r="E320" s="3" t="s">
        <v>337</v>
      </c>
      <c r="F320" s="1">
        <v>0.84526254154502867</v>
      </c>
    </row>
    <row r="321" spans="1:6">
      <c r="A321" t="s">
        <v>313</v>
      </c>
      <c r="B321" s="1">
        <v>0.21700524054157877</v>
      </c>
      <c r="C321" t="s">
        <v>712</v>
      </c>
      <c r="D321" s="1">
        <v>0.64084960040717354</v>
      </c>
      <c r="E321" s="3" t="s">
        <v>338</v>
      </c>
      <c r="F321" s="1">
        <v>0.60950130062556829</v>
      </c>
    </row>
    <row r="322" spans="1:6">
      <c r="A322" t="s">
        <v>313</v>
      </c>
      <c r="B322" s="1">
        <v>0.21700524054157877</v>
      </c>
      <c r="C322" t="s">
        <v>712</v>
      </c>
      <c r="D322" s="1">
        <v>0.64084960040717354</v>
      </c>
      <c r="E322" s="3" t="s">
        <v>339</v>
      </c>
      <c r="F322" s="1">
        <v>0.22454504159359412</v>
      </c>
    </row>
    <row r="323" spans="1:6">
      <c r="A323" t="s">
        <v>313</v>
      </c>
      <c r="B323" s="1">
        <v>0.21700524054157877</v>
      </c>
      <c r="C323" t="s">
        <v>712</v>
      </c>
      <c r="D323" s="1">
        <v>0.64084960040717354</v>
      </c>
      <c r="E323" s="3" t="s">
        <v>340</v>
      </c>
      <c r="F323" s="1">
        <v>0.61712946776359578</v>
      </c>
    </row>
    <row r="324" spans="1:6">
      <c r="A324" t="s">
        <v>313</v>
      </c>
      <c r="B324" s="1">
        <v>0.21700524054157877</v>
      </c>
      <c r="C324" t="s">
        <v>712</v>
      </c>
      <c r="D324" s="1">
        <v>0.64084960040717354</v>
      </c>
      <c r="E324" s="3" t="s">
        <v>341</v>
      </c>
      <c r="F324" s="1">
        <v>0.54553786177977881</v>
      </c>
    </row>
    <row r="325" spans="1:6">
      <c r="A325" t="s">
        <v>313</v>
      </c>
      <c r="B325" s="1">
        <v>0.21700524054157877</v>
      </c>
      <c r="C325" t="s">
        <v>712</v>
      </c>
      <c r="D325" s="1">
        <v>0.64084960040717354</v>
      </c>
      <c r="E325" s="3" t="s">
        <v>342</v>
      </c>
      <c r="F325" s="1">
        <v>0.21189627126174793</v>
      </c>
    </row>
    <row r="326" spans="1:6">
      <c r="A326" t="s">
        <v>313</v>
      </c>
      <c r="B326" s="1">
        <v>0.21700524054157877</v>
      </c>
      <c r="C326" t="s">
        <v>712</v>
      </c>
      <c r="D326" s="1">
        <v>0.64084960040717354</v>
      </c>
      <c r="E326" s="3" t="s">
        <v>343</v>
      </c>
      <c r="F326" s="1">
        <v>9.2121346303198792E-2</v>
      </c>
    </row>
    <row r="327" spans="1:6">
      <c r="A327" t="s">
        <v>313</v>
      </c>
      <c r="B327" s="1">
        <v>0.21700524054157877</v>
      </c>
      <c r="C327" t="s">
        <v>712</v>
      </c>
      <c r="D327" s="1">
        <v>0.64084960040717354</v>
      </c>
      <c r="E327" s="3" t="s">
        <v>344</v>
      </c>
      <c r="F327" s="1">
        <v>0.12934573179205344</v>
      </c>
    </row>
    <row r="328" spans="1:6">
      <c r="A328" t="s">
        <v>313</v>
      </c>
      <c r="B328" s="1">
        <v>0.21700524054157877</v>
      </c>
      <c r="C328" t="s">
        <v>712</v>
      </c>
      <c r="D328" s="1">
        <v>0.64084960040717354</v>
      </c>
      <c r="E328" s="3" t="s">
        <v>345</v>
      </c>
      <c r="F328" s="1">
        <v>0.68615650509072801</v>
      </c>
    </row>
    <row r="329" spans="1:6">
      <c r="A329" t="s">
        <v>313</v>
      </c>
      <c r="B329" s="1">
        <v>0.21700524054157877</v>
      </c>
      <c r="C329" t="s">
        <v>712</v>
      </c>
      <c r="D329" s="1">
        <v>0.64084960040717354</v>
      </c>
      <c r="E329" s="3" t="s">
        <v>346</v>
      </c>
      <c r="F329" s="1">
        <v>0.63191765530904564</v>
      </c>
    </row>
    <row r="330" spans="1:6">
      <c r="A330" t="s">
        <v>313</v>
      </c>
      <c r="B330" s="1">
        <v>0.21700524054157877</v>
      </c>
      <c r="C330" t="s">
        <v>712</v>
      </c>
      <c r="D330" s="1">
        <v>0.64084960040717354</v>
      </c>
      <c r="E330" s="3" t="s">
        <v>347</v>
      </c>
      <c r="F330" s="1">
        <v>0.72692612824746394</v>
      </c>
    </row>
    <row r="331" spans="1:6">
      <c r="A331" t="s">
        <v>313</v>
      </c>
      <c r="B331" s="1">
        <v>0.21700524054157877</v>
      </c>
      <c r="C331" t="s">
        <v>712</v>
      </c>
      <c r="D331" s="1">
        <v>0.64084960040717354</v>
      </c>
      <c r="E331" s="3" t="s">
        <v>348</v>
      </c>
      <c r="F331" s="1">
        <v>0.84674659819039189</v>
      </c>
    </row>
    <row r="332" spans="1:6">
      <c r="A332" t="s">
        <v>313</v>
      </c>
      <c r="B332" s="1">
        <v>0.21700524054157877</v>
      </c>
      <c r="C332" t="s">
        <v>712</v>
      </c>
      <c r="D332" s="1">
        <v>0.64084960040717354</v>
      </c>
      <c r="E332" s="3" t="s">
        <v>349</v>
      </c>
      <c r="F332" s="1">
        <v>0.37874368411532466</v>
      </c>
    </row>
    <row r="333" spans="1:6">
      <c r="A333" t="s">
        <v>313</v>
      </c>
      <c r="B333" s="1">
        <v>0.21700524054157877</v>
      </c>
      <c r="C333" t="s">
        <v>712</v>
      </c>
      <c r="D333" s="1">
        <v>0.64084960040717354</v>
      </c>
      <c r="E333" s="3" t="s">
        <v>350</v>
      </c>
      <c r="F333" s="1">
        <v>0.30277948019714407</v>
      </c>
    </row>
    <row r="334" spans="1:6">
      <c r="A334" t="s">
        <v>313</v>
      </c>
      <c r="B334" s="1">
        <v>0.21700524054157877</v>
      </c>
      <c r="C334" t="s">
        <v>712</v>
      </c>
      <c r="D334" s="1">
        <v>0.64084960040717354</v>
      </c>
      <c r="E334" s="3" t="s">
        <v>351</v>
      </c>
      <c r="F334" s="1">
        <v>0.6658143530777747</v>
      </c>
    </row>
    <row r="335" spans="1:6">
      <c r="A335" t="s">
        <v>313</v>
      </c>
      <c r="B335" s="1">
        <v>0.21700524054157877</v>
      </c>
      <c r="C335" t="s">
        <v>713</v>
      </c>
      <c r="D335" s="1">
        <v>0.25340820192356961</v>
      </c>
      <c r="E335" s="3" t="s">
        <v>352</v>
      </c>
      <c r="F335" s="1">
        <v>0.94859150767808198</v>
      </c>
    </row>
    <row r="336" spans="1:6">
      <c r="A336" t="s">
        <v>313</v>
      </c>
      <c r="B336" s="1">
        <v>0.21700524054157877</v>
      </c>
      <c r="C336" t="s">
        <v>713</v>
      </c>
      <c r="D336" s="1">
        <v>0.25340820192356961</v>
      </c>
      <c r="E336" s="3" t="s">
        <v>353</v>
      </c>
      <c r="F336" s="1">
        <v>0.44703242178271563</v>
      </c>
    </row>
    <row r="337" spans="1:6">
      <c r="A337" t="s">
        <v>313</v>
      </c>
      <c r="B337" s="1">
        <v>0.21700524054157877</v>
      </c>
      <c r="C337" t="s">
        <v>713</v>
      </c>
      <c r="D337" s="1">
        <v>0.25340820192356961</v>
      </c>
      <c r="E337" s="3" t="s">
        <v>354</v>
      </c>
      <c r="F337" s="1">
        <v>0.35022683421333256</v>
      </c>
    </row>
    <row r="338" spans="1:6">
      <c r="A338" t="s">
        <v>313</v>
      </c>
      <c r="B338" s="1">
        <v>0.21700524054157877</v>
      </c>
      <c r="C338" t="s">
        <v>713</v>
      </c>
      <c r="D338" s="1">
        <v>0.25340820192356961</v>
      </c>
      <c r="E338" s="3" t="s">
        <v>355</v>
      </c>
      <c r="F338" s="1">
        <v>8.6484893211140501E-2</v>
      </c>
    </row>
    <row r="339" spans="1:6">
      <c r="A339" t="s">
        <v>313</v>
      </c>
      <c r="B339" s="1">
        <v>0.21700524054157877</v>
      </c>
      <c r="C339" t="s">
        <v>713</v>
      </c>
      <c r="D339" s="1">
        <v>0.25340820192356961</v>
      </c>
      <c r="E339" s="3" t="s">
        <v>356</v>
      </c>
      <c r="F339" s="1">
        <v>0.1621227985214857</v>
      </c>
    </row>
    <row r="340" spans="1:6">
      <c r="A340" t="s">
        <v>313</v>
      </c>
      <c r="B340" s="1">
        <v>0.21700524054157877</v>
      </c>
      <c r="C340" t="s">
        <v>713</v>
      </c>
      <c r="D340" s="1">
        <v>0.25340820192356961</v>
      </c>
      <c r="E340" s="3" t="s">
        <v>357</v>
      </c>
      <c r="F340" s="1">
        <v>0.94022631515297828</v>
      </c>
    </row>
    <row r="341" spans="1:6">
      <c r="A341" t="s">
        <v>313</v>
      </c>
      <c r="B341" s="1">
        <v>0.21700524054157877</v>
      </c>
      <c r="C341" t="s">
        <v>713</v>
      </c>
      <c r="D341" s="1">
        <v>0.25340820192356961</v>
      </c>
      <c r="E341" s="3" t="s">
        <v>358</v>
      </c>
      <c r="F341" s="1">
        <v>0.17582300637979753</v>
      </c>
    </row>
    <row r="342" spans="1:6">
      <c r="A342" t="s">
        <v>313</v>
      </c>
      <c r="B342" s="1">
        <v>0.21700524054157877</v>
      </c>
      <c r="C342" t="s">
        <v>713</v>
      </c>
      <c r="D342" s="1">
        <v>0.25340820192356961</v>
      </c>
      <c r="E342" s="3" t="s">
        <v>359</v>
      </c>
      <c r="F342" s="1">
        <v>0.75041389472525932</v>
      </c>
    </row>
    <row r="343" spans="1:6">
      <c r="A343" t="s">
        <v>313</v>
      </c>
      <c r="B343" s="1">
        <v>0.21700524054157877</v>
      </c>
      <c r="C343" t="s">
        <v>713</v>
      </c>
      <c r="D343" s="1">
        <v>0.25340820192356961</v>
      </c>
      <c r="E343" s="3" t="s">
        <v>360</v>
      </c>
      <c r="F343" s="1">
        <v>0.22244295621024524</v>
      </c>
    </row>
    <row r="344" spans="1:6">
      <c r="A344" t="s">
        <v>313</v>
      </c>
      <c r="B344" s="1">
        <v>0.21700524054157877</v>
      </c>
      <c r="C344" t="s">
        <v>713</v>
      </c>
      <c r="D344" s="1">
        <v>0.25340820192356961</v>
      </c>
      <c r="E344" s="3" t="s">
        <v>361</v>
      </c>
      <c r="F344" s="1">
        <v>0.41612526229937652</v>
      </c>
    </row>
    <row r="345" spans="1:6">
      <c r="A345" t="s">
        <v>313</v>
      </c>
      <c r="B345" s="1">
        <v>0.21700524054157877</v>
      </c>
      <c r="C345" t="s">
        <v>713</v>
      </c>
      <c r="D345" s="1">
        <v>0.25340820192356961</v>
      </c>
      <c r="E345" s="3" t="s">
        <v>362</v>
      </c>
      <c r="F345" s="1">
        <v>0.37248708625225446</v>
      </c>
    </row>
    <row r="346" spans="1:6">
      <c r="A346" t="s">
        <v>313</v>
      </c>
      <c r="B346" s="1">
        <v>0.21700524054157877</v>
      </c>
      <c r="C346" t="s">
        <v>713</v>
      </c>
      <c r="D346" s="1">
        <v>0.25340820192356961</v>
      </c>
      <c r="E346" s="3" t="s">
        <v>363</v>
      </c>
      <c r="F346" s="1">
        <v>0.68939194390848346</v>
      </c>
    </row>
    <row r="347" spans="1:6">
      <c r="A347" t="s">
        <v>313</v>
      </c>
      <c r="B347" s="1">
        <v>0.21700524054157877</v>
      </c>
      <c r="C347" t="s">
        <v>713</v>
      </c>
      <c r="D347" s="1">
        <v>0.25340820192356961</v>
      </c>
      <c r="E347" s="3" t="s">
        <v>364</v>
      </c>
      <c r="F347" s="1">
        <v>0.74208424375487936</v>
      </c>
    </row>
    <row r="348" spans="1:6">
      <c r="A348" t="s">
        <v>313</v>
      </c>
      <c r="B348" s="1">
        <v>0.21700524054157877</v>
      </c>
      <c r="C348" t="s">
        <v>713</v>
      </c>
      <c r="D348" s="1">
        <v>0.25340820192356961</v>
      </c>
      <c r="E348" s="3" t="s">
        <v>365</v>
      </c>
      <c r="F348" s="1">
        <v>3.873418188399258E-3</v>
      </c>
    </row>
    <row r="349" spans="1:6">
      <c r="A349" t="s">
        <v>313</v>
      </c>
      <c r="B349" s="1">
        <v>0.21700524054157877</v>
      </c>
      <c r="C349" t="s">
        <v>713</v>
      </c>
      <c r="D349" s="1">
        <v>0.25340820192356961</v>
      </c>
      <c r="E349" s="3" t="s">
        <v>366</v>
      </c>
      <c r="F349" s="1">
        <v>0.19193952857576957</v>
      </c>
    </row>
    <row r="350" spans="1:6">
      <c r="A350" t="s">
        <v>313</v>
      </c>
      <c r="B350" s="1">
        <v>0.21700524054157877</v>
      </c>
      <c r="C350" t="s">
        <v>713</v>
      </c>
      <c r="D350" s="1">
        <v>0.25340820192356961</v>
      </c>
      <c r="E350" s="3" t="s">
        <v>367</v>
      </c>
      <c r="F350" s="1">
        <v>0.1762778741418608</v>
      </c>
    </row>
    <row r="351" spans="1:6">
      <c r="A351" t="s">
        <v>313</v>
      </c>
      <c r="B351" s="1">
        <v>0.21700524054157877</v>
      </c>
      <c r="C351" t="s">
        <v>713</v>
      </c>
      <c r="D351" s="1">
        <v>0.25340820192356961</v>
      </c>
      <c r="E351" s="3" t="s">
        <v>368</v>
      </c>
      <c r="F351" s="1">
        <v>0.52499613952858337</v>
      </c>
    </row>
    <row r="352" spans="1:6">
      <c r="A352" t="s">
        <v>313</v>
      </c>
      <c r="B352" s="1">
        <v>0.21700524054157877</v>
      </c>
      <c r="C352" t="s">
        <v>713</v>
      </c>
      <c r="D352" s="1">
        <v>0.25340820192356961</v>
      </c>
      <c r="E352" s="3" t="s">
        <v>369</v>
      </c>
      <c r="F352" s="1">
        <v>0.27321799553784398</v>
      </c>
    </row>
    <row r="353" spans="1:6">
      <c r="A353" t="s">
        <v>313</v>
      </c>
      <c r="B353" s="1">
        <v>0.21700524054157877</v>
      </c>
      <c r="C353" t="s">
        <v>713</v>
      </c>
      <c r="D353" s="1">
        <v>0.25340820192356961</v>
      </c>
      <c r="E353" s="3" t="s">
        <v>370</v>
      </c>
      <c r="F353" s="1">
        <v>0.95479178017574906</v>
      </c>
    </row>
    <row r="354" spans="1:6">
      <c r="A354" t="s">
        <v>313</v>
      </c>
      <c r="B354" s="1">
        <v>0.21700524054157877</v>
      </c>
      <c r="C354" t="s">
        <v>713</v>
      </c>
      <c r="D354" s="1">
        <v>0.25340820192356961</v>
      </c>
      <c r="E354" s="3" t="s">
        <v>371</v>
      </c>
      <c r="F354" s="1">
        <v>0.92096014843947094</v>
      </c>
    </row>
    <row r="355" spans="1:6">
      <c r="A355" t="s">
        <v>313</v>
      </c>
      <c r="B355" s="1">
        <v>0.21700524054157877</v>
      </c>
      <c r="C355" t="s">
        <v>713</v>
      </c>
      <c r="D355" s="1">
        <v>0.25340820192356961</v>
      </c>
      <c r="E355" s="3" t="s">
        <v>372</v>
      </c>
      <c r="F355" s="1">
        <v>0.26743594694166462</v>
      </c>
    </row>
    <row r="356" spans="1:6">
      <c r="A356" t="s">
        <v>313</v>
      </c>
      <c r="B356" s="1">
        <v>0.21700524054157877</v>
      </c>
      <c r="C356" t="s">
        <v>713</v>
      </c>
      <c r="D356" s="1">
        <v>0.25340820192356961</v>
      </c>
      <c r="E356" s="3" t="s">
        <v>373</v>
      </c>
      <c r="F356" s="1">
        <v>0.3014438244038723</v>
      </c>
    </row>
    <row r="357" spans="1:6">
      <c r="A357" t="s">
        <v>313</v>
      </c>
      <c r="B357" s="1">
        <v>0.21700524054157877</v>
      </c>
      <c r="C357" t="s">
        <v>713</v>
      </c>
      <c r="D357" s="1">
        <v>0.25340820192356961</v>
      </c>
      <c r="E357" s="3" t="s">
        <v>374</v>
      </c>
      <c r="F357" s="1">
        <v>0.86051259873434982</v>
      </c>
    </row>
    <row r="358" spans="1:6">
      <c r="A358" t="s">
        <v>313</v>
      </c>
      <c r="B358" s="1">
        <v>0.21700524054157877</v>
      </c>
      <c r="C358" t="s">
        <v>713</v>
      </c>
      <c r="D358" s="1">
        <v>0.25340820192356961</v>
      </c>
      <c r="E358" s="3" t="s">
        <v>375</v>
      </c>
      <c r="F358" s="1">
        <v>0.79154786761465934</v>
      </c>
    </row>
    <row r="359" spans="1:6">
      <c r="A359" t="s">
        <v>313</v>
      </c>
      <c r="B359" s="1">
        <v>0.21700524054157877</v>
      </c>
      <c r="C359" t="s">
        <v>713</v>
      </c>
      <c r="D359" s="1">
        <v>0.25340820192356961</v>
      </c>
      <c r="E359" s="3" t="s">
        <v>376</v>
      </c>
      <c r="F359" s="1">
        <v>0.37023211816360357</v>
      </c>
    </row>
    <row r="360" spans="1:6">
      <c r="A360" t="s">
        <v>313</v>
      </c>
      <c r="B360" s="1">
        <v>0.21700524054157877</v>
      </c>
      <c r="C360" t="s">
        <v>713</v>
      </c>
      <c r="D360" s="1">
        <v>0.25340820192356961</v>
      </c>
      <c r="E360" s="3" t="s">
        <v>377</v>
      </c>
      <c r="F360" s="1">
        <v>0.45559207275766878</v>
      </c>
    </row>
    <row r="361" spans="1:6">
      <c r="A361" t="s">
        <v>313</v>
      </c>
      <c r="B361" s="1">
        <v>0.21700524054157877</v>
      </c>
      <c r="C361" t="s">
        <v>713</v>
      </c>
      <c r="D361" s="1">
        <v>0.25340820192356961</v>
      </c>
      <c r="E361" s="3" t="s">
        <v>378</v>
      </c>
      <c r="F361" s="1">
        <v>0.19602798105992103</v>
      </c>
    </row>
    <row r="362" spans="1:6">
      <c r="A362" t="s">
        <v>313</v>
      </c>
      <c r="B362" s="1">
        <v>0.21700524054157877</v>
      </c>
      <c r="C362" t="s">
        <v>713</v>
      </c>
      <c r="D362" s="1">
        <v>0.25340820192356961</v>
      </c>
      <c r="E362" s="3" t="s">
        <v>379</v>
      </c>
      <c r="F362" s="1">
        <v>0.16993347489235089</v>
      </c>
    </row>
    <row r="363" spans="1:6">
      <c r="A363" t="s">
        <v>313</v>
      </c>
      <c r="B363" s="1">
        <v>0.21700524054157877</v>
      </c>
      <c r="C363" t="s">
        <v>713</v>
      </c>
      <c r="D363" s="1">
        <v>0.25340820192356961</v>
      </c>
      <c r="E363" s="3" t="s">
        <v>380</v>
      </c>
      <c r="F363" s="1">
        <v>4.6152240793705834E-2</v>
      </c>
    </row>
    <row r="364" spans="1:6">
      <c r="A364" t="s">
        <v>313</v>
      </c>
      <c r="B364" s="1">
        <v>0.21700524054157877</v>
      </c>
      <c r="C364" t="s">
        <v>713</v>
      </c>
      <c r="D364" s="1">
        <v>0.25340820192356961</v>
      </c>
      <c r="E364" s="3" t="s">
        <v>381</v>
      </c>
      <c r="F364" s="1">
        <v>0.60063639426261406</v>
      </c>
    </row>
    <row r="365" spans="1:6">
      <c r="A365" t="s">
        <v>313</v>
      </c>
      <c r="B365" s="1">
        <v>0.21700524054157877</v>
      </c>
      <c r="C365" t="s">
        <v>713</v>
      </c>
      <c r="D365" s="1">
        <v>0.25340820192356961</v>
      </c>
      <c r="E365" s="3" t="s">
        <v>382</v>
      </c>
      <c r="F365" s="1">
        <v>0.85796361742148819</v>
      </c>
    </row>
    <row r="366" spans="1:6">
      <c r="A366" t="s">
        <v>313</v>
      </c>
      <c r="B366" s="1">
        <v>0.21700524054157877</v>
      </c>
      <c r="C366" t="s">
        <v>713</v>
      </c>
      <c r="D366" s="1">
        <v>0.25340820192356961</v>
      </c>
      <c r="E366" s="3" t="s">
        <v>383</v>
      </c>
      <c r="F366" s="1">
        <v>0.83825716275919326</v>
      </c>
    </row>
    <row r="367" spans="1:6">
      <c r="A367" t="s">
        <v>313</v>
      </c>
      <c r="B367" s="1">
        <v>0.21700524054157877</v>
      </c>
      <c r="C367" t="s">
        <v>713</v>
      </c>
      <c r="D367" s="1">
        <v>0.25340820192356961</v>
      </c>
      <c r="E367" s="3" t="s">
        <v>384</v>
      </c>
      <c r="F367" s="1">
        <v>0.14134172224719199</v>
      </c>
    </row>
    <row r="368" spans="1:6">
      <c r="A368" t="s">
        <v>313</v>
      </c>
      <c r="B368" s="1">
        <v>0.21700524054157877</v>
      </c>
      <c r="C368" t="s">
        <v>713</v>
      </c>
      <c r="D368" s="1">
        <v>0.25340820192356961</v>
      </c>
      <c r="E368" s="3" t="s">
        <v>385</v>
      </c>
      <c r="F368" s="1">
        <v>0.33674450217851237</v>
      </c>
    </row>
    <row r="369" spans="1:6">
      <c r="A369" t="s">
        <v>313</v>
      </c>
      <c r="B369" s="1">
        <v>0.21700524054157877</v>
      </c>
      <c r="C369" t="s">
        <v>713</v>
      </c>
      <c r="D369" s="1">
        <v>0.25340820192356961</v>
      </c>
      <c r="E369" s="3" t="s">
        <v>386</v>
      </c>
      <c r="F369" s="1">
        <v>0.29891300626188566</v>
      </c>
    </row>
    <row r="370" spans="1:6">
      <c r="A370" t="s">
        <v>313</v>
      </c>
      <c r="B370" s="1">
        <v>0.21700524054157877</v>
      </c>
      <c r="C370" t="s">
        <v>713</v>
      </c>
      <c r="D370" s="1">
        <v>0.25340820192356961</v>
      </c>
      <c r="E370" s="3" t="s">
        <v>387</v>
      </c>
      <c r="F370" s="1">
        <v>0.90848995599488547</v>
      </c>
    </row>
    <row r="371" spans="1:6">
      <c r="A371" t="s">
        <v>313</v>
      </c>
      <c r="B371" s="1">
        <v>0.21700524054157877</v>
      </c>
      <c r="C371" t="s">
        <v>713</v>
      </c>
      <c r="D371" s="1">
        <v>0.25340820192356961</v>
      </c>
      <c r="E371" s="3" t="s">
        <v>388</v>
      </c>
      <c r="F371" s="1">
        <v>0.45883756253524244</v>
      </c>
    </row>
    <row r="372" spans="1:6">
      <c r="A372" t="s">
        <v>313</v>
      </c>
      <c r="B372" s="1">
        <v>0.21700524054157877</v>
      </c>
      <c r="C372" t="s">
        <v>713</v>
      </c>
      <c r="D372" s="1">
        <v>0.25340820192356961</v>
      </c>
      <c r="E372" s="3" t="s">
        <v>389</v>
      </c>
      <c r="F372" s="1">
        <v>0.75148323416708751</v>
      </c>
    </row>
    <row r="373" spans="1:6">
      <c r="A373" t="s">
        <v>313</v>
      </c>
      <c r="B373" s="1">
        <v>0.21700524054157877</v>
      </c>
      <c r="C373" t="s">
        <v>713</v>
      </c>
      <c r="D373" s="1">
        <v>0.25340820192356961</v>
      </c>
      <c r="E373" s="3" t="s">
        <v>390</v>
      </c>
      <c r="F373" s="1">
        <v>5.532730789663387E-2</v>
      </c>
    </row>
    <row r="374" spans="1:6">
      <c r="A374" t="s">
        <v>313</v>
      </c>
      <c r="B374" s="1">
        <v>0.21700524054157877</v>
      </c>
      <c r="C374" t="s">
        <v>713</v>
      </c>
      <c r="D374" s="1">
        <v>0.25340820192356961</v>
      </c>
      <c r="E374" s="3" t="s">
        <v>391</v>
      </c>
      <c r="F374" s="1">
        <v>0.6353524962222058</v>
      </c>
    </row>
    <row r="375" spans="1:6">
      <c r="A375" t="s">
        <v>313</v>
      </c>
      <c r="B375" s="1">
        <v>0.21700524054157877</v>
      </c>
      <c r="C375" t="s">
        <v>713</v>
      </c>
      <c r="D375" s="1">
        <v>0.25340820192356961</v>
      </c>
      <c r="E375" s="3" t="s">
        <v>392</v>
      </c>
      <c r="F375" s="1">
        <v>0.54426354721427617</v>
      </c>
    </row>
    <row r="376" spans="1:6">
      <c r="A376" t="s">
        <v>313</v>
      </c>
      <c r="B376" s="1">
        <v>0.21700524054157877</v>
      </c>
      <c r="C376" t="s">
        <v>713</v>
      </c>
      <c r="D376" s="1">
        <v>0.25340820192356961</v>
      </c>
      <c r="E376" s="3" t="s">
        <v>393</v>
      </c>
      <c r="F376" s="1">
        <v>5.7148913383796573E-2</v>
      </c>
    </row>
    <row r="377" spans="1:6">
      <c r="A377" t="s">
        <v>313</v>
      </c>
      <c r="B377" s="1">
        <v>0.21700524054157877</v>
      </c>
      <c r="C377" t="s">
        <v>713</v>
      </c>
      <c r="D377" s="1">
        <v>0.25340820192356961</v>
      </c>
      <c r="E377" s="3" t="s">
        <v>394</v>
      </c>
      <c r="F377" s="1">
        <v>9.0177838468913363E-3</v>
      </c>
    </row>
    <row r="378" spans="1:6">
      <c r="A378" t="s">
        <v>313</v>
      </c>
      <c r="B378" s="1">
        <v>0.21700524054157877</v>
      </c>
      <c r="C378" t="s">
        <v>713</v>
      </c>
      <c r="D378" s="1">
        <v>0.25340820192356961</v>
      </c>
      <c r="E378" s="3" t="s">
        <v>395</v>
      </c>
      <c r="F378" s="1">
        <v>0.19806704512482942</v>
      </c>
    </row>
    <row r="379" spans="1:6">
      <c r="A379" t="s">
        <v>313</v>
      </c>
      <c r="B379" s="1">
        <v>0.21700524054157877</v>
      </c>
      <c r="C379" t="s">
        <v>713</v>
      </c>
      <c r="D379" s="1">
        <v>0.25340820192356961</v>
      </c>
      <c r="E379" s="3" t="s">
        <v>396</v>
      </c>
      <c r="F379" s="1">
        <v>0.99035919235221503</v>
      </c>
    </row>
    <row r="380" spans="1:6">
      <c r="A380" t="s">
        <v>313</v>
      </c>
      <c r="B380" s="1">
        <v>0.21700524054157877</v>
      </c>
      <c r="C380" t="s">
        <v>713</v>
      </c>
      <c r="D380" s="1">
        <v>0.25340820192356961</v>
      </c>
      <c r="E380" s="3" t="s">
        <v>397</v>
      </c>
      <c r="F380" s="1">
        <v>0.23706328481483196</v>
      </c>
    </row>
    <row r="381" spans="1:6">
      <c r="A381" t="s">
        <v>313</v>
      </c>
      <c r="B381" s="1">
        <v>0.21700524054157877</v>
      </c>
      <c r="C381" t="s">
        <v>713</v>
      </c>
      <c r="D381" s="1">
        <v>0.25340820192356961</v>
      </c>
      <c r="E381" s="3" t="s">
        <v>398</v>
      </c>
      <c r="F381" s="1">
        <v>0.46374167072658468</v>
      </c>
    </row>
    <row r="382" spans="1:6">
      <c r="A382" t="s">
        <v>313</v>
      </c>
      <c r="B382" s="1">
        <v>0.21700524054157877</v>
      </c>
      <c r="C382" t="s">
        <v>713</v>
      </c>
      <c r="D382" s="1">
        <v>0.25340820192356961</v>
      </c>
      <c r="E382" s="3" t="s">
        <v>399</v>
      </c>
      <c r="F382" s="1">
        <v>0.81728094090796133</v>
      </c>
    </row>
    <row r="383" spans="1:6">
      <c r="A383" t="s">
        <v>313</v>
      </c>
      <c r="B383" s="1">
        <v>0.21700524054157877</v>
      </c>
      <c r="C383" t="s">
        <v>713</v>
      </c>
      <c r="D383" s="1">
        <v>0.25340820192356961</v>
      </c>
      <c r="E383" s="3" t="s">
        <v>400</v>
      </c>
      <c r="F383" s="1">
        <v>0.55862030184874789</v>
      </c>
    </row>
    <row r="384" spans="1:6">
      <c r="A384" t="s">
        <v>313</v>
      </c>
      <c r="B384" s="1">
        <v>0.21700524054157877</v>
      </c>
      <c r="C384" t="s">
        <v>713</v>
      </c>
      <c r="D384" s="1">
        <v>0.25340820192356961</v>
      </c>
      <c r="E384" s="3" t="s">
        <v>401</v>
      </c>
      <c r="F384" s="1">
        <v>0.56155638030478605</v>
      </c>
    </row>
    <row r="385" spans="1:6">
      <c r="A385" t="s">
        <v>313</v>
      </c>
      <c r="B385" s="1">
        <v>0.21700524054157877</v>
      </c>
      <c r="C385" t="s">
        <v>714</v>
      </c>
      <c r="D385" s="1">
        <v>0.62267359343562168</v>
      </c>
      <c r="E385" s="3" t="s">
        <v>402</v>
      </c>
      <c r="F385" s="1">
        <v>0.66409280730167874</v>
      </c>
    </row>
    <row r="386" spans="1:6">
      <c r="A386" t="s">
        <v>313</v>
      </c>
      <c r="B386" s="1">
        <v>0.21700524054157877</v>
      </c>
      <c r="C386" t="s">
        <v>714</v>
      </c>
      <c r="D386" s="1">
        <v>0.62267359343562168</v>
      </c>
      <c r="E386" s="3" t="s">
        <v>403</v>
      </c>
      <c r="F386" s="1">
        <v>0.85759551334716699</v>
      </c>
    </row>
    <row r="387" spans="1:6">
      <c r="A387" t="s">
        <v>313</v>
      </c>
      <c r="B387" s="1">
        <v>0.21700524054157877</v>
      </c>
      <c r="C387" t="s">
        <v>714</v>
      </c>
      <c r="D387" s="1">
        <v>0.62267359343562168</v>
      </c>
      <c r="E387" s="3" t="s">
        <v>404</v>
      </c>
      <c r="F387" s="1">
        <v>0.59353147360782421</v>
      </c>
    </row>
    <row r="388" spans="1:6">
      <c r="A388" t="s">
        <v>313</v>
      </c>
      <c r="B388" s="1">
        <v>0.21700524054157877</v>
      </c>
      <c r="C388" t="s">
        <v>714</v>
      </c>
      <c r="D388" s="1">
        <v>0.62267359343562168</v>
      </c>
      <c r="E388" s="3" t="s">
        <v>405</v>
      </c>
      <c r="F388" s="1">
        <v>0.3649576101061891</v>
      </c>
    </row>
    <row r="389" spans="1:6">
      <c r="A389" t="s">
        <v>313</v>
      </c>
      <c r="B389" s="1">
        <v>0.21700524054157877</v>
      </c>
      <c r="C389" t="s">
        <v>714</v>
      </c>
      <c r="D389" s="1">
        <v>0.62267359343562168</v>
      </c>
      <c r="E389" s="3" t="s">
        <v>406</v>
      </c>
      <c r="F389" s="1">
        <v>0.18058487757213881</v>
      </c>
    </row>
    <row r="390" spans="1:6">
      <c r="A390" t="s">
        <v>313</v>
      </c>
      <c r="B390" s="1">
        <v>0.21700524054157877</v>
      </c>
      <c r="C390" t="s">
        <v>714</v>
      </c>
      <c r="D390" s="1">
        <v>0.62267359343562168</v>
      </c>
      <c r="E390" s="3" t="s">
        <v>407</v>
      </c>
      <c r="F390" s="1">
        <v>0.46578348102324285</v>
      </c>
    </row>
    <row r="391" spans="1:6">
      <c r="A391" t="s">
        <v>313</v>
      </c>
      <c r="B391" s="1">
        <v>0.21700524054157877</v>
      </c>
      <c r="C391" t="s">
        <v>714</v>
      </c>
      <c r="D391" s="1">
        <v>0.62267359343562168</v>
      </c>
      <c r="E391" s="3" t="s">
        <v>408</v>
      </c>
      <c r="F391" s="1">
        <v>0.67156193088724425</v>
      </c>
    </row>
    <row r="392" spans="1:6">
      <c r="A392" t="s">
        <v>313</v>
      </c>
      <c r="B392" s="1">
        <v>0.21700524054157877</v>
      </c>
      <c r="C392" t="s">
        <v>714</v>
      </c>
      <c r="D392" s="1">
        <v>0.62267359343562168</v>
      </c>
      <c r="E392" s="3" t="s">
        <v>409</v>
      </c>
      <c r="F392" s="1">
        <v>0.18035717551550012</v>
      </c>
    </row>
    <row r="393" spans="1:6">
      <c r="A393" t="s">
        <v>313</v>
      </c>
      <c r="B393" s="1">
        <v>0.21700524054157877</v>
      </c>
      <c r="C393" t="s">
        <v>714</v>
      </c>
      <c r="D393" s="1">
        <v>0.62267359343562168</v>
      </c>
      <c r="E393" s="3" t="s">
        <v>410</v>
      </c>
      <c r="F393" s="1">
        <v>0.25212837342989369</v>
      </c>
    </row>
    <row r="394" spans="1:6">
      <c r="A394" t="s">
        <v>313</v>
      </c>
      <c r="B394" s="1">
        <v>0.21700524054157877</v>
      </c>
      <c r="C394" t="s">
        <v>714</v>
      </c>
      <c r="D394" s="1">
        <v>0.62267359343562168</v>
      </c>
      <c r="E394" s="3" t="s">
        <v>411</v>
      </c>
      <c r="F394" s="1">
        <v>0.52664650723599604</v>
      </c>
    </row>
    <row r="395" spans="1:6">
      <c r="A395" t="s">
        <v>313</v>
      </c>
      <c r="B395" s="1">
        <v>0.21700524054157877</v>
      </c>
      <c r="C395" t="s">
        <v>714</v>
      </c>
      <c r="D395" s="1">
        <v>0.62267359343562168</v>
      </c>
      <c r="E395" s="3" t="s">
        <v>412</v>
      </c>
      <c r="F395" s="1">
        <v>7.0256129128112299E-2</v>
      </c>
    </row>
    <row r="396" spans="1:6">
      <c r="A396" t="s">
        <v>313</v>
      </c>
      <c r="B396" s="1">
        <v>0.21700524054157877</v>
      </c>
      <c r="C396" t="s">
        <v>714</v>
      </c>
      <c r="D396" s="1">
        <v>0.62267359343562168</v>
      </c>
      <c r="E396" s="3" t="s">
        <v>413</v>
      </c>
      <c r="F396" s="1">
        <v>0.33146096834032523</v>
      </c>
    </row>
    <row r="397" spans="1:6">
      <c r="A397" t="s">
        <v>313</v>
      </c>
      <c r="B397" s="1">
        <v>0.21700524054157877</v>
      </c>
      <c r="C397" t="s">
        <v>714</v>
      </c>
      <c r="D397" s="1">
        <v>0.62267359343562168</v>
      </c>
      <c r="E397" s="3" t="s">
        <v>414</v>
      </c>
      <c r="F397" s="1">
        <v>0.68886812577294287</v>
      </c>
    </row>
    <row r="398" spans="1:6">
      <c r="A398" t="s">
        <v>313</v>
      </c>
      <c r="B398" s="1">
        <v>0.21700524054157877</v>
      </c>
      <c r="C398" t="s">
        <v>714</v>
      </c>
      <c r="D398" s="1">
        <v>0.62267359343562168</v>
      </c>
      <c r="E398" s="3" t="s">
        <v>415</v>
      </c>
      <c r="F398" s="1">
        <v>0.24397856746531321</v>
      </c>
    </row>
    <row r="399" spans="1:6">
      <c r="A399" t="s">
        <v>313</v>
      </c>
      <c r="B399" s="1">
        <v>0.21700524054157877</v>
      </c>
      <c r="C399" t="s">
        <v>714</v>
      </c>
      <c r="D399" s="1">
        <v>0.62267359343562168</v>
      </c>
      <c r="E399" s="3" t="s">
        <v>416</v>
      </c>
      <c r="F399" s="1">
        <v>0.12446652313430551</v>
      </c>
    </row>
    <row r="400" spans="1:6">
      <c r="A400" t="s">
        <v>313</v>
      </c>
      <c r="B400" s="1">
        <v>0.21700524054157877</v>
      </c>
      <c r="C400" t="s">
        <v>714</v>
      </c>
      <c r="D400" s="1">
        <v>0.62267359343562168</v>
      </c>
      <c r="E400" s="3" t="s">
        <v>417</v>
      </c>
      <c r="F400" s="1">
        <v>0.64907646382173656</v>
      </c>
    </row>
    <row r="401" spans="1:6">
      <c r="A401" t="s">
        <v>313</v>
      </c>
      <c r="B401" s="1">
        <v>0.21700524054157877</v>
      </c>
      <c r="C401" t="s">
        <v>714</v>
      </c>
      <c r="D401" s="1">
        <v>0.62267359343562168</v>
      </c>
      <c r="E401" s="3" t="s">
        <v>418</v>
      </c>
      <c r="F401" s="1">
        <v>0.31424873492367789</v>
      </c>
    </row>
    <row r="402" spans="1:6">
      <c r="A402" t="s">
        <v>313</v>
      </c>
      <c r="B402" s="1">
        <v>0.21700524054157877</v>
      </c>
      <c r="C402" t="s">
        <v>714</v>
      </c>
      <c r="D402" s="1">
        <v>0.62267359343562168</v>
      </c>
      <c r="E402" s="3" t="s">
        <v>419</v>
      </c>
      <c r="F402" s="1">
        <v>0.59777185317699366</v>
      </c>
    </row>
    <row r="403" spans="1:6">
      <c r="A403" t="s">
        <v>313</v>
      </c>
      <c r="B403" s="1">
        <v>0.21700524054157877</v>
      </c>
      <c r="C403" t="s">
        <v>714</v>
      </c>
      <c r="D403" s="1">
        <v>0.62267359343562168</v>
      </c>
      <c r="E403" s="3" t="s">
        <v>420</v>
      </c>
      <c r="F403" s="1">
        <v>0.82453504084989926</v>
      </c>
    </row>
    <row r="404" spans="1:6">
      <c r="A404" t="s">
        <v>313</v>
      </c>
      <c r="B404" s="1">
        <v>0.21700524054157877</v>
      </c>
      <c r="C404" t="s">
        <v>714</v>
      </c>
      <c r="D404" s="1">
        <v>0.62267359343562168</v>
      </c>
      <c r="E404" s="3" t="s">
        <v>421</v>
      </c>
      <c r="F404" s="1">
        <v>0.18432284865701076</v>
      </c>
    </row>
    <row r="405" spans="1:6">
      <c r="A405" t="s">
        <v>313</v>
      </c>
      <c r="B405" s="1">
        <v>0.21700524054157877</v>
      </c>
      <c r="C405" t="s">
        <v>714</v>
      </c>
      <c r="D405" s="1">
        <v>0.62267359343562168</v>
      </c>
      <c r="E405" s="3" t="s">
        <v>422</v>
      </c>
      <c r="F405" s="1">
        <v>0.55401899995473014</v>
      </c>
    </row>
    <row r="406" spans="1:6">
      <c r="A406" t="s">
        <v>313</v>
      </c>
      <c r="B406" s="1">
        <v>0.21700524054157877</v>
      </c>
      <c r="C406" t="s">
        <v>714</v>
      </c>
      <c r="D406" s="1">
        <v>0.62267359343562168</v>
      </c>
      <c r="E406" s="3" t="s">
        <v>423</v>
      </c>
      <c r="F406" s="1">
        <v>0.46121536292666965</v>
      </c>
    </row>
    <row r="407" spans="1:6">
      <c r="A407" t="s">
        <v>313</v>
      </c>
      <c r="B407" s="1">
        <v>0.21700524054157877</v>
      </c>
      <c r="C407" t="s">
        <v>714</v>
      </c>
      <c r="D407" s="1">
        <v>0.62267359343562168</v>
      </c>
      <c r="E407" s="3" t="s">
        <v>424</v>
      </c>
      <c r="F407" s="1">
        <v>0.28356995650562256</v>
      </c>
    </row>
    <row r="408" spans="1:6">
      <c r="A408" t="s">
        <v>313</v>
      </c>
      <c r="B408" s="1">
        <v>0.21700524054157877</v>
      </c>
      <c r="C408" t="s">
        <v>714</v>
      </c>
      <c r="D408" s="1">
        <v>0.62267359343562168</v>
      </c>
      <c r="E408" s="3" t="s">
        <v>425</v>
      </c>
      <c r="F408" s="1">
        <v>0.65207686513273444</v>
      </c>
    </row>
    <row r="409" spans="1:6">
      <c r="A409" t="s">
        <v>313</v>
      </c>
      <c r="B409" s="1">
        <v>0.21700524054157877</v>
      </c>
      <c r="C409" t="s">
        <v>714</v>
      </c>
      <c r="D409" s="1">
        <v>0.62267359343562168</v>
      </c>
      <c r="E409" s="3" t="s">
        <v>426</v>
      </c>
      <c r="F409" s="1">
        <v>0.61858650991409914</v>
      </c>
    </row>
    <row r="410" spans="1:6">
      <c r="A410" t="s">
        <v>313</v>
      </c>
      <c r="B410" s="1">
        <v>0.21700524054157877</v>
      </c>
      <c r="C410" t="s">
        <v>714</v>
      </c>
      <c r="D410" s="1">
        <v>0.62267359343562168</v>
      </c>
      <c r="E410" s="3" t="s">
        <v>427</v>
      </c>
      <c r="F410" s="1">
        <v>0.42266704941543343</v>
      </c>
    </row>
    <row r="411" spans="1:6">
      <c r="A411" t="s">
        <v>313</v>
      </c>
      <c r="B411" s="1">
        <v>0.21700524054157877</v>
      </c>
      <c r="C411" t="s">
        <v>714</v>
      </c>
      <c r="D411" s="1">
        <v>0.62267359343562168</v>
      </c>
      <c r="E411" s="3" t="s">
        <v>428</v>
      </c>
      <c r="F411" s="1">
        <v>1.9057116892150394E-2</v>
      </c>
    </row>
    <row r="412" spans="1:6">
      <c r="A412" t="s">
        <v>313</v>
      </c>
      <c r="B412" s="1">
        <v>0.21700524054157877</v>
      </c>
      <c r="C412" t="s">
        <v>714</v>
      </c>
      <c r="D412" s="1">
        <v>0.62267359343562168</v>
      </c>
      <c r="E412" s="3" t="s">
        <v>429</v>
      </c>
      <c r="F412" s="1">
        <v>0.57564462866723354</v>
      </c>
    </row>
    <row r="413" spans="1:6">
      <c r="A413" t="s">
        <v>313</v>
      </c>
      <c r="B413" s="1">
        <v>0.21700524054157877</v>
      </c>
      <c r="C413" t="s">
        <v>714</v>
      </c>
      <c r="D413" s="1">
        <v>0.62267359343562168</v>
      </c>
      <c r="E413" s="3" t="s">
        <v>430</v>
      </c>
      <c r="F413" s="1">
        <v>0.19662916690993637</v>
      </c>
    </row>
    <row r="414" spans="1:6">
      <c r="A414" t="s">
        <v>313</v>
      </c>
      <c r="B414" s="1">
        <v>0.21700524054157877</v>
      </c>
      <c r="C414" t="s">
        <v>714</v>
      </c>
      <c r="D414" s="1">
        <v>0.62267359343562168</v>
      </c>
      <c r="E414" s="3" t="s">
        <v>431</v>
      </c>
      <c r="F414" s="1">
        <v>0.25954293981451604</v>
      </c>
    </row>
    <row r="415" spans="1:6">
      <c r="A415" t="s">
        <v>313</v>
      </c>
      <c r="B415" s="1">
        <v>0.21700524054157877</v>
      </c>
      <c r="C415" t="s">
        <v>714</v>
      </c>
      <c r="D415" s="1">
        <v>0.62267359343562168</v>
      </c>
      <c r="E415" s="3" t="s">
        <v>432</v>
      </c>
      <c r="F415" s="1">
        <v>0.1409436352647363</v>
      </c>
    </row>
    <row r="416" spans="1:6">
      <c r="A416" t="s">
        <v>313</v>
      </c>
      <c r="B416" s="1">
        <v>0.21700524054157877</v>
      </c>
      <c r="C416" t="s">
        <v>714</v>
      </c>
      <c r="D416" s="1">
        <v>0.62267359343562201</v>
      </c>
      <c r="E416" s="3" t="s">
        <v>433</v>
      </c>
      <c r="F416" s="1">
        <v>0.84446162935807501</v>
      </c>
    </row>
    <row r="417" spans="1:6">
      <c r="A417" t="s">
        <v>313</v>
      </c>
      <c r="B417" s="1">
        <v>0.21700524054157877</v>
      </c>
      <c r="C417" t="s">
        <v>715</v>
      </c>
      <c r="D417" s="1">
        <v>0.28666575543119865</v>
      </c>
      <c r="E417" s="3" t="s">
        <v>434</v>
      </c>
      <c r="F417" s="1">
        <v>0.84406308599673996</v>
      </c>
    </row>
    <row r="418" spans="1:6">
      <c r="A418" t="s">
        <v>313</v>
      </c>
      <c r="B418" s="1">
        <v>0.21700524054157877</v>
      </c>
      <c r="C418" t="s">
        <v>715</v>
      </c>
      <c r="D418" s="1">
        <v>0.28666575543119865</v>
      </c>
      <c r="E418" s="3" t="s">
        <v>435</v>
      </c>
      <c r="F418" s="1">
        <v>0.95266911745731986</v>
      </c>
    </row>
    <row r="419" spans="1:6">
      <c r="A419" t="s">
        <v>313</v>
      </c>
      <c r="B419" s="1">
        <v>0.21700524054157877</v>
      </c>
      <c r="C419" t="s">
        <v>715</v>
      </c>
      <c r="D419" s="1">
        <v>0.28666575543119865</v>
      </c>
      <c r="E419" s="3" t="s">
        <v>436</v>
      </c>
      <c r="F419" s="1">
        <v>0.93044520994095414</v>
      </c>
    </row>
    <row r="420" spans="1:6">
      <c r="A420" t="s">
        <v>313</v>
      </c>
      <c r="B420" s="1">
        <v>0.21700524054157877</v>
      </c>
      <c r="C420" t="s">
        <v>715</v>
      </c>
      <c r="D420" s="1">
        <v>0.28666575543119865</v>
      </c>
      <c r="E420" s="3" t="s">
        <v>437</v>
      </c>
      <c r="F420" s="1">
        <v>0.748397786425543</v>
      </c>
    </row>
    <row r="421" spans="1:6">
      <c r="A421" t="s">
        <v>313</v>
      </c>
      <c r="B421" s="1">
        <v>0.21700524054157877</v>
      </c>
      <c r="C421" t="s">
        <v>715</v>
      </c>
      <c r="D421" s="1">
        <v>0.28666575543119865</v>
      </c>
      <c r="E421" s="3" t="s">
        <v>438</v>
      </c>
      <c r="F421" s="1">
        <v>0.65077018363822592</v>
      </c>
    </row>
    <row r="422" spans="1:6">
      <c r="A422" t="s">
        <v>313</v>
      </c>
      <c r="B422" s="1">
        <v>0.21700524054157877</v>
      </c>
      <c r="C422" t="s">
        <v>715</v>
      </c>
      <c r="D422" s="1">
        <v>0.28666575543119865</v>
      </c>
      <c r="E422" s="3" t="s">
        <v>439</v>
      </c>
      <c r="F422" s="1">
        <v>0.12050163759618804</v>
      </c>
    </row>
    <row r="423" spans="1:6">
      <c r="A423" t="s">
        <v>313</v>
      </c>
      <c r="B423" s="1">
        <v>0.21700524054157877</v>
      </c>
      <c r="C423" t="s">
        <v>715</v>
      </c>
      <c r="D423" s="1">
        <v>0.28666575543119865</v>
      </c>
      <c r="E423" s="3" t="s">
        <v>440</v>
      </c>
      <c r="F423" s="1">
        <v>0.17718414110115599</v>
      </c>
    </row>
    <row r="424" spans="1:6">
      <c r="A424" t="s">
        <v>313</v>
      </c>
      <c r="B424" s="1">
        <v>0.21700524054157877</v>
      </c>
      <c r="C424" t="s">
        <v>715</v>
      </c>
      <c r="D424" s="1">
        <v>0.28666575543119865</v>
      </c>
      <c r="E424" s="3" t="s">
        <v>441</v>
      </c>
      <c r="F424" s="1">
        <v>0.69545102403223935</v>
      </c>
    </row>
    <row r="425" spans="1:6">
      <c r="A425" t="s">
        <v>313</v>
      </c>
      <c r="B425" s="1">
        <v>0.21700524054157877</v>
      </c>
      <c r="C425" t="s">
        <v>715</v>
      </c>
      <c r="D425" s="1">
        <v>0.28666575543119865</v>
      </c>
      <c r="E425" s="3" t="s">
        <v>442</v>
      </c>
      <c r="F425" s="1">
        <v>0.51227434073661604</v>
      </c>
    </row>
    <row r="426" spans="1:6">
      <c r="A426" t="s">
        <v>313</v>
      </c>
      <c r="B426" s="1">
        <v>0.21700524054157877</v>
      </c>
      <c r="C426" t="s">
        <v>715</v>
      </c>
      <c r="D426" s="1">
        <v>0.28666575543119865</v>
      </c>
      <c r="E426" s="3" t="s">
        <v>443</v>
      </c>
      <c r="F426" s="1">
        <v>0.94945170547005331</v>
      </c>
    </row>
    <row r="427" spans="1:6">
      <c r="A427" t="s">
        <v>313</v>
      </c>
      <c r="B427" s="1">
        <v>0.21700524054157877</v>
      </c>
      <c r="C427" t="s">
        <v>715</v>
      </c>
      <c r="D427" s="1">
        <v>0.28666575543119865</v>
      </c>
      <c r="E427" s="3" t="s">
        <v>444</v>
      </c>
      <c r="F427" s="1">
        <v>0.56934116149019476</v>
      </c>
    </row>
    <row r="428" spans="1:6">
      <c r="A428" t="s">
        <v>313</v>
      </c>
      <c r="B428" s="1">
        <v>0.21700524054157877</v>
      </c>
      <c r="C428" t="s">
        <v>715</v>
      </c>
      <c r="D428" s="1">
        <v>0.28666575543119865</v>
      </c>
      <c r="E428" s="3" t="s">
        <v>445</v>
      </c>
      <c r="F428" s="1">
        <v>0.51962966108011388</v>
      </c>
    </row>
    <row r="429" spans="1:6">
      <c r="A429" t="s">
        <v>313</v>
      </c>
      <c r="B429" s="1">
        <v>0.21700524054157877</v>
      </c>
      <c r="C429" t="s">
        <v>715</v>
      </c>
      <c r="D429" s="1">
        <v>0.28666575543119865</v>
      </c>
      <c r="E429" s="3" t="s">
        <v>446</v>
      </c>
      <c r="F429" s="1">
        <v>0.99699335301099012</v>
      </c>
    </row>
    <row r="430" spans="1:6">
      <c r="A430" t="s">
        <v>313</v>
      </c>
      <c r="B430" s="1">
        <v>0.21700524054157877</v>
      </c>
      <c r="C430" t="s">
        <v>715</v>
      </c>
      <c r="D430" s="1">
        <v>0.28666575543119865</v>
      </c>
      <c r="E430" s="3" t="s">
        <v>447</v>
      </c>
      <c r="F430" s="1">
        <v>0.55265089024162251</v>
      </c>
    </row>
    <row r="431" spans="1:6">
      <c r="A431" t="s">
        <v>313</v>
      </c>
      <c r="B431" s="1">
        <v>0.21700524054157877</v>
      </c>
      <c r="C431" t="s">
        <v>715</v>
      </c>
      <c r="D431" s="1">
        <v>0.28666575543119865</v>
      </c>
      <c r="E431" s="3" t="s">
        <v>448</v>
      </c>
      <c r="F431" s="1">
        <v>0.41092807073306625</v>
      </c>
    </row>
    <row r="432" spans="1:6">
      <c r="A432" t="s">
        <v>313</v>
      </c>
      <c r="B432" s="1">
        <v>0.21700524054157877</v>
      </c>
      <c r="C432" t="s">
        <v>715</v>
      </c>
      <c r="D432" s="1">
        <v>0.28666575543119865</v>
      </c>
      <c r="E432" s="3" t="s">
        <v>449</v>
      </c>
      <c r="F432" s="1">
        <v>0.49457625141263251</v>
      </c>
    </row>
    <row r="433" spans="1:6">
      <c r="A433" t="s">
        <v>313</v>
      </c>
      <c r="B433" s="1">
        <v>0.21700524054157877</v>
      </c>
      <c r="C433" t="s">
        <v>715</v>
      </c>
      <c r="D433" s="1">
        <v>0.28666575543119865</v>
      </c>
      <c r="E433" s="3" t="s">
        <v>450</v>
      </c>
      <c r="F433" s="1">
        <v>0.84812387160968261</v>
      </c>
    </row>
    <row r="434" spans="1:6">
      <c r="A434" t="s">
        <v>313</v>
      </c>
      <c r="B434" s="1">
        <v>0.21700524054157877</v>
      </c>
      <c r="C434" t="s">
        <v>715</v>
      </c>
      <c r="D434" s="1">
        <v>0.28666575543119865</v>
      </c>
      <c r="E434" s="3" t="s">
        <v>451</v>
      </c>
      <c r="F434" s="1">
        <v>0.99336709106187182</v>
      </c>
    </row>
    <row r="435" spans="1:6">
      <c r="A435" t="s">
        <v>313</v>
      </c>
      <c r="B435" s="1">
        <v>0.21700524054157877</v>
      </c>
      <c r="C435" t="s">
        <v>715</v>
      </c>
      <c r="D435" s="1">
        <v>0.28666575543119865</v>
      </c>
      <c r="E435" s="3" t="s">
        <v>452</v>
      </c>
      <c r="F435" s="1">
        <v>0.77365075890236779</v>
      </c>
    </row>
    <row r="436" spans="1:6">
      <c r="A436" t="s">
        <v>313</v>
      </c>
      <c r="B436" s="1">
        <v>0.21700524054157877</v>
      </c>
      <c r="C436" t="s">
        <v>715</v>
      </c>
      <c r="D436" s="1">
        <v>0.28666575543119865</v>
      </c>
      <c r="E436" s="3" t="s">
        <v>453</v>
      </c>
      <c r="F436" s="1">
        <v>0.91010775515671716</v>
      </c>
    </row>
    <row r="437" spans="1:6">
      <c r="A437" t="s">
        <v>313</v>
      </c>
      <c r="B437" s="1">
        <v>0.21700524054157877</v>
      </c>
      <c r="C437" t="s">
        <v>715</v>
      </c>
      <c r="D437" s="1">
        <v>0.28666575543119865</v>
      </c>
      <c r="E437" s="3" t="s">
        <v>454</v>
      </c>
      <c r="F437" s="1">
        <v>0.14124586532339478</v>
      </c>
    </row>
    <row r="438" spans="1:6">
      <c r="A438" t="s">
        <v>313</v>
      </c>
      <c r="B438" s="1">
        <v>0.21700524054157877</v>
      </c>
      <c r="C438" t="s">
        <v>715</v>
      </c>
      <c r="D438" s="1">
        <v>0.28666575543119865</v>
      </c>
      <c r="E438" s="3" t="s">
        <v>455</v>
      </c>
      <c r="F438" s="1">
        <v>0.41965537445449996</v>
      </c>
    </row>
    <row r="439" spans="1:6">
      <c r="A439" t="s">
        <v>313</v>
      </c>
      <c r="B439" s="1">
        <v>0.21700524054157877</v>
      </c>
      <c r="C439" t="s">
        <v>715</v>
      </c>
      <c r="D439" s="1">
        <v>0.28666575543119865</v>
      </c>
      <c r="E439" s="3" t="s">
        <v>456</v>
      </c>
      <c r="F439" s="1">
        <v>0.90931063099386911</v>
      </c>
    </row>
    <row r="440" spans="1:6">
      <c r="A440" t="s">
        <v>313</v>
      </c>
      <c r="B440" s="1">
        <v>0.21700524054157877</v>
      </c>
      <c r="C440" t="s">
        <v>715</v>
      </c>
      <c r="D440" s="1">
        <v>0.28666575543119865</v>
      </c>
      <c r="E440" s="3" t="s">
        <v>457</v>
      </c>
      <c r="F440" s="1">
        <v>0.93972591949240014</v>
      </c>
    </row>
    <row r="441" spans="1:6">
      <c r="A441" t="s">
        <v>313</v>
      </c>
      <c r="B441" s="1">
        <v>0.21700524054157877</v>
      </c>
      <c r="C441" t="s">
        <v>715</v>
      </c>
      <c r="D441" s="1">
        <v>0.28666575543119865</v>
      </c>
      <c r="E441" s="3" t="s">
        <v>458</v>
      </c>
      <c r="F441" s="1">
        <v>0.52565539996270894</v>
      </c>
    </row>
    <row r="442" spans="1:6">
      <c r="A442" t="s">
        <v>313</v>
      </c>
      <c r="B442" s="1">
        <v>0.21700524054157877</v>
      </c>
      <c r="C442" t="s">
        <v>715</v>
      </c>
      <c r="D442" s="1">
        <v>0.28666575543119865</v>
      </c>
      <c r="E442" s="3" t="s">
        <v>459</v>
      </c>
      <c r="F442" s="1">
        <v>0.90501225982322719</v>
      </c>
    </row>
    <row r="443" spans="1:6">
      <c r="A443" t="s">
        <v>313</v>
      </c>
      <c r="B443" s="1">
        <v>0.21700524054157877</v>
      </c>
      <c r="C443" t="s">
        <v>715</v>
      </c>
      <c r="D443" s="1">
        <v>0.28666575543119865</v>
      </c>
      <c r="E443" s="3" t="s">
        <v>460</v>
      </c>
      <c r="F443" s="1">
        <v>0.27267282637318746</v>
      </c>
    </row>
    <row r="444" spans="1:6">
      <c r="A444" t="s">
        <v>313</v>
      </c>
      <c r="B444" s="1">
        <v>0.21700524054157877</v>
      </c>
      <c r="C444" t="s">
        <v>715</v>
      </c>
      <c r="D444" s="1">
        <v>0.28666575543119865</v>
      </c>
      <c r="E444" s="3" t="s">
        <v>461</v>
      </c>
      <c r="F444" s="1">
        <v>0.97662026838291449</v>
      </c>
    </row>
    <row r="445" spans="1:6">
      <c r="A445" t="s">
        <v>313</v>
      </c>
      <c r="B445" s="1">
        <v>0.21700524054157877</v>
      </c>
      <c r="C445" t="s">
        <v>715</v>
      </c>
      <c r="D445" s="1">
        <v>0.28666575543119865</v>
      </c>
      <c r="E445" s="3" t="s">
        <v>462</v>
      </c>
      <c r="F445" s="1">
        <v>0.56363881240742408</v>
      </c>
    </row>
    <row r="446" spans="1:6">
      <c r="A446" t="s">
        <v>313</v>
      </c>
      <c r="B446" s="1">
        <v>0.21700524054157877</v>
      </c>
      <c r="C446" t="s">
        <v>715</v>
      </c>
      <c r="D446" s="1">
        <v>0.28666575543119865</v>
      </c>
      <c r="E446" s="3" t="s">
        <v>463</v>
      </c>
      <c r="F446" s="1">
        <v>0.23672073110861647</v>
      </c>
    </row>
    <row r="447" spans="1:6">
      <c r="A447" t="s">
        <v>313</v>
      </c>
      <c r="B447" s="1">
        <v>0.21700524054157877</v>
      </c>
      <c r="C447" t="s">
        <v>715</v>
      </c>
      <c r="D447" s="1">
        <v>0.28666575543119865</v>
      </c>
      <c r="E447" s="3" t="s">
        <v>464</v>
      </c>
      <c r="F447" s="1">
        <v>0.89856204989530608</v>
      </c>
    </row>
    <row r="448" spans="1:6">
      <c r="A448" t="s">
        <v>313</v>
      </c>
      <c r="B448" s="1">
        <v>0.21700524054157877</v>
      </c>
      <c r="C448" t="s">
        <v>715</v>
      </c>
      <c r="D448" s="1">
        <v>0.28666575543119865</v>
      </c>
      <c r="E448" s="3" t="s">
        <v>465</v>
      </c>
      <c r="F448" s="1">
        <v>0.83743512220759386</v>
      </c>
    </row>
    <row r="449" spans="1:6">
      <c r="A449" t="s">
        <v>313</v>
      </c>
      <c r="B449" s="1">
        <v>0.21700524054157877</v>
      </c>
      <c r="C449" t="s">
        <v>715</v>
      </c>
      <c r="D449" s="1">
        <v>0.28666575543119865</v>
      </c>
      <c r="E449" s="3" t="s">
        <v>466</v>
      </c>
      <c r="F449" s="1">
        <v>0.3846244317622558</v>
      </c>
    </row>
    <row r="450" spans="1:6">
      <c r="A450" t="s">
        <v>313</v>
      </c>
      <c r="B450" s="1">
        <v>0.21700524054157877</v>
      </c>
      <c r="C450" t="s">
        <v>715</v>
      </c>
      <c r="D450" s="1">
        <v>0.28666575543119865</v>
      </c>
      <c r="E450" s="3" t="s">
        <v>467</v>
      </c>
      <c r="F450" s="1">
        <v>0.22068593980487461</v>
      </c>
    </row>
    <row r="451" spans="1:6">
      <c r="A451" t="s">
        <v>313</v>
      </c>
      <c r="B451" s="1">
        <v>0.21700524054157877</v>
      </c>
      <c r="C451" t="s">
        <v>715</v>
      </c>
      <c r="D451" s="1">
        <v>0.28666575543119865</v>
      </c>
      <c r="E451" s="3" t="s">
        <v>468</v>
      </c>
      <c r="F451" s="1">
        <v>0.68006510413066812</v>
      </c>
    </row>
    <row r="452" spans="1:6">
      <c r="A452" t="s">
        <v>313</v>
      </c>
      <c r="B452" s="1">
        <v>0.21700524054157877</v>
      </c>
      <c r="C452" t="s">
        <v>715</v>
      </c>
      <c r="D452" s="1">
        <v>0.28666575543119865</v>
      </c>
      <c r="E452" s="3" t="s">
        <v>469</v>
      </c>
      <c r="F452" s="1">
        <v>0.70760363970245899</v>
      </c>
    </row>
    <row r="453" spans="1:6">
      <c r="A453" t="s">
        <v>313</v>
      </c>
      <c r="B453" s="1">
        <v>0.21700524054157877</v>
      </c>
      <c r="C453" t="s">
        <v>715</v>
      </c>
      <c r="D453" s="1">
        <v>0.28666575543119865</v>
      </c>
      <c r="E453" s="3" t="s">
        <v>470</v>
      </c>
      <c r="F453" s="1">
        <v>0.26293559778746234</v>
      </c>
    </row>
    <row r="454" spans="1:6">
      <c r="A454" t="s">
        <v>313</v>
      </c>
      <c r="B454" s="1">
        <v>0.21700524054157877</v>
      </c>
      <c r="C454" t="s">
        <v>715</v>
      </c>
      <c r="D454" s="1">
        <v>0.28666575543119865</v>
      </c>
      <c r="E454" s="3" t="s">
        <v>471</v>
      </c>
      <c r="F454" s="1">
        <v>1.0716496528137109E-2</v>
      </c>
    </row>
    <row r="455" spans="1:6">
      <c r="A455" t="s">
        <v>313</v>
      </c>
      <c r="B455" s="1">
        <v>0.21700524054157877</v>
      </c>
      <c r="C455" t="s">
        <v>715</v>
      </c>
      <c r="D455" s="1">
        <v>0.28666575543119865</v>
      </c>
      <c r="E455" s="3" t="s">
        <v>472</v>
      </c>
      <c r="F455" s="1">
        <v>0.54801841233250759</v>
      </c>
    </row>
    <row r="456" spans="1:6">
      <c r="A456" t="s">
        <v>313</v>
      </c>
      <c r="B456" s="1">
        <v>0.21700524054157877</v>
      </c>
      <c r="C456" t="s">
        <v>715</v>
      </c>
      <c r="D456" s="1">
        <v>0.28666575543119865</v>
      </c>
      <c r="E456" s="3" t="s">
        <v>473</v>
      </c>
      <c r="F456" s="1">
        <v>0.79905106352824429</v>
      </c>
    </row>
    <row r="457" spans="1:6">
      <c r="A457" t="s">
        <v>313</v>
      </c>
      <c r="B457" s="1">
        <v>0.21700524054157877</v>
      </c>
      <c r="C457" t="s">
        <v>715</v>
      </c>
      <c r="D457" s="1">
        <v>0.28666575543119865</v>
      </c>
      <c r="E457" s="3" t="s">
        <v>474</v>
      </c>
      <c r="F457" s="1">
        <v>0.12128023617935602</v>
      </c>
    </row>
    <row r="458" spans="1:6">
      <c r="A458" t="s">
        <v>313</v>
      </c>
      <c r="B458" s="1">
        <v>0.21700524054157877</v>
      </c>
      <c r="C458" t="s">
        <v>715</v>
      </c>
      <c r="D458" s="1">
        <v>0.28666575543119865</v>
      </c>
      <c r="E458" s="3" t="s">
        <v>475</v>
      </c>
      <c r="F458" s="1">
        <v>0.9097259756685433</v>
      </c>
    </row>
    <row r="459" spans="1:6">
      <c r="A459" t="s">
        <v>313</v>
      </c>
      <c r="B459" s="1">
        <v>0.21700524054157877</v>
      </c>
      <c r="C459" t="s">
        <v>715</v>
      </c>
      <c r="D459" s="1">
        <v>0.28666575543119865</v>
      </c>
      <c r="E459" s="3" t="s">
        <v>476</v>
      </c>
      <c r="F459" s="1">
        <v>0.75586450967332253</v>
      </c>
    </row>
    <row r="460" spans="1:6">
      <c r="A460" t="s">
        <v>313</v>
      </c>
      <c r="B460" s="1">
        <v>0.21700524054157877</v>
      </c>
      <c r="C460" t="s">
        <v>715</v>
      </c>
      <c r="D460" s="1">
        <v>0.28666575543119865</v>
      </c>
      <c r="E460" s="3" t="s">
        <v>477</v>
      </c>
      <c r="F460" s="1">
        <v>0.2091328133973207</v>
      </c>
    </row>
    <row r="461" spans="1:6">
      <c r="A461" t="s">
        <v>313</v>
      </c>
      <c r="B461" s="1">
        <v>0.21700524054157877</v>
      </c>
      <c r="C461" t="s">
        <v>715</v>
      </c>
      <c r="D461" s="1">
        <v>0.28666575543119865</v>
      </c>
      <c r="E461" s="3" t="s">
        <v>478</v>
      </c>
      <c r="F461" s="1">
        <v>0.95808334827449171</v>
      </c>
    </row>
    <row r="462" spans="1:6">
      <c r="A462" t="s">
        <v>313</v>
      </c>
      <c r="B462" s="1">
        <v>0.21700524054157877</v>
      </c>
      <c r="C462" t="s">
        <v>715</v>
      </c>
      <c r="D462" s="1">
        <v>0.28666575543119865</v>
      </c>
      <c r="E462" s="3" t="s">
        <v>479</v>
      </c>
      <c r="F462" s="1">
        <v>0.77344953499106794</v>
      </c>
    </row>
    <row r="463" spans="1:6">
      <c r="A463" t="s">
        <v>313</v>
      </c>
      <c r="B463" s="1">
        <v>0.21700524054157877</v>
      </c>
      <c r="C463" t="s">
        <v>715</v>
      </c>
      <c r="D463" s="1">
        <v>0.28666575543119865</v>
      </c>
      <c r="E463" s="3" t="s">
        <v>480</v>
      </c>
      <c r="F463" s="1">
        <v>0.86131841312578972</v>
      </c>
    </row>
    <row r="464" spans="1:6">
      <c r="A464" t="s">
        <v>313</v>
      </c>
      <c r="B464" s="1">
        <v>0.21700524054157877</v>
      </c>
      <c r="C464" t="s">
        <v>715</v>
      </c>
      <c r="D464" s="1">
        <v>0.28666575543119865</v>
      </c>
      <c r="E464" s="3" t="s">
        <v>481</v>
      </c>
      <c r="F464" s="1">
        <v>0.13007354383822756</v>
      </c>
    </row>
    <row r="465" spans="1:6">
      <c r="A465" t="s">
        <v>313</v>
      </c>
      <c r="B465" s="1">
        <v>0.21700524054157877</v>
      </c>
      <c r="C465" t="s">
        <v>715</v>
      </c>
      <c r="D465" s="1">
        <v>0.28666575543119865</v>
      </c>
      <c r="E465" s="3" t="s">
        <v>482</v>
      </c>
      <c r="F465" s="1">
        <v>0.8000536950691447</v>
      </c>
    </row>
    <row r="466" spans="1:6">
      <c r="A466" t="s">
        <v>313</v>
      </c>
      <c r="B466" s="1">
        <v>0.21700524054157877</v>
      </c>
      <c r="C466" t="s">
        <v>715</v>
      </c>
      <c r="D466" s="1">
        <v>0.28666575543119865</v>
      </c>
      <c r="E466" s="3" t="s">
        <v>483</v>
      </c>
      <c r="F466" s="1">
        <v>0.39361758723832918</v>
      </c>
    </row>
    <row r="467" spans="1:6">
      <c r="A467" t="s">
        <v>313</v>
      </c>
      <c r="B467" s="1">
        <v>0.21700524054157877</v>
      </c>
      <c r="C467" t="s">
        <v>716</v>
      </c>
      <c r="D467" s="1">
        <v>0.16097999137792862</v>
      </c>
      <c r="E467" s="3" t="s">
        <v>484</v>
      </c>
      <c r="F467" s="1">
        <v>0.31707920946662704</v>
      </c>
    </row>
    <row r="468" spans="1:6">
      <c r="A468" t="s">
        <v>313</v>
      </c>
      <c r="B468" s="1">
        <v>0.21700524054157877</v>
      </c>
      <c r="C468" t="s">
        <v>716</v>
      </c>
      <c r="D468" s="1">
        <v>0.16097999137792862</v>
      </c>
      <c r="E468" s="3" t="s">
        <v>485</v>
      </c>
      <c r="F468" s="1">
        <v>0.5541836085509394</v>
      </c>
    </row>
    <row r="469" spans="1:6">
      <c r="A469" t="s">
        <v>313</v>
      </c>
      <c r="B469" s="1">
        <v>0.21700524054157877</v>
      </c>
      <c r="C469" t="s">
        <v>716</v>
      </c>
      <c r="D469" s="1">
        <v>0.16097999137792862</v>
      </c>
      <c r="E469" s="3" t="s">
        <v>486</v>
      </c>
      <c r="F469" s="1">
        <v>0.2580562702607565</v>
      </c>
    </row>
    <row r="470" spans="1:6">
      <c r="A470" t="s">
        <v>313</v>
      </c>
      <c r="B470" s="1">
        <v>0.21700524054157877</v>
      </c>
      <c r="C470" t="s">
        <v>716</v>
      </c>
      <c r="D470" s="1">
        <v>0.16097999137792862</v>
      </c>
      <c r="E470" s="3" t="s">
        <v>487</v>
      </c>
      <c r="F470" s="1">
        <v>6.4457754353632102E-2</v>
      </c>
    </row>
    <row r="471" spans="1:6">
      <c r="A471" t="s">
        <v>313</v>
      </c>
      <c r="B471" s="1">
        <v>0.21700524054157877</v>
      </c>
      <c r="C471" t="s">
        <v>716</v>
      </c>
      <c r="D471" s="1">
        <v>0.16097999137792862</v>
      </c>
      <c r="E471" s="3" t="s">
        <v>488</v>
      </c>
      <c r="F471" s="1">
        <v>0.3797214813104095</v>
      </c>
    </row>
    <row r="472" spans="1:6">
      <c r="A472" t="s">
        <v>313</v>
      </c>
      <c r="B472" s="1">
        <v>0.21700524054157877</v>
      </c>
      <c r="C472" t="s">
        <v>716</v>
      </c>
      <c r="D472" s="1">
        <v>0.16097999137792862</v>
      </c>
      <c r="E472" s="3" t="s">
        <v>489</v>
      </c>
      <c r="F472" s="1">
        <v>0.24141511828797357</v>
      </c>
    </row>
    <row r="473" spans="1:6">
      <c r="A473" t="s">
        <v>313</v>
      </c>
      <c r="B473" s="1">
        <v>0.21700524054157877</v>
      </c>
      <c r="C473" t="s">
        <v>716</v>
      </c>
      <c r="D473" s="1">
        <v>0.16097999137792862</v>
      </c>
      <c r="E473" s="3" t="s">
        <v>490</v>
      </c>
      <c r="F473" s="1">
        <v>0.50934596366156082</v>
      </c>
    </row>
    <row r="474" spans="1:6">
      <c r="A474" t="s">
        <v>313</v>
      </c>
      <c r="B474" s="1">
        <v>0.21700524054157877</v>
      </c>
      <c r="C474" t="s">
        <v>716</v>
      </c>
      <c r="D474" s="1">
        <v>0.16097999137792862</v>
      </c>
      <c r="E474" s="3" t="s">
        <v>491</v>
      </c>
      <c r="F474" s="1">
        <v>0.51674964526460643</v>
      </c>
    </row>
    <row r="475" spans="1:6">
      <c r="A475" t="s">
        <v>313</v>
      </c>
      <c r="B475" s="1">
        <v>0.21700524054157877</v>
      </c>
      <c r="C475" t="s">
        <v>716</v>
      </c>
      <c r="D475" s="1">
        <v>0.16097999137792862</v>
      </c>
      <c r="E475" s="3" t="s">
        <v>492</v>
      </c>
      <c r="F475" s="1">
        <v>8.5398454067029395E-3</v>
      </c>
    </row>
    <row r="476" spans="1:6">
      <c r="A476" t="s">
        <v>313</v>
      </c>
      <c r="B476" s="1">
        <v>0.21700524054157877</v>
      </c>
      <c r="C476" t="s">
        <v>716</v>
      </c>
      <c r="D476" s="1">
        <v>0.16097999137792862</v>
      </c>
      <c r="E476" s="3" t="s">
        <v>493</v>
      </c>
      <c r="F476" s="1">
        <v>0.16959232009987402</v>
      </c>
    </row>
    <row r="477" spans="1:6">
      <c r="A477" t="s">
        <v>313</v>
      </c>
      <c r="B477" s="1">
        <v>0.21700524054157877</v>
      </c>
      <c r="C477" t="s">
        <v>716</v>
      </c>
      <c r="D477" s="1">
        <v>0.16097999137792862</v>
      </c>
      <c r="E477" s="3" t="s">
        <v>494</v>
      </c>
      <c r="F477" s="1">
        <v>2.3954566985864068E-2</v>
      </c>
    </row>
    <row r="478" spans="1:6">
      <c r="A478" t="s">
        <v>313</v>
      </c>
      <c r="B478" s="1">
        <v>0.21700524054157877</v>
      </c>
      <c r="C478" t="s">
        <v>716</v>
      </c>
      <c r="D478" s="1">
        <v>0.16097999137792862</v>
      </c>
      <c r="E478" s="3" t="s">
        <v>495</v>
      </c>
      <c r="F478" s="1">
        <v>3.9447216046174294E-2</v>
      </c>
    </row>
    <row r="479" spans="1:6">
      <c r="A479" t="s">
        <v>313</v>
      </c>
      <c r="B479" s="1">
        <v>0.21700524054157877</v>
      </c>
      <c r="C479" t="s">
        <v>716</v>
      </c>
      <c r="D479" s="1">
        <v>0.16097999137792862</v>
      </c>
      <c r="E479" s="3" t="s">
        <v>496</v>
      </c>
      <c r="F479" s="1">
        <v>0.68514563483615631</v>
      </c>
    </row>
    <row r="480" spans="1:6">
      <c r="A480" t="s">
        <v>313</v>
      </c>
      <c r="B480" s="1">
        <v>0.21700524054157877</v>
      </c>
      <c r="C480" t="s">
        <v>716</v>
      </c>
      <c r="D480" s="1">
        <v>0.16097999137792862</v>
      </c>
      <c r="E480" s="3" t="s">
        <v>497</v>
      </c>
      <c r="F480" s="1">
        <v>0.52950673727857323</v>
      </c>
    </row>
    <row r="481" spans="1:6">
      <c r="A481" t="s">
        <v>313</v>
      </c>
      <c r="B481" s="1">
        <v>0.21700524054157877</v>
      </c>
      <c r="C481" t="s">
        <v>716</v>
      </c>
      <c r="D481" s="1">
        <v>0.16097999137792862</v>
      </c>
      <c r="E481" s="3" t="s">
        <v>498</v>
      </c>
      <c r="F481" s="1">
        <v>0.22872514349001727</v>
      </c>
    </row>
    <row r="482" spans="1:6">
      <c r="A482" t="s">
        <v>313</v>
      </c>
      <c r="B482" s="1">
        <v>0.21700524054157877</v>
      </c>
      <c r="C482" t="s">
        <v>716</v>
      </c>
      <c r="D482" s="1">
        <v>0.16097999137792862</v>
      </c>
      <c r="E482" s="3" t="s">
        <v>499</v>
      </c>
      <c r="F482" s="1">
        <v>0.1023980644254362</v>
      </c>
    </row>
    <row r="483" spans="1:6">
      <c r="A483" t="s">
        <v>313</v>
      </c>
      <c r="B483" s="1">
        <v>0.21700524054157877</v>
      </c>
      <c r="C483" t="s">
        <v>716</v>
      </c>
      <c r="D483" s="1">
        <v>0.16097999137792862</v>
      </c>
      <c r="E483" s="3" t="s">
        <v>500</v>
      </c>
      <c r="F483" s="1">
        <v>0.2649013058105627</v>
      </c>
    </row>
    <row r="484" spans="1:6">
      <c r="A484" t="s">
        <v>313</v>
      </c>
      <c r="B484" s="1">
        <v>0.21700524054157877</v>
      </c>
      <c r="C484" t="s">
        <v>716</v>
      </c>
      <c r="D484" s="1">
        <v>0.16097999137792862</v>
      </c>
      <c r="E484" s="3" t="s">
        <v>501</v>
      </c>
      <c r="F484" s="1">
        <v>0.26721541954265227</v>
      </c>
    </row>
    <row r="485" spans="1:6">
      <c r="A485" t="s">
        <v>313</v>
      </c>
      <c r="B485" s="1">
        <v>0.21700524054157877</v>
      </c>
      <c r="C485" t="s">
        <v>716</v>
      </c>
      <c r="D485" s="1">
        <v>0.16097999137792862</v>
      </c>
      <c r="E485" s="3" t="s">
        <v>502</v>
      </c>
      <c r="F485" s="1">
        <v>0.47482407072186283</v>
      </c>
    </row>
    <row r="486" spans="1:6">
      <c r="A486" t="s">
        <v>313</v>
      </c>
      <c r="B486" s="1">
        <v>0.21700524054157877</v>
      </c>
      <c r="C486" t="s">
        <v>716</v>
      </c>
      <c r="D486" s="1">
        <v>0.16097999137792862</v>
      </c>
      <c r="E486" s="3" t="s">
        <v>503</v>
      </c>
      <c r="F486" s="1">
        <v>0.65201005515763277</v>
      </c>
    </row>
    <row r="487" spans="1:6">
      <c r="A487" t="s">
        <v>313</v>
      </c>
      <c r="B487" s="1">
        <v>0.21700524054157877</v>
      </c>
      <c r="C487" t="s">
        <v>716</v>
      </c>
      <c r="D487" s="1">
        <v>0.16097999137792862</v>
      </c>
      <c r="E487" s="3" t="s">
        <v>504</v>
      </c>
      <c r="F487" s="1">
        <v>0.57891827650489025</v>
      </c>
    </row>
    <row r="488" spans="1:6">
      <c r="A488" t="s">
        <v>313</v>
      </c>
      <c r="B488" s="1">
        <v>0.21700524054157877</v>
      </c>
      <c r="C488" t="s">
        <v>716</v>
      </c>
      <c r="D488" s="1">
        <v>0.16097999137792862</v>
      </c>
      <c r="E488" s="3" t="s">
        <v>505</v>
      </c>
      <c r="F488" s="1">
        <v>0.84578069024500602</v>
      </c>
    </row>
    <row r="489" spans="1:6">
      <c r="A489" t="s">
        <v>313</v>
      </c>
      <c r="B489" s="1">
        <v>0.21700524054157877</v>
      </c>
      <c r="C489" t="s">
        <v>716</v>
      </c>
      <c r="D489" s="1">
        <v>0.16097999137792862</v>
      </c>
      <c r="E489" s="3" t="s">
        <v>506</v>
      </c>
      <c r="F489" s="1">
        <v>0.46348726783136573</v>
      </c>
    </row>
    <row r="490" spans="1:6">
      <c r="A490" t="s">
        <v>313</v>
      </c>
      <c r="B490" s="1">
        <v>0.21700524054157877</v>
      </c>
      <c r="C490" t="s">
        <v>716</v>
      </c>
      <c r="D490" s="1">
        <v>0.16097999137792862</v>
      </c>
      <c r="E490" s="3" t="s">
        <v>507</v>
      </c>
      <c r="F490" s="1">
        <v>0.22087775430003487</v>
      </c>
    </row>
    <row r="491" spans="1:6">
      <c r="A491" t="s">
        <v>313</v>
      </c>
      <c r="B491" s="1">
        <v>0.21700524054157877</v>
      </c>
      <c r="C491" t="s">
        <v>716</v>
      </c>
      <c r="D491" s="1">
        <v>0.16097999137792862</v>
      </c>
      <c r="E491" s="3" t="s">
        <v>508</v>
      </c>
      <c r="F491" s="1">
        <v>0.98558882758184851</v>
      </c>
    </row>
    <row r="492" spans="1:6">
      <c r="A492" t="s">
        <v>313</v>
      </c>
      <c r="B492" s="1">
        <v>0.21700524054157877</v>
      </c>
      <c r="C492" t="s">
        <v>716</v>
      </c>
      <c r="D492" s="1">
        <v>0.16097999137792862</v>
      </c>
      <c r="E492" s="3" t="s">
        <v>509</v>
      </c>
      <c r="F492" s="1">
        <v>0.51339215886669576</v>
      </c>
    </row>
    <row r="493" spans="1:6">
      <c r="A493" t="s">
        <v>313</v>
      </c>
      <c r="B493" s="1">
        <v>0.21700524054157877</v>
      </c>
      <c r="C493" t="s">
        <v>716</v>
      </c>
      <c r="D493" s="1">
        <v>0.16097999137792862</v>
      </c>
      <c r="E493" s="3" t="s">
        <v>510</v>
      </c>
      <c r="F493" s="1">
        <v>0.29547559765943598</v>
      </c>
    </row>
    <row r="494" spans="1:6">
      <c r="A494" t="s">
        <v>313</v>
      </c>
      <c r="B494" s="1">
        <v>0.21700524054157877</v>
      </c>
      <c r="C494" t="s">
        <v>716</v>
      </c>
      <c r="D494" s="1">
        <v>0.16097999137792862</v>
      </c>
      <c r="E494" s="3" t="s">
        <v>511</v>
      </c>
      <c r="F494" s="1">
        <v>0.32849203544905625</v>
      </c>
    </row>
    <row r="495" spans="1:6">
      <c r="A495" t="s">
        <v>313</v>
      </c>
      <c r="B495" s="1">
        <v>0.21700524054157877</v>
      </c>
      <c r="C495" t="s">
        <v>716</v>
      </c>
      <c r="D495" s="1">
        <v>0.16097999137792862</v>
      </c>
      <c r="E495" s="3" t="s">
        <v>512</v>
      </c>
      <c r="F495" s="1">
        <v>0.45283158904187215</v>
      </c>
    </row>
    <row r="496" spans="1:6">
      <c r="A496" t="s">
        <v>313</v>
      </c>
      <c r="B496" s="1">
        <v>0.21700524054157877</v>
      </c>
      <c r="C496" t="s">
        <v>716</v>
      </c>
      <c r="D496" s="1">
        <v>0.16097999137792862</v>
      </c>
      <c r="E496" s="3" t="s">
        <v>513</v>
      </c>
      <c r="F496" s="1">
        <v>0.82419652345377326</v>
      </c>
    </row>
    <row r="497" spans="1:6">
      <c r="A497" t="s">
        <v>313</v>
      </c>
      <c r="B497" s="1">
        <v>0.21700524054157877</v>
      </c>
      <c r="C497" t="s">
        <v>716</v>
      </c>
      <c r="D497" s="1">
        <v>0.16097999137792862</v>
      </c>
      <c r="E497" s="3" t="s">
        <v>514</v>
      </c>
      <c r="F497" s="1">
        <v>0.23296483915897759</v>
      </c>
    </row>
    <row r="498" spans="1:6">
      <c r="A498" t="s">
        <v>313</v>
      </c>
      <c r="B498" s="1">
        <v>0.21700524054157877</v>
      </c>
      <c r="C498" t="s">
        <v>716</v>
      </c>
      <c r="D498" s="1">
        <v>0.16097999137792862</v>
      </c>
      <c r="E498" s="3" t="s">
        <v>515</v>
      </c>
      <c r="F498" s="1">
        <v>0.24280290986855524</v>
      </c>
    </row>
    <row r="499" spans="1:6">
      <c r="A499" t="s">
        <v>313</v>
      </c>
      <c r="B499" s="1">
        <v>0.21700524054157877</v>
      </c>
      <c r="C499" t="s">
        <v>716</v>
      </c>
      <c r="D499" s="1">
        <v>0.16097999137792862</v>
      </c>
      <c r="E499" s="3" t="s">
        <v>516</v>
      </c>
      <c r="F499" s="1">
        <v>0.46151636639196125</v>
      </c>
    </row>
    <row r="500" spans="1:6">
      <c r="A500" t="s">
        <v>313</v>
      </c>
      <c r="B500" s="1">
        <v>0.21700524054157877</v>
      </c>
      <c r="C500" t="s">
        <v>716</v>
      </c>
      <c r="D500" s="1">
        <v>0.16097999137792862</v>
      </c>
      <c r="E500" s="3" t="s">
        <v>517</v>
      </c>
      <c r="F500" s="1">
        <v>0.15602851286365682</v>
      </c>
    </row>
    <row r="501" spans="1:6">
      <c r="A501" t="s">
        <v>313</v>
      </c>
      <c r="B501" s="1">
        <v>0.21700524054157877</v>
      </c>
      <c r="C501" t="s">
        <v>716</v>
      </c>
      <c r="D501" s="1">
        <v>0.16097999137792862</v>
      </c>
      <c r="E501" s="3" t="s">
        <v>518</v>
      </c>
      <c r="F501" s="1">
        <v>0.27522422281008463</v>
      </c>
    </row>
    <row r="502" spans="1:6">
      <c r="A502" t="s">
        <v>313</v>
      </c>
      <c r="B502" s="1">
        <v>0.21700524054157877</v>
      </c>
      <c r="C502" t="s">
        <v>716</v>
      </c>
      <c r="D502" s="1">
        <v>0.16097999137792862</v>
      </c>
      <c r="E502" s="3" t="s">
        <v>519</v>
      </c>
      <c r="F502" s="1">
        <v>0.81254116691541733</v>
      </c>
    </row>
    <row r="503" spans="1:6">
      <c r="A503" t="s">
        <v>313</v>
      </c>
      <c r="B503" s="1">
        <v>0.21700524054157877</v>
      </c>
      <c r="C503" t="s">
        <v>716</v>
      </c>
      <c r="D503" s="1">
        <v>0.16097999137792862</v>
      </c>
      <c r="E503" s="3" t="s">
        <v>520</v>
      </c>
      <c r="F503" s="1">
        <v>0.31897477802714436</v>
      </c>
    </row>
    <row r="504" spans="1:6">
      <c r="A504" t="s">
        <v>313</v>
      </c>
      <c r="B504" s="1">
        <v>0.21700524054157877</v>
      </c>
      <c r="C504" t="s">
        <v>716</v>
      </c>
      <c r="D504" s="1">
        <v>0.16097999137792862</v>
      </c>
      <c r="E504" s="3" t="s">
        <v>521</v>
      </c>
      <c r="F504" s="1">
        <v>0.6714004189272077</v>
      </c>
    </row>
    <row r="505" spans="1:6">
      <c r="A505" t="s">
        <v>313</v>
      </c>
      <c r="B505" s="1">
        <v>0.21700524054157877</v>
      </c>
      <c r="C505" t="s">
        <v>716</v>
      </c>
      <c r="D505" s="1">
        <v>0.16097999137792862</v>
      </c>
      <c r="E505" s="3" t="s">
        <v>522</v>
      </c>
      <c r="F505" s="1">
        <v>0.97470032819303853</v>
      </c>
    </row>
    <row r="506" spans="1:6">
      <c r="A506" t="s">
        <v>313</v>
      </c>
      <c r="B506" s="1">
        <v>0.21700524054157877</v>
      </c>
      <c r="C506" t="s">
        <v>716</v>
      </c>
      <c r="D506" s="1">
        <v>0.16097999137792862</v>
      </c>
      <c r="E506" s="3" t="s">
        <v>523</v>
      </c>
      <c r="F506" s="1">
        <v>0.37922201458796667</v>
      </c>
    </row>
    <row r="507" spans="1:6">
      <c r="A507" t="s">
        <v>313</v>
      </c>
      <c r="B507" s="1">
        <v>0.21700524054157877</v>
      </c>
      <c r="C507" t="s">
        <v>716</v>
      </c>
      <c r="D507" s="1">
        <v>0.16097999137792862</v>
      </c>
      <c r="E507" s="3" t="s">
        <v>524</v>
      </c>
      <c r="F507" s="1">
        <v>0.44575452019850059</v>
      </c>
    </row>
    <row r="508" spans="1:6">
      <c r="A508" t="s">
        <v>313</v>
      </c>
      <c r="B508" s="1">
        <v>0.21700524054157877</v>
      </c>
      <c r="C508" t="s">
        <v>716</v>
      </c>
      <c r="D508" s="1">
        <v>0.16097999137792862</v>
      </c>
      <c r="E508" s="3" t="s">
        <v>525</v>
      </c>
      <c r="F508" s="1">
        <v>0.81275752819996405</v>
      </c>
    </row>
    <row r="509" spans="1:6">
      <c r="A509" t="s">
        <v>313</v>
      </c>
      <c r="B509" s="1">
        <v>0.21700524054157877</v>
      </c>
      <c r="C509" t="s">
        <v>716</v>
      </c>
      <c r="D509" s="1">
        <v>0.16097999137792862</v>
      </c>
      <c r="E509" s="3" t="s">
        <v>526</v>
      </c>
      <c r="F509" s="1">
        <v>0.61852995504197938</v>
      </c>
    </row>
    <row r="510" spans="1:6">
      <c r="A510" t="s">
        <v>313</v>
      </c>
      <c r="B510" s="1">
        <v>0.21700524054157877</v>
      </c>
      <c r="C510" t="s">
        <v>716</v>
      </c>
      <c r="D510" s="1">
        <v>0.16097999137792862</v>
      </c>
      <c r="E510" s="3" t="s">
        <v>527</v>
      </c>
      <c r="F510" s="1">
        <v>0.42571399013556499</v>
      </c>
    </row>
    <row r="511" spans="1:6">
      <c r="A511" t="s">
        <v>313</v>
      </c>
      <c r="B511" s="1">
        <v>0.21700524054157877</v>
      </c>
      <c r="C511" t="s">
        <v>716</v>
      </c>
      <c r="D511" s="1">
        <v>0.16097999137792862</v>
      </c>
      <c r="E511" s="3" t="s">
        <v>528</v>
      </c>
      <c r="F511" s="1">
        <v>0.10848659225830481</v>
      </c>
    </row>
    <row r="512" spans="1:6">
      <c r="A512" t="s">
        <v>313</v>
      </c>
      <c r="B512" s="1">
        <v>0.21700524054157877</v>
      </c>
      <c r="C512" t="s">
        <v>716</v>
      </c>
      <c r="D512" s="1">
        <v>0.16097999137792862</v>
      </c>
      <c r="E512" s="3" t="s">
        <v>529</v>
      </c>
      <c r="F512" s="1">
        <v>0.27862718279077825</v>
      </c>
    </row>
    <row r="513" spans="1:6">
      <c r="A513" t="s">
        <v>313</v>
      </c>
      <c r="B513" s="1">
        <v>0.21700524054157877</v>
      </c>
      <c r="C513" t="s">
        <v>716</v>
      </c>
      <c r="D513" s="1">
        <v>0.16097999137792862</v>
      </c>
      <c r="E513" s="3" t="s">
        <v>530</v>
      </c>
      <c r="F513" s="1">
        <v>0.29176669198695315</v>
      </c>
    </row>
    <row r="514" spans="1:6">
      <c r="A514" t="s">
        <v>313</v>
      </c>
      <c r="B514" s="1">
        <v>0.21700524054157877</v>
      </c>
      <c r="C514" t="s">
        <v>716</v>
      </c>
      <c r="D514" s="1">
        <v>0.16097999137792862</v>
      </c>
      <c r="E514" s="3" t="s">
        <v>531</v>
      </c>
      <c r="F514" s="1">
        <v>0.16555280647544812</v>
      </c>
    </row>
    <row r="515" spans="1:6">
      <c r="A515" t="s">
        <v>313</v>
      </c>
      <c r="B515" s="1">
        <v>0.21700524054157877</v>
      </c>
      <c r="C515" t="s">
        <v>716</v>
      </c>
      <c r="D515" s="1">
        <v>0.16097999137792862</v>
      </c>
      <c r="E515" s="3" t="s">
        <v>532</v>
      </c>
      <c r="F515" s="1">
        <v>0.25362636260569549</v>
      </c>
    </row>
    <row r="516" spans="1:6">
      <c r="A516" t="s">
        <v>313</v>
      </c>
      <c r="B516" s="1">
        <v>0.21700524054157877</v>
      </c>
      <c r="C516" t="s">
        <v>716</v>
      </c>
      <c r="D516" s="1">
        <v>0.16097999137792862</v>
      </c>
      <c r="E516" s="3" t="s">
        <v>533</v>
      </c>
      <c r="F516" s="1">
        <v>0.72255260812594935</v>
      </c>
    </row>
    <row r="517" spans="1:6">
      <c r="A517" t="s">
        <v>313</v>
      </c>
      <c r="B517" s="1">
        <v>0.21700524054157877</v>
      </c>
      <c r="C517" t="s">
        <v>716</v>
      </c>
      <c r="D517" s="1">
        <v>0.16097999137792862</v>
      </c>
      <c r="E517" s="3" t="s">
        <v>534</v>
      </c>
      <c r="F517" s="1">
        <v>0.51003232920660568</v>
      </c>
    </row>
    <row r="518" spans="1:6">
      <c r="A518" t="s">
        <v>313</v>
      </c>
      <c r="B518" s="1">
        <v>0.21700524054157877</v>
      </c>
      <c r="C518" t="s">
        <v>717</v>
      </c>
      <c r="D518" s="2">
        <v>0.88298628694913495</v>
      </c>
      <c r="E518" s="3" t="s">
        <v>535</v>
      </c>
      <c r="F518" s="1">
        <v>0.78278324781298703</v>
      </c>
    </row>
    <row r="519" spans="1:6">
      <c r="A519" t="s">
        <v>313</v>
      </c>
      <c r="B519" s="1">
        <v>0.21700524054157877</v>
      </c>
      <c r="C519" t="s">
        <v>717</v>
      </c>
      <c r="D519" s="2">
        <v>0.88298628694913495</v>
      </c>
      <c r="E519" s="3" t="s">
        <v>536</v>
      </c>
      <c r="F519" s="1">
        <v>0.92506796259265389</v>
      </c>
    </row>
    <row r="520" spans="1:6">
      <c r="A520" t="s">
        <v>313</v>
      </c>
      <c r="B520" s="1">
        <v>0.21700524054157877</v>
      </c>
      <c r="C520" t="s">
        <v>717</v>
      </c>
      <c r="D520" s="2">
        <v>0.88298628694913495</v>
      </c>
      <c r="E520" s="3" t="s">
        <v>537</v>
      </c>
      <c r="F520" s="1">
        <v>0.98236692932730429</v>
      </c>
    </row>
    <row r="521" spans="1:6">
      <c r="A521" t="s">
        <v>313</v>
      </c>
      <c r="B521" s="1">
        <v>0.21700524054157877</v>
      </c>
      <c r="C521" t="s">
        <v>717</v>
      </c>
      <c r="D521" s="2">
        <v>0.88298628694913495</v>
      </c>
      <c r="E521" s="3" t="s">
        <v>538</v>
      </c>
      <c r="F521" s="1">
        <v>0.36763744498818796</v>
      </c>
    </row>
    <row r="522" spans="1:6">
      <c r="A522" t="s">
        <v>313</v>
      </c>
      <c r="B522" s="1">
        <v>0.21700524054157877</v>
      </c>
      <c r="C522" t="s">
        <v>717</v>
      </c>
      <c r="D522" s="2">
        <v>0.88298628694913495</v>
      </c>
      <c r="E522" s="3" t="s">
        <v>539</v>
      </c>
      <c r="F522" s="1">
        <v>0.75866917272900747</v>
      </c>
    </row>
    <row r="523" spans="1:6">
      <c r="A523" t="s">
        <v>313</v>
      </c>
      <c r="B523" s="1">
        <v>0.21700524054157877</v>
      </c>
      <c r="C523" t="s">
        <v>717</v>
      </c>
      <c r="D523" s="2">
        <v>0.88298628694913495</v>
      </c>
      <c r="E523" s="3" t="s">
        <v>540</v>
      </c>
      <c r="F523" s="1">
        <v>9.7228956259886368E-2</v>
      </c>
    </row>
    <row r="524" spans="1:6">
      <c r="A524" t="s">
        <v>313</v>
      </c>
      <c r="B524" s="1">
        <v>0.21700524054157877</v>
      </c>
      <c r="C524" t="s">
        <v>717</v>
      </c>
      <c r="D524" s="2">
        <v>0.88298628694913495</v>
      </c>
      <c r="E524" s="3" t="s">
        <v>541</v>
      </c>
      <c r="F524" s="1">
        <v>0.57974818977041109</v>
      </c>
    </row>
    <row r="525" spans="1:6">
      <c r="A525" t="s">
        <v>313</v>
      </c>
      <c r="B525" s="1">
        <v>0.21700524054157877</v>
      </c>
      <c r="C525" t="s">
        <v>717</v>
      </c>
      <c r="D525" s="2">
        <v>0.88298628694913495</v>
      </c>
      <c r="E525" s="3" t="s">
        <v>542</v>
      </c>
      <c r="F525" s="1">
        <v>0.50342507937026948</v>
      </c>
    </row>
    <row r="526" spans="1:6">
      <c r="A526" t="s">
        <v>313</v>
      </c>
      <c r="B526" s="1">
        <v>0.21700524054157877</v>
      </c>
      <c r="C526" t="s">
        <v>717</v>
      </c>
      <c r="D526" s="2">
        <v>0.88298628694913495</v>
      </c>
      <c r="E526" s="3" t="s">
        <v>543</v>
      </c>
      <c r="F526" s="1">
        <v>0.84217674008385546</v>
      </c>
    </row>
    <row r="527" spans="1:6">
      <c r="A527" t="s">
        <v>313</v>
      </c>
      <c r="B527" s="1">
        <v>0.21700524054157877</v>
      </c>
      <c r="C527" t="s">
        <v>717</v>
      </c>
      <c r="D527" s="2">
        <v>0.88298628694913495</v>
      </c>
      <c r="E527" s="3" t="s">
        <v>544</v>
      </c>
      <c r="F527" s="1">
        <v>0.83399805552954076</v>
      </c>
    </row>
    <row r="528" spans="1:6">
      <c r="A528" t="s">
        <v>313</v>
      </c>
      <c r="B528" s="1">
        <v>0.21700524054157877</v>
      </c>
      <c r="C528" t="s">
        <v>717</v>
      </c>
      <c r="D528" s="2">
        <v>0.88298628694913495</v>
      </c>
      <c r="E528" s="3" t="s">
        <v>545</v>
      </c>
      <c r="F528" s="1">
        <v>0.91510282211021554</v>
      </c>
    </row>
    <row r="529" spans="1:6">
      <c r="A529" t="s">
        <v>313</v>
      </c>
      <c r="B529" s="1">
        <v>0.21700524054157877</v>
      </c>
      <c r="C529" t="s">
        <v>717</v>
      </c>
      <c r="D529" s="2">
        <v>0.88298628694913495</v>
      </c>
      <c r="E529" s="3" t="s">
        <v>546</v>
      </c>
      <c r="F529" s="1">
        <v>0.74279093989811473</v>
      </c>
    </row>
    <row r="530" spans="1:6">
      <c r="A530" t="s">
        <v>313</v>
      </c>
      <c r="B530" s="1">
        <v>0.21700524054157877</v>
      </c>
      <c r="C530" t="s">
        <v>717</v>
      </c>
      <c r="D530" s="2">
        <v>0.88298628694913495</v>
      </c>
      <c r="E530" s="3" t="s">
        <v>547</v>
      </c>
      <c r="F530" s="1">
        <v>0.22861872782841808</v>
      </c>
    </row>
    <row r="531" spans="1:6">
      <c r="A531" t="s">
        <v>313</v>
      </c>
      <c r="B531" s="1">
        <v>0.21700524054157877</v>
      </c>
      <c r="C531" t="s">
        <v>717</v>
      </c>
      <c r="D531" s="2">
        <v>0.88298628694913495</v>
      </c>
      <c r="E531" s="3" t="s">
        <v>548</v>
      </c>
      <c r="F531" s="1">
        <v>0.5143776213128799</v>
      </c>
    </row>
    <row r="532" spans="1:6">
      <c r="A532" t="s">
        <v>313</v>
      </c>
      <c r="B532" s="1">
        <v>0.21700524054157877</v>
      </c>
      <c r="C532" t="s">
        <v>717</v>
      </c>
      <c r="D532" s="2">
        <v>0.88298628694913495</v>
      </c>
      <c r="E532" s="3" t="s">
        <v>549</v>
      </c>
      <c r="F532" s="1">
        <v>0.88177836706111479</v>
      </c>
    </row>
    <row r="533" spans="1:6">
      <c r="A533" t="s">
        <v>313</v>
      </c>
      <c r="B533" s="1">
        <v>0.21700524054157877</v>
      </c>
      <c r="C533" t="s">
        <v>717</v>
      </c>
      <c r="D533" s="2">
        <v>0.88298628694913495</v>
      </c>
      <c r="E533" s="3" t="s">
        <v>550</v>
      </c>
      <c r="F533" s="1">
        <v>0.84795205257312622</v>
      </c>
    </row>
    <row r="534" spans="1:6">
      <c r="A534" t="s">
        <v>313</v>
      </c>
      <c r="B534" s="1">
        <v>0.21700524054157877</v>
      </c>
      <c r="C534" t="s">
        <v>717</v>
      </c>
      <c r="D534" s="2">
        <v>0.88298628694913495</v>
      </c>
      <c r="E534" s="3" t="s">
        <v>551</v>
      </c>
      <c r="F534" s="1">
        <v>0.15371940301750053</v>
      </c>
    </row>
    <row r="535" spans="1:6">
      <c r="A535" t="s">
        <v>313</v>
      </c>
      <c r="B535" s="1">
        <v>0.21700524054157877</v>
      </c>
      <c r="C535" t="s">
        <v>717</v>
      </c>
      <c r="D535" s="2">
        <v>0.88298628694913495</v>
      </c>
      <c r="E535" s="3" t="s">
        <v>552</v>
      </c>
      <c r="F535" s="1">
        <v>0.8022644886205017</v>
      </c>
    </row>
    <row r="536" spans="1:6">
      <c r="A536" t="s">
        <v>313</v>
      </c>
      <c r="B536" s="1">
        <v>0.21700524054157877</v>
      </c>
      <c r="C536" t="s">
        <v>717</v>
      </c>
      <c r="D536" s="2">
        <v>0.88298628694913495</v>
      </c>
      <c r="E536" s="3" t="s">
        <v>553</v>
      </c>
      <c r="F536" s="1">
        <v>0.67641227903469447</v>
      </c>
    </row>
    <row r="537" spans="1:6">
      <c r="A537" t="s">
        <v>313</v>
      </c>
      <c r="B537" s="1">
        <v>0.21700524054157877</v>
      </c>
      <c r="C537" t="s">
        <v>717</v>
      </c>
      <c r="D537" s="2">
        <v>0.88298628694913495</v>
      </c>
      <c r="E537" s="3" t="s">
        <v>554</v>
      </c>
      <c r="F537" s="1">
        <v>4.7292846186853033E-2</v>
      </c>
    </row>
    <row r="538" spans="1:6">
      <c r="A538" t="s">
        <v>313</v>
      </c>
      <c r="B538" s="1">
        <v>0.21700524054157877</v>
      </c>
      <c r="C538" t="s">
        <v>717</v>
      </c>
      <c r="D538" s="2">
        <v>0.88298628694913495</v>
      </c>
      <c r="E538" s="3" t="s">
        <v>555</v>
      </c>
      <c r="F538" s="1">
        <v>0.59103027094517302</v>
      </c>
    </row>
    <row r="539" spans="1:6">
      <c r="A539" t="s">
        <v>313</v>
      </c>
      <c r="B539" s="1">
        <v>0.21700524054157877</v>
      </c>
      <c r="C539" t="s">
        <v>717</v>
      </c>
      <c r="D539" s="2">
        <v>0.88298628694913495</v>
      </c>
      <c r="E539" s="3" t="s">
        <v>556</v>
      </c>
      <c r="F539" s="1">
        <v>0.77246293197533866</v>
      </c>
    </row>
    <row r="540" spans="1:6">
      <c r="A540" t="s">
        <v>313</v>
      </c>
      <c r="B540" s="1">
        <v>0.21700524054157877</v>
      </c>
      <c r="C540" t="s">
        <v>717</v>
      </c>
      <c r="D540" s="2">
        <v>0.88298628694913495</v>
      </c>
      <c r="E540" s="3" t="s">
        <v>557</v>
      </c>
      <c r="F540" s="1">
        <v>0.81467040373538702</v>
      </c>
    </row>
    <row r="541" spans="1:6">
      <c r="A541" t="s">
        <v>313</v>
      </c>
      <c r="B541" s="1">
        <v>0.21700524054157877</v>
      </c>
      <c r="C541" t="s">
        <v>717</v>
      </c>
      <c r="D541" s="2">
        <v>0.88298628694913495</v>
      </c>
      <c r="E541" s="3" t="s">
        <v>558</v>
      </c>
      <c r="F541" s="1">
        <v>0.75085636682294521</v>
      </c>
    </row>
    <row r="542" spans="1:6">
      <c r="A542" t="s">
        <v>313</v>
      </c>
      <c r="B542" s="1">
        <v>0.21700524054157877</v>
      </c>
      <c r="C542" t="s">
        <v>717</v>
      </c>
      <c r="D542" s="2">
        <v>0.88298628694913495</v>
      </c>
      <c r="E542" s="3" t="s">
        <v>559</v>
      </c>
      <c r="F542" s="1">
        <v>0.28043430396909363</v>
      </c>
    </row>
    <row r="543" spans="1:6">
      <c r="A543" t="s">
        <v>313</v>
      </c>
      <c r="B543" s="1">
        <v>0.21700524054157877</v>
      </c>
      <c r="C543" t="s">
        <v>717</v>
      </c>
      <c r="D543" s="2">
        <v>0.88298628694913495</v>
      </c>
      <c r="E543" s="3" t="s">
        <v>560</v>
      </c>
      <c r="F543" s="1">
        <v>0.66118410806908934</v>
      </c>
    </row>
    <row r="544" spans="1:6">
      <c r="A544" t="s">
        <v>313</v>
      </c>
      <c r="B544" s="1">
        <v>0.21700524054157877</v>
      </c>
      <c r="C544" t="s">
        <v>717</v>
      </c>
      <c r="D544" s="2">
        <v>0.88298628694913495</v>
      </c>
      <c r="E544" s="3" t="s">
        <v>561</v>
      </c>
      <c r="F544" s="1">
        <v>0.39498761537154359</v>
      </c>
    </row>
    <row r="545" spans="1:6">
      <c r="A545" t="s">
        <v>313</v>
      </c>
      <c r="B545" s="1">
        <v>0.21700524054157877</v>
      </c>
      <c r="C545" t="s">
        <v>717</v>
      </c>
      <c r="D545" s="2">
        <v>0.88298628694913495</v>
      </c>
      <c r="E545" s="3" t="s">
        <v>562</v>
      </c>
      <c r="F545" s="1">
        <v>0.40773327011001759</v>
      </c>
    </row>
    <row r="546" spans="1:6">
      <c r="A546" t="s">
        <v>313</v>
      </c>
      <c r="B546" s="1">
        <v>0.21700524054157877</v>
      </c>
      <c r="C546" t="s">
        <v>717</v>
      </c>
      <c r="D546" s="2">
        <v>0.88298628694913495</v>
      </c>
      <c r="E546" s="3" t="s">
        <v>563</v>
      </c>
      <c r="F546" s="1">
        <v>0.55700391093583079</v>
      </c>
    </row>
    <row r="547" spans="1:6">
      <c r="A547" t="s">
        <v>313</v>
      </c>
      <c r="B547" s="1">
        <v>0.21700524054157877</v>
      </c>
      <c r="C547" t="s">
        <v>717</v>
      </c>
      <c r="D547" s="2">
        <v>0.88298628694913495</v>
      </c>
      <c r="E547" s="3" t="s">
        <v>564</v>
      </c>
      <c r="F547" s="1">
        <v>8.2497161620305515E-2</v>
      </c>
    </row>
    <row r="548" spans="1:6">
      <c r="A548" t="s">
        <v>313</v>
      </c>
      <c r="B548" s="1">
        <v>0.21700524054157877</v>
      </c>
      <c r="C548" t="s">
        <v>717</v>
      </c>
      <c r="D548" s="2">
        <v>0.88298628694913495</v>
      </c>
      <c r="E548" s="3" t="s">
        <v>565</v>
      </c>
      <c r="F548" s="1">
        <v>0.37280153518709935</v>
      </c>
    </row>
    <row r="549" spans="1:6">
      <c r="A549" t="s">
        <v>313</v>
      </c>
      <c r="B549" s="1">
        <v>0.21700524054157877</v>
      </c>
      <c r="C549" t="s">
        <v>717</v>
      </c>
      <c r="D549" s="2">
        <v>0.88298628694913495</v>
      </c>
      <c r="E549" s="3" t="s">
        <v>566</v>
      </c>
      <c r="F549" s="1">
        <v>5.8215138614591488E-2</v>
      </c>
    </row>
    <row r="550" spans="1:6">
      <c r="A550" t="s">
        <v>313</v>
      </c>
      <c r="B550" s="1">
        <v>0.21700524054157877</v>
      </c>
      <c r="C550" t="s">
        <v>717</v>
      </c>
      <c r="D550" s="2">
        <v>0.88298628694913495</v>
      </c>
      <c r="E550" s="3" t="s">
        <v>567</v>
      </c>
      <c r="F550" s="1">
        <v>0.70786767782775994</v>
      </c>
    </row>
    <row r="551" spans="1:6">
      <c r="A551" t="s">
        <v>313</v>
      </c>
      <c r="B551" s="1">
        <v>0.21700524054157877</v>
      </c>
      <c r="C551" t="s">
        <v>717</v>
      </c>
      <c r="D551" s="2">
        <v>0.88298628694913495</v>
      </c>
      <c r="E551" s="3" t="s">
        <v>568</v>
      </c>
      <c r="F551" s="1">
        <v>0.16065064540587848</v>
      </c>
    </row>
    <row r="552" spans="1:6">
      <c r="A552" t="s">
        <v>313</v>
      </c>
      <c r="B552" s="1">
        <v>0.21700524054157877</v>
      </c>
      <c r="C552" t="s">
        <v>717</v>
      </c>
      <c r="D552" s="2">
        <v>0.88298628694913495</v>
      </c>
      <c r="E552" s="3" t="s">
        <v>569</v>
      </c>
      <c r="F552" s="1">
        <v>0.57356307491370973</v>
      </c>
    </row>
    <row r="553" spans="1:6">
      <c r="A553" t="s">
        <v>313</v>
      </c>
      <c r="B553" s="1">
        <v>0.21700524054157877</v>
      </c>
      <c r="C553" t="s">
        <v>717</v>
      </c>
      <c r="D553" s="2">
        <v>0.88298628694913495</v>
      </c>
      <c r="E553" s="3" t="s">
        <v>570</v>
      </c>
      <c r="F553" s="1">
        <v>0.62556382890062656</v>
      </c>
    </row>
    <row r="554" spans="1:6">
      <c r="A554" t="s">
        <v>313</v>
      </c>
      <c r="B554" s="1">
        <v>0.21700524054157877</v>
      </c>
      <c r="C554" t="s">
        <v>717</v>
      </c>
      <c r="D554" s="2">
        <v>0.88298628694913495</v>
      </c>
      <c r="E554" s="3" t="s">
        <v>571</v>
      </c>
      <c r="F554" s="1">
        <v>0.53512802246250468</v>
      </c>
    </row>
    <row r="555" spans="1:6">
      <c r="A555" t="s">
        <v>313</v>
      </c>
      <c r="B555" s="1">
        <v>0.21700524054157877</v>
      </c>
      <c r="C555" t="s">
        <v>717</v>
      </c>
      <c r="D555" s="2">
        <v>0.88298628694913495</v>
      </c>
      <c r="E555" s="3" t="s">
        <v>572</v>
      </c>
      <c r="F555" s="1">
        <v>0.28740758199706151</v>
      </c>
    </row>
    <row r="556" spans="1:6">
      <c r="A556" t="s">
        <v>313</v>
      </c>
      <c r="B556" s="1">
        <v>0.21700524054157877</v>
      </c>
      <c r="C556" t="s">
        <v>717</v>
      </c>
      <c r="D556" s="2">
        <v>0.88298628694913495</v>
      </c>
      <c r="E556" s="3" t="s">
        <v>573</v>
      </c>
      <c r="F556" s="1">
        <v>3.7761480388664337E-2</v>
      </c>
    </row>
    <row r="557" spans="1:6">
      <c r="A557" t="s">
        <v>313</v>
      </c>
      <c r="B557" s="1">
        <v>0.21700524054157877</v>
      </c>
      <c r="C557" t="s">
        <v>717</v>
      </c>
      <c r="D557" s="2">
        <v>0.88298628694913495</v>
      </c>
      <c r="E557" s="3" t="s">
        <v>574</v>
      </c>
      <c r="F557" s="1">
        <v>0.26779666781911238</v>
      </c>
    </row>
    <row r="558" spans="1:6">
      <c r="A558" t="s">
        <v>313</v>
      </c>
      <c r="B558" s="1">
        <v>0.21700524054157877</v>
      </c>
      <c r="C558" t="s">
        <v>717</v>
      </c>
      <c r="D558" s="2">
        <v>0.88298628694913495</v>
      </c>
      <c r="E558" s="3" t="s">
        <v>575</v>
      </c>
      <c r="F558" s="1">
        <v>0.26901401171237083</v>
      </c>
    </row>
    <row r="559" spans="1:6">
      <c r="A559" t="s">
        <v>313</v>
      </c>
      <c r="B559" s="1">
        <v>0.21700524054157877</v>
      </c>
      <c r="C559" t="s">
        <v>717</v>
      </c>
      <c r="D559" s="2">
        <v>0.88298628694913495</v>
      </c>
      <c r="E559" s="3" t="s">
        <v>576</v>
      </c>
      <c r="F559" s="1">
        <v>0.94599059457819579</v>
      </c>
    </row>
    <row r="560" spans="1:6">
      <c r="A560" t="s">
        <v>313</v>
      </c>
      <c r="B560" s="1">
        <v>0.21700524054157877</v>
      </c>
      <c r="C560" t="s">
        <v>717</v>
      </c>
      <c r="D560" s="2">
        <v>0.88298628694913495</v>
      </c>
      <c r="E560" s="3" t="s">
        <v>577</v>
      </c>
      <c r="F560" s="1">
        <v>0.40309133178021828</v>
      </c>
    </row>
    <row r="561" spans="1:6">
      <c r="A561" t="s">
        <v>313</v>
      </c>
      <c r="B561" s="1">
        <v>0.21700524054157877</v>
      </c>
      <c r="C561" t="s">
        <v>718</v>
      </c>
      <c r="D561" s="1">
        <v>0.25596923097598645</v>
      </c>
      <c r="E561" s="3" t="s">
        <v>578</v>
      </c>
      <c r="F561" s="1">
        <v>0.26776264474115452</v>
      </c>
    </row>
    <row r="562" spans="1:6">
      <c r="A562" t="s">
        <v>313</v>
      </c>
      <c r="B562" s="1">
        <v>0.21700524054157877</v>
      </c>
      <c r="C562" t="s">
        <v>718</v>
      </c>
      <c r="D562" s="1">
        <v>0.25596923097598645</v>
      </c>
      <c r="E562" s="3" t="s">
        <v>579</v>
      </c>
      <c r="F562" s="1">
        <v>0.31021032116780545</v>
      </c>
    </row>
    <row r="563" spans="1:6">
      <c r="A563" t="s">
        <v>313</v>
      </c>
      <c r="B563" s="1">
        <v>0.21700524054157877</v>
      </c>
      <c r="C563" t="s">
        <v>718</v>
      </c>
      <c r="D563" s="1">
        <v>0.25596923097598645</v>
      </c>
      <c r="E563" s="3" t="s">
        <v>580</v>
      </c>
      <c r="F563" s="1">
        <v>0.10115881103933355</v>
      </c>
    </row>
    <row r="564" spans="1:6">
      <c r="A564" t="s">
        <v>313</v>
      </c>
      <c r="B564" s="1">
        <v>0.21700524054157877</v>
      </c>
      <c r="C564" t="s">
        <v>718</v>
      </c>
      <c r="D564" s="1">
        <v>0.25596923097598645</v>
      </c>
      <c r="E564" s="3" t="s">
        <v>581</v>
      </c>
      <c r="F564" s="1">
        <v>0.25553128111770096</v>
      </c>
    </row>
    <row r="565" spans="1:6">
      <c r="A565" t="s">
        <v>313</v>
      </c>
      <c r="B565" s="1">
        <v>0.21700524054157877</v>
      </c>
      <c r="C565" t="s">
        <v>718</v>
      </c>
      <c r="D565" s="1">
        <v>0.25596923097598645</v>
      </c>
      <c r="E565" s="3" t="s">
        <v>582</v>
      </c>
      <c r="F565" s="1">
        <v>0.62360117014802896</v>
      </c>
    </row>
    <row r="566" spans="1:6">
      <c r="A566" t="s">
        <v>313</v>
      </c>
      <c r="B566" s="1">
        <v>0.21700524054157877</v>
      </c>
      <c r="C566" t="s">
        <v>718</v>
      </c>
      <c r="D566" s="1">
        <v>0.25596923097598645</v>
      </c>
      <c r="E566" s="3" t="s">
        <v>583</v>
      </c>
      <c r="F566" s="1">
        <v>0.84898272377599771</v>
      </c>
    </row>
    <row r="567" spans="1:6">
      <c r="A567" t="s">
        <v>313</v>
      </c>
      <c r="B567" s="1">
        <v>0.21700524054157877</v>
      </c>
      <c r="C567" t="s">
        <v>718</v>
      </c>
      <c r="D567" s="1">
        <v>0.25596923097598645</v>
      </c>
      <c r="E567" s="3" t="s">
        <v>584</v>
      </c>
      <c r="F567" s="1">
        <v>0.44324608566001422</v>
      </c>
    </row>
    <row r="568" spans="1:6">
      <c r="A568" t="s">
        <v>313</v>
      </c>
      <c r="B568" s="1">
        <v>0.21700524054157877</v>
      </c>
      <c r="C568" t="s">
        <v>718</v>
      </c>
      <c r="D568" s="1">
        <v>0.25596923097598645</v>
      </c>
      <c r="E568" s="3" t="s">
        <v>585</v>
      </c>
      <c r="F568" s="1">
        <v>0.45297863567260854</v>
      </c>
    </row>
    <row r="569" spans="1:6">
      <c r="A569" t="s">
        <v>313</v>
      </c>
      <c r="B569" s="1">
        <v>0.21700524054157877</v>
      </c>
      <c r="C569" t="s">
        <v>718</v>
      </c>
      <c r="D569" s="1">
        <v>0.25596923097598645</v>
      </c>
      <c r="E569" s="3" t="s">
        <v>586</v>
      </c>
      <c r="F569" s="1">
        <v>0.40680473989839772</v>
      </c>
    </row>
    <row r="570" spans="1:6">
      <c r="A570" t="s">
        <v>313</v>
      </c>
      <c r="B570" s="1">
        <v>0.21700524054157877</v>
      </c>
      <c r="C570" t="s">
        <v>718</v>
      </c>
      <c r="D570" s="1">
        <v>0.25596923097598645</v>
      </c>
      <c r="E570" s="3" t="s">
        <v>587</v>
      </c>
      <c r="F570" s="1">
        <v>0.28235383751240617</v>
      </c>
    </row>
    <row r="571" spans="1:6">
      <c r="A571" t="s">
        <v>313</v>
      </c>
      <c r="B571" s="1">
        <v>0.21700524054157877</v>
      </c>
      <c r="C571" t="s">
        <v>718</v>
      </c>
      <c r="D571" s="1">
        <v>0.25596923097598645</v>
      </c>
      <c r="E571" s="3" t="s">
        <v>588</v>
      </c>
      <c r="F571" s="1">
        <v>0.40964201793983401</v>
      </c>
    </row>
    <row r="572" spans="1:6">
      <c r="A572" t="s">
        <v>313</v>
      </c>
      <c r="B572" s="1">
        <v>0.21700524054157877</v>
      </c>
      <c r="C572" t="s">
        <v>718</v>
      </c>
      <c r="D572" s="1">
        <v>0.25596923097598645</v>
      </c>
      <c r="E572" s="3" t="s">
        <v>589</v>
      </c>
      <c r="F572" s="1">
        <v>4.0350357840016171E-2</v>
      </c>
    </row>
    <row r="573" spans="1:6">
      <c r="A573" t="s">
        <v>313</v>
      </c>
      <c r="B573" s="1">
        <v>0.21700524054157877</v>
      </c>
      <c r="C573" t="s">
        <v>718</v>
      </c>
      <c r="D573" s="1">
        <v>0.25596923097598645</v>
      </c>
      <c r="E573" s="3" t="s">
        <v>590</v>
      </c>
      <c r="F573" s="1">
        <v>0.54531976194750453</v>
      </c>
    </row>
    <row r="574" spans="1:6">
      <c r="A574" t="s">
        <v>313</v>
      </c>
      <c r="B574" s="1">
        <v>0.21700524054157877</v>
      </c>
      <c r="C574" t="s">
        <v>718</v>
      </c>
      <c r="D574" s="1">
        <v>0.25596923097598645</v>
      </c>
      <c r="E574" s="3" t="s">
        <v>591</v>
      </c>
      <c r="F574" s="1">
        <v>0.76979362013291475</v>
      </c>
    </row>
    <row r="575" spans="1:6">
      <c r="A575" t="s">
        <v>313</v>
      </c>
      <c r="B575" s="1">
        <v>0.21700524054157877</v>
      </c>
      <c r="C575" t="s">
        <v>718</v>
      </c>
      <c r="D575" s="1">
        <v>0.25596923097598645</v>
      </c>
      <c r="E575" s="3" t="s">
        <v>592</v>
      </c>
      <c r="F575" s="1">
        <v>0.41813624884950717</v>
      </c>
    </row>
    <row r="576" spans="1:6">
      <c r="A576" t="s">
        <v>313</v>
      </c>
      <c r="B576" s="1">
        <v>0.21700524054157877</v>
      </c>
      <c r="C576" t="s">
        <v>718</v>
      </c>
      <c r="D576" s="1">
        <v>0.25596923097598645</v>
      </c>
      <c r="E576" s="3" t="s">
        <v>593</v>
      </c>
      <c r="F576" s="1">
        <v>0.18817474877885865</v>
      </c>
    </row>
    <row r="577" spans="1:6">
      <c r="A577" t="s">
        <v>313</v>
      </c>
      <c r="B577" s="1">
        <v>0.21700524054157877</v>
      </c>
      <c r="C577" t="s">
        <v>718</v>
      </c>
      <c r="D577" s="1">
        <v>0.25596923097598645</v>
      </c>
      <c r="E577" s="3" t="s">
        <v>594</v>
      </c>
      <c r="F577" s="1">
        <v>0.82204379568275598</v>
      </c>
    </row>
    <row r="578" spans="1:6">
      <c r="A578" t="s">
        <v>313</v>
      </c>
      <c r="B578" s="1">
        <v>0.21700524054157877</v>
      </c>
      <c r="C578" t="s">
        <v>718</v>
      </c>
      <c r="D578" s="1">
        <v>0.25596923097598645</v>
      </c>
      <c r="E578" s="3" t="s">
        <v>595</v>
      </c>
      <c r="F578" s="1">
        <v>0.32602330032919191</v>
      </c>
    </row>
    <row r="579" spans="1:6">
      <c r="A579" t="s">
        <v>313</v>
      </c>
      <c r="B579" s="1">
        <v>0.21700524054157877</v>
      </c>
      <c r="C579" t="s">
        <v>718</v>
      </c>
      <c r="D579" s="1">
        <v>0.25596923097598645</v>
      </c>
      <c r="E579" s="3" t="s">
        <v>596</v>
      </c>
      <c r="F579" s="1">
        <v>0.70240857127227452</v>
      </c>
    </row>
    <row r="580" spans="1:6">
      <c r="A580" t="s">
        <v>313</v>
      </c>
      <c r="B580" s="1">
        <v>0.21700524054157877</v>
      </c>
      <c r="C580" t="s">
        <v>718</v>
      </c>
      <c r="D580" s="1">
        <v>0.25596923097598645</v>
      </c>
      <c r="E580" s="3" t="s">
        <v>597</v>
      </c>
      <c r="F580" s="1">
        <v>5.019382650135451E-2</v>
      </c>
    </row>
    <row r="581" spans="1:6">
      <c r="A581" t="s">
        <v>313</v>
      </c>
      <c r="B581" s="1">
        <v>0.21700524054157877</v>
      </c>
      <c r="C581" t="s">
        <v>718</v>
      </c>
      <c r="D581" s="1">
        <v>0.25596923097598645</v>
      </c>
      <c r="E581" s="3" t="s">
        <v>598</v>
      </c>
      <c r="F581" s="1">
        <v>0.18431451676285349</v>
      </c>
    </row>
    <row r="582" spans="1:6">
      <c r="A582" t="s">
        <v>313</v>
      </c>
      <c r="B582" s="1">
        <v>0.21700524054157877</v>
      </c>
      <c r="C582" t="s">
        <v>718</v>
      </c>
      <c r="D582" s="1">
        <v>0.25596923097598645</v>
      </c>
      <c r="E582" s="3" t="s">
        <v>599</v>
      </c>
      <c r="F582" s="1">
        <v>7.1004746077447778E-2</v>
      </c>
    </row>
    <row r="583" spans="1:6">
      <c r="A583" t="s">
        <v>313</v>
      </c>
      <c r="B583" s="1">
        <v>0.21700524054157877</v>
      </c>
      <c r="C583" t="s">
        <v>718</v>
      </c>
      <c r="D583" s="1">
        <v>0.25596923097598645</v>
      </c>
      <c r="E583" s="3" t="s">
        <v>600</v>
      </c>
      <c r="F583" s="1">
        <v>0.97706785469205093</v>
      </c>
    </row>
    <row r="584" spans="1:6">
      <c r="A584" t="s">
        <v>313</v>
      </c>
      <c r="B584" s="1">
        <v>0.21700524054157877</v>
      </c>
      <c r="C584" t="s">
        <v>718</v>
      </c>
      <c r="D584" s="1">
        <v>0.25596923097598645</v>
      </c>
      <c r="E584" s="3" t="s">
        <v>601</v>
      </c>
      <c r="F584" s="1">
        <v>0.75948372997085822</v>
      </c>
    </row>
    <row r="585" spans="1:6">
      <c r="A585" t="s">
        <v>313</v>
      </c>
      <c r="B585" s="1">
        <v>0.21700524054157877</v>
      </c>
      <c r="C585" t="s">
        <v>718</v>
      </c>
      <c r="D585" s="1">
        <v>0.25596923097598645</v>
      </c>
      <c r="E585" s="3" t="s">
        <v>602</v>
      </c>
      <c r="F585" s="1">
        <v>0.65753997777116435</v>
      </c>
    </row>
    <row r="586" spans="1:6">
      <c r="A586" t="s">
        <v>313</v>
      </c>
      <c r="B586" s="1">
        <v>0.21700524054157877</v>
      </c>
      <c r="C586" t="s">
        <v>718</v>
      </c>
      <c r="D586" s="1">
        <v>0.25596923097598645</v>
      </c>
      <c r="E586" s="3" t="s">
        <v>603</v>
      </c>
      <c r="F586" s="1">
        <v>0.25960220963834835</v>
      </c>
    </row>
    <row r="587" spans="1:6">
      <c r="A587" t="s">
        <v>313</v>
      </c>
      <c r="B587" s="1">
        <v>0.21700524054157877</v>
      </c>
      <c r="C587" t="s">
        <v>718</v>
      </c>
      <c r="D587" s="1">
        <v>0.25596923097598645</v>
      </c>
      <c r="E587" s="3" t="s">
        <v>604</v>
      </c>
      <c r="F587" s="1">
        <v>0.5707566620515534</v>
      </c>
    </row>
    <row r="588" spans="1:6">
      <c r="A588" t="s">
        <v>313</v>
      </c>
      <c r="B588" s="1">
        <v>0.21700524054157877</v>
      </c>
      <c r="C588" t="s">
        <v>718</v>
      </c>
      <c r="D588" s="1">
        <v>0.25596923097598645</v>
      </c>
      <c r="E588" s="3" t="s">
        <v>605</v>
      </c>
      <c r="F588" s="1">
        <v>8.6388090965601405E-2</v>
      </c>
    </row>
    <row r="589" spans="1:6">
      <c r="A589" t="s">
        <v>313</v>
      </c>
      <c r="B589" s="1">
        <v>0.21700524054157877</v>
      </c>
      <c r="C589" t="s">
        <v>718</v>
      </c>
      <c r="D589" s="1">
        <v>0.25596923097598645</v>
      </c>
      <c r="E589" s="3" t="s">
        <v>606</v>
      </c>
      <c r="F589" s="1">
        <v>0.13343613163473766</v>
      </c>
    </row>
    <row r="590" spans="1:6">
      <c r="A590" t="s">
        <v>313</v>
      </c>
      <c r="B590" s="1">
        <v>0.21700524054157877</v>
      </c>
      <c r="C590" t="s">
        <v>718</v>
      </c>
      <c r="D590" s="1">
        <v>0.25596923097598645</v>
      </c>
      <c r="E590" s="3" t="s">
        <v>607</v>
      </c>
      <c r="F590" s="1">
        <v>0.24002063454716815</v>
      </c>
    </row>
    <row r="591" spans="1:6">
      <c r="A591" t="s">
        <v>313</v>
      </c>
      <c r="B591" s="1">
        <v>0.21700524054157877</v>
      </c>
      <c r="C591" t="s">
        <v>718</v>
      </c>
      <c r="D591" s="1">
        <v>0.25596923097598645</v>
      </c>
      <c r="E591" s="3" t="s">
        <v>608</v>
      </c>
      <c r="F591" s="1">
        <v>0.30228843248351545</v>
      </c>
    </row>
    <row r="592" spans="1:6">
      <c r="A592" t="s">
        <v>313</v>
      </c>
      <c r="B592" s="1">
        <v>0.21700524054157877</v>
      </c>
      <c r="C592" t="s">
        <v>718</v>
      </c>
      <c r="D592" s="1">
        <v>0.25596923097598645</v>
      </c>
      <c r="E592" s="3" t="s">
        <v>609</v>
      </c>
      <c r="F592" s="1">
        <v>0.43728559783448417</v>
      </c>
    </row>
    <row r="593" spans="1:6">
      <c r="A593" t="s">
        <v>313</v>
      </c>
      <c r="B593" s="1">
        <v>0.21700524054157877</v>
      </c>
      <c r="C593" t="s">
        <v>718</v>
      </c>
      <c r="D593" s="1">
        <v>0.25596923097598645</v>
      </c>
      <c r="E593" s="3" t="s">
        <v>610</v>
      </c>
      <c r="F593" s="1">
        <v>0.61756138989555354</v>
      </c>
    </row>
    <row r="594" spans="1:6">
      <c r="A594" t="s">
        <v>313</v>
      </c>
      <c r="B594" s="1">
        <v>0.21700524054157877</v>
      </c>
      <c r="C594" t="s">
        <v>718</v>
      </c>
      <c r="D594" s="1">
        <v>0.25596923097598645</v>
      </c>
      <c r="E594" s="3" t="s">
        <v>611</v>
      </c>
      <c r="F594" s="1">
        <v>0.35204339919232097</v>
      </c>
    </row>
    <row r="595" spans="1:6">
      <c r="A595" t="s">
        <v>313</v>
      </c>
      <c r="B595" s="1">
        <v>0.21700524054157877</v>
      </c>
      <c r="C595" t="s">
        <v>718</v>
      </c>
      <c r="D595" s="1">
        <v>0.25596923097598645</v>
      </c>
      <c r="E595" s="3" t="s">
        <v>612</v>
      </c>
      <c r="F595" s="1">
        <v>0.31276779580951464</v>
      </c>
    </row>
    <row r="596" spans="1:6">
      <c r="A596" t="s">
        <v>313</v>
      </c>
      <c r="B596" s="1">
        <v>0.21700524054157877</v>
      </c>
      <c r="C596" t="s">
        <v>718</v>
      </c>
      <c r="D596" s="1">
        <v>0.25596923097598645</v>
      </c>
      <c r="E596" s="3" t="s">
        <v>613</v>
      </c>
      <c r="F596" s="1">
        <v>0.88501599094560968</v>
      </c>
    </row>
    <row r="597" spans="1:6">
      <c r="A597" t="s">
        <v>313</v>
      </c>
      <c r="B597" s="1">
        <v>0.21700524054157877</v>
      </c>
      <c r="C597" t="s">
        <v>718</v>
      </c>
      <c r="D597" s="1">
        <v>0.25596923097598645</v>
      </c>
      <c r="E597" s="3" t="s">
        <v>614</v>
      </c>
      <c r="F597" s="1">
        <v>0.14268020204108089</v>
      </c>
    </row>
    <row r="598" spans="1:6">
      <c r="A598" t="s">
        <v>313</v>
      </c>
      <c r="B598" s="1">
        <v>0.21700524054157899</v>
      </c>
      <c r="C598" t="s">
        <v>718</v>
      </c>
      <c r="D598" s="1">
        <v>0.25596923097598601</v>
      </c>
      <c r="E598" s="3" t="s">
        <v>615</v>
      </c>
      <c r="F598" s="1">
        <v>0.97970112423648037</v>
      </c>
    </row>
    <row r="599" spans="1:6">
      <c r="A599" t="s">
        <v>313</v>
      </c>
      <c r="B599" s="1">
        <v>0.21700524054157899</v>
      </c>
      <c r="C599" t="s">
        <v>718</v>
      </c>
      <c r="D599" s="1">
        <v>0.25596923097598601</v>
      </c>
      <c r="E599" s="3" t="s">
        <v>616</v>
      </c>
      <c r="F599" s="1">
        <v>0.92503432691216303</v>
      </c>
    </row>
    <row r="600" spans="1:6">
      <c r="A600" t="s">
        <v>313</v>
      </c>
      <c r="B600" s="1">
        <v>0.21700524054157899</v>
      </c>
      <c r="C600" t="s">
        <v>718</v>
      </c>
      <c r="D600" s="1">
        <v>0.25596923097598601</v>
      </c>
      <c r="E600" s="3" t="s">
        <v>617</v>
      </c>
      <c r="F600" s="1">
        <v>0.73875464158147275</v>
      </c>
    </row>
    <row r="601" spans="1:6">
      <c r="A601" t="s">
        <v>313</v>
      </c>
      <c r="B601" s="1">
        <v>0.21700524054157899</v>
      </c>
      <c r="C601" t="s">
        <v>718</v>
      </c>
      <c r="D601" s="1">
        <v>0.25596923097598601</v>
      </c>
      <c r="E601" s="3" t="s">
        <v>618</v>
      </c>
      <c r="F601" s="1">
        <v>0.73717973328408271</v>
      </c>
    </row>
    <row r="602" spans="1:6">
      <c r="A602" t="s">
        <v>313</v>
      </c>
      <c r="B602" s="1">
        <v>0.21700524054157899</v>
      </c>
      <c r="C602" t="s">
        <v>718</v>
      </c>
      <c r="D602" s="1">
        <v>0.25596923097598601</v>
      </c>
      <c r="E602" s="3" t="s">
        <v>619</v>
      </c>
      <c r="F602" s="1">
        <v>0.31483628858168922</v>
      </c>
    </row>
    <row r="603" spans="1:6">
      <c r="A603" t="s">
        <v>313</v>
      </c>
      <c r="B603" s="1">
        <v>0.21700524054157899</v>
      </c>
      <c r="C603" t="s">
        <v>718</v>
      </c>
      <c r="D603" s="1">
        <v>0.25596923097598601</v>
      </c>
      <c r="E603" s="3" t="s">
        <v>620</v>
      </c>
      <c r="F603" s="1">
        <v>0.83831922515265889</v>
      </c>
    </row>
    <row r="604" spans="1:6">
      <c r="A604" t="s">
        <v>313</v>
      </c>
      <c r="B604" s="1">
        <v>0.21700524054157899</v>
      </c>
      <c r="C604" t="s">
        <v>718</v>
      </c>
      <c r="D604" s="1">
        <v>0.25596923097598601</v>
      </c>
      <c r="E604" s="3" t="s">
        <v>621</v>
      </c>
      <c r="F604" s="1">
        <v>0.39293720015026135</v>
      </c>
    </row>
    <row r="605" spans="1:6">
      <c r="A605" t="s">
        <v>313</v>
      </c>
      <c r="B605" s="1">
        <v>0.21700524054157899</v>
      </c>
      <c r="C605" t="s">
        <v>718</v>
      </c>
      <c r="D605" s="1">
        <v>0.25596923097598601</v>
      </c>
      <c r="E605" s="3" t="s">
        <v>622</v>
      </c>
      <c r="F605" s="1">
        <v>0.81811633543314277</v>
      </c>
    </row>
    <row r="606" spans="1:6">
      <c r="A606" t="s">
        <v>313</v>
      </c>
      <c r="B606" s="1">
        <v>0.21700524054157899</v>
      </c>
      <c r="C606" t="s">
        <v>718</v>
      </c>
      <c r="D606" s="1">
        <v>0.25596923097598601</v>
      </c>
      <c r="E606" s="3" t="s">
        <v>623</v>
      </c>
      <c r="F606" s="1">
        <v>0.58056855426604137</v>
      </c>
    </row>
    <row r="607" spans="1:6">
      <c r="A607" t="s">
        <v>313</v>
      </c>
      <c r="B607" s="1">
        <v>0.21700524054157899</v>
      </c>
      <c r="C607" t="s">
        <v>718</v>
      </c>
      <c r="D607" s="1">
        <v>0.25596923097598601</v>
      </c>
      <c r="E607" s="3" t="s">
        <v>624</v>
      </c>
      <c r="F607" s="1">
        <v>0.66120471170657691</v>
      </c>
    </row>
    <row r="608" spans="1:6">
      <c r="A608" t="s">
        <v>313</v>
      </c>
      <c r="B608" s="1">
        <v>0.21700524054157899</v>
      </c>
      <c r="C608" t="s">
        <v>718</v>
      </c>
      <c r="D608" s="1">
        <v>0.25596923097598601</v>
      </c>
      <c r="E608" s="3" t="s">
        <v>625</v>
      </c>
      <c r="F608" s="1">
        <v>0.82893141493724842</v>
      </c>
    </row>
    <row r="609" spans="1:6">
      <c r="A609" t="s">
        <v>313</v>
      </c>
      <c r="B609" s="1">
        <v>0.21700524054157899</v>
      </c>
      <c r="C609" t="s">
        <v>718</v>
      </c>
      <c r="D609" s="1">
        <v>0.25596923097598601</v>
      </c>
      <c r="E609" s="3" t="s">
        <v>626</v>
      </c>
      <c r="F609" s="1">
        <v>0.61370128919429301</v>
      </c>
    </row>
    <row r="610" spans="1:6">
      <c r="A610" t="s">
        <v>313</v>
      </c>
      <c r="B610" s="1">
        <v>0.21700524054157899</v>
      </c>
      <c r="C610" t="s">
        <v>718</v>
      </c>
      <c r="D610" s="1">
        <v>0.25596923097598601</v>
      </c>
      <c r="E610" s="3" t="s">
        <v>627</v>
      </c>
      <c r="F610" s="1">
        <v>0.74923943763965062</v>
      </c>
    </row>
    <row r="611" spans="1:6">
      <c r="A611" t="s">
        <v>313</v>
      </c>
      <c r="B611" s="1">
        <v>0.21700524054157899</v>
      </c>
      <c r="C611" t="s">
        <v>718</v>
      </c>
      <c r="D611" s="1">
        <v>0.25596923097598601</v>
      </c>
      <c r="E611" s="3" t="s">
        <v>628</v>
      </c>
      <c r="F611" s="1">
        <v>0.68765600700922791</v>
      </c>
    </row>
    <row r="612" spans="1:6">
      <c r="A612" t="s">
        <v>313</v>
      </c>
      <c r="B612" s="1">
        <v>0.21700524054157899</v>
      </c>
      <c r="C612" t="s">
        <v>718</v>
      </c>
      <c r="D612" s="1">
        <v>0.25596923097598601</v>
      </c>
      <c r="E612" s="3" t="s">
        <v>629</v>
      </c>
      <c r="F612" s="1">
        <v>0.53262845868436048</v>
      </c>
    </row>
    <row r="613" spans="1:6">
      <c r="A613" t="s">
        <v>313</v>
      </c>
      <c r="B613" s="1">
        <v>0.21700524054157899</v>
      </c>
      <c r="C613" t="s">
        <v>718</v>
      </c>
      <c r="D613" s="1">
        <v>0.25596923097598601</v>
      </c>
      <c r="E613" s="3" t="s">
        <v>630</v>
      </c>
      <c r="F613" s="1">
        <v>3.0987548047626268E-2</v>
      </c>
    </row>
    <row r="614" spans="1:6">
      <c r="A614" t="s">
        <v>313</v>
      </c>
      <c r="B614" s="1">
        <v>0.21700524054157899</v>
      </c>
      <c r="C614" t="s">
        <v>718</v>
      </c>
      <c r="D614" s="1">
        <v>0.25596923097598601</v>
      </c>
      <c r="E614" s="3" t="s">
        <v>631</v>
      </c>
      <c r="F614" s="1">
        <v>9.909368354691872E-2</v>
      </c>
    </row>
    <row r="615" spans="1:6">
      <c r="A615" t="s">
        <v>313</v>
      </c>
      <c r="B615" s="1">
        <v>0.21700524054157899</v>
      </c>
      <c r="C615" t="s">
        <v>718</v>
      </c>
      <c r="D615" s="1">
        <v>0.25596923097598601</v>
      </c>
      <c r="E615" s="3" t="s">
        <v>632</v>
      </c>
      <c r="F615" s="1">
        <v>0.30111350663950087</v>
      </c>
    </row>
    <row r="616" spans="1:6">
      <c r="A616" t="s">
        <v>313</v>
      </c>
      <c r="B616" s="1">
        <v>0.21700524054157899</v>
      </c>
      <c r="C616" t="s">
        <v>718</v>
      </c>
      <c r="D616" s="1">
        <v>0.25596923097598601</v>
      </c>
      <c r="E616" s="3" t="s">
        <v>633</v>
      </c>
      <c r="F616" s="1">
        <v>0.38600677008208006</v>
      </c>
    </row>
    <row r="617" spans="1:6">
      <c r="A617" t="s">
        <v>313</v>
      </c>
      <c r="B617" s="1">
        <v>0.21700524054157899</v>
      </c>
      <c r="C617" t="s">
        <v>718</v>
      </c>
      <c r="D617" s="1">
        <v>0.25596923097598601</v>
      </c>
      <c r="E617" s="3" t="s">
        <v>634</v>
      </c>
      <c r="F617" s="1">
        <v>0.25114959646778223</v>
      </c>
    </row>
    <row r="618" spans="1:6">
      <c r="A618" t="s">
        <v>313</v>
      </c>
      <c r="B618" s="1">
        <v>0.21700524054157877</v>
      </c>
      <c r="C618" t="s">
        <v>719</v>
      </c>
      <c r="D618" s="1">
        <v>0.84297455888567407</v>
      </c>
      <c r="E618" s="3" t="s">
        <v>635</v>
      </c>
      <c r="F618" s="1">
        <v>0.85939449125967204</v>
      </c>
    </row>
    <row r="619" spans="1:6">
      <c r="A619" t="s">
        <v>313</v>
      </c>
      <c r="B619" s="1">
        <v>0.21700524054157877</v>
      </c>
      <c r="C619" t="s">
        <v>719</v>
      </c>
      <c r="D619" s="1">
        <v>0.84297455888567407</v>
      </c>
      <c r="E619" s="3" t="s">
        <v>636</v>
      </c>
      <c r="F619" s="1">
        <v>0.81490772575798798</v>
      </c>
    </row>
    <row r="620" spans="1:6">
      <c r="A620" t="s">
        <v>313</v>
      </c>
      <c r="B620" s="1">
        <v>0.21700524054157877</v>
      </c>
      <c r="C620" t="s">
        <v>719</v>
      </c>
      <c r="D620" s="1">
        <v>0.84297455888567407</v>
      </c>
      <c r="E620" s="3" t="s">
        <v>637</v>
      </c>
      <c r="F620" s="1">
        <v>8.3085900575739169E-2</v>
      </c>
    </row>
    <row r="621" spans="1:6">
      <c r="A621" t="s">
        <v>313</v>
      </c>
      <c r="B621" s="1">
        <v>0.21700524054157877</v>
      </c>
      <c r="C621" t="s">
        <v>719</v>
      </c>
      <c r="D621" s="1">
        <v>0.84297455888567407</v>
      </c>
      <c r="E621" s="3" t="s">
        <v>638</v>
      </c>
      <c r="F621" s="1">
        <v>0.29176729496138498</v>
      </c>
    </row>
    <row r="622" spans="1:6">
      <c r="A622" t="s">
        <v>313</v>
      </c>
      <c r="B622" s="1">
        <v>0.21700524054157877</v>
      </c>
      <c r="C622" t="s">
        <v>719</v>
      </c>
      <c r="D622" s="1">
        <v>0.84297455888567407</v>
      </c>
      <c r="E622" s="3" t="s">
        <v>639</v>
      </c>
      <c r="F622" s="1">
        <v>0.41640921132502118</v>
      </c>
    </row>
    <row r="623" spans="1:6">
      <c r="A623" t="s">
        <v>313</v>
      </c>
      <c r="B623" s="1">
        <v>0.21700524054157877</v>
      </c>
      <c r="C623" t="s">
        <v>719</v>
      </c>
      <c r="D623" s="1">
        <v>0.84297455888567407</v>
      </c>
      <c r="E623" s="3" t="s">
        <v>640</v>
      </c>
      <c r="F623" s="1">
        <v>8.5642790620201747E-3</v>
      </c>
    </row>
    <row r="624" spans="1:6">
      <c r="A624" t="s">
        <v>313</v>
      </c>
      <c r="B624" s="1">
        <v>0.21700524054157877</v>
      </c>
      <c r="C624" t="s">
        <v>719</v>
      </c>
      <c r="D624" s="1">
        <v>0.84297455888567407</v>
      </c>
      <c r="E624" s="3" t="s">
        <v>641</v>
      </c>
      <c r="F624" s="1">
        <v>0.83362807745848289</v>
      </c>
    </row>
    <row r="625" spans="1:6">
      <c r="A625" t="s">
        <v>313</v>
      </c>
      <c r="B625" s="1">
        <v>0.21700524054157877</v>
      </c>
      <c r="C625" t="s">
        <v>719</v>
      </c>
      <c r="D625" s="1">
        <v>0.84297455888567407</v>
      </c>
      <c r="E625" s="3" t="s">
        <v>642</v>
      </c>
      <c r="F625" s="1">
        <v>0.18059961387831369</v>
      </c>
    </row>
    <row r="626" spans="1:6">
      <c r="A626" t="s">
        <v>313</v>
      </c>
      <c r="B626" s="1">
        <v>0.21700524054157877</v>
      </c>
      <c r="C626" t="s">
        <v>719</v>
      </c>
      <c r="D626" s="1">
        <v>0.84297455888567407</v>
      </c>
      <c r="E626" s="3" t="s">
        <v>643</v>
      </c>
      <c r="F626" s="1">
        <v>0.56908189885219429</v>
      </c>
    </row>
    <row r="627" spans="1:6">
      <c r="A627" t="s">
        <v>313</v>
      </c>
      <c r="B627" s="1">
        <v>0.21700524054157877</v>
      </c>
      <c r="C627" t="s">
        <v>719</v>
      </c>
      <c r="D627" s="1">
        <v>0.84297455888567407</v>
      </c>
      <c r="E627" s="3" t="s">
        <v>644</v>
      </c>
      <c r="F627" s="1">
        <v>0.78549565019303824</v>
      </c>
    </row>
    <row r="628" spans="1:6">
      <c r="A628" t="s">
        <v>313</v>
      </c>
      <c r="B628" s="1">
        <v>0.21700524054157877</v>
      </c>
      <c r="C628" t="s">
        <v>719</v>
      </c>
      <c r="D628" s="1">
        <v>0.84297455888567407</v>
      </c>
      <c r="E628" s="3" t="s">
        <v>645</v>
      </c>
      <c r="F628" s="1">
        <v>0.39451655544652442</v>
      </c>
    </row>
    <row r="629" spans="1:6">
      <c r="A629" t="s">
        <v>313</v>
      </c>
      <c r="B629" s="1">
        <v>0.21700524054157877</v>
      </c>
      <c r="C629" t="s">
        <v>719</v>
      </c>
      <c r="D629" s="1">
        <v>0.84297455888567407</v>
      </c>
      <c r="E629" s="3" t="s">
        <v>646</v>
      </c>
      <c r="F629" s="1">
        <v>0.49776780975120016</v>
      </c>
    </row>
    <row r="630" spans="1:6">
      <c r="A630" t="s">
        <v>313</v>
      </c>
      <c r="B630" s="1">
        <v>0.21700524054157877</v>
      </c>
      <c r="C630" t="s">
        <v>719</v>
      </c>
      <c r="D630" s="1">
        <v>0.84297455888567407</v>
      </c>
      <c r="E630" s="3" t="s">
        <v>647</v>
      </c>
      <c r="F630" s="1">
        <v>0.78359110396289633</v>
      </c>
    </row>
    <row r="631" spans="1:6">
      <c r="A631" t="s">
        <v>313</v>
      </c>
      <c r="B631" s="1">
        <v>0.21700524054157877</v>
      </c>
      <c r="C631" t="s">
        <v>719</v>
      </c>
      <c r="D631" s="1">
        <v>0.84297455888567407</v>
      </c>
      <c r="E631" s="3" t="s">
        <v>648</v>
      </c>
      <c r="F631" s="1">
        <v>0.16627806730399941</v>
      </c>
    </row>
    <row r="632" spans="1:6">
      <c r="A632" t="s">
        <v>313</v>
      </c>
      <c r="B632" s="1">
        <v>0.21700524054157877</v>
      </c>
      <c r="C632" t="s">
        <v>719</v>
      </c>
      <c r="D632" s="1">
        <v>0.84297455888567407</v>
      </c>
      <c r="E632" s="3" t="s">
        <v>649</v>
      </c>
      <c r="F632" s="1">
        <v>0.93688330560158439</v>
      </c>
    </row>
    <row r="633" spans="1:6">
      <c r="A633" t="s">
        <v>313</v>
      </c>
      <c r="B633" s="1">
        <v>0.21700524054157877</v>
      </c>
      <c r="C633" t="s">
        <v>719</v>
      </c>
      <c r="D633" s="1">
        <v>0.84297455888567407</v>
      </c>
      <c r="E633" s="3" t="s">
        <v>650</v>
      </c>
      <c r="F633" s="1">
        <v>0.80269989759812665</v>
      </c>
    </row>
    <row r="634" spans="1:6">
      <c r="A634" t="s">
        <v>313</v>
      </c>
      <c r="B634" s="1">
        <v>0.21700524054157877</v>
      </c>
      <c r="C634" t="s">
        <v>719</v>
      </c>
      <c r="D634" s="1">
        <v>0.84297455888567407</v>
      </c>
      <c r="E634" s="3" t="s">
        <v>651</v>
      </c>
      <c r="F634" s="1">
        <v>6.9290675168090843E-2</v>
      </c>
    </row>
    <row r="635" spans="1:6">
      <c r="A635" t="s">
        <v>313</v>
      </c>
      <c r="B635" s="1">
        <v>0.21700524054157877</v>
      </c>
      <c r="C635" t="s">
        <v>719</v>
      </c>
      <c r="D635" s="1">
        <v>0.84297455888567407</v>
      </c>
      <c r="E635" s="3" t="s">
        <v>652</v>
      </c>
      <c r="F635" s="1">
        <v>0.36302214660010779</v>
      </c>
    </row>
    <row r="636" spans="1:6">
      <c r="A636" t="s">
        <v>313</v>
      </c>
      <c r="B636" s="1">
        <v>0.21700524054157877</v>
      </c>
      <c r="C636" t="s">
        <v>719</v>
      </c>
      <c r="D636" s="1">
        <v>0.84297455888567407</v>
      </c>
      <c r="E636" s="3" t="s">
        <v>653</v>
      </c>
      <c r="F636" s="1">
        <v>0.70449817564228856</v>
      </c>
    </row>
    <row r="637" spans="1:6">
      <c r="A637" t="s">
        <v>313</v>
      </c>
      <c r="B637" s="1">
        <v>0.21700524054157877</v>
      </c>
      <c r="C637" t="s">
        <v>719</v>
      </c>
      <c r="D637" s="1">
        <v>0.84297455888567407</v>
      </c>
      <c r="E637" s="3" t="s">
        <v>654</v>
      </c>
      <c r="F637" s="1">
        <v>0.79520173465642829</v>
      </c>
    </row>
    <row r="638" spans="1:6">
      <c r="A638" t="s">
        <v>313</v>
      </c>
      <c r="B638" s="1">
        <v>0.21700524054157877</v>
      </c>
      <c r="C638" t="s">
        <v>719</v>
      </c>
      <c r="D638" s="1">
        <v>0.84297455888567407</v>
      </c>
      <c r="E638" s="3" t="s">
        <v>655</v>
      </c>
      <c r="F638" s="1">
        <v>0.47110679371133368</v>
      </c>
    </row>
    <row r="639" spans="1:6">
      <c r="A639" t="s">
        <v>313</v>
      </c>
      <c r="B639" s="1">
        <v>0.21700524054157877</v>
      </c>
      <c r="C639" t="s">
        <v>719</v>
      </c>
      <c r="D639" s="1">
        <v>0.84297455888567407</v>
      </c>
      <c r="E639" s="3" t="s">
        <v>656</v>
      </c>
      <c r="F639" s="1">
        <v>6.3258378049673936E-2</v>
      </c>
    </row>
    <row r="640" spans="1:6">
      <c r="A640" t="s">
        <v>313</v>
      </c>
      <c r="B640" s="1">
        <v>0.21700524054157877</v>
      </c>
      <c r="C640" t="s">
        <v>719</v>
      </c>
      <c r="D640" s="1">
        <v>0.84297455888567396</v>
      </c>
      <c r="E640" s="3" t="s">
        <v>657</v>
      </c>
      <c r="F640" s="1">
        <v>0.35682091485442957</v>
      </c>
    </row>
    <row r="641" spans="1:6">
      <c r="A641" t="s">
        <v>313</v>
      </c>
      <c r="B641" s="1">
        <v>0.21700524054157877</v>
      </c>
      <c r="C641" t="s">
        <v>719</v>
      </c>
      <c r="D641" s="1">
        <v>0.84297455888567396</v>
      </c>
      <c r="E641" s="3" t="s">
        <v>658</v>
      </c>
      <c r="F641" s="1">
        <v>8.6625876760255349E-2</v>
      </c>
    </row>
    <row r="642" spans="1:6">
      <c r="A642" t="s">
        <v>313</v>
      </c>
      <c r="B642" s="1">
        <v>0.21700524054157877</v>
      </c>
      <c r="C642" t="s">
        <v>719</v>
      </c>
      <c r="D642" s="1">
        <v>0.84297455888567396</v>
      </c>
      <c r="E642" s="3" t="s">
        <v>659</v>
      </c>
      <c r="F642" s="1">
        <v>0.8903507276614866</v>
      </c>
    </row>
    <row r="643" spans="1:6">
      <c r="A643" t="s">
        <v>313</v>
      </c>
      <c r="B643" s="1">
        <v>0.21700524054157877</v>
      </c>
      <c r="C643" t="s">
        <v>719</v>
      </c>
      <c r="D643" s="1">
        <v>0.84297455888567396</v>
      </c>
      <c r="E643" s="3" t="s">
        <v>660</v>
      </c>
      <c r="F643" s="1">
        <v>0.61680021584611966</v>
      </c>
    </row>
    <row r="644" spans="1:6">
      <c r="A644" t="s">
        <v>313</v>
      </c>
      <c r="B644" s="1">
        <v>0.21700524054157877</v>
      </c>
      <c r="C644" t="s">
        <v>719</v>
      </c>
      <c r="D644" s="1">
        <v>0.84297455888567396</v>
      </c>
      <c r="E644" s="3" t="s">
        <v>661</v>
      </c>
      <c r="F644" s="1">
        <v>0.27425816248676027</v>
      </c>
    </row>
    <row r="645" spans="1:6">
      <c r="A645" t="s">
        <v>313</v>
      </c>
      <c r="B645" s="1">
        <v>0.21700524054157877</v>
      </c>
      <c r="C645" t="s">
        <v>719</v>
      </c>
      <c r="D645" s="1">
        <v>0.84297455888567396</v>
      </c>
      <c r="E645" s="3" t="s">
        <v>662</v>
      </c>
      <c r="F645" s="1">
        <v>0.89366625303563008</v>
      </c>
    </row>
    <row r="646" spans="1:6">
      <c r="A646" t="s">
        <v>313</v>
      </c>
      <c r="B646" s="1">
        <v>0.21700524054157877</v>
      </c>
      <c r="C646" t="s">
        <v>721</v>
      </c>
      <c r="D646" s="1">
        <v>0.38472962404098765</v>
      </c>
      <c r="E646" s="3" t="s">
        <v>663</v>
      </c>
      <c r="F646" s="1">
        <v>8.8596647452910959E-2</v>
      </c>
    </row>
    <row r="647" spans="1:6">
      <c r="A647" t="s">
        <v>313</v>
      </c>
      <c r="B647" s="1">
        <v>0.21700524054157877</v>
      </c>
      <c r="C647" t="s">
        <v>721</v>
      </c>
      <c r="D647" s="1">
        <v>0.38472962404098765</v>
      </c>
      <c r="E647" s="3" t="s">
        <v>664</v>
      </c>
      <c r="F647" s="1">
        <v>0.36874769414254416</v>
      </c>
    </row>
    <row r="648" spans="1:6">
      <c r="A648" t="s">
        <v>313</v>
      </c>
      <c r="B648" s="1">
        <v>0.21700524054157877</v>
      </c>
      <c r="C648" t="s">
        <v>721</v>
      </c>
      <c r="D648" s="1">
        <v>0.38472962404098765</v>
      </c>
      <c r="E648" s="3" t="s">
        <v>665</v>
      </c>
      <c r="F648" s="1">
        <v>0.7253419614580866</v>
      </c>
    </row>
    <row r="649" spans="1:6">
      <c r="A649" t="s">
        <v>313</v>
      </c>
      <c r="B649" s="1">
        <v>0.21700524054157877</v>
      </c>
      <c r="C649" t="s">
        <v>721</v>
      </c>
      <c r="D649" s="1">
        <v>0.38472962404098765</v>
      </c>
      <c r="E649" s="3" t="s">
        <v>666</v>
      </c>
      <c r="F649" s="1">
        <v>0.7004182019497639</v>
      </c>
    </row>
    <row r="650" spans="1:6">
      <c r="A650" t="s">
        <v>313</v>
      </c>
      <c r="B650" s="1">
        <v>0.21700524054157877</v>
      </c>
      <c r="C650" t="s">
        <v>721</v>
      </c>
      <c r="D650" s="1">
        <v>0.38472962404098765</v>
      </c>
      <c r="E650" s="3" t="s">
        <v>667</v>
      </c>
      <c r="F650" s="1">
        <v>9.2358051565890276E-2</v>
      </c>
    </row>
    <row r="651" spans="1:6">
      <c r="A651" t="s">
        <v>313</v>
      </c>
      <c r="B651" s="1">
        <v>0.21700524054157877</v>
      </c>
      <c r="C651" t="s">
        <v>721</v>
      </c>
      <c r="D651" s="1">
        <v>0.38472962404098765</v>
      </c>
      <c r="E651" s="3" t="s">
        <v>668</v>
      </c>
      <c r="F651" s="1">
        <v>0.27397424048629948</v>
      </c>
    </row>
    <row r="652" spans="1:6">
      <c r="A652" t="s">
        <v>313</v>
      </c>
      <c r="B652" s="1">
        <v>0.21700524054157877</v>
      </c>
      <c r="C652" t="s">
        <v>721</v>
      </c>
      <c r="D652" s="1">
        <v>0.38472962404098765</v>
      </c>
      <c r="E652" s="3" t="s">
        <v>669</v>
      </c>
      <c r="F652" s="1">
        <v>0.45584133563077167</v>
      </c>
    </row>
    <row r="653" spans="1:6">
      <c r="A653" t="s">
        <v>313</v>
      </c>
      <c r="B653" s="1">
        <v>0.21700524054157877</v>
      </c>
      <c r="C653" t="s">
        <v>721</v>
      </c>
      <c r="D653" s="1">
        <v>0.38472962404098765</v>
      </c>
      <c r="E653" s="3" t="s">
        <v>670</v>
      </c>
      <c r="F653" s="1">
        <v>1.4192465564457968E-2</v>
      </c>
    </row>
    <row r="654" spans="1:6">
      <c r="A654" t="s">
        <v>313</v>
      </c>
      <c r="B654" s="1">
        <v>0.21700524054157877</v>
      </c>
      <c r="C654" t="s">
        <v>721</v>
      </c>
      <c r="D654" s="1">
        <v>0.38472962404098765</v>
      </c>
      <c r="E654" s="3" t="s">
        <v>671</v>
      </c>
      <c r="F654" s="1">
        <v>0.54776315878112469</v>
      </c>
    </row>
    <row r="655" spans="1:6">
      <c r="A655" t="s">
        <v>313</v>
      </c>
      <c r="B655" s="1">
        <v>0.21700524054157877</v>
      </c>
      <c r="C655" t="s">
        <v>721</v>
      </c>
      <c r="D655" s="1">
        <v>0.38472962404098765</v>
      </c>
      <c r="E655" s="3" t="s">
        <v>672</v>
      </c>
      <c r="F655" s="1">
        <v>0.7220498304999341</v>
      </c>
    </row>
    <row r="656" spans="1:6">
      <c r="A656" t="s">
        <v>313</v>
      </c>
      <c r="B656" s="1">
        <v>0.21700524054157877</v>
      </c>
      <c r="C656" t="s">
        <v>721</v>
      </c>
      <c r="D656" s="1">
        <v>0.38472962404098765</v>
      </c>
      <c r="E656" s="3" t="s">
        <v>673</v>
      </c>
      <c r="F656" s="1">
        <v>0.4560693035174197</v>
      </c>
    </row>
    <row r="657" spans="1:6">
      <c r="A657" t="s">
        <v>313</v>
      </c>
      <c r="B657" s="1">
        <v>0.21700524054157877</v>
      </c>
      <c r="C657" t="s">
        <v>721</v>
      </c>
      <c r="D657" s="1">
        <v>0.38472962404098765</v>
      </c>
      <c r="E657" s="3" t="s">
        <v>674</v>
      </c>
      <c r="F657" s="1">
        <v>6.2386089712284432E-2</v>
      </c>
    </row>
    <row r="658" spans="1:6">
      <c r="A658" t="s">
        <v>313</v>
      </c>
      <c r="B658" s="1">
        <v>0.21700524054157877</v>
      </c>
      <c r="C658" t="s">
        <v>721</v>
      </c>
      <c r="D658" s="1">
        <v>0.38472962404098765</v>
      </c>
      <c r="E658" s="3" t="s">
        <v>675</v>
      </c>
      <c r="F658" s="1">
        <v>5.8480956185446131E-2</v>
      </c>
    </row>
    <row r="659" spans="1:6">
      <c r="A659" t="s">
        <v>313</v>
      </c>
      <c r="B659" s="1">
        <v>0.21700524054157877</v>
      </c>
      <c r="C659" t="s">
        <v>721</v>
      </c>
      <c r="D659" s="1">
        <v>0.38472962404098765</v>
      </c>
      <c r="E659" s="3" t="s">
        <v>676</v>
      </c>
      <c r="F659" s="1">
        <v>0.21640837300204041</v>
      </c>
    </row>
    <row r="660" spans="1:6">
      <c r="A660" t="s">
        <v>313</v>
      </c>
      <c r="B660" s="1">
        <v>0.21700524054157877</v>
      </c>
      <c r="C660" t="s">
        <v>721</v>
      </c>
      <c r="D660" s="1">
        <v>0.38472962404098765</v>
      </c>
      <c r="E660" s="3" t="s">
        <v>677</v>
      </c>
      <c r="F660" s="1">
        <v>0.6721044302108814</v>
      </c>
    </row>
    <row r="661" spans="1:6">
      <c r="A661" t="s">
        <v>313</v>
      </c>
      <c r="B661" s="1">
        <v>0.21700524054157877</v>
      </c>
      <c r="C661" t="s">
        <v>721</v>
      </c>
      <c r="D661" s="1">
        <v>0.38472962404098765</v>
      </c>
      <c r="E661" s="3" t="s">
        <v>678</v>
      </c>
      <c r="F661" s="1">
        <v>0.8000025073650967</v>
      </c>
    </row>
    <row r="662" spans="1:6">
      <c r="A662" t="s">
        <v>313</v>
      </c>
      <c r="B662" s="1">
        <v>0.21700524054157877</v>
      </c>
      <c r="C662" t="s">
        <v>721</v>
      </c>
      <c r="D662" s="1">
        <v>0.38472962404098765</v>
      </c>
      <c r="E662" s="3" t="s">
        <v>679</v>
      </c>
      <c r="F662" s="1">
        <v>0.94255406074867942</v>
      </c>
    </row>
    <row r="663" spans="1:6">
      <c r="A663" t="s">
        <v>313</v>
      </c>
      <c r="B663" s="1">
        <v>0.21700524054157877</v>
      </c>
      <c r="C663" t="s">
        <v>721</v>
      </c>
      <c r="D663" s="1">
        <v>0.38472962404098765</v>
      </c>
      <c r="E663" s="3" t="s">
        <v>680</v>
      </c>
      <c r="F663" s="1">
        <v>0.95367583935828926</v>
      </c>
    </row>
    <row r="664" spans="1:6">
      <c r="A664" t="s">
        <v>313</v>
      </c>
      <c r="B664" s="1">
        <v>0.21700524054157877</v>
      </c>
      <c r="C664" t="s">
        <v>721</v>
      </c>
      <c r="D664" s="1">
        <v>0.38472962404098765</v>
      </c>
      <c r="E664" s="3" t="s">
        <v>681</v>
      </c>
      <c r="F664" s="1">
        <v>0.1806951522772634</v>
      </c>
    </row>
    <row r="665" spans="1:6">
      <c r="A665" t="s">
        <v>313</v>
      </c>
      <c r="B665" s="1">
        <v>0.21700524054157877</v>
      </c>
      <c r="C665" t="s">
        <v>721</v>
      </c>
      <c r="D665" s="1">
        <v>0.38472962404098765</v>
      </c>
      <c r="E665" s="3" t="s">
        <v>682</v>
      </c>
      <c r="F665" s="1">
        <v>0.88047178770878243</v>
      </c>
    </row>
    <row r="666" spans="1:6">
      <c r="A666" t="s">
        <v>313</v>
      </c>
      <c r="B666" s="1">
        <v>0.21700524054157877</v>
      </c>
      <c r="C666" t="s">
        <v>721</v>
      </c>
      <c r="D666" s="1">
        <v>0.38472962404098765</v>
      </c>
      <c r="E666" s="3" t="s">
        <v>683</v>
      </c>
      <c r="F666" s="1">
        <v>0.28147846457931791</v>
      </c>
    </row>
    <row r="667" spans="1:6">
      <c r="A667" t="s">
        <v>313</v>
      </c>
      <c r="B667" s="1">
        <v>0.21700524054157877</v>
      </c>
      <c r="C667" t="s">
        <v>721</v>
      </c>
      <c r="D667" s="1">
        <v>0.38472962404098765</v>
      </c>
      <c r="E667" s="3" t="s">
        <v>684</v>
      </c>
      <c r="F667" s="1">
        <v>0.70809176113272354</v>
      </c>
    </row>
    <row r="668" spans="1:6">
      <c r="A668" t="s">
        <v>313</v>
      </c>
      <c r="B668" s="1">
        <v>0.21700524054157877</v>
      </c>
      <c r="C668" t="s">
        <v>721</v>
      </c>
      <c r="D668" s="1">
        <v>0.38472962404098765</v>
      </c>
      <c r="E668" s="3" t="s">
        <v>685</v>
      </c>
      <c r="F668" s="1">
        <v>0.30311162824762172</v>
      </c>
    </row>
    <row r="669" spans="1:6">
      <c r="A669" t="s">
        <v>313</v>
      </c>
      <c r="B669" s="1">
        <v>0.21700524054157877</v>
      </c>
      <c r="C669" t="s">
        <v>721</v>
      </c>
      <c r="D669" s="1">
        <v>0.38472962404098765</v>
      </c>
      <c r="E669" s="3" t="s">
        <v>686</v>
      </c>
      <c r="F669" s="1">
        <v>0.91732438820237971</v>
      </c>
    </row>
    <row r="670" spans="1:6">
      <c r="A670" t="s">
        <v>313</v>
      </c>
      <c r="B670" s="1">
        <v>0.21700524054157877</v>
      </c>
      <c r="C670" t="s">
        <v>721</v>
      </c>
      <c r="D670" s="1">
        <v>0.38472962404098765</v>
      </c>
      <c r="E670" s="3" t="s">
        <v>687</v>
      </c>
      <c r="F670" s="1">
        <v>0.25600150866054616</v>
      </c>
    </row>
    <row r="671" spans="1:6">
      <c r="A671" t="s">
        <v>313</v>
      </c>
      <c r="B671" s="1">
        <v>0.21700524054157877</v>
      </c>
      <c r="C671" t="s">
        <v>721</v>
      </c>
      <c r="D671" s="1">
        <v>0.38472962404098765</v>
      </c>
      <c r="E671" s="3" t="s">
        <v>688</v>
      </c>
      <c r="F671" s="1">
        <v>0.81237791543981885</v>
      </c>
    </row>
    <row r="672" spans="1:6">
      <c r="A672" t="s">
        <v>313</v>
      </c>
      <c r="B672" s="1">
        <v>0.21700524054157877</v>
      </c>
      <c r="C672" t="s">
        <v>721</v>
      </c>
      <c r="D672" s="1">
        <v>0.38472962404098765</v>
      </c>
      <c r="E672" s="3" t="s">
        <v>689</v>
      </c>
      <c r="F672" s="1">
        <v>0.86419709818304713</v>
      </c>
    </row>
    <row r="673" spans="1:6">
      <c r="A673" t="s">
        <v>313</v>
      </c>
      <c r="B673" s="1">
        <v>0.21700524054157877</v>
      </c>
      <c r="C673" t="s">
        <v>721</v>
      </c>
      <c r="D673" s="1">
        <v>0.38472962404098765</v>
      </c>
      <c r="E673" s="3" t="s">
        <v>690</v>
      </c>
      <c r="F673" s="1">
        <v>0.52534399241851881</v>
      </c>
    </row>
    <row r="674" spans="1:6">
      <c r="A674" t="s">
        <v>313</v>
      </c>
      <c r="B674" s="1">
        <v>0.21700524054157877</v>
      </c>
      <c r="C674" t="s">
        <v>721</v>
      </c>
      <c r="D674" s="1">
        <v>0.38472962404098765</v>
      </c>
      <c r="E674" s="3" t="s">
        <v>691</v>
      </c>
      <c r="F674" s="1">
        <v>0.54416480381050836</v>
      </c>
    </row>
    <row r="675" spans="1:6">
      <c r="A675" t="s">
        <v>313</v>
      </c>
      <c r="B675" s="1">
        <v>0.21700524054157877</v>
      </c>
      <c r="C675" t="s">
        <v>721</v>
      </c>
      <c r="D675" s="1">
        <v>0.38472962404098765</v>
      </c>
      <c r="E675" s="3" t="s">
        <v>692</v>
      </c>
      <c r="F675" s="1">
        <v>0.42563416887442918</v>
      </c>
    </row>
    <row r="676" spans="1:6">
      <c r="A676" t="s">
        <v>313</v>
      </c>
      <c r="B676" s="1">
        <v>0.21700524054157877</v>
      </c>
      <c r="C676" t="s">
        <v>721</v>
      </c>
      <c r="D676" s="1">
        <v>0.38472962404098765</v>
      </c>
      <c r="E676" s="3" t="s">
        <v>693</v>
      </c>
      <c r="F676" s="1">
        <v>0.46833719625006898</v>
      </c>
    </row>
    <row r="677" spans="1:6">
      <c r="A677" t="s">
        <v>313</v>
      </c>
      <c r="B677" s="1">
        <v>0.21700524054157877</v>
      </c>
      <c r="C677" t="s">
        <v>721</v>
      </c>
      <c r="D677" s="1">
        <v>0.38472962404098765</v>
      </c>
      <c r="E677" s="3" t="s">
        <v>694</v>
      </c>
      <c r="F677" s="1">
        <v>0.75079757094192967</v>
      </c>
    </row>
    <row r="678" spans="1:6">
      <c r="A678" t="s">
        <v>313</v>
      </c>
      <c r="B678" s="1">
        <v>0.21700524054157877</v>
      </c>
      <c r="C678" t="s">
        <v>721</v>
      </c>
      <c r="D678" s="1">
        <v>0.38472962404098765</v>
      </c>
      <c r="E678" s="3" t="s">
        <v>695</v>
      </c>
      <c r="F678" s="1">
        <v>0.10055854819261156</v>
      </c>
    </row>
    <row r="679" spans="1:6">
      <c r="A679" t="s">
        <v>313</v>
      </c>
      <c r="B679" s="1">
        <v>0.21700524054157877</v>
      </c>
      <c r="C679" t="s">
        <v>721</v>
      </c>
      <c r="D679" s="1">
        <v>0.38472962404098765</v>
      </c>
      <c r="E679" s="3" t="s">
        <v>696</v>
      </c>
      <c r="F679" s="1">
        <v>0.71117048530204363</v>
      </c>
    </row>
    <row r="680" spans="1:6">
      <c r="A680" t="s">
        <v>313</v>
      </c>
      <c r="B680" s="1">
        <v>0.21700524054157877</v>
      </c>
      <c r="C680" t="s">
        <v>721</v>
      </c>
      <c r="D680" s="1">
        <v>0.38472962404098765</v>
      </c>
      <c r="E680" s="3" t="s">
        <v>697</v>
      </c>
      <c r="F680" s="1">
        <v>0.75335207301675289</v>
      </c>
    </row>
    <row r="681" spans="1:6">
      <c r="A681" t="s">
        <v>313</v>
      </c>
      <c r="B681" s="1">
        <v>0.21700524054157877</v>
      </c>
      <c r="C681" t="s">
        <v>721</v>
      </c>
      <c r="D681" s="1">
        <v>0.38472962404098765</v>
      </c>
      <c r="E681" s="3" t="s">
        <v>698</v>
      </c>
      <c r="F681" s="1">
        <v>0.38989009674387587</v>
      </c>
    </row>
    <row r="682" spans="1:6">
      <c r="A682" t="s">
        <v>313</v>
      </c>
      <c r="B682" s="1">
        <v>0.21700524054157877</v>
      </c>
      <c r="C682" t="s">
        <v>721</v>
      </c>
      <c r="D682" s="1">
        <v>0.38472962404098765</v>
      </c>
      <c r="E682" s="3" t="s">
        <v>699</v>
      </c>
      <c r="F682" s="1">
        <v>0.32388436919329611</v>
      </c>
    </row>
    <row r="683" spans="1:6">
      <c r="A683" t="s">
        <v>313</v>
      </c>
      <c r="B683" s="1">
        <v>0.21700524054157877</v>
      </c>
      <c r="C683" t="s">
        <v>721</v>
      </c>
      <c r="D683" s="1">
        <v>0.38472962404098765</v>
      </c>
      <c r="E683" s="3" t="s">
        <v>700</v>
      </c>
      <c r="F683" s="1">
        <v>4.4878801834086879E-2</v>
      </c>
    </row>
    <row r="684" spans="1:6">
      <c r="A684" t="s">
        <v>313</v>
      </c>
      <c r="B684" s="1">
        <v>0.21700524054157877</v>
      </c>
      <c r="C684" t="s">
        <v>721</v>
      </c>
      <c r="D684" s="1">
        <v>0.38472962404098765</v>
      </c>
      <c r="E684" s="3" t="s">
        <v>701</v>
      </c>
      <c r="F684" s="1">
        <v>0.64401101672522965</v>
      </c>
    </row>
    <row r="685" spans="1:6">
      <c r="A685" t="s">
        <v>313</v>
      </c>
      <c r="B685" s="1">
        <v>0.21700524054157877</v>
      </c>
      <c r="C685" t="s">
        <v>721</v>
      </c>
      <c r="D685" s="1">
        <v>0.38472962404098765</v>
      </c>
      <c r="E685" s="3" t="s">
        <v>702</v>
      </c>
      <c r="F685" s="1">
        <v>0.64900615950149565</v>
      </c>
    </row>
    <row r="686" spans="1:6">
      <c r="A686" t="s">
        <v>313</v>
      </c>
      <c r="B686" s="1">
        <v>0.21700524054157877</v>
      </c>
      <c r="C686" t="s">
        <v>721</v>
      </c>
      <c r="D686" s="1">
        <v>0.38472962404098765</v>
      </c>
      <c r="E686" s="3" t="s">
        <v>703</v>
      </c>
      <c r="F686" s="1">
        <v>0.57382229713225141</v>
      </c>
    </row>
    <row r="687" spans="1:6">
      <c r="A687" t="s">
        <v>313</v>
      </c>
      <c r="B687" s="1">
        <v>0.21700524054157877</v>
      </c>
      <c r="C687" t="s">
        <v>721</v>
      </c>
      <c r="D687" s="1">
        <v>0.38472962404098765</v>
      </c>
      <c r="E687" s="3" t="s">
        <v>704</v>
      </c>
      <c r="F687" s="1">
        <v>0.65947974732086101</v>
      </c>
    </row>
    <row r="688" spans="1:6">
      <c r="A688" t="s">
        <v>313</v>
      </c>
      <c r="B688" s="1">
        <v>0.21700524054157877</v>
      </c>
      <c r="C688" t="s">
        <v>721</v>
      </c>
      <c r="D688" s="1">
        <v>0.38472962404098765</v>
      </c>
      <c r="E688" s="3" t="s">
        <v>705</v>
      </c>
      <c r="F688" s="1">
        <v>0.70927691863941045</v>
      </c>
    </row>
    <row r="689" spans="1:6">
      <c r="A689" t="s">
        <v>313</v>
      </c>
      <c r="B689" s="1">
        <v>0.21700524054157877</v>
      </c>
      <c r="C689" t="s">
        <v>721</v>
      </c>
      <c r="D689" s="1">
        <v>0.38472962404098765</v>
      </c>
      <c r="E689" s="3" t="s">
        <v>706</v>
      </c>
      <c r="F689" s="1">
        <v>0.66294978888362732</v>
      </c>
    </row>
    <row r="690" spans="1:6">
      <c r="A690" t="s">
        <v>313</v>
      </c>
      <c r="B690" s="1">
        <v>0.21700524054157877</v>
      </c>
      <c r="C690" t="s">
        <v>721</v>
      </c>
      <c r="D690" s="1">
        <v>0.38472962404098798</v>
      </c>
      <c r="E690" s="3" t="s">
        <v>707</v>
      </c>
      <c r="F690" s="1">
        <v>0.79022722588635519</v>
      </c>
    </row>
    <row r="691" spans="1:6">
      <c r="A691" t="s">
        <v>313</v>
      </c>
      <c r="B691" s="1">
        <v>0.21700524054157877</v>
      </c>
      <c r="C691" t="s">
        <v>721</v>
      </c>
      <c r="D691" s="1">
        <v>0.38472962404098765</v>
      </c>
      <c r="E691" s="3" t="s">
        <v>708</v>
      </c>
      <c r="F691" s="1">
        <v>0.89136258358141174</v>
      </c>
    </row>
    <row r="692" spans="1:6">
      <c r="A692" t="s">
        <v>313</v>
      </c>
      <c r="B692" s="1">
        <v>0.21700524054157877</v>
      </c>
      <c r="C692" t="s">
        <v>720</v>
      </c>
      <c r="D692" s="1">
        <v>0.26955271336823938</v>
      </c>
      <c r="E692" s="3" t="s">
        <v>710</v>
      </c>
      <c r="F692" s="1">
        <v>0.4515609362599281</v>
      </c>
    </row>
    <row r="693" spans="1:6">
      <c r="A693" t="s">
        <v>313</v>
      </c>
      <c r="B693" s="1">
        <v>0.21700524054157877</v>
      </c>
      <c r="C693" t="s">
        <v>720</v>
      </c>
      <c r="D693" s="1">
        <v>0.26955271336823938</v>
      </c>
      <c r="E693" s="3" t="s">
        <v>709</v>
      </c>
      <c r="F693" s="1">
        <v>0.26784103154879435</v>
      </c>
    </row>
    <row r="694" spans="1:6">
      <c r="A694" t="s">
        <v>313</v>
      </c>
      <c r="B694" s="1">
        <v>0.21700524054157877</v>
      </c>
      <c r="C694" t="s">
        <v>720</v>
      </c>
      <c r="D694" s="1">
        <v>0.26955271336823938</v>
      </c>
      <c r="E694" s="3" t="s">
        <v>711</v>
      </c>
      <c r="F694" s="1">
        <v>6.2444227740560354E-2</v>
      </c>
    </row>
    <row r="695" spans="1:6">
      <c r="A695" t="s">
        <v>722</v>
      </c>
      <c r="B695" s="1">
        <v>0.25150632982301691</v>
      </c>
      <c r="C695" t="s">
        <v>723</v>
      </c>
      <c r="D695" s="1">
        <v>0.93953970736413928</v>
      </c>
      <c r="E695" s="4" t="s">
        <v>724</v>
      </c>
      <c r="F695" s="1">
        <v>0.17711602971559293</v>
      </c>
    </row>
    <row r="696" spans="1:6">
      <c r="A696" t="s">
        <v>722</v>
      </c>
      <c r="B696" s="1">
        <v>0.25150632982301691</v>
      </c>
      <c r="C696" t="s">
        <v>723</v>
      </c>
      <c r="D696" s="1">
        <v>0.93953970736413928</v>
      </c>
      <c r="E696" s="4" t="s">
        <v>725</v>
      </c>
      <c r="F696" s="1">
        <v>0.69525030587947256</v>
      </c>
    </row>
    <row r="697" spans="1:6">
      <c r="A697" t="s">
        <v>722</v>
      </c>
      <c r="B697" s="1">
        <v>0.25150632982301691</v>
      </c>
      <c r="C697" t="s">
        <v>723</v>
      </c>
      <c r="D697" s="1">
        <v>0.93953970736413928</v>
      </c>
      <c r="E697" s="4" t="s">
        <v>726</v>
      </c>
      <c r="F697" s="1">
        <v>0.48829056717177433</v>
      </c>
    </row>
    <row r="698" spans="1:6">
      <c r="A698" t="s">
        <v>722</v>
      </c>
      <c r="B698" s="1">
        <v>0.25150632982301691</v>
      </c>
      <c r="C698" t="s">
        <v>723</v>
      </c>
      <c r="D698" s="1">
        <v>0.93953970736413928</v>
      </c>
      <c r="E698" s="4" t="s">
        <v>727</v>
      </c>
      <c r="F698" s="1">
        <v>0.35423336996799337</v>
      </c>
    </row>
    <row r="699" spans="1:6">
      <c r="A699" t="s">
        <v>722</v>
      </c>
      <c r="B699" s="1">
        <v>0.25150632982301691</v>
      </c>
      <c r="C699" t="s">
        <v>723</v>
      </c>
      <c r="D699" s="1">
        <v>0.93953970736413928</v>
      </c>
      <c r="E699" s="4" t="s">
        <v>728</v>
      </c>
      <c r="F699" s="1">
        <v>0.32968180071878028</v>
      </c>
    </row>
    <row r="700" spans="1:6">
      <c r="A700" t="s">
        <v>722</v>
      </c>
      <c r="B700" s="1">
        <v>0.25150632982301691</v>
      </c>
      <c r="C700" t="s">
        <v>723</v>
      </c>
      <c r="D700" s="1">
        <v>0.93953970736413928</v>
      </c>
      <c r="E700" s="4" t="s">
        <v>729</v>
      </c>
      <c r="F700" s="1">
        <v>2.8805339277382935E-2</v>
      </c>
    </row>
    <row r="701" spans="1:6">
      <c r="A701" t="s">
        <v>722</v>
      </c>
      <c r="B701" s="1">
        <v>0.25150632982301691</v>
      </c>
      <c r="C701" t="s">
        <v>723</v>
      </c>
      <c r="D701" s="1">
        <v>0.93953970736413928</v>
      </c>
      <c r="E701" s="4" t="s">
        <v>730</v>
      </c>
      <c r="F701" s="1">
        <v>0.66359467530491767</v>
      </c>
    </row>
    <row r="702" spans="1:6">
      <c r="A702" t="s">
        <v>722</v>
      </c>
      <c r="B702" s="1">
        <v>0.25150632982301691</v>
      </c>
      <c r="C702" t="s">
        <v>723</v>
      </c>
      <c r="D702" s="1">
        <v>0.93953970736413928</v>
      </c>
      <c r="E702" s="4" t="s">
        <v>731</v>
      </c>
      <c r="F702" s="1">
        <v>0.33148881490063087</v>
      </c>
    </row>
    <row r="703" spans="1:6">
      <c r="A703" t="s">
        <v>722</v>
      </c>
      <c r="B703" s="1">
        <v>0.25150632982301691</v>
      </c>
      <c r="C703" t="s">
        <v>723</v>
      </c>
      <c r="D703" s="1">
        <v>0.93953970736413928</v>
      </c>
      <c r="E703" s="4" t="s">
        <v>732</v>
      </c>
      <c r="F703" s="1">
        <v>0.48391899113973347</v>
      </c>
    </row>
    <row r="704" spans="1:6">
      <c r="A704" t="s">
        <v>722</v>
      </c>
      <c r="B704" s="1">
        <v>0.25150632982301691</v>
      </c>
      <c r="C704" t="s">
        <v>723</v>
      </c>
      <c r="D704" s="1">
        <v>0.93953970736413928</v>
      </c>
      <c r="E704" s="4" t="s">
        <v>733</v>
      </c>
      <c r="F704" s="1">
        <v>0.90874057836843736</v>
      </c>
    </row>
    <row r="705" spans="1:6">
      <c r="A705" t="s">
        <v>722</v>
      </c>
      <c r="B705" s="1">
        <v>0.25150632982301691</v>
      </c>
      <c r="C705" t="s">
        <v>723</v>
      </c>
      <c r="D705" s="1">
        <v>0.93953970736413928</v>
      </c>
      <c r="E705" s="4" t="s">
        <v>734</v>
      </c>
      <c r="F705" s="1">
        <v>0.7003231017097773</v>
      </c>
    </row>
    <row r="706" spans="1:6">
      <c r="A706" t="s">
        <v>722</v>
      </c>
      <c r="B706" s="1">
        <v>0.25150632982301691</v>
      </c>
      <c r="C706" t="s">
        <v>723</v>
      </c>
      <c r="D706" s="1">
        <v>0.93953970736413928</v>
      </c>
      <c r="E706" s="4" t="s">
        <v>735</v>
      </c>
      <c r="F706" s="1">
        <v>0.59642374180356583</v>
      </c>
    </row>
    <row r="707" spans="1:6">
      <c r="A707" t="s">
        <v>722</v>
      </c>
      <c r="B707" s="1">
        <v>0.25150632982301691</v>
      </c>
      <c r="C707" t="s">
        <v>723</v>
      </c>
      <c r="D707" s="1">
        <v>0.93953970736413928</v>
      </c>
      <c r="E707" s="4" t="s">
        <v>736</v>
      </c>
      <c r="F707" s="1">
        <v>0.26488152157262879</v>
      </c>
    </row>
    <row r="708" spans="1:6">
      <c r="A708" t="s">
        <v>722</v>
      </c>
      <c r="B708" s="1">
        <v>0.25150632982301691</v>
      </c>
      <c r="C708" t="s">
        <v>723</v>
      </c>
      <c r="D708" s="1">
        <v>0.93953970736413928</v>
      </c>
      <c r="E708" s="4" t="s">
        <v>737</v>
      </c>
      <c r="F708" s="1">
        <v>0.12310965683412767</v>
      </c>
    </row>
    <row r="709" spans="1:6">
      <c r="A709" t="s">
        <v>722</v>
      </c>
      <c r="B709" s="1">
        <v>0.25150632982301691</v>
      </c>
      <c r="C709" t="s">
        <v>723</v>
      </c>
      <c r="D709" s="1">
        <v>0.93953970736413928</v>
      </c>
      <c r="E709" s="4" t="s">
        <v>738</v>
      </c>
      <c r="F709" s="1">
        <v>0.84285117975534563</v>
      </c>
    </row>
    <row r="710" spans="1:6">
      <c r="A710" t="s">
        <v>722</v>
      </c>
      <c r="B710" s="1">
        <v>0.25150632982301691</v>
      </c>
      <c r="C710" t="s">
        <v>723</v>
      </c>
      <c r="D710" s="1">
        <v>0.93953970736413928</v>
      </c>
      <c r="E710" s="4" t="s">
        <v>739</v>
      </c>
      <c r="F710" s="1">
        <v>0.47328500301705911</v>
      </c>
    </row>
    <row r="711" spans="1:6">
      <c r="A711" t="s">
        <v>722</v>
      </c>
      <c r="B711" s="1">
        <v>0.25150632982301691</v>
      </c>
      <c r="C711" t="s">
        <v>723</v>
      </c>
      <c r="D711" s="1">
        <v>0.93953970736413928</v>
      </c>
      <c r="E711" s="4" t="s">
        <v>740</v>
      </c>
      <c r="F711" s="1">
        <v>0.56657624351613523</v>
      </c>
    </row>
    <row r="712" spans="1:6">
      <c r="A712" t="s">
        <v>722</v>
      </c>
      <c r="B712" s="1">
        <v>0.25150632982301691</v>
      </c>
      <c r="C712" t="s">
        <v>723</v>
      </c>
      <c r="D712" s="1">
        <v>0.93953970736413928</v>
      </c>
      <c r="E712" s="4" t="s">
        <v>741</v>
      </c>
      <c r="F712" s="1">
        <v>0.64706478803348344</v>
      </c>
    </row>
    <row r="713" spans="1:6">
      <c r="A713" t="s">
        <v>722</v>
      </c>
      <c r="B713" s="1">
        <v>0.25150632982301691</v>
      </c>
      <c r="C713" t="s">
        <v>723</v>
      </c>
      <c r="D713" s="1">
        <v>0.93953970736413928</v>
      </c>
      <c r="E713" s="4" t="s">
        <v>742</v>
      </c>
      <c r="F713" s="1">
        <v>0.66011632062883341</v>
      </c>
    </row>
    <row r="714" spans="1:6">
      <c r="A714" t="s">
        <v>743</v>
      </c>
      <c r="B714" s="1">
        <v>0.43342485109506379</v>
      </c>
      <c r="C714" t="s">
        <v>744</v>
      </c>
      <c r="D714" s="1">
        <v>0.9455541494267875</v>
      </c>
      <c r="E714" t="s">
        <v>745</v>
      </c>
      <c r="F714" s="1">
        <v>0.31062984180562891</v>
      </c>
    </row>
    <row r="715" spans="1:6">
      <c r="A715" t="s">
        <v>743</v>
      </c>
      <c r="B715" s="1">
        <v>0.43342485109506379</v>
      </c>
      <c r="C715" t="s">
        <v>744</v>
      </c>
      <c r="D715" s="1">
        <v>0.9455541494267875</v>
      </c>
      <c r="E715" t="s">
        <v>746</v>
      </c>
      <c r="F715" s="1">
        <v>0.18871233838509438</v>
      </c>
    </row>
    <row r="716" spans="1:6">
      <c r="A716" t="s">
        <v>743</v>
      </c>
      <c r="B716" s="1">
        <v>0.43342485109506379</v>
      </c>
      <c r="C716" t="s">
        <v>744</v>
      </c>
      <c r="D716" s="1">
        <v>0.9455541494267875</v>
      </c>
      <c r="E716" t="s">
        <v>747</v>
      </c>
      <c r="F716" s="1">
        <v>0.17890364472559683</v>
      </c>
    </row>
    <row r="717" spans="1:6">
      <c r="A717" t="s">
        <v>743</v>
      </c>
      <c r="B717" s="1">
        <v>0.43342485109506379</v>
      </c>
      <c r="C717" t="s">
        <v>744</v>
      </c>
      <c r="D717" s="1">
        <v>0.9455541494267875</v>
      </c>
      <c r="E717" t="s">
        <v>748</v>
      </c>
      <c r="F717" s="1">
        <v>0.37442702717911203</v>
      </c>
    </row>
    <row r="718" spans="1:6">
      <c r="A718" t="s">
        <v>743</v>
      </c>
      <c r="B718" s="1">
        <v>0.43342485109506379</v>
      </c>
      <c r="C718" t="s">
        <v>744</v>
      </c>
      <c r="D718" s="1">
        <v>0.9455541494267875</v>
      </c>
      <c r="E718" t="s">
        <v>749</v>
      </c>
      <c r="F718" s="1">
        <v>2.8882630965097689E-2</v>
      </c>
    </row>
    <row r="719" spans="1:6">
      <c r="A719" t="s">
        <v>743</v>
      </c>
      <c r="B719" s="1">
        <v>0.43342485109506379</v>
      </c>
      <c r="C719" t="s">
        <v>744</v>
      </c>
      <c r="D719" s="1">
        <v>0.9455541494267875</v>
      </c>
      <c r="E719" t="s">
        <v>750</v>
      </c>
      <c r="F719" s="1">
        <v>0.2154490300443922</v>
      </c>
    </row>
    <row r="720" spans="1:6">
      <c r="A720" t="s">
        <v>743</v>
      </c>
      <c r="B720" s="1">
        <v>0.43342485109506379</v>
      </c>
      <c r="C720" t="s">
        <v>744</v>
      </c>
      <c r="D720" s="1">
        <v>0.9455541494267875</v>
      </c>
      <c r="E720" t="s">
        <v>751</v>
      </c>
      <c r="F720" s="1">
        <v>0.75537861573660126</v>
      </c>
    </row>
    <row r="721" spans="1:6">
      <c r="A721" t="s">
        <v>743</v>
      </c>
      <c r="B721" s="1">
        <v>0.43342485109506379</v>
      </c>
      <c r="C721" t="s">
        <v>744</v>
      </c>
      <c r="D721" s="1">
        <v>0.9455541494267875</v>
      </c>
      <c r="E721" t="s">
        <v>752</v>
      </c>
      <c r="F721" s="1">
        <v>0.20798682193704987</v>
      </c>
    </row>
    <row r="722" spans="1:6">
      <c r="A722" t="s">
        <v>743</v>
      </c>
      <c r="B722" s="1">
        <v>0.43342485109506379</v>
      </c>
      <c r="C722" t="s">
        <v>744</v>
      </c>
      <c r="D722" s="1">
        <v>0.9455541494267875</v>
      </c>
      <c r="E722" t="s">
        <v>753</v>
      </c>
      <c r="F722" s="1">
        <v>0.35153204989021192</v>
      </c>
    </row>
    <row r="723" spans="1:6">
      <c r="A723" t="s">
        <v>743</v>
      </c>
      <c r="B723" s="1">
        <v>0.43342485109506379</v>
      </c>
      <c r="C723" t="s">
        <v>744</v>
      </c>
      <c r="D723" s="1">
        <v>0.9455541494267875</v>
      </c>
      <c r="E723" t="s">
        <v>754</v>
      </c>
      <c r="F723" s="1">
        <v>0.37327980550249384</v>
      </c>
    </row>
    <row r="724" spans="1:6">
      <c r="A724" t="s">
        <v>743</v>
      </c>
      <c r="B724" s="1">
        <v>0.43342485109506379</v>
      </c>
      <c r="C724" t="s">
        <v>744</v>
      </c>
      <c r="D724" s="1">
        <v>0.9455541494267875</v>
      </c>
      <c r="E724" t="s">
        <v>755</v>
      </c>
      <c r="F724" s="1">
        <v>0.65044865821539533</v>
      </c>
    </row>
    <row r="725" spans="1:6">
      <c r="A725" t="s">
        <v>743</v>
      </c>
      <c r="B725" s="1">
        <v>0.43342485109506379</v>
      </c>
      <c r="C725" t="s">
        <v>744</v>
      </c>
      <c r="D725" s="1">
        <v>0.9455541494267875</v>
      </c>
      <c r="E725" t="s">
        <v>756</v>
      </c>
      <c r="F725" s="1">
        <v>0.71586357144633173</v>
      </c>
    </row>
    <row r="726" spans="1:6">
      <c r="A726" t="s">
        <v>743</v>
      </c>
      <c r="B726" s="1">
        <v>0.43342485109506379</v>
      </c>
      <c r="C726" t="s">
        <v>744</v>
      </c>
      <c r="D726" s="1">
        <v>0.9455541494267875</v>
      </c>
      <c r="E726" t="s">
        <v>757</v>
      </c>
      <c r="F726" s="1">
        <v>0.67351174368194222</v>
      </c>
    </row>
    <row r="727" spans="1:6">
      <c r="A727" t="s">
        <v>743</v>
      </c>
      <c r="B727" s="1">
        <v>0.43342485109506379</v>
      </c>
      <c r="C727" t="s">
        <v>744</v>
      </c>
      <c r="D727" s="1">
        <v>0.9455541494267875</v>
      </c>
      <c r="E727" t="s">
        <v>758</v>
      </c>
      <c r="F727" s="1">
        <v>0.74271657436861038</v>
      </c>
    </row>
    <row r="728" spans="1:6">
      <c r="A728" t="s">
        <v>743</v>
      </c>
      <c r="B728" s="1">
        <v>0.43342485109506379</v>
      </c>
      <c r="C728" t="s">
        <v>744</v>
      </c>
      <c r="D728" s="1">
        <v>0.9455541494267875</v>
      </c>
      <c r="E728" t="s">
        <v>759</v>
      </c>
      <c r="F728" s="1">
        <v>0.1034444131593123</v>
      </c>
    </row>
    <row r="729" spans="1:6">
      <c r="A729" t="s">
        <v>743</v>
      </c>
      <c r="B729" s="1">
        <v>0.43342485109506379</v>
      </c>
      <c r="C729" t="s">
        <v>744</v>
      </c>
      <c r="D729" s="1">
        <v>0.9455541494267875</v>
      </c>
      <c r="E729" t="s">
        <v>760</v>
      </c>
      <c r="F729" s="1">
        <v>0.28447251179309496</v>
      </c>
    </row>
    <row r="730" spans="1:6">
      <c r="A730" t="s">
        <v>743</v>
      </c>
      <c r="B730" s="1">
        <v>0.43342485109506379</v>
      </c>
      <c r="C730" t="s">
        <v>744</v>
      </c>
      <c r="D730" s="1">
        <v>0.9455541494267875</v>
      </c>
      <c r="E730" t="s">
        <v>761</v>
      </c>
      <c r="F730" s="1">
        <v>0.62264985419115104</v>
      </c>
    </row>
    <row r="731" spans="1:6">
      <c r="A731" t="s">
        <v>743</v>
      </c>
      <c r="B731" s="1">
        <v>0.43342485109506379</v>
      </c>
      <c r="C731" t="s">
        <v>744</v>
      </c>
      <c r="D731" s="1">
        <v>0.9455541494267875</v>
      </c>
      <c r="E731" t="s">
        <v>762</v>
      </c>
      <c r="F731" s="1">
        <v>0.7983890569112031</v>
      </c>
    </row>
    <row r="732" spans="1:6">
      <c r="A732" t="s">
        <v>743</v>
      </c>
      <c r="B732" s="1">
        <v>0.43342485109506379</v>
      </c>
      <c r="C732" t="s">
        <v>744</v>
      </c>
      <c r="D732" s="1">
        <v>0.9455541494267875</v>
      </c>
      <c r="E732" t="s">
        <v>763</v>
      </c>
      <c r="F732" s="1">
        <v>0.85963393212618233</v>
      </c>
    </row>
    <row r="733" spans="1:6">
      <c r="A733" t="s">
        <v>743</v>
      </c>
      <c r="B733" s="1">
        <v>0.43342485109506379</v>
      </c>
      <c r="C733" t="s">
        <v>744</v>
      </c>
      <c r="D733" s="1">
        <v>0.9455541494267875</v>
      </c>
      <c r="E733" t="s">
        <v>764</v>
      </c>
      <c r="F733" s="1">
        <v>0.92786989747210047</v>
      </c>
    </row>
    <row r="734" spans="1:6">
      <c r="A734" t="s">
        <v>743</v>
      </c>
      <c r="B734" s="1">
        <v>0.43342485109506379</v>
      </c>
      <c r="C734" t="s">
        <v>744</v>
      </c>
      <c r="D734" s="1">
        <v>0.9455541494267875</v>
      </c>
      <c r="E734" t="s">
        <v>765</v>
      </c>
      <c r="F734" s="1">
        <v>0.43448332056459438</v>
      </c>
    </row>
    <row r="735" spans="1:6">
      <c r="A735" t="s">
        <v>743</v>
      </c>
      <c r="B735" s="1">
        <v>0.43342485109506379</v>
      </c>
      <c r="C735" t="s">
        <v>744</v>
      </c>
      <c r="D735" s="1">
        <v>0.9455541494267875</v>
      </c>
      <c r="E735" t="s">
        <v>766</v>
      </c>
      <c r="F735" s="1">
        <v>0.88041113989881792</v>
      </c>
    </row>
    <row r="736" spans="1:6">
      <c r="A736" t="s">
        <v>743</v>
      </c>
      <c r="B736" s="1">
        <v>0.43342485109506379</v>
      </c>
      <c r="C736" t="s">
        <v>744</v>
      </c>
      <c r="D736" s="1">
        <v>0.9455541494267875</v>
      </c>
      <c r="E736" t="s">
        <v>767</v>
      </c>
      <c r="F736" s="1">
        <v>0.69104048710357768</v>
      </c>
    </row>
    <row r="737" spans="1:6">
      <c r="A737" t="s">
        <v>743</v>
      </c>
      <c r="B737" s="1">
        <v>0.43342485109506379</v>
      </c>
      <c r="C737" t="s">
        <v>744</v>
      </c>
      <c r="D737" s="1">
        <v>0.9455541494267875</v>
      </c>
      <c r="E737" t="s">
        <v>768</v>
      </c>
      <c r="F737" s="1">
        <v>0.29344505689333533</v>
      </c>
    </row>
    <row r="738" spans="1:6">
      <c r="A738" t="s">
        <v>743</v>
      </c>
      <c r="B738" s="1">
        <v>0.43342485109506379</v>
      </c>
      <c r="C738" t="s">
        <v>744</v>
      </c>
      <c r="D738" s="1">
        <v>0.9455541494267875</v>
      </c>
      <c r="E738" t="s">
        <v>769</v>
      </c>
      <c r="F738" s="1">
        <v>0.86202214180613368</v>
      </c>
    </row>
    <row r="739" spans="1:6">
      <c r="A739" t="s">
        <v>743</v>
      </c>
      <c r="B739" s="1">
        <v>0.43342485109506379</v>
      </c>
      <c r="C739" t="s">
        <v>744</v>
      </c>
      <c r="D739" s="1">
        <v>0.9455541494267875</v>
      </c>
      <c r="E739" t="s">
        <v>770</v>
      </c>
      <c r="F739" s="1">
        <v>0.34161756863782888</v>
      </c>
    </row>
    <row r="740" spans="1:6">
      <c r="A740" t="s">
        <v>743</v>
      </c>
      <c r="B740" s="1">
        <v>0.43342485109506379</v>
      </c>
      <c r="C740" t="s">
        <v>744</v>
      </c>
      <c r="D740" s="1">
        <v>0.9455541494267875</v>
      </c>
      <c r="E740" t="s">
        <v>771</v>
      </c>
      <c r="F740" s="1">
        <v>0.84671690874726435</v>
      </c>
    </row>
    <row r="741" spans="1:6">
      <c r="A741" t="s">
        <v>743</v>
      </c>
      <c r="B741" s="1">
        <v>0.43342485109506379</v>
      </c>
      <c r="C741" t="s">
        <v>744</v>
      </c>
      <c r="D741" s="1">
        <v>0.9455541494267875</v>
      </c>
      <c r="E741" t="s">
        <v>772</v>
      </c>
      <c r="F741" s="1">
        <v>7.4499826958336901E-2</v>
      </c>
    </row>
    <row r="742" spans="1:6">
      <c r="A742" t="s">
        <v>743</v>
      </c>
      <c r="B742" s="1">
        <v>0.43342485109506379</v>
      </c>
      <c r="C742" t="s">
        <v>744</v>
      </c>
      <c r="D742" s="1">
        <v>0.9455541494267875</v>
      </c>
      <c r="E742" t="s">
        <v>773</v>
      </c>
      <c r="F742" s="1">
        <v>0.41757602292695639</v>
      </c>
    </row>
    <row r="743" spans="1:6">
      <c r="A743" t="s">
        <v>743</v>
      </c>
      <c r="B743" s="1">
        <v>0.43342485109506379</v>
      </c>
      <c r="C743" t="s">
        <v>744</v>
      </c>
      <c r="D743" s="1">
        <v>0.9455541494267875</v>
      </c>
      <c r="E743" t="s">
        <v>774</v>
      </c>
      <c r="F743" s="1">
        <v>3.0531167351281585E-2</v>
      </c>
    </row>
    <row r="744" spans="1:6">
      <c r="A744" t="s">
        <v>743</v>
      </c>
      <c r="B744" s="1">
        <v>0.43342485109506379</v>
      </c>
      <c r="C744" t="s">
        <v>744</v>
      </c>
      <c r="D744" s="1">
        <v>0.9455541494267875</v>
      </c>
      <c r="E744" t="s">
        <v>775</v>
      </c>
      <c r="F744" s="1">
        <v>5.7157172638606424E-2</v>
      </c>
    </row>
    <row r="745" spans="1:6">
      <c r="A745" t="s">
        <v>743</v>
      </c>
      <c r="B745" s="1">
        <v>0.43342485109506379</v>
      </c>
      <c r="C745" t="s">
        <v>744</v>
      </c>
      <c r="D745" s="1">
        <v>0.9455541494267875</v>
      </c>
      <c r="E745" t="s">
        <v>776</v>
      </c>
      <c r="F745" s="1">
        <v>0.91284832694631957</v>
      </c>
    </row>
    <row r="746" spans="1:6">
      <c r="A746" t="s">
        <v>743</v>
      </c>
      <c r="B746" s="1">
        <v>0.43342485109506379</v>
      </c>
      <c r="C746" t="s">
        <v>744</v>
      </c>
      <c r="D746" s="1">
        <v>0.9455541494267875</v>
      </c>
      <c r="E746" t="s">
        <v>777</v>
      </c>
      <c r="F746" s="1">
        <v>0.20324610119839759</v>
      </c>
    </row>
    <row r="747" spans="1:6">
      <c r="A747" t="s">
        <v>743</v>
      </c>
      <c r="B747" s="1">
        <v>0.43342485109506379</v>
      </c>
      <c r="C747" t="s">
        <v>744</v>
      </c>
      <c r="D747" s="1">
        <v>0.9455541494267875</v>
      </c>
      <c r="E747" t="s">
        <v>778</v>
      </c>
      <c r="F747" s="1">
        <v>0.98643879543055091</v>
      </c>
    </row>
    <row r="748" spans="1:6">
      <c r="A748" t="s">
        <v>743</v>
      </c>
      <c r="B748" s="1">
        <v>0.43342485109506379</v>
      </c>
      <c r="C748" t="s">
        <v>744</v>
      </c>
      <c r="D748" s="1">
        <v>0.9455541494267875</v>
      </c>
      <c r="E748" t="s">
        <v>779</v>
      </c>
      <c r="F748" s="1">
        <v>0.18590159258494632</v>
      </c>
    </row>
    <row r="749" spans="1:6">
      <c r="A749" t="s">
        <v>743</v>
      </c>
      <c r="B749" s="1">
        <v>0.43342485109506379</v>
      </c>
      <c r="C749" t="s">
        <v>744</v>
      </c>
      <c r="D749" s="1">
        <v>0.9455541494267875</v>
      </c>
      <c r="E749" t="s">
        <v>780</v>
      </c>
      <c r="F749" s="1">
        <v>0.54239248018104569</v>
      </c>
    </row>
    <row r="750" spans="1:6">
      <c r="A750" t="s">
        <v>743</v>
      </c>
      <c r="B750" s="1">
        <v>0.43342485109506379</v>
      </c>
      <c r="C750" t="s">
        <v>744</v>
      </c>
      <c r="D750" s="1">
        <v>0.9455541494267875</v>
      </c>
      <c r="E750" t="s">
        <v>781</v>
      </c>
      <c r="F750" s="1">
        <v>0.92851889312379998</v>
      </c>
    </row>
    <row r="751" spans="1:6">
      <c r="A751" t="s">
        <v>743</v>
      </c>
      <c r="B751" s="1">
        <v>0.43342485109506379</v>
      </c>
      <c r="C751" t="s">
        <v>744</v>
      </c>
      <c r="D751" s="1">
        <v>0.9455541494267875</v>
      </c>
      <c r="E751" t="s">
        <v>782</v>
      </c>
      <c r="F751" s="1">
        <v>0.6697087919317658</v>
      </c>
    </row>
    <row r="752" spans="1:6">
      <c r="A752" t="s">
        <v>743</v>
      </c>
      <c r="B752" s="1">
        <v>0.43342485109506379</v>
      </c>
      <c r="C752" t="s">
        <v>744</v>
      </c>
      <c r="D752" s="1">
        <v>0.9455541494267875</v>
      </c>
      <c r="E752" t="s">
        <v>783</v>
      </c>
      <c r="F752" s="1">
        <v>0.31996084534895153</v>
      </c>
    </row>
    <row r="753" spans="1:6">
      <c r="A753" t="s">
        <v>743</v>
      </c>
      <c r="B753" s="1">
        <v>0.43342485109506379</v>
      </c>
      <c r="C753" t="s">
        <v>744</v>
      </c>
      <c r="D753" s="1">
        <v>0.9455541494267875</v>
      </c>
      <c r="E753" t="s">
        <v>784</v>
      </c>
      <c r="F753" s="1">
        <v>0.52424945006602541</v>
      </c>
    </row>
    <row r="754" spans="1:6">
      <c r="A754" t="s">
        <v>743</v>
      </c>
      <c r="B754" s="1">
        <v>0.43342485109506379</v>
      </c>
      <c r="C754" t="s">
        <v>744</v>
      </c>
      <c r="D754" s="1">
        <v>0.9455541494267875</v>
      </c>
      <c r="E754" t="s">
        <v>785</v>
      </c>
      <c r="F754" s="1">
        <v>0.89612839135468059</v>
      </c>
    </row>
    <row r="755" spans="1:6">
      <c r="A755" t="s">
        <v>743</v>
      </c>
      <c r="B755" s="1">
        <v>0.43342485109506379</v>
      </c>
      <c r="C755" t="s">
        <v>744</v>
      </c>
      <c r="D755" s="1">
        <v>0.9455541494267875</v>
      </c>
      <c r="E755" t="s">
        <v>786</v>
      </c>
      <c r="F755" s="1">
        <v>4.4371132546071168E-2</v>
      </c>
    </row>
    <row r="756" spans="1:6">
      <c r="A756" t="s">
        <v>743</v>
      </c>
      <c r="B756" s="1">
        <v>0.43342485109506379</v>
      </c>
      <c r="C756" t="s">
        <v>744</v>
      </c>
      <c r="D756" s="1">
        <v>0.9455541494267875</v>
      </c>
      <c r="E756" t="s">
        <v>787</v>
      </c>
      <c r="F756" s="1">
        <v>0.50032216011807629</v>
      </c>
    </row>
    <row r="757" spans="1:6">
      <c r="A757" t="s">
        <v>743</v>
      </c>
      <c r="B757" s="1">
        <v>0.43342485109506379</v>
      </c>
      <c r="C757" t="s">
        <v>744</v>
      </c>
      <c r="D757" s="1">
        <v>0.9455541494267875</v>
      </c>
      <c r="E757" t="s">
        <v>788</v>
      </c>
      <c r="F757" s="1">
        <v>0.26535170492501348</v>
      </c>
    </row>
    <row r="758" spans="1:6">
      <c r="A758" t="s">
        <v>743</v>
      </c>
      <c r="B758" s="1">
        <v>0.43342485109506379</v>
      </c>
      <c r="C758" t="s">
        <v>744</v>
      </c>
      <c r="D758" s="1">
        <v>0.9455541494267875</v>
      </c>
      <c r="E758" t="s">
        <v>789</v>
      </c>
      <c r="F758" s="1">
        <v>0.23821721094640669</v>
      </c>
    </row>
    <row r="759" spans="1:6">
      <c r="A759" t="s">
        <v>743</v>
      </c>
      <c r="B759" s="1">
        <v>0.43342485109506379</v>
      </c>
      <c r="C759" t="s">
        <v>744</v>
      </c>
      <c r="D759" s="1">
        <v>0.9455541494267875</v>
      </c>
      <c r="E759" t="s">
        <v>790</v>
      </c>
      <c r="F759" s="1">
        <v>0.68852978945784349</v>
      </c>
    </row>
    <row r="760" spans="1:6">
      <c r="A760" t="s">
        <v>743</v>
      </c>
      <c r="B760" s="1">
        <v>0.43342485109506379</v>
      </c>
      <c r="C760" t="s">
        <v>744</v>
      </c>
      <c r="D760" s="1">
        <v>0.9455541494267875</v>
      </c>
      <c r="E760" t="s">
        <v>791</v>
      </c>
      <c r="F760" s="1">
        <v>0.67163961609449041</v>
      </c>
    </row>
    <row r="761" spans="1:6">
      <c r="A761" t="s">
        <v>743</v>
      </c>
      <c r="B761" s="1">
        <v>0.43342485109506379</v>
      </c>
      <c r="C761" t="s">
        <v>744</v>
      </c>
      <c r="D761" s="1">
        <v>0.9455541494267875</v>
      </c>
      <c r="E761" t="s">
        <v>792</v>
      </c>
      <c r="F761" s="1">
        <v>0.61231723819746109</v>
      </c>
    </row>
    <row r="762" spans="1:6">
      <c r="A762" t="s">
        <v>743</v>
      </c>
      <c r="B762" s="1">
        <v>0.43342485109506379</v>
      </c>
      <c r="C762" t="s">
        <v>744</v>
      </c>
      <c r="D762" s="1">
        <v>0.9455541494267875</v>
      </c>
      <c r="E762" t="s">
        <v>793</v>
      </c>
      <c r="F762" s="1">
        <v>0.11064302608649501</v>
      </c>
    </row>
    <row r="763" spans="1:6">
      <c r="A763" t="s">
        <v>743</v>
      </c>
      <c r="B763" s="1">
        <v>0.43342485109506379</v>
      </c>
      <c r="C763" t="s">
        <v>744</v>
      </c>
      <c r="D763" s="1">
        <v>0.9455541494267875</v>
      </c>
      <c r="E763" t="s">
        <v>794</v>
      </c>
      <c r="F763" s="1">
        <v>0.5907859460362731</v>
      </c>
    </row>
    <row r="764" spans="1:6">
      <c r="A764" t="s">
        <v>795</v>
      </c>
      <c r="B764" s="1">
        <v>0.52550586196277127</v>
      </c>
      <c r="C764" t="s">
        <v>797</v>
      </c>
      <c r="D764" s="1">
        <v>0.88784051520757767</v>
      </c>
      <c r="E764" t="s">
        <v>798</v>
      </c>
      <c r="F764" s="1">
        <v>0.12005887443249941</v>
      </c>
    </row>
    <row r="765" spans="1:6">
      <c r="A765" t="s">
        <v>795</v>
      </c>
      <c r="B765" s="1">
        <v>0.52550586196277127</v>
      </c>
      <c r="C765" t="s">
        <v>797</v>
      </c>
      <c r="D765" s="1">
        <v>0.88784051520757767</v>
      </c>
      <c r="E765" t="s">
        <v>799</v>
      </c>
      <c r="F765" s="1">
        <v>0.63526785376237149</v>
      </c>
    </row>
    <row r="766" spans="1:6">
      <c r="A766" t="s">
        <v>795</v>
      </c>
      <c r="B766" s="1">
        <v>0.52550586196277127</v>
      </c>
      <c r="C766" t="s">
        <v>797</v>
      </c>
      <c r="D766" s="1">
        <v>0.88784051520757767</v>
      </c>
      <c r="E766" t="s">
        <v>800</v>
      </c>
      <c r="F766" s="1">
        <v>0.57161117564209929</v>
      </c>
    </row>
    <row r="767" spans="1:6">
      <c r="A767" t="s">
        <v>795</v>
      </c>
      <c r="B767" s="1">
        <v>0.52550586196277127</v>
      </c>
      <c r="C767" t="s">
        <v>797</v>
      </c>
      <c r="D767" s="1">
        <v>0.88784051520757767</v>
      </c>
      <c r="E767" t="s">
        <v>801</v>
      </c>
      <c r="F767" s="1">
        <v>0.35040390500369789</v>
      </c>
    </row>
    <row r="768" spans="1:6">
      <c r="A768" t="s">
        <v>795</v>
      </c>
      <c r="B768" s="1">
        <v>0.52550586196277127</v>
      </c>
      <c r="C768" t="s">
        <v>797</v>
      </c>
      <c r="D768" s="1">
        <v>0.88784051520757767</v>
      </c>
      <c r="E768" t="s">
        <v>802</v>
      </c>
      <c r="F768" s="1">
        <v>0.98995477474595472</v>
      </c>
    </row>
    <row r="769" spans="1:6">
      <c r="A769" t="s">
        <v>795</v>
      </c>
      <c r="B769" s="1">
        <v>0.52550586196277127</v>
      </c>
      <c r="C769" t="s">
        <v>797</v>
      </c>
      <c r="D769" s="1">
        <v>0.88784051520757767</v>
      </c>
      <c r="E769" t="s">
        <v>803</v>
      </c>
      <c r="F769" s="1">
        <v>0.56431732392444178</v>
      </c>
    </row>
    <row r="770" spans="1:6">
      <c r="A770" t="s">
        <v>795</v>
      </c>
      <c r="B770" s="1">
        <v>0.52550586196277127</v>
      </c>
      <c r="C770" t="s">
        <v>797</v>
      </c>
      <c r="D770" s="1">
        <v>0.88784051520757767</v>
      </c>
      <c r="E770" t="s">
        <v>804</v>
      </c>
      <c r="F770" s="1">
        <v>0.16336368055754713</v>
      </c>
    </row>
    <row r="771" spans="1:6">
      <c r="A771" t="s">
        <v>795</v>
      </c>
      <c r="B771" s="1">
        <v>0.52550586196277127</v>
      </c>
      <c r="C771" t="s">
        <v>797</v>
      </c>
      <c r="D771" s="1">
        <v>0.88784051520757767</v>
      </c>
      <c r="E771" t="s">
        <v>805</v>
      </c>
      <c r="F771" s="1">
        <v>0.36115912634095504</v>
      </c>
    </row>
    <row r="772" spans="1:6">
      <c r="A772" t="s">
        <v>795</v>
      </c>
      <c r="B772" s="1">
        <v>0.52550586196277127</v>
      </c>
      <c r="C772" t="s">
        <v>797</v>
      </c>
      <c r="D772" s="1">
        <v>0.88784051520757767</v>
      </c>
      <c r="E772" t="s">
        <v>806</v>
      </c>
      <c r="F772" s="1">
        <v>0.68781331891962438</v>
      </c>
    </row>
    <row r="773" spans="1:6">
      <c r="A773" t="s">
        <v>795</v>
      </c>
      <c r="B773" s="1">
        <v>0.52550586196277127</v>
      </c>
      <c r="C773" t="s">
        <v>797</v>
      </c>
      <c r="D773" s="1">
        <v>0.88784051520757767</v>
      </c>
      <c r="E773" t="s">
        <v>807</v>
      </c>
      <c r="F773" s="1">
        <v>0.72190147880028055</v>
      </c>
    </row>
    <row r="774" spans="1:6">
      <c r="A774" t="s">
        <v>795</v>
      </c>
      <c r="B774" s="1">
        <v>0.52550586196277127</v>
      </c>
      <c r="C774" t="s">
        <v>797</v>
      </c>
      <c r="D774" s="1">
        <v>0.88784051520757767</v>
      </c>
      <c r="E774" t="s">
        <v>808</v>
      </c>
      <c r="F774" s="1">
        <v>0.24449996488027437</v>
      </c>
    </row>
    <row r="775" spans="1:6">
      <c r="A775" t="s">
        <v>795</v>
      </c>
      <c r="B775" s="1">
        <v>0.52550586196277127</v>
      </c>
      <c r="C775" t="s">
        <v>797</v>
      </c>
      <c r="D775" s="1">
        <v>0.88784051520757767</v>
      </c>
      <c r="E775" t="s">
        <v>809</v>
      </c>
      <c r="F775" s="1">
        <v>0.90155320010166018</v>
      </c>
    </row>
    <row r="776" spans="1:6">
      <c r="A776" t="s">
        <v>795</v>
      </c>
      <c r="B776" s="1">
        <v>0.52550586196277127</v>
      </c>
      <c r="C776" t="s">
        <v>797</v>
      </c>
      <c r="D776" s="1">
        <v>0.88784051520757767</v>
      </c>
      <c r="E776" t="s">
        <v>810</v>
      </c>
      <c r="F776" s="1">
        <v>0.67466183906011656</v>
      </c>
    </row>
    <row r="777" spans="1:6">
      <c r="A777" t="s">
        <v>795</v>
      </c>
      <c r="B777" s="1">
        <v>0.52550586196277127</v>
      </c>
      <c r="C777" t="s">
        <v>797</v>
      </c>
      <c r="D777" s="1">
        <v>0.88784051520757767</v>
      </c>
      <c r="E777" t="s">
        <v>811</v>
      </c>
      <c r="F777" s="1">
        <v>0.66209711222631173</v>
      </c>
    </row>
    <row r="778" spans="1:6">
      <c r="A778" t="s">
        <v>795</v>
      </c>
      <c r="B778" s="1">
        <v>0.52550586196277127</v>
      </c>
      <c r="C778" t="s">
        <v>797</v>
      </c>
      <c r="D778" s="1">
        <v>0.88784051520757767</v>
      </c>
      <c r="E778" t="s">
        <v>812</v>
      </c>
      <c r="F778" s="1">
        <v>0.69151277380979492</v>
      </c>
    </row>
    <row r="779" spans="1:6">
      <c r="A779" t="s">
        <v>795</v>
      </c>
      <c r="B779" s="1">
        <v>0.52550586196277127</v>
      </c>
      <c r="C779" t="s">
        <v>797</v>
      </c>
      <c r="D779" s="1">
        <v>0.88784051520757767</v>
      </c>
      <c r="E779" t="s">
        <v>813</v>
      </c>
      <c r="F779" s="1">
        <v>0.28171156719152013</v>
      </c>
    </row>
    <row r="780" spans="1:6">
      <c r="A780" t="s">
        <v>795</v>
      </c>
      <c r="B780" s="1">
        <v>0.52550586196277127</v>
      </c>
      <c r="C780" t="s">
        <v>797</v>
      </c>
      <c r="D780" s="1">
        <v>0.88784051520757767</v>
      </c>
      <c r="E780" t="s">
        <v>814</v>
      </c>
      <c r="F780" s="1">
        <v>0.73059607373704816</v>
      </c>
    </row>
    <row r="781" spans="1:6">
      <c r="A781" t="s">
        <v>795</v>
      </c>
      <c r="B781" s="1">
        <v>0.52550586196277127</v>
      </c>
      <c r="C781" t="s">
        <v>797</v>
      </c>
      <c r="D781" s="1">
        <v>0.88784051520757767</v>
      </c>
      <c r="E781" t="s">
        <v>815</v>
      </c>
      <c r="F781" s="1">
        <v>0.22125112452419227</v>
      </c>
    </row>
    <row r="782" spans="1:6">
      <c r="A782" t="s">
        <v>795</v>
      </c>
      <c r="B782" s="1">
        <v>0.52550586196277127</v>
      </c>
      <c r="C782" t="s">
        <v>797</v>
      </c>
      <c r="D782" s="1">
        <v>0.88784051520757767</v>
      </c>
      <c r="E782" t="s">
        <v>816</v>
      </c>
      <c r="F782" s="1">
        <v>0.68020023459029322</v>
      </c>
    </row>
    <row r="783" spans="1:6">
      <c r="A783" t="s">
        <v>795</v>
      </c>
      <c r="B783" s="1">
        <v>0.52550586196277127</v>
      </c>
      <c r="C783" t="s">
        <v>797</v>
      </c>
      <c r="D783" s="1">
        <v>0.88784051520757767</v>
      </c>
      <c r="E783" t="s">
        <v>817</v>
      </c>
      <c r="F783" s="1">
        <v>0.81385785154566348</v>
      </c>
    </row>
    <row r="784" spans="1:6">
      <c r="A784" t="s">
        <v>795</v>
      </c>
      <c r="B784" s="1">
        <v>0.52550586196277127</v>
      </c>
      <c r="C784" t="s">
        <v>797</v>
      </c>
      <c r="D784" s="1">
        <v>0.88784051520757767</v>
      </c>
      <c r="E784" t="s">
        <v>818</v>
      </c>
      <c r="F784" s="1">
        <v>0.7513701388364582</v>
      </c>
    </row>
    <row r="785" spans="1:6">
      <c r="A785" t="s">
        <v>795</v>
      </c>
      <c r="B785" s="1">
        <v>0.52550586196277127</v>
      </c>
      <c r="C785" t="s">
        <v>797</v>
      </c>
      <c r="D785" s="1">
        <v>0.88784051520757767</v>
      </c>
      <c r="E785" t="s">
        <v>819</v>
      </c>
      <c r="F785" s="1">
        <v>0.13588660255653007</v>
      </c>
    </row>
    <row r="786" spans="1:6">
      <c r="A786" t="s">
        <v>795</v>
      </c>
      <c r="B786" s="1">
        <v>0.52550586196277127</v>
      </c>
      <c r="C786" t="s">
        <v>797</v>
      </c>
      <c r="D786" s="1">
        <v>0.88784051520757767</v>
      </c>
      <c r="E786" t="s">
        <v>820</v>
      </c>
      <c r="F786" s="1">
        <v>0.99040773357778922</v>
      </c>
    </row>
    <row r="787" spans="1:6">
      <c r="A787" t="s">
        <v>795</v>
      </c>
      <c r="B787" s="1">
        <v>0.52550586196277127</v>
      </c>
      <c r="C787" t="s">
        <v>797</v>
      </c>
      <c r="D787" s="1">
        <v>0.88784051520757767</v>
      </c>
      <c r="E787" t="s">
        <v>821</v>
      </c>
      <c r="F787" s="1">
        <v>0.74249088093749049</v>
      </c>
    </row>
    <row r="788" spans="1:6">
      <c r="A788" t="s">
        <v>795</v>
      </c>
      <c r="B788" s="1">
        <v>0.52550586196277127</v>
      </c>
      <c r="C788" t="s">
        <v>822</v>
      </c>
      <c r="D788" s="1">
        <v>0.9910442883158086</v>
      </c>
      <c r="E788" t="s">
        <v>823</v>
      </c>
      <c r="F788" s="1">
        <v>0.21659809086155302</v>
      </c>
    </row>
    <row r="789" spans="1:6">
      <c r="A789" t="s">
        <v>795</v>
      </c>
      <c r="B789" s="1">
        <v>0.52550586196277127</v>
      </c>
      <c r="C789" t="s">
        <v>822</v>
      </c>
      <c r="D789" s="1">
        <v>0.9910442883158086</v>
      </c>
      <c r="E789" t="s">
        <v>824</v>
      </c>
      <c r="F789" s="1">
        <v>0.86056865246289294</v>
      </c>
    </row>
    <row r="790" spans="1:6">
      <c r="A790" t="s">
        <v>795</v>
      </c>
      <c r="B790" s="1">
        <v>0.52550586196277127</v>
      </c>
      <c r="C790" t="s">
        <v>822</v>
      </c>
      <c r="D790" s="1">
        <v>0.9910442883158086</v>
      </c>
      <c r="E790" t="s">
        <v>825</v>
      </c>
      <c r="F790" s="1">
        <v>0.27870108100550595</v>
      </c>
    </row>
    <row r="791" spans="1:6">
      <c r="A791" t="s">
        <v>795</v>
      </c>
      <c r="B791" s="1">
        <v>0.52550586196277127</v>
      </c>
      <c r="C791" t="s">
        <v>822</v>
      </c>
      <c r="D791" s="1">
        <v>0.9910442883158086</v>
      </c>
      <c r="E791" t="s">
        <v>826</v>
      </c>
      <c r="F791" s="1">
        <v>0.58454811982025212</v>
      </c>
    </row>
    <row r="792" spans="1:6">
      <c r="A792" t="s">
        <v>795</v>
      </c>
      <c r="B792" s="1">
        <v>0.52550586196277127</v>
      </c>
      <c r="C792" t="s">
        <v>822</v>
      </c>
      <c r="D792" s="1">
        <v>0.9910442883158086</v>
      </c>
      <c r="E792" t="s">
        <v>827</v>
      </c>
      <c r="F792" s="1">
        <v>0.72931617178152641</v>
      </c>
    </row>
    <row r="793" spans="1:6">
      <c r="A793" t="s">
        <v>795</v>
      </c>
      <c r="B793" s="1">
        <v>0.52550586196277127</v>
      </c>
      <c r="C793" t="s">
        <v>822</v>
      </c>
      <c r="D793" s="1">
        <v>0.9910442883158086</v>
      </c>
      <c r="E793" t="s">
        <v>828</v>
      </c>
      <c r="F793" s="1">
        <v>0.69204834087624534</v>
      </c>
    </row>
    <row r="794" spans="1:6">
      <c r="A794" t="s">
        <v>795</v>
      </c>
      <c r="B794" s="1">
        <v>0.52550586196277127</v>
      </c>
      <c r="C794" t="s">
        <v>822</v>
      </c>
      <c r="D794" s="1">
        <v>0.9910442883158086</v>
      </c>
      <c r="E794" t="s">
        <v>829</v>
      </c>
      <c r="F794" s="1">
        <v>0.68426215192307094</v>
      </c>
    </row>
    <row r="795" spans="1:6">
      <c r="A795" t="s">
        <v>795</v>
      </c>
      <c r="B795" s="1">
        <v>0.52550586196277127</v>
      </c>
      <c r="C795" t="s">
        <v>822</v>
      </c>
      <c r="D795" s="1">
        <v>0.9910442883158086</v>
      </c>
      <c r="E795" t="s">
        <v>830</v>
      </c>
      <c r="F795" s="1">
        <v>0.27989493545422339</v>
      </c>
    </row>
    <row r="796" spans="1:6">
      <c r="A796" t="s">
        <v>795</v>
      </c>
      <c r="B796" s="1">
        <v>0.52550586196277127</v>
      </c>
      <c r="C796" t="s">
        <v>822</v>
      </c>
      <c r="D796" s="1">
        <v>0.9910442883158086</v>
      </c>
      <c r="E796" t="s">
        <v>831</v>
      </c>
      <c r="F796" s="1">
        <v>0.25029236998438187</v>
      </c>
    </row>
    <row r="797" spans="1:6">
      <c r="A797" t="s">
        <v>795</v>
      </c>
      <c r="B797" s="1">
        <v>0.52550586196277127</v>
      </c>
      <c r="C797" t="s">
        <v>822</v>
      </c>
      <c r="D797" s="1">
        <v>0.9910442883158086</v>
      </c>
      <c r="E797" t="s">
        <v>832</v>
      </c>
      <c r="F797" s="1">
        <v>0.28535569438744501</v>
      </c>
    </row>
    <row r="798" spans="1:6">
      <c r="A798" t="s">
        <v>795</v>
      </c>
      <c r="B798" s="1">
        <v>0.52550586196277127</v>
      </c>
      <c r="C798" t="s">
        <v>822</v>
      </c>
      <c r="D798" s="1">
        <v>0.9910442883158086</v>
      </c>
      <c r="E798" t="s">
        <v>833</v>
      </c>
      <c r="F798" s="1">
        <v>7.5115715495023161E-2</v>
      </c>
    </row>
    <row r="799" spans="1:6">
      <c r="A799" t="s">
        <v>795</v>
      </c>
      <c r="B799" s="1">
        <v>0.52550586196277127</v>
      </c>
      <c r="C799" t="s">
        <v>822</v>
      </c>
      <c r="D799" s="1">
        <v>0.9910442883158086</v>
      </c>
      <c r="E799" t="s">
        <v>834</v>
      </c>
      <c r="F799" s="1">
        <v>0.48279161419510952</v>
      </c>
    </row>
    <row r="800" spans="1:6">
      <c r="A800" t="s">
        <v>795</v>
      </c>
      <c r="B800" s="1">
        <v>0.52550586196277127</v>
      </c>
      <c r="C800" t="s">
        <v>822</v>
      </c>
      <c r="D800" s="1">
        <v>0.9910442883158086</v>
      </c>
      <c r="E800" t="s">
        <v>835</v>
      </c>
      <c r="F800" s="1">
        <v>0.98590520690448913</v>
      </c>
    </row>
    <row r="801" spans="1:6">
      <c r="A801" t="s">
        <v>795</v>
      </c>
      <c r="B801" s="1">
        <v>0.52550586196277127</v>
      </c>
      <c r="C801" t="s">
        <v>822</v>
      </c>
      <c r="D801" s="1">
        <v>0.9910442883158086</v>
      </c>
      <c r="E801" t="s">
        <v>836</v>
      </c>
      <c r="F801" s="1">
        <v>7.297509705425409E-2</v>
      </c>
    </row>
    <row r="802" spans="1:6">
      <c r="A802" t="s">
        <v>795</v>
      </c>
      <c r="B802" s="1">
        <v>0.52550586196277127</v>
      </c>
      <c r="C802" t="s">
        <v>822</v>
      </c>
      <c r="D802" s="1">
        <v>0.9910442883158086</v>
      </c>
      <c r="E802" t="s">
        <v>837</v>
      </c>
      <c r="F802" s="1">
        <v>0.23883403358961364</v>
      </c>
    </row>
    <row r="803" spans="1:6">
      <c r="A803" t="s">
        <v>795</v>
      </c>
      <c r="B803" s="1">
        <v>0.52550586196277127</v>
      </c>
      <c r="C803" t="s">
        <v>822</v>
      </c>
      <c r="D803" s="1">
        <v>0.9910442883158086</v>
      </c>
      <c r="E803" t="s">
        <v>838</v>
      </c>
      <c r="F803" s="1">
        <v>0.5592214338796182</v>
      </c>
    </row>
    <row r="804" spans="1:6">
      <c r="A804" t="s">
        <v>795</v>
      </c>
      <c r="B804" s="1">
        <v>0.52550586196277127</v>
      </c>
      <c r="C804" t="s">
        <v>822</v>
      </c>
      <c r="D804" s="1">
        <v>0.9910442883158086</v>
      </c>
      <c r="E804" t="s">
        <v>839</v>
      </c>
      <c r="F804" s="1">
        <v>6.4527022793737454E-2</v>
      </c>
    </row>
    <row r="805" spans="1:6">
      <c r="A805" t="s">
        <v>795</v>
      </c>
      <c r="B805" s="1">
        <v>0.52550586196277127</v>
      </c>
      <c r="C805" t="s">
        <v>822</v>
      </c>
      <c r="D805" s="1">
        <v>0.9910442883158086</v>
      </c>
      <c r="E805" t="s">
        <v>840</v>
      </c>
      <c r="F805" s="1">
        <v>0.60881260086698485</v>
      </c>
    </row>
    <row r="806" spans="1:6">
      <c r="A806" t="s">
        <v>795</v>
      </c>
      <c r="B806" s="1">
        <v>0.52550586196277127</v>
      </c>
      <c r="C806" t="s">
        <v>822</v>
      </c>
      <c r="D806" s="1">
        <v>0.9910442883158086</v>
      </c>
      <c r="E806" t="s">
        <v>841</v>
      </c>
      <c r="F806" s="1">
        <v>0.99088226361129417</v>
      </c>
    </row>
    <row r="807" spans="1:6">
      <c r="A807" t="s">
        <v>795</v>
      </c>
      <c r="B807" s="1">
        <v>0.52550586196277127</v>
      </c>
      <c r="C807" t="s">
        <v>822</v>
      </c>
      <c r="D807" s="1">
        <v>0.9910442883158086</v>
      </c>
      <c r="E807" t="s">
        <v>842</v>
      </c>
      <c r="F807" s="1">
        <v>0.2708049529669222</v>
      </c>
    </row>
    <row r="808" spans="1:6">
      <c r="A808" t="s">
        <v>795</v>
      </c>
      <c r="B808" s="1">
        <v>0.52550586196277127</v>
      </c>
      <c r="C808" t="s">
        <v>822</v>
      </c>
      <c r="D808" s="1">
        <v>0.9910442883158086</v>
      </c>
      <c r="E808" t="s">
        <v>843</v>
      </c>
      <c r="F808" s="1">
        <v>0.29889093510863862</v>
      </c>
    </row>
    <row r="809" spans="1:6">
      <c r="A809" t="s">
        <v>795</v>
      </c>
      <c r="B809" s="1">
        <v>0.52550586196277127</v>
      </c>
      <c r="C809" t="s">
        <v>822</v>
      </c>
      <c r="D809" s="1">
        <v>0.9910442883158086</v>
      </c>
      <c r="E809" t="s">
        <v>844</v>
      </c>
      <c r="F809" s="1">
        <v>0.31636281328849125</v>
      </c>
    </row>
    <row r="810" spans="1:6">
      <c r="A810" t="s">
        <v>795</v>
      </c>
      <c r="B810" s="1">
        <v>0.52550586196277127</v>
      </c>
      <c r="C810" t="s">
        <v>822</v>
      </c>
      <c r="D810" s="1">
        <v>0.9910442883158086</v>
      </c>
      <c r="E810" t="s">
        <v>845</v>
      </c>
      <c r="F810" s="1">
        <v>0.80808924118403791</v>
      </c>
    </row>
    <row r="811" spans="1:6">
      <c r="A811" t="s">
        <v>795</v>
      </c>
      <c r="B811" s="1">
        <v>0.52550586196277127</v>
      </c>
      <c r="C811" t="s">
        <v>822</v>
      </c>
      <c r="D811" s="1">
        <v>0.9910442883158086</v>
      </c>
      <c r="E811" t="s">
        <v>846</v>
      </c>
      <c r="F811" s="1">
        <v>0.77413199928611198</v>
      </c>
    </row>
    <row r="812" spans="1:6">
      <c r="A812" t="s">
        <v>795</v>
      </c>
      <c r="B812" s="1">
        <v>0.52550586196277127</v>
      </c>
      <c r="C812" t="s">
        <v>822</v>
      </c>
      <c r="D812" s="1">
        <v>0.9910442883158086</v>
      </c>
      <c r="E812" t="s">
        <v>847</v>
      </c>
      <c r="F812" s="1">
        <v>0.54397382690456642</v>
      </c>
    </row>
    <row r="813" spans="1:6">
      <c r="A813" t="s">
        <v>795</v>
      </c>
      <c r="B813" s="1">
        <v>0.52550586196277127</v>
      </c>
      <c r="C813" t="s">
        <v>822</v>
      </c>
      <c r="D813" s="1">
        <v>0.9910442883158086</v>
      </c>
      <c r="E813" t="s">
        <v>848</v>
      </c>
      <c r="F813" s="1">
        <v>0.21596521066305996</v>
      </c>
    </row>
    <row r="814" spans="1:6">
      <c r="A814" t="s">
        <v>795</v>
      </c>
      <c r="B814" s="1">
        <v>0.52550586196277127</v>
      </c>
      <c r="C814" t="s">
        <v>822</v>
      </c>
      <c r="D814" s="1">
        <v>0.9910442883158086</v>
      </c>
      <c r="E814" t="s">
        <v>849</v>
      </c>
      <c r="F814" s="1">
        <v>9.3626544724346838E-2</v>
      </c>
    </row>
    <row r="815" spans="1:6">
      <c r="A815" t="s">
        <v>795</v>
      </c>
      <c r="B815" s="1">
        <v>0.52550586196277127</v>
      </c>
      <c r="C815" t="s">
        <v>822</v>
      </c>
      <c r="D815" s="1">
        <v>0.9910442883158086</v>
      </c>
      <c r="E815" t="s">
        <v>850</v>
      </c>
      <c r="F815" s="1">
        <v>4.7555441452049485E-2</v>
      </c>
    </row>
    <row r="816" spans="1:6">
      <c r="A816" t="s">
        <v>795</v>
      </c>
      <c r="B816" s="1">
        <v>0.52550586196277127</v>
      </c>
      <c r="C816" t="s">
        <v>822</v>
      </c>
      <c r="D816" s="1">
        <v>0.9910442883158086</v>
      </c>
      <c r="E816" t="s">
        <v>851</v>
      </c>
      <c r="F816" s="1">
        <v>0.82490992974625121</v>
      </c>
    </row>
    <row r="817" spans="1:6">
      <c r="A817" t="s">
        <v>795</v>
      </c>
      <c r="B817" s="1">
        <v>0.52550586196277127</v>
      </c>
      <c r="C817" t="s">
        <v>822</v>
      </c>
      <c r="D817" s="1">
        <v>0.9910442883158086</v>
      </c>
      <c r="E817" t="s">
        <v>852</v>
      </c>
      <c r="F817" s="1">
        <v>0.73838698134866143</v>
      </c>
    </row>
    <row r="818" spans="1:6">
      <c r="A818" t="s">
        <v>795</v>
      </c>
      <c r="B818" s="1">
        <v>0.52550586196277127</v>
      </c>
      <c r="C818" t="s">
        <v>822</v>
      </c>
      <c r="D818" s="1">
        <v>0.9910442883158086</v>
      </c>
      <c r="E818" t="s">
        <v>853</v>
      </c>
      <c r="F818" s="1">
        <v>0.88388010650266058</v>
      </c>
    </row>
    <row r="819" spans="1:6">
      <c r="A819" t="s">
        <v>795</v>
      </c>
      <c r="B819" s="1">
        <v>0.52550586196277127</v>
      </c>
      <c r="C819" t="s">
        <v>822</v>
      </c>
      <c r="D819" s="1">
        <v>0.9910442883158086</v>
      </c>
      <c r="E819" t="s">
        <v>854</v>
      </c>
      <c r="F819" s="1">
        <v>8.0816796353866405E-4</v>
      </c>
    </row>
    <row r="820" spans="1:6">
      <c r="A820" t="s">
        <v>795</v>
      </c>
      <c r="B820" s="1">
        <v>0.52550586196277127</v>
      </c>
      <c r="C820" t="s">
        <v>822</v>
      </c>
      <c r="D820" s="1">
        <v>0.9910442883158086</v>
      </c>
      <c r="E820" t="s">
        <v>855</v>
      </c>
      <c r="F820" s="1">
        <v>0.2098250714420965</v>
      </c>
    </row>
    <row r="821" spans="1:6">
      <c r="A821" t="s">
        <v>795</v>
      </c>
      <c r="B821" s="1">
        <v>0.52550586196277127</v>
      </c>
      <c r="C821" t="s">
        <v>822</v>
      </c>
      <c r="D821" s="1">
        <v>0.9910442883158086</v>
      </c>
      <c r="E821" t="s">
        <v>856</v>
      </c>
      <c r="F821" s="1">
        <v>0.69490525169954731</v>
      </c>
    </row>
    <row r="822" spans="1:6">
      <c r="A822" t="s">
        <v>795</v>
      </c>
      <c r="B822" s="1">
        <v>0.52550586196277127</v>
      </c>
      <c r="C822" t="s">
        <v>822</v>
      </c>
      <c r="D822" s="1">
        <v>0.9910442883158086</v>
      </c>
      <c r="E822" t="s">
        <v>857</v>
      </c>
      <c r="F822" s="1">
        <v>0.35499367207343202</v>
      </c>
    </row>
    <row r="823" spans="1:6">
      <c r="A823" t="s">
        <v>795</v>
      </c>
      <c r="B823" s="1">
        <v>0.52550586196277127</v>
      </c>
      <c r="C823" t="s">
        <v>822</v>
      </c>
      <c r="D823" s="1">
        <v>0.9910442883158086</v>
      </c>
      <c r="E823" t="s">
        <v>858</v>
      </c>
      <c r="F823" s="1">
        <v>0.23831962365394865</v>
      </c>
    </row>
    <row r="824" spans="1:6">
      <c r="A824" t="s">
        <v>795</v>
      </c>
      <c r="B824" s="1">
        <v>0.52550586196277127</v>
      </c>
      <c r="C824" t="s">
        <v>822</v>
      </c>
      <c r="D824" s="1">
        <v>0.9910442883158086</v>
      </c>
      <c r="E824" t="s">
        <v>859</v>
      </c>
      <c r="F824" s="1">
        <v>8.6012899908181062E-2</v>
      </c>
    </row>
    <row r="825" spans="1:6">
      <c r="A825" t="s">
        <v>795</v>
      </c>
      <c r="B825" s="1">
        <v>0.52550586196277127</v>
      </c>
      <c r="C825" t="s">
        <v>822</v>
      </c>
      <c r="D825" s="1">
        <v>0.9910442883158086</v>
      </c>
      <c r="E825" t="s">
        <v>860</v>
      </c>
      <c r="F825" s="1">
        <v>0.4217067388414496</v>
      </c>
    </row>
    <row r="826" spans="1:6">
      <c r="A826" t="s">
        <v>795</v>
      </c>
      <c r="B826" s="1">
        <v>0.52550586196277127</v>
      </c>
      <c r="C826" t="s">
        <v>822</v>
      </c>
      <c r="D826" s="1">
        <v>0.9910442883158086</v>
      </c>
      <c r="E826" t="s">
        <v>861</v>
      </c>
      <c r="F826" s="1">
        <v>0.31163133337765692</v>
      </c>
    </row>
    <row r="827" spans="1:6">
      <c r="A827" t="s">
        <v>795</v>
      </c>
      <c r="B827" s="1">
        <v>0.52550586196277127</v>
      </c>
      <c r="C827" t="s">
        <v>822</v>
      </c>
      <c r="D827" s="1">
        <v>0.9910442883158086</v>
      </c>
      <c r="E827" t="s">
        <v>862</v>
      </c>
      <c r="F827" s="1">
        <v>0.15911413829068133</v>
      </c>
    </row>
    <row r="828" spans="1:6">
      <c r="A828" t="s">
        <v>795</v>
      </c>
      <c r="B828" s="1">
        <v>0.52550586196277127</v>
      </c>
      <c r="C828" t="s">
        <v>822</v>
      </c>
      <c r="D828" s="1">
        <v>0.9910442883158086</v>
      </c>
      <c r="E828" t="s">
        <v>863</v>
      </c>
      <c r="F828" s="1">
        <v>0.10293403358499453</v>
      </c>
    </row>
    <row r="829" spans="1:6">
      <c r="A829" t="s">
        <v>795</v>
      </c>
      <c r="B829" s="1">
        <v>0.52550586196277127</v>
      </c>
      <c r="C829" t="s">
        <v>822</v>
      </c>
      <c r="D829" s="1">
        <v>0.9910442883158086</v>
      </c>
      <c r="E829" t="s">
        <v>864</v>
      </c>
      <c r="F829" s="1">
        <v>0.61405086624395544</v>
      </c>
    </row>
    <row r="830" spans="1:6">
      <c r="A830" t="s">
        <v>795</v>
      </c>
      <c r="B830" s="1">
        <v>0.52550586196277127</v>
      </c>
      <c r="C830" t="s">
        <v>822</v>
      </c>
      <c r="D830" s="1">
        <v>0.9910442883158086</v>
      </c>
      <c r="E830" t="s">
        <v>865</v>
      </c>
      <c r="F830" s="1">
        <v>0.98829127013686369</v>
      </c>
    </row>
    <row r="831" spans="1:6">
      <c r="A831" t="s">
        <v>795</v>
      </c>
      <c r="B831" s="1">
        <v>0.52550586196277127</v>
      </c>
      <c r="C831" t="s">
        <v>822</v>
      </c>
      <c r="D831" s="1">
        <v>0.9910442883158086</v>
      </c>
      <c r="E831" t="s">
        <v>866</v>
      </c>
      <c r="F831" s="1">
        <v>0.7480047092924369</v>
      </c>
    </row>
    <row r="832" spans="1:6">
      <c r="A832" t="s">
        <v>795</v>
      </c>
      <c r="B832" s="1">
        <v>0.52550586196277127</v>
      </c>
      <c r="C832" t="s">
        <v>822</v>
      </c>
      <c r="D832" s="1">
        <v>0.9910442883158086</v>
      </c>
      <c r="E832" t="s">
        <v>867</v>
      </c>
      <c r="F832" s="1">
        <v>0.57341342667372075</v>
      </c>
    </row>
    <row r="833" spans="1:6">
      <c r="A833" t="s">
        <v>795</v>
      </c>
      <c r="B833" s="1">
        <v>0.52550586196277127</v>
      </c>
      <c r="C833" t="s">
        <v>822</v>
      </c>
      <c r="D833" s="1">
        <v>0.9910442883158086</v>
      </c>
      <c r="E833" t="s">
        <v>868</v>
      </c>
      <c r="F833" s="1">
        <v>0.28978308097424843</v>
      </c>
    </row>
    <row r="834" spans="1:6">
      <c r="A834" t="s">
        <v>795</v>
      </c>
      <c r="B834" s="1">
        <v>0.52550586196277127</v>
      </c>
      <c r="C834" t="s">
        <v>822</v>
      </c>
      <c r="D834" s="1">
        <v>0.9910442883158086</v>
      </c>
      <c r="E834" t="s">
        <v>869</v>
      </c>
      <c r="F834" s="1">
        <v>0.10850468148450287</v>
      </c>
    </row>
    <row r="835" spans="1:6">
      <c r="A835" t="s">
        <v>795</v>
      </c>
      <c r="B835" s="1">
        <v>0.52550586196277127</v>
      </c>
      <c r="C835" t="s">
        <v>822</v>
      </c>
      <c r="D835" s="1">
        <v>0.9910442883158086</v>
      </c>
      <c r="E835" t="s">
        <v>870</v>
      </c>
      <c r="F835" s="1">
        <v>4.582615939687551E-2</v>
      </c>
    </row>
    <row r="836" spans="1:6">
      <c r="A836" t="s">
        <v>795</v>
      </c>
      <c r="B836" s="1">
        <v>0.52550586196277127</v>
      </c>
      <c r="C836" t="s">
        <v>822</v>
      </c>
      <c r="D836" s="1">
        <v>0.9910442883158086</v>
      </c>
      <c r="E836" t="s">
        <v>871</v>
      </c>
      <c r="F836" s="1">
        <v>0.90238171726355954</v>
      </c>
    </row>
    <row r="837" spans="1:6">
      <c r="A837" t="s">
        <v>795</v>
      </c>
      <c r="B837" s="1">
        <v>0.52550586196277127</v>
      </c>
      <c r="C837" t="s">
        <v>822</v>
      </c>
      <c r="D837" s="1">
        <v>0.9910442883158086</v>
      </c>
      <c r="E837" t="s">
        <v>872</v>
      </c>
      <c r="F837" s="1">
        <v>0.89389175279295241</v>
      </c>
    </row>
    <row r="838" spans="1:6">
      <c r="A838" t="s">
        <v>795</v>
      </c>
      <c r="B838" s="1">
        <v>0.52550586196277127</v>
      </c>
      <c r="C838" t="s">
        <v>822</v>
      </c>
      <c r="D838" s="1">
        <v>0.9910442883158086</v>
      </c>
      <c r="E838" t="s">
        <v>873</v>
      </c>
      <c r="F838" s="1">
        <v>0.77547127406582372</v>
      </c>
    </row>
    <row r="839" spans="1:6">
      <c r="A839" t="s">
        <v>795</v>
      </c>
      <c r="B839" s="1">
        <v>0.52550586196277127</v>
      </c>
      <c r="C839" t="s">
        <v>822</v>
      </c>
      <c r="D839" s="1">
        <v>0.9910442883158086</v>
      </c>
      <c r="E839" t="s">
        <v>874</v>
      </c>
      <c r="F839" s="1">
        <v>0.70991327783246161</v>
      </c>
    </row>
    <row r="840" spans="1:6">
      <c r="A840" t="s">
        <v>795</v>
      </c>
      <c r="B840" s="1">
        <v>0.52550586196277127</v>
      </c>
      <c r="C840" t="s">
        <v>822</v>
      </c>
      <c r="D840" s="1">
        <v>0.9910442883158086</v>
      </c>
      <c r="E840" t="s">
        <v>875</v>
      </c>
      <c r="F840" s="1">
        <v>0.32449988492906812</v>
      </c>
    </row>
    <row r="841" spans="1:6">
      <c r="A841" t="s">
        <v>795</v>
      </c>
      <c r="B841" s="1">
        <v>0.52550586196277127</v>
      </c>
      <c r="C841" t="s">
        <v>822</v>
      </c>
      <c r="D841" s="1">
        <v>0.9910442883158086</v>
      </c>
      <c r="E841" t="s">
        <v>876</v>
      </c>
      <c r="F841" s="1">
        <v>0.83863242483442568</v>
      </c>
    </row>
    <row r="842" spans="1:6">
      <c r="A842" t="s">
        <v>795</v>
      </c>
      <c r="B842" s="1">
        <v>0.52550586196277127</v>
      </c>
      <c r="C842" t="s">
        <v>822</v>
      </c>
      <c r="D842" s="1">
        <v>0.9910442883158086</v>
      </c>
      <c r="E842" t="s">
        <v>877</v>
      </c>
      <c r="F842" s="1">
        <v>0.92436788052999508</v>
      </c>
    </row>
    <row r="843" spans="1:6">
      <c r="A843" t="s">
        <v>795</v>
      </c>
      <c r="B843" s="1">
        <v>0.52550586196277127</v>
      </c>
      <c r="C843" t="s">
        <v>822</v>
      </c>
      <c r="D843" s="1">
        <v>0.9910442883158086</v>
      </c>
      <c r="E843" t="s">
        <v>878</v>
      </c>
      <c r="F843" s="1">
        <v>0.35202359710335485</v>
      </c>
    </row>
    <row r="844" spans="1:6">
      <c r="A844" t="s">
        <v>795</v>
      </c>
      <c r="B844" s="1">
        <v>0.52550586196277127</v>
      </c>
      <c r="C844" t="s">
        <v>822</v>
      </c>
      <c r="D844" s="1">
        <v>0.9910442883158086</v>
      </c>
      <c r="E844" t="s">
        <v>879</v>
      </c>
      <c r="F844" s="1">
        <v>0.32798402874836408</v>
      </c>
    </row>
    <row r="845" spans="1:6">
      <c r="A845" t="s">
        <v>795</v>
      </c>
      <c r="B845" s="1">
        <v>0.52550586196277127</v>
      </c>
      <c r="C845" t="s">
        <v>822</v>
      </c>
      <c r="D845" s="1">
        <v>0.9910442883158086</v>
      </c>
      <c r="E845" t="s">
        <v>880</v>
      </c>
      <c r="F845" s="1">
        <v>0.8959835634364951</v>
      </c>
    </row>
    <row r="846" spans="1:6">
      <c r="A846" t="s">
        <v>795</v>
      </c>
      <c r="B846" s="1">
        <v>0.52550586196277127</v>
      </c>
      <c r="C846" t="s">
        <v>822</v>
      </c>
      <c r="D846" s="1">
        <v>0.9910442883158086</v>
      </c>
      <c r="E846" t="s">
        <v>881</v>
      </c>
      <c r="F846" s="1">
        <v>0.36890376985577966</v>
      </c>
    </row>
    <row r="847" spans="1:6">
      <c r="A847" t="s">
        <v>795</v>
      </c>
      <c r="B847" s="1">
        <v>0.52550586196277127</v>
      </c>
      <c r="C847" t="s">
        <v>822</v>
      </c>
      <c r="D847" s="1">
        <v>0.9910442883158086</v>
      </c>
      <c r="E847" t="s">
        <v>882</v>
      </c>
      <c r="F847" s="1">
        <v>0.90826277949734902</v>
      </c>
    </row>
    <row r="848" spans="1:6">
      <c r="A848" t="s">
        <v>795</v>
      </c>
      <c r="B848" s="1">
        <v>0.52550586196277127</v>
      </c>
      <c r="C848" t="s">
        <v>822</v>
      </c>
      <c r="D848" s="1">
        <v>0.9910442883158086</v>
      </c>
      <c r="E848" t="s">
        <v>883</v>
      </c>
      <c r="F848" s="1">
        <v>1.946424885990472E-2</v>
      </c>
    </row>
    <row r="849" spans="1:6">
      <c r="A849" t="s">
        <v>795</v>
      </c>
      <c r="B849" s="1">
        <v>0.52550586196277127</v>
      </c>
      <c r="C849" t="s">
        <v>822</v>
      </c>
      <c r="D849" s="1">
        <v>0.9910442883158086</v>
      </c>
      <c r="E849" t="s">
        <v>884</v>
      </c>
      <c r="F849" s="1">
        <v>0.37630568067199111</v>
      </c>
    </row>
    <row r="850" spans="1:6">
      <c r="A850" t="s">
        <v>795</v>
      </c>
      <c r="B850" s="1">
        <v>0.52550586196277105</v>
      </c>
      <c r="C850" t="s">
        <v>885</v>
      </c>
      <c r="D850" s="1">
        <v>0.54565087362919495</v>
      </c>
      <c r="E850" t="s">
        <v>886</v>
      </c>
      <c r="F850" s="1">
        <v>0.74385402650220589</v>
      </c>
    </row>
    <row r="851" spans="1:6">
      <c r="A851" t="s">
        <v>795</v>
      </c>
      <c r="B851" s="1">
        <v>0.52550586196277105</v>
      </c>
      <c r="C851" t="s">
        <v>885</v>
      </c>
      <c r="D851" s="1">
        <v>0.54565087362919495</v>
      </c>
      <c r="E851" t="s">
        <v>887</v>
      </c>
      <c r="F851" s="1">
        <v>0.26239208770521782</v>
      </c>
    </row>
    <row r="852" spans="1:6">
      <c r="A852" t="s">
        <v>795</v>
      </c>
      <c r="B852" s="1">
        <v>0.52550586196277105</v>
      </c>
      <c r="C852" t="s">
        <v>885</v>
      </c>
      <c r="D852" s="1">
        <v>0.54565087362919495</v>
      </c>
      <c r="E852" t="s">
        <v>888</v>
      </c>
      <c r="F852" s="1">
        <v>0.48107039316682199</v>
      </c>
    </row>
    <row r="853" spans="1:6">
      <c r="A853" t="s">
        <v>795</v>
      </c>
      <c r="B853" s="1">
        <v>0.52550586196277105</v>
      </c>
      <c r="C853" t="s">
        <v>885</v>
      </c>
      <c r="D853" s="1">
        <v>0.54565087362919495</v>
      </c>
      <c r="E853" t="s">
        <v>889</v>
      </c>
      <c r="F853" s="1">
        <v>0.75079255505633136</v>
      </c>
    </row>
    <row r="854" spans="1:6">
      <c r="A854" t="s">
        <v>795</v>
      </c>
      <c r="B854" s="1">
        <v>0.52550586196277105</v>
      </c>
      <c r="C854" t="s">
        <v>885</v>
      </c>
      <c r="D854" s="1">
        <v>0.54565087362919495</v>
      </c>
      <c r="E854" t="s">
        <v>890</v>
      </c>
      <c r="F854" s="1">
        <v>0.25665306454441783</v>
      </c>
    </row>
    <row r="855" spans="1:6">
      <c r="A855" t="s">
        <v>795</v>
      </c>
      <c r="B855" s="1">
        <v>0.52550586196277105</v>
      </c>
      <c r="C855" t="s">
        <v>885</v>
      </c>
      <c r="D855" s="1">
        <v>0.54565087362919495</v>
      </c>
      <c r="E855" t="s">
        <v>891</v>
      </c>
      <c r="F855" s="1">
        <v>0.23039708550190263</v>
      </c>
    </row>
    <row r="856" spans="1:6">
      <c r="A856" t="s">
        <v>795</v>
      </c>
      <c r="B856" s="1">
        <v>0.52550586196277105</v>
      </c>
      <c r="C856" t="s">
        <v>885</v>
      </c>
      <c r="D856" s="1">
        <v>0.54565087362919495</v>
      </c>
      <c r="E856" t="s">
        <v>892</v>
      </c>
      <c r="F856" s="1">
        <v>0.34932529810557622</v>
      </c>
    </row>
    <row r="857" spans="1:6">
      <c r="A857" t="s">
        <v>795</v>
      </c>
      <c r="B857" s="1">
        <v>0.52550586196277105</v>
      </c>
      <c r="C857" t="s">
        <v>885</v>
      </c>
      <c r="D857" s="1">
        <v>0.54565087362919495</v>
      </c>
      <c r="E857" t="s">
        <v>893</v>
      </c>
      <c r="F857" s="1">
        <v>0.59571923503450197</v>
      </c>
    </row>
    <row r="858" spans="1:6">
      <c r="A858" t="s">
        <v>795</v>
      </c>
      <c r="B858" s="1">
        <v>0.52550586196277105</v>
      </c>
      <c r="C858" t="s">
        <v>885</v>
      </c>
      <c r="D858" s="1">
        <v>0.54565087362919495</v>
      </c>
      <c r="E858" t="s">
        <v>894</v>
      </c>
      <c r="F858" s="1">
        <v>0.78662952640468597</v>
      </c>
    </row>
    <row r="859" spans="1:6">
      <c r="A859" t="s">
        <v>795</v>
      </c>
      <c r="B859" s="1">
        <v>0.52550586196277105</v>
      </c>
      <c r="C859" t="s">
        <v>885</v>
      </c>
      <c r="D859" s="1">
        <v>0.54565087362919495</v>
      </c>
      <c r="E859" t="s">
        <v>895</v>
      </c>
      <c r="F859" s="1">
        <v>0.14044999076889486</v>
      </c>
    </row>
    <row r="860" spans="1:6">
      <c r="A860" t="s">
        <v>795</v>
      </c>
      <c r="B860" s="1">
        <v>0.52550586196277105</v>
      </c>
      <c r="C860" t="s">
        <v>885</v>
      </c>
      <c r="D860" s="1">
        <v>0.54565087362919495</v>
      </c>
      <c r="E860" t="s">
        <v>896</v>
      </c>
      <c r="F860" s="1">
        <v>0.24810309277483711</v>
      </c>
    </row>
    <row r="861" spans="1:6">
      <c r="A861" t="s">
        <v>795</v>
      </c>
      <c r="B861" s="1">
        <v>0.52550586196277105</v>
      </c>
      <c r="C861" t="s">
        <v>885</v>
      </c>
      <c r="D861" s="1">
        <v>0.54565087362919495</v>
      </c>
      <c r="E861" t="s">
        <v>897</v>
      </c>
      <c r="F861" s="1">
        <v>0.59604046544214517</v>
      </c>
    </row>
    <row r="862" spans="1:6">
      <c r="A862" t="s">
        <v>795</v>
      </c>
      <c r="B862" s="1">
        <v>0.52550586196277105</v>
      </c>
      <c r="C862" t="s">
        <v>885</v>
      </c>
      <c r="D862" s="1">
        <v>0.54565087362919495</v>
      </c>
      <c r="E862" t="s">
        <v>898</v>
      </c>
      <c r="F862" s="1">
        <v>0.28281494374041383</v>
      </c>
    </row>
    <row r="863" spans="1:6">
      <c r="A863" t="s">
        <v>795</v>
      </c>
      <c r="B863" s="1">
        <v>0.52550586196277105</v>
      </c>
      <c r="C863" t="s">
        <v>885</v>
      </c>
      <c r="D863" s="1">
        <v>0.54565087362919495</v>
      </c>
      <c r="E863" t="s">
        <v>899</v>
      </c>
      <c r="F863" s="1">
        <v>0.35140165238170151</v>
      </c>
    </row>
    <row r="864" spans="1:6">
      <c r="A864" t="s">
        <v>795</v>
      </c>
      <c r="B864" s="1">
        <v>0.52550586196277105</v>
      </c>
      <c r="C864" t="s">
        <v>885</v>
      </c>
      <c r="D864" s="1">
        <v>0.54565087362919495</v>
      </c>
      <c r="E864" t="s">
        <v>900</v>
      </c>
      <c r="F864" s="1">
        <v>0.41319907903661313</v>
      </c>
    </row>
    <row r="865" spans="1:6">
      <c r="A865" t="s">
        <v>795</v>
      </c>
      <c r="B865" s="1">
        <v>0.52550586196277105</v>
      </c>
      <c r="C865" t="s">
        <v>885</v>
      </c>
      <c r="D865" s="1">
        <v>0.54565087362919495</v>
      </c>
      <c r="E865" t="s">
        <v>901</v>
      </c>
      <c r="F865" s="1">
        <v>0.72601085202290405</v>
      </c>
    </row>
    <row r="866" spans="1:6">
      <c r="A866" t="s">
        <v>795</v>
      </c>
      <c r="B866" s="1">
        <v>0.52550586196277105</v>
      </c>
      <c r="C866" t="s">
        <v>885</v>
      </c>
      <c r="D866" s="1">
        <v>0.54565087362919495</v>
      </c>
      <c r="E866" t="s">
        <v>902</v>
      </c>
      <c r="F866" s="1">
        <v>0.90619181267444537</v>
      </c>
    </row>
    <row r="867" spans="1:6">
      <c r="A867" t="s">
        <v>795</v>
      </c>
      <c r="B867" s="1">
        <v>0.52550586196277105</v>
      </c>
      <c r="C867" t="s">
        <v>885</v>
      </c>
      <c r="D867" s="1">
        <v>0.54565087362919495</v>
      </c>
      <c r="E867" t="s">
        <v>903</v>
      </c>
      <c r="F867" s="1">
        <v>0.24791907824027171</v>
      </c>
    </row>
    <row r="868" spans="1:6">
      <c r="A868" t="s">
        <v>795</v>
      </c>
      <c r="B868" s="1">
        <v>0.52550586196277105</v>
      </c>
      <c r="C868" t="s">
        <v>885</v>
      </c>
      <c r="D868" s="1">
        <v>0.54565087362919495</v>
      </c>
      <c r="E868" t="s">
        <v>904</v>
      </c>
      <c r="F868" s="1">
        <v>2.7373242702980582E-2</v>
      </c>
    </row>
    <row r="869" spans="1:6">
      <c r="A869" t="s">
        <v>795</v>
      </c>
      <c r="B869" s="1">
        <v>0.52550586196277105</v>
      </c>
      <c r="C869" t="s">
        <v>885</v>
      </c>
      <c r="D869" s="1">
        <v>0.54565087362919495</v>
      </c>
      <c r="E869" t="s">
        <v>905</v>
      </c>
      <c r="F869" s="1">
        <v>0.52808186222466191</v>
      </c>
    </row>
    <row r="870" spans="1:6">
      <c r="A870" t="s">
        <v>795</v>
      </c>
      <c r="B870" s="1">
        <v>0.52550586196277105</v>
      </c>
      <c r="C870" t="s">
        <v>885</v>
      </c>
      <c r="D870" s="1">
        <v>0.54565087362919495</v>
      </c>
      <c r="E870" t="s">
        <v>906</v>
      </c>
      <c r="F870" s="1">
        <v>0.65701837536675867</v>
      </c>
    </row>
    <row r="871" spans="1:6">
      <c r="A871" t="s">
        <v>795</v>
      </c>
      <c r="B871" s="1">
        <v>0.52550586196277105</v>
      </c>
      <c r="C871" t="s">
        <v>885</v>
      </c>
      <c r="D871" s="1">
        <v>0.54565087362919495</v>
      </c>
      <c r="E871" t="s">
        <v>907</v>
      </c>
      <c r="F871" s="1">
        <v>0.12182546872937239</v>
      </c>
    </row>
    <row r="872" spans="1:6">
      <c r="A872" t="s">
        <v>795</v>
      </c>
      <c r="B872" s="1">
        <v>0.52550586196277105</v>
      </c>
      <c r="C872" t="s">
        <v>885</v>
      </c>
      <c r="D872" s="1">
        <v>0.54565087362919495</v>
      </c>
      <c r="E872" t="s">
        <v>908</v>
      </c>
      <c r="F872" s="1">
        <v>0.71606278702474635</v>
      </c>
    </row>
    <row r="873" spans="1:6">
      <c r="A873" t="s">
        <v>795</v>
      </c>
      <c r="B873" s="1">
        <v>0.52550586196277105</v>
      </c>
      <c r="C873" t="s">
        <v>885</v>
      </c>
      <c r="D873" s="1">
        <v>0.54565087362919495</v>
      </c>
      <c r="E873" t="s">
        <v>909</v>
      </c>
      <c r="F873" s="1">
        <v>1.3727813148748491E-2</v>
      </c>
    </row>
    <row r="874" spans="1:6">
      <c r="A874" t="s">
        <v>795</v>
      </c>
      <c r="B874" s="1">
        <v>0.52550586196277105</v>
      </c>
      <c r="C874" t="s">
        <v>885</v>
      </c>
      <c r="D874" s="1">
        <v>0.54565087362919495</v>
      </c>
      <c r="E874" t="s">
        <v>910</v>
      </c>
      <c r="F874" s="1">
        <v>0.10521191203552815</v>
      </c>
    </row>
    <row r="875" spans="1:6">
      <c r="A875" t="s">
        <v>795</v>
      </c>
      <c r="B875" s="1">
        <v>0.52550586196277105</v>
      </c>
      <c r="C875" t="s">
        <v>885</v>
      </c>
      <c r="D875" s="1">
        <v>0.54565087362919495</v>
      </c>
      <c r="E875" t="s">
        <v>911</v>
      </c>
      <c r="F875" s="1">
        <v>0.48026617835837893</v>
      </c>
    </row>
    <row r="876" spans="1:6">
      <c r="A876" t="s">
        <v>795</v>
      </c>
      <c r="B876" s="1">
        <v>0.52550586196277105</v>
      </c>
      <c r="C876" t="s">
        <v>885</v>
      </c>
      <c r="D876" s="1">
        <v>0.54565087362919495</v>
      </c>
      <c r="E876" t="s">
        <v>912</v>
      </c>
      <c r="F876" s="1">
        <v>0.98978982467286336</v>
      </c>
    </row>
    <row r="877" spans="1:6">
      <c r="A877" t="s">
        <v>795</v>
      </c>
      <c r="B877" s="1">
        <v>0.52550586196277105</v>
      </c>
      <c r="C877" t="s">
        <v>885</v>
      </c>
      <c r="D877" s="1">
        <v>0.54565087362919495</v>
      </c>
      <c r="E877" t="s">
        <v>913</v>
      </c>
      <c r="F877" s="1">
        <v>0.47467674049733688</v>
      </c>
    </row>
    <row r="878" spans="1:6">
      <c r="A878" t="s">
        <v>795</v>
      </c>
      <c r="B878" s="1">
        <v>0.52550586196277105</v>
      </c>
      <c r="C878" t="s">
        <v>885</v>
      </c>
      <c r="D878" s="1">
        <v>0.54565087362919495</v>
      </c>
      <c r="E878" t="s">
        <v>914</v>
      </c>
      <c r="F878" s="1">
        <v>0.3149941764591413</v>
      </c>
    </row>
    <row r="879" spans="1:6">
      <c r="A879" t="s">
        <v>795</v>
      </c>
      <c r="B879" s="1">
        <v>0.52550586196277105</v>
      </c>
      <c r="C879" t="s">
        <v>885</v>
      </c>
      <c r="D879" s="1">
        <v>0.54565087362919495</v>
      </c>
      <c r="E879" t="s">
        <v>915</v>
      </c>
      <c r="F879" s="1">
        <v>8.3756961119205942E-2</v>
      </c>
    </row>
    <row r="880" spans="1:6">
      <c r="A880" t="s">
        <v>795</v>
      </c>
      <c r="B880" s="1">
        <v>0.52550586196277105</v>
      </c>
      <c r="C880" t="s">
        <v>885</v>
      </c>
      <c r="D880" s="1">
        <v>0.54565087362919495</v>
      </c>
      <c r="E880" t="s">
        <v>916</v>
      </c>
      <c r="F880" s="1">
        <v>0.38871469186368901</v>
      </c>
    </row>
    <row r="881" spans="1:6">
      <c r="A881" t="s">
        <v>795</v>
      </c>
      <c r="B881" s="1">
        <v>0.52550586196277105</v>
      </c>
      <c r="C881" t="s">
        <v>885</v>
      </c>
      <c r="D881" s="1">
        <v>0.54565087362919495</v>
      </c>
      <c r="E881" t="s">
        <v>917</v>
      </c>
      <c r="F881" s="1">
        <v>0.25296103308333739</v>
      </c>
    </row>
    <row r="882" spans="1:6">
      <c r="A882" t="s">
        <v>795</v>
      </c>
      <c r="B882" s="1">
        <v>0.52550586196277105</v>
      </c>
      <c r="C882" t="s">
        <v>885</v>
      </c>
      <c r="D882" s="1">
        <v>0.54565087362919495</v>
      </c>
      <c r="E882" t="s">
        <v>918</v>
      </c>
      <c r="F882" s="1">
        <v>0.42222609955138246</v>
      </c>
    </row>
    <row r="883" spans="1:6">
      <c r="A883" t="s">
        <v>795</v>
      </c>
      <c r="B883" s="1">
        <v>0.52550586196277105</v>
      </c>
      <c r="C883" t="s">
        <v>885</v>
      </c>
      <c r="D883" s="1">
        <v>0.54565087362919495</v>
      </c>
      <c r="E883" t="s">
        <v>919</v>
      </c>
      <c r="F883" s="1">
        <v>0.71774108246705282</v>
      </c>
    </row>
    <row r="884" spans="1:6">
      <c r="A884" t="s">
        <v>795</v>
      </c>
      <c r="B884" s="1">
        <v>0.52550586196277105</v>
      </c>
      <c r="C884" t="s">
        <v>885</v>
      </c>
      <c r="D884" s="1">
        <v>0.54565087362919495</v>
      </c>
      <c r="E884" t="s">
        <v>920</v>
      </c>
      <c r="F884" s="1">
        <v>0.68464375638340513</v>
      </c>
    </row>
    <row r="885" spans="1:6">
      <c r="A885" t="s">
        <v>795</v>
      </c>
      <c r="B885" s="1">
        <v>0.52550586196277105</v>
      </c>
      <c r="C885" t="s">
        <v>885</v>
      </c>
      <c r="D885" s="1">
        <v>0.54565087362919495</v>
      </c>
      <c r="E885" t="s">
        <v>921</v>
      </c>
      <c r="F885" s="1">
        <v>0.70859837868826026</v>
      </c>
    </row>
    <row r="886" spans="1:6">
      <c r="A886" t="s">
        <v>795</v>
      </c>
      <c r="B886" s="1">
        <v>0.52550586196277105</v>
      </c>
      <c r="C886" t="s">
        <v>885</v>
      </c>
      <c r="D886" s="1">
        <v>0.54565087362919495</v>
      </c>
      <c r="E886" t="s">
        <v>922</v>
      </c>
      <c r="F886" s="1">
        <v>0.41650747184409032</v>
      </c>
    </row>
    <row r="887" spans="1:6">
      <c r="A887" t="s">
        <v>795</v>
      </c>
      <c r="B887" s="1">
        <v>0.52550586196277105</v>
      </c>
      <c r="C887" t="s">
        <v>885</v>
      </c>
      <c r="D887" s="1">
        <v>0.54565087362919495</v>
      </c>
      <c r="E887" t="s">
        <v>923</v>
      </c>
      <c r="F887" s="1">
        <v>0.78206632492680406</v>
      </c>
    </row>
    <row r="888" spans="1:6">
      <c r="A888" t="s">
        <v>795</v>
      </c>
      <c r="B888" s="1">
        <v>0.52550586196277105</v>
      </c>
      <c r="C888" t="s">
        <v>885</v>
      </c>
      <c r="D888" s="1">
        <v>0.54565087362919495</v>
      </c>
      <c r="E888" t="s">
        <v>924</v>
      </c>
      <c r="F888" s="1">
        <v>0.37885849495248136</v>
      </c>
    </row>
    <row r="889" spans="1:6">
      <c r="A889" t="s">
        <v>795</v>
      </c>
      <c r="B889" s="1">
        <v>0.52550586196277105</v>
      </c>
      <c r="C889" t="s">
        <v>885</v>
      </c>
      <c r="D889" s="1">
        <v>0.54565087362919495</v>
      </c>
      <c r="E889" t="s">
        <v>925</v>
      </c>
      <c r="F889" s="1">
        <v>0.57247814378260309</v>
      </c>
    </row>
    <row r="890" spans="1:6">
      <c r="A890" t="s">
        <v>795</v>
      </c>
      <c r="B890" s="1">
        <v>0.52550586196277105</v>
      </c>
      <c r="C890" t="s">
        <v>885</v>
      </c>
      <c r="D890" s="1">
        <v>0.54565087362919495</v>
      </c>
      <c r="E890" t="s">
        <v>926</v>
      </c>
      <c r="F890" s="1">
        <v>0.64957605210579272</v>
      </c>
    </row>
    <row r="891" spans="1:6">
      <c r="A891" t="s">
        <v>795</v>
      </c>
      <c r="B891" s="1">
        <v>0.52550586196277105</v>
      </c>
      <c r="C891" t="s">
        <v>885</v>
      </c>
      <c r="D891" s="1">
        <v>0.54565087362919495</v>
      </c>
      <c r="E891" t="s">
        <v>927</v>
      </c>
      <c r="F891" s="1">
        <v>6.548864964780976E-2</v>
      </c>
    </row>
    <row r="892" spans="1:6">
      <c r="A892" t="s">
        <v>795</v>
      </c>
      <c r="B892" s="1">
        <v>0.52550586196277105</v>
      </c>
      <c r="C892" t="s">
        <v>885</v>
      </c>
      <c r="D892" s="1">
        <v>0.54565087362919495</v>
      </c>
      <c r="E892" t="s">
        <v>928</v>
      </c>
      <c r="F892" s="1">
        <v>1.3197183305583393E-2</v>
      </c>
    </row>
    <row r="893" spans="1:6">
      <c r="A893" t="s">
        <v>795</v>
      </c>
      <c r="B893" s="1">
        <v>0.52550586196277105</v>
      </c>
      <c r="C893" t="s">
        <v>885</v>
      </c>
      <c r="D893" s="1">
        <v>0.54565087362919495</v>
      </c>
      <c r="E893" t="s">
        <v>929</v>
      </c>
      <c r="F893" s="1">
        <v>0.97741913649201073</v>
      </c>
    </row>
    <row r="894" spans="1:6">
      <c r="A894" t="s">
        <v>795</v>
      </c>
      <c r="B894" s="1">
        <v>0.52550586196277105</v>
      </c>
      <c r="C894" t="s">
        <v>885</v>
      </c>
      <c r="D894" s="1">
        <v>0.54565087362919495</v>
      </c>
      <c r="E894" t="s">
        <v>930</v>
      </c>
      <c r="F894" s="1">
        <v>0.92226624742893792</v>
      </c>
    </row>
    <row r="895" spans="1:6">
      <c r="A895" t="s">
        <v>795</v>
      </c>
      <c r="B895" s="1">
        <v>0.52550586196277105</v>
      </c>
      <c r="C895" t="s">
        <v>885</v>
      </c>
      <c r="D895" s="1">
        <v>0.54565087362919495</v>
      </c>
      <c r="E895" t="s">
        <v>931</v>
      </c>
      <c r="F895" s="1">
        <v>0.60556781535624349</v>
      </c>
    </row>
    <row r="896" spans="1:6">
      <c r="A896" t="s">
        <v>795</v>
      </c>
      <c r="B896" s="1">
        <v>0.52550586196277105</v>
      </c>
      <c r="C896" t="s">
        <v>885</v>
      </c>
      <c r="D896" s="1">
        <v>0.54565087362919495</v>
      </c>
      <c r="E896" t="s">
        <v>932</v>
      </c>
      <c r="F896" s="1">
        <v>0.16462179022280843</v>
      </c>
    </row>
    <row r="897" spans="1:6">
      <c r="A897" t="s">
        <v>795</v>
      </c>
      <c r="B897" s="1">
        <v>0.52550586196277105</v>
      </c>
      <c r="C897" t="s">
        <v>885</v>
      </c>
      <c r="D897" s="1">
        <v>0.54565087362919495</v>
      </c>
      <c r="E897" t="s">
        <v>933</v>
      </c>
      <c r="F897" s="1">
        <v>6.857362304637471E-2</v>
      </c>
    </row>
    <row r="898" spans="1:6">
      <c r="A898" t="s">
        <v>795</v>
      </c>
      <c r="B898" s="1">
        <v>0.52550586196277105</v>
      </c>
      <c r="C898" t="s">
        <v>885</v>
      </c>
      <c r="D898" s="1">
        <v>0.54565087362919495</v>
      </c>
      <c r="E898" t="s">
        <v>934</v>
      </c>
      <c r="F898" s="1">
        <v>0.56335719298014009</v>
      </c>
    </row>
    <row r="899" spans="1:6">
      <c r="A899" t="s">
        <v>795</v>
      </c>
      <c r="B899" s="1">
        <v>0.52550586196277105</v>
      </c>
      <c r="C899" t="s">
        <v>885</v>
      </c>
      <c r="D899" s="1">
        <v>0.54565087362919495</v>
      </c>
      <c r="E899" t="s">
        <v>935</v>
      </c>
      <c r="F899" s="1">
        <v>0.89958786867002305</v>
      </c>
    </row>
    <row r="900" spans="1:6">
      <c r="A900" t="s">
        <v>795</v>
      </c>
      <c r="B900" s="1">
        <v>0.52550586196277127</v>
      </c>
      <c r="C900" t="s">
        <v>885</v>
      </c>
      <c r="D900" s="1">
        <v>0.54565087362919507</v>
      </c>
      <c r="E900" t="s">
        <v>936</v>
      </c>
      <c r="F900" s="1">
        <v>0.19980912728460709</v>
      </c>
    </row>
    <row r="901" spans="1:6">
      <c r="A901" t="s">
        <v>795</v>
      </c>
      <c r="B901" s="1">
        <v>0.52550586196277127</v>
      </c>
      <c r="C901" t="s">
        <v>885</v>
      </c>
      <c r="D901" s="1">
        <v>0.54565087362919507</v>
      </c>
      <c r="E901" t="s">
        <v>937</v>
      </c>
      <c r="F901" s="1">
        <v>0.3827791069823665</v>
      </c>
    </row>
    <row r="902" spans="1:6">
      <c r="A902" t="s">
        <v>795</v>
      </c>
      <c r="B902" s="1">
        <v>0.52550586196277127</v>
      </c>
      <c r="C902" t="s">
        <v>938</v>
      </c>
      <c r="D902" s="1">
        <v>0.93622122789429929</v>
      </c>
      <c r="E902" t="s">
        <v>939</v>
      </c>
      <c r="F902" s="1">
        <v>0.96446259455463235</v>
      </c>
    </row>
    <row r="903" spans="1:6">
      <c r="A903" t="s">
        <v>795</v>
      </c>
      <c r="B903" s="1">
        <v>0.52550586196277127</v>
      </c>
      <c r="C903" t="s">
        <v>938</v>
      </c>
      <c r="D903" s="1">
        <v>0.93622122789429929</v>
      </c>
      <c r="E903" t="s">
        <v>940</v>
      </c>
      <c r="F903" s="1">
        <v>0.62117367699984016</v>
      </c>
    </row>
    <row r="904" spans="1:6">
      <c r="A904" t="s">
        <v>795</v>
      </c>
      <c r="B904" s="1">
        <v>0.52550586196277127</v>
      </c>
      <c r="C904" t="s">
        <v>938</v>
      </c>
      <c r="D904" s="1">
        <v>0.93622122789429929</v>
      </c>
      <c r="E904" t="s">
        <v>941</v>
      </c>
      <c r="F904" s="1">
        <v>0.33037841489853603</v>
      </c>
    </row>
    <row r="905" spans="1:6">
      <c r="A905" t="s">
        <v>795</v>
      </c>
      <c r="B905" s="1">
        <v>0.52550586196277127</v>
      </c>
      <c r="C905" t="s">
        <v>938</v>
      </c>
      <c r="D905" s="1">
        <v>0.93622122789429929</v>
      </c>
      <c r="E905" t="s">
        <v>942</v>
      </c>
      <c r="F905" s="1">
        <v>0.65215038350856602</v>
      </c>
    </row>
    <row r="906" spans="1:6">
      <c r="A906" t="s">
        <v>795</v>
      </c>
      <c r="B906" s="1">
        <v>0.52550586196277127</v>
      </c>
      <c r="C906" t="s">
        <v>938</v>
      </c>
      <c r="D906" s="1">
        <v>0.93622122789429929</v>
      </c>
      <c r="E906" t="s">
        <v>943</v>
      </c>
      <c r="F906" s="1">
        <v>0.79731223306023213</v>
      </c>
    </row>
    <row r="907" spans="1:6">
      <c r="A907" t="s">
        <v>795</v>
      </c>
      <c r="B907" s="1">
        <v>0.52550586196277127</v>
      </c>
      <c r="C907" t="s">
        <v>938</v>
      </c>
      <c r="D907" s="1">
        <v>0.93622122789429929</v>
      </c>
      <c r="E907" t="s">
        <v>944</v>
      </c>
      <c r="F907" s="1">
        <v>0.86832026711220611</v>
      </c>
    </row>
    <row r="908" spans="1:6">
      <c r="A908" t="s">
        <v>795</v>
      </c>
      <c r="B908" s="1">
        <v>0.52550586196277127</v>
      </c>
      <c r="C908" t="s">
        <v>938</v>
      </c>
      <c r="D908" s="1">
        <v>0.93622122789429929</v>
      </c>
      <c r="E908" t="s">
        <v>945</v>
      </c>
      <c r="F908" s="1">
        <v>0.80025335587968394</v>
      </c>
    </row>
    <row r="909" spans="1:6">
      <c r="A909" t="s">
        <v>795</v>
      </c>
      <c r="B909" s="1">
        <v>0.52550586196277127</v>
      </c>
      <c r="C909" t="s">
        <v>938</v>
      </c>
      <c r="D909" s="1">
        <v>0.93622122789429929</v>
      </c>
      <c r="E909" t="s">
        <v>946</v>
      </c>
      <c r="F909" s="1">
        <v>0.69878980581714589</v>
      </c>
    </row>
    <row r="910" spans="1:6">
      <c r="A910" t="s">
        <v>795</v>
      </c>
      <c r="B910" s="1">
        <v>0.52550586196277127</v>
      </c>
      <c r="C910" t="s">
        <v>938</v>
      </c>
      <c r="D910" s="1">
        <v>0.93622122789429929</v>
      </c>
      <c r="E910" t="s">
        <v>947</v>
      </c>
      <c r="F910" s="1">
        <v>0.2463595973299928</v>
      </c>
    </row>
    <row r="911" spans="1:6">
      <c r="A911" t="s">
        <v>795</v>
      </c>
      <c r="B911" s="1">
        <v>0.52550586196277127</v>
      </c>
      <c r="C911" t="s">
        <v>938</v>
      </c>
      <c r="D911" s="1">
        <v>0.93622122789429929</v>
      </c>
      <c r="E911" t="s">
        <v>948</v>
      </c>
      <c r="F911" s="1">
        <v>0.49293310110896249</v>
      </c>
    </row>
    <row r="912" spans="1:6">
      <c r="A912" t="s">
        <v>795</v>
      </c>
      <c r="B912" s="1">
        <v>0.52550586196277127</v>
      </c>
      <c r="C912" t="s">
        <v>938</v>
      </c>
      <c r="D912" s="1">
        <v>0.93622122789429929</v>
      </c>
      <c r="E912" t="s">
        <v>949</v>
      </c>
      <c r="F912" s="1">
        <v>0.50985504717965213</v>
      </c>
    </row>
    <row r="913" spans="1:6">
      <c r="A913" t="s">
        <v>795</v>
      </c>
      <c r="B913" s="1">
        <v>0.52550586196277127</v>
      </c>
      <c r="C913" t="s">
        <v>938</v>
      </c>
      <c r="D913" s="1">
        <v>0.93622122789429929</v>
      </c>
      <c r="E913" t="s">
        <v>950</v>
      </c>
      <c r="F913" s="1">
        <v>0.31556789355059878</v>
      </c>
    </row>
    <row r="914" spans="1:6">
      <c r="A914" t="s">
        <v>795</v>
      </c>
      <c r="B914" s="1">
        <v>0.52550586196277127</v>
      </c>
      <c r="C914" t="s">
        <v>938</v>
      </c>
      <c r="D914" s="1">
        <v>0.93622122789429929</v>
      </c>
      <c r="E914" t="s">
        <v>951</v>
      </c>
      <c r="F914" s="1">
        <v>0.22339748930872094</v>
      </c>
    </row>
    <row r="915" spans="1:6">
      <c r="A915" t="s">
        <v>795</v>
      </c>
      <c r="B915" s="1">
        <v>0.52550586196277127</v>
      </c>
      <c r="C915" t="s">
        <v>938</v>
      </c>
      <c r="D915" s="1">
        <v>0.93622122789429929</v>
      </c>
      <c r="E915" t="s">
        <v>952</v>
      </c>
      <c r="F915" s="1">
        <v>0.22648473207885322</v>
      </c>
    </row>
    <row r="916" spans="1:6">
      <c r="A916" t="s">
        <v>795</v>
      </c>
      <c r="B916" s="1">
        <v>0.52550586196277127</v>
      </c>
      <c r="C916" t="s">
        <v>938</v>
      </c>
      <c r="D916" s="1">
        <v>0.93622122789429929</v>
      </c>
      <c r="E916" t="s">
        <v>953</v>
      </c>
      <c r="F916" s="1">
        <v>0.39869872417698105</v>
      </c>
    </row>
    <row r="917" spans="1:6">
      <c r="A917" t="s">
        <v>795</v>
      </c>
      <c r="B917" s="1">
        <v>0.52550586196277127</v>
      </c>
      <c r="C917" t="s">
        <v>938</v>
      </c>
      <c r="D917" s="1">
        <v>0.93622122789429929</v>
      </c>
      <c r="E917" t="s">
        <v>954</v>
      </c>
      <c r="F917" s="1">
        <v>5.0505447167127793E-2</v>
      </c>
    </row>
    <row r="918" spans="1:6">
      <c r="A918" t="s">
        <v>795</v>
      </c>
      <c r="B918" s="1">
        <v>0.52550586196277127</v>
      </c>
      <c r="C918" t="s">
        <v>938</v>
      </c>
      <c r="D918" s="1">
        <v>0.93622122789429929</v>
      </c>
      <c r="E918" t="s">
        <v>955</v>
      </c>
      <c r="F918" s="1">
        <v>0.67019715502440269</v>
      </c>
    </row>
    <row r="919" spans="1:6">
      <c r="A919" t="s">
        <v>795</v>
      </c>
      <c r="B919" s="1">
        <v>0.52550586196277127</v>
      </c>
      <c r="C919" t="s">
        <v>938</v>
      </c>
      <c r="D919" s="1">
        <v>0.93622122789429929</v>
      </c>
      <c r="E919" t="s">
        <v>956</v>
      </c>
      <c r="F919" s="1">
        <v>0.651483356015921</v>
      </c>
    </row>
    <row r="920" spans="1:6">
      <c r="A920" t="s">
        <v>795</v>
      </c>
      <c r="B920" s="1">
        <v>0.52550586196277127</v>
      </c>
      <c r="C920" t="s">
        <v>938</v>
      </c>
      <c r="D920" s="1">
        <v>0.93622122789429929</v>
      </c>
      <c r="E920" t="s">
        <v>957</v>
      </c>
      <c r="F920" s="1">
        <v>0.77315646792353154</v>
      </c>
    </row>
    <row r="921" spans="1:6">
      <c r="A921" t="s">
        <v>795</v>
      </c>
      <c r="B921" s="1">
        <v>0.52550586196277127</v>
      </c>
      <c r="C921" t="s">
        <v>938</v>
      </c>
      <c r="D921" s="1">
        <v>0.93622122789429929</v>
      </c>
      <c r="E921" t="s">
        <v>958</v>
      </c>
      <c r="F921" s="1">
        <v>0.84956548334588922</v>
      </c>
    </row>
    <row r="922" spans="1:6">
      <c r="A922" t="s">
        <v>795</v>
      </c>
      <c r="B922" s="1">
        <v>0.52550586196277127</v>
      </c>
      <c r="C922" t="s">
        <v>938</v>
      </c>
      <c r="D922" s="1">
        <v>0.93622122789429929</v>
      </c>
      <c r="E922" t="s">
        <v>959</v>
      </c>
      <c r="F922" s="1">
        <v>2.1021718677362022E-3</v>
      </c>
    </row>
    <row r="923" spans="1:6">
      <c r="A923" t="s">
        <v>795</v>
      </c>
      <c r="B923" s="1">
        <v>0.52550586196277127</v>
      </c>
      <c r="C923" t="s">
        <v>938</v>
      </c>
      <c r="D923" s="1">
        <v>0.93622122789429929</v>
      </c>
      <c r="E923" t="s">
        <v>960</v>
      </c>
      <c r="F923" s="1">
        <v>0.62223079500670919</v>
      </c>
    </row>
    <row r="924" spans="1:6">
      <c r="A924" t="s">
        <v>795</v>
      </c>
      <c r="B924" s="1">
        <v>0.52550586196277127</v>
      </c>
      <c r="C924" t="s">
        <v>938</v>
      </c>
      <c r="D924" s="1">
        <v>0.93622122789429929</v>
      </c>
      <c r="E924" t="s">
        <v>961</v>
      </c>
      <c r="F924" s="1">
        <v>0.88043469236745253</v>
      </c>
    </row>
    <row r="925" spans="1:6">
      <c r="A925" t="s">
        <v>795</v>
      </c>
      <c r="B925" s="1">
        <v>0.52550586196277127</v>
      </c>
      <c r="C925" t="s">
        <v>938</v>
      </c>
      <c r="D925" s="1">
        <v>0.93622122789429929</v>
      </c>
      <c r="E925" t="s">
        <v>962</v>
      </c>
      <c r="F925" s="1">
        <v>0.50477211340709116</v>
      </c>
    </row>
    <row r="926" spans="1:6">
      <c r="A926" t="s">
        <v>795</v>
      </c>
      <c r="B926" s="1">
        <v>0.52550586196277127</v>
      </c>
      <c r="C926" t="s">
        <v>938</v>
      </c>
      <c r="D926" s="1">
        <v>0.93622122789429929</v>
      </c>
      <c r="E926" t="s">
        <v>963</v>
      </c>
      <c r="F926" s="1">
        <v>0.50479308475244633</v>
      </c>
    </row>
    <row r="927" spans="1:6">
      <c r="A927" t="s">
        <v>795</v>
      </c>
      <c r="B927" s="1">
        <v>0.52550586196277127</v>
      </c>
      <c r="C927" t="s">
        <v>938</v>
      </c>
      <c r="D927" s="1">
        <v>0.93622122789429929</v>
      </c>
      <c r="E927" t="s">
        <v>964</v>
      </c>
      <c r="F927" s="1">
        <v>0.89088102292542315</v>
      </c>
    </row>
    <row r="928" spans="1:6">
      <c r="A928" t="s">
        <v>795</v>
      </c>
      <c r="B928" s="1">
        <v>0.52550586196277127</v>
      </c>
      <c r="C928" t="s">
        <v>938</v>
      </c>
      <c r="D928" s="1">
        <v>0.93622122789429929</v>
      </c>
      <c r="E928" t="s">
        <v>965</v>
      </c>
      <c r="F928" s="1">
        <v>0.17823792591370236</v>
      </c>
    </row>
    <row r="929" spans="1:6">
      <c r="A929" t="s">
        <v>795</v>
      </c>
      <c r="B929" s="1">
        <v>0.52550586196277127</v>
      </c>
      <c r="C929" t="s">
        <v>938</v>
      </c>
      <c r="D929" s="1">
        <v>0.93622122789429929</v>
      </c>
      <c r="E929" t="s">
        <v>966</v>
      </c>
      <c r="F929" s="1">
        <v>0.47493957418387056</v>
      </c>
    </row>
    <row r="930" spans="1:6">
      <c r="A930" t="s">
        <v>795</v>
      </c>
      <c r="B930" s="1">
        <v>0.52550586196277127</v>
      </c>
      <c r="C930" t="s">
        <v>938</v>
      </c>
      <c r="D930" s="1">
        <v>0.93622122789429929</v>
      </c>
      <c r="E930" t="s">
        <v>967</v>
      </c>
      <c r="F930" s="1">
        <v>2.9250678698219734E-2</v>
      </c>
    </row>
    <row r="931" spans="1:6">
      <c r="A931" t="s">
        <v>795</v>
      </c>
      <c r="B931" s="1">
        <v>0.52550586196277127</v>
      </c>
      <c r="C931" t="s">
        <v>938</v>
      </c>
      <c r="D931" s="1">
        <v>0.93622122789429929</v>
      </c>
      <c r="E931" t="s">
        <v>968</v>
      </c>
      <c r="F931" s="1">
        <v>0.16636161407148131</v>
      </c>
    </row>
    <row r="932" spans="1:6">
      <c r="A932" t="s">
        <v>795</v>
      </c>
      <c r="B932" s="1">
        <v>0.52550586196277127</v>
      </c>
      <c r="C932" t="s">
        <v>938</v>
      </c>
      <c r="D932" s="1">
        <v>0.93622122789429929</v>
      </c>
      <c r="E932" t="s">
        <v>969</v>
      </c>
      <c r="F932" s="1">
        <v>0.93807752291975266</v>
      </c>
    </row>
    <row r="933" spans="1:6">
      <c r="A933" t="s">
        <v>795</v>
      </c>
      <c r="B933" s="1">
        <v>0.52550586196277127</v>
      </c>
      <c r="C933" t="s">
        <v>938</v>
      </c>
      <c r="D933" s="1">
        <v>0.93622122789429929</v>
      </c>
      <c r="E933" t="s">
        <v>970</v>
      </c>
      <c r="F933" s="1">
        <v>0.26060392334150106</v>
      </c>
    </row>
    <row r="934" spans="1:6">
      <c r="A934" t="s">
        <v>795</v>
      </c>
      <c r="B934" s="1">
        <v>0.52550586196277127</v>
      </c>
      <c r="C934" t="s">
        <v>938</v>
      </c>
      <c r="D934" s="1">
        <v>0.93622122789429929</v>
      </c>
      <c r="E934" t="s">
        <v>971</v>
      </c>
      <c r="F934" s="1">
        <v>0.3665611584793379</v>
      </c>
    </row>
    <row r="935" spans="1:6">
      <c r="A935" t="s">
        <v>795</v>
      </c>
      <c r="B935" s="1">
        <v>0.52550586196277127</v>
      </c>
      <c r="C935" t="s">
        <v>938</v>
      </c>
      <c r="D935" s="1">
        <v>0.93622122789429929</v>
      </c>
      <c r="E935" t="s">
        <v>972</v>
      </c>
      <c r="F935" s="1">
        <v>0.35819528724998806</v>
      </c>
    </row>
    <row r="936" spans="1:6">
      <c r="A936" t="s">
        <v>795</v>
      </c>
      <c r="B936" s="1">
        <v>0.52550586196277127</v>
      </c>
      <c r="C936" t="s">
        <v>973</v>
      </c>
      <c r="D936" s="1">
        <v>0.80277592639886974</v>
      </c>
      <c r="E936" t="s">
        <v>974</v>
      </c>
      <c r="F936" s="1">
        <v>0.25778856248190596</v>
      </c>
    </row>
    <row r="937" spans="1:6">
      <c r="A937" t="s">
        <v>795</v>
      </c>
      <c r="B937" s="1">
        <v>0.52550586196277127</v>
      </c>
      <c r="C937" t="s">
        <v>973</v>
      </c>
      <c r="D937" s="1">
        <v>0.80277592639886974</v>
      </c>
      <c r="E937" t="s">
        <v>975</v>
      </c>
      <c r="F937" s="1">
        <v>0.55576740180893835</v>
      </c>
    </row>
    <row r="938" spans="1:6">
      <c r="A938" t="s">
        <v>795</v>
      </c>
      <c r="B938" s="1">
        <v>0.52550586196277127</v>
      </c>
      <c r="C938" t="s">
        <v>973</v>
      </c>
      <c r="D938" s="1">
        <v>0.80277592639886974</v>
      </c>
      <c r="E938" t="s">
        <v>976</v>
      </c>
      <c r="F938" s="1">
        <v>0.11060190443426676</v>
      </c>
    </row>
    <row r="939" spans="1:6">
      <c r="A939" t="s">
        <v>795</v>
      </c>
      <c r="B939" s="1">
        <v>0.52550586196277127</v>
      </c>
      <c r="C939" t="s">
        <v>973</v>
      </c>
      <c r="D939" s="1">
        <v>0.80277592639886974</v>
      </c>
      <c r="E939" t="s">
        <v>977</v>
      </c>
      <c r="F939" s="1">
        <v>1.2565709951624981E-2</v>
      </c>
    </row>
    <row r="940" spans="1:6">
      <c r="A940" t="s">
        <v>795</v>
      </c>
      <c r="B940" s="1">
        <v>0.52550586196277127</v>
      </c>
      <c r="C940" t="s">
        <v>973</v>
      </c>
      <c r="D940" s="1">
        <v>0.80277592639886974</v>
      </c>
      <c r="E940" t="s">
        <v>978</v>
      </c>
      <c r="F940" s="1">
        <v>0.86276023820987002</v>
      </c>
    </row>
    <row r="941" spans="1:6">
      <c r="A941" t="s">
        <v>795</v>
      </c>
      <c r="B941" s="1">
        <v>0.52550586196277127</v>
      </c>
      <c r="C941" t="s">
        <v>973</v>
      </c>
      <c r="D941" s="1">
        <v>0.80277592639886974</v>
      </c>
      <c r="E941" t="s">
        <v>979</v>
      </c>
      <c r="F941" s="1">
        <v>0.88173933999483067</v>
      </c>
    </row>
    <row r="942" spans="1:6">
      <c r="A942" t="s">
        <v>795</v>
      </c>
      <c r="B942" s="1">
        <v>0.52550586196277127</v>
      </c>
      <c r="C942" t="s">
        <v>973</v>
      </c>
      <c r="D942" s="1">
        <v>0.80277592639886974</v>
      </c>
      <c r="E942" t="s">
        <v>980</v>
      </c>
      <c r="F942" s="1">
        <v>0.57587748342003819</v>
      </c>
    </row>
    <row r="943" spans="1:6">
      <c r="A943" t="s">
        <v>795</v>
      </c>
      <c r="B943" s="1">
        <v>0.52550586196277127</v>
      </c>
      <c r="C943" t="s">
        <v>973</v>
      </c>
      <c r="D943" s="1">
        <v>0.80277592639886974</v>
      </c>
      <c r="E943" t="s">
        <v>981</v>
      </c>
      <c r="F943" s="1">
        <v>0.69227309995163</v>
      </c>
    </row>
    <row r="944" spans="1:6">
      <c r="A944" t="s">
        <v>795</v>
      </c>
      <c r="B944" s="1">
        <v>0.52550586196277127</v>
      </c>
      <c r="C944" t="s">
        <v>973</v>
      </c>
      <c r="D944" s="1">
        <v>0.80277592639886974</v>
      </c>
      <c r="E944" t="s">
        <v>982</v>
      </c>
      <c r="F944" s="1">
        <v>0.40175439892929066</v>
      </c>
    </row>
    <row r="945" spans="1:6">
      <c r="A945" t="s">
        <v>795</v>
      </c>
      <c r="B945" s="1">
        <v>0.52550586196277127</v>
      </c>
      <c r="C945" t="s">
        <v>973</v>
      </c>
      <c r="D945" s="1">
        <v>0.80277592639886974</v>
      </c>
      <c r="E945" t="s">
        <v>983</v>
      </c>
      <c r="F945" s="1">
        <v>0.98457326070810369</v>
      </c>
    </row>
    <row r="946" spans="1:6">
      <c r="A946" t="s">
        <v>795</v>
      </c>
      <c r="B946" s="1">
        <v>0.52550586196277127</v>
      </c>
      <c r="C946" t="s">
        <v>973</v>
      </c>
      <c r="D946" s="1">
        <v>0.80277592639886974</v>
      </c>
      <c r="E946" t="s">
        <v>984</v>
      </c>
      <c r="F946" s="1">
        <v>0.32494083428505216</v>
      </c>
    </row>
    <row r="947" spans="1:6">
      <c r="A947" t="s">
        <v>795</v>
      </c>
      <c r="B947" s="1">
        <v>0.52550586196277127</v>
      </c>
      <c r="C947" t="s">
        <v>973</v>
      </c>
      <c r="D947" s="1">
        <v>0.80277592639886974</v>
      </c>
      <c r="E947" t="s">
        <v>985</v>
      </c>
      <c r="F947" s="1">
        <v>0.62796130658465532</v>
      </c>
    </row>
    <row r="948" spans="1:6">
      <c r="A948" t="s">
        <v>795</v>
      </c>
      <c r="B948" s="1">
        <v>0.52550586196277127</v>
      </c>
      <c r="C948" t="s">
        <v>973</v>
      </c>
      <c r="D948" s="1">
        <v>0.80277592639886974</v>
      </c>
      <c r="E948" t="s">
        <v>986</v>
      </c>
      <c r="F948" s="1">
        <v>0.78022641766746481</v>
      </c>
    </row>
    <row r="949" spans="1:6">
      <c r="A949" t="s">
        <v>795</v>
      </c>
      <c r="B949" s="1">
        <v>0.52550586196277127</v>
      </c>
      <c r="C949" t="s">
        <v>973</v>
      </c>
      <c r="D949" s="1">
        <v>0.80277592639886974</v>
      </c>
      <c r="E949" t="s">
        <v>987</v>
      </c>
      <c r="F949" s="1">
        <v>0.47033471034117968</v>
      </c>
    </row>
    <row r="950" spans="1:6">
      <c r="A950" t="s">
        <v>795</v>
      </c>
      <c r="B950" s="1">
        <v>0.52550586196277127</v>
      </c>
      <c r="C950" t="s">
        <v>973</v>
      </c>
      <c r="D950" s="1">
        <v>0.80277592639886974</v>
      </c>
      <c r="E950" t="s">
        <v>988</v>
      </c>
      <c r="F950" s="1">
        <v>0.44749689968117901</v>
      </c>
    </row>
    <row r="951" spans="1:6">
      <c r="A951" t="s">
        <v>795</v>
      </c>
      <c r="B951" s="1">
        <v>0.52550586196277127</v>
      </c>
      <c r="C951" t="s">
        <v>973</v>
      </c>
      <c r="D951" s="1">
        <v>0.80277592639886974</v>
      </c>
      <c r="E951" t="s">
        <v>989</v>
      </c>
      <c r="F951" s="1">
        <v>0.90047960884224021</v>
      </c>
    </row>
    <row r="952" spans="1:6">
      <c r="A952" t="s">
        <v>795</v>
      </c>
      <c r="B952" s="1">
        <v>0.52550586196277127</v>
      </c>
      <c r="C952" t="s">
        <v>973</v>
      </c>
      <c r="D952" s="1">
        <v>0.80277592639886974</v>
      </c>
      <c r="E952" t="s">
        <v>990</v>
      </c>
      <c r="F952" s="1">
        <v>0.40253897083505541</v>
      </c>
    </row>
    <row r="953" spans="1:6">
      <c r="A953" t="s">
        <v>795</v>
      </c>
      <c r="B953" s="1">
        <v>0.52550586196277127</v>
      </c>
      <c r="C953" t="s">
        <v>973</v>
      </c>
      <c r="D953" s="1">
        <v>0.80277592639886974</v>
      </c>
      <c r="E953" t="s">
        <v>991</v>
      </c>
      <c r="F953" s="1">
        <v>0.41574378685406432</v>
      </c>
    </row>
    <row r="954" spans="1:6">
      <c r="A954" t="s">
        <v>795</v>
      </c>
      <c r="B954" s="1">
        <v>0.52550586196277127</v>
      </c>
      <c r="C954" t="s">
        <v>973</v>
      </c>
      <c r="D954" s="1">
        <v>0.80277592639886974</v>
      </c>
      <c r="E954" t="s">
        <v>992</v>
      </c>
      <c r="F954" s="1">
        <v>0.63272563159827522</v>
      </c>
    </row>
    <row r="955" spans="1:6">
      <c r="A955" t="s">
        <v>795</v>
      </c>
      <c r="B955" s="1">
        <v>0.52550586196277127</v>
      </c>
      <c r="C955" t="s">
        <v>973</v>
      </c>
      <c r="D955" s="1">
        <v>0.80277592639886974</v>
      </c>
      <c r="E955" t="s">
        <v>993</v>
      </c>
      <c r="F955" s="1">
        <v>0.22720806584041087</v>
      </c>
    </row>
    <row r="956" spans="1:6">
      <c r="A956" t="s">
        <v>795</v>
      </c>
      <c r="B956" s="1">
        <v>0.52550586196277127</v>
      </c>
      <c r="C956" t="s">
        <v>973</v>
      </c>
      <c r="D956" s="1">
        <v>0.80277592639886974</v>
      </c>
      <c r="E956" t="s">
        <v>994</v>
      </c>
      <c r="F956" s="1">
        <v>0.57398462700681374</v>
      </c>
    </row>
    <row r="957" spans="1:6">
      <c r="A957" t="s">
        <v>795</v>
      </c>
      <c r="B957" s="1">
        <v>0.52550586196277127</v>
      </c>
      <c r="C957" t="s">
        <v>973</v>
      </c>
      <c r="D957" s="1">
        <v>0.80277592639886974</v>
      </c>
      <c r="E957" t="s">
        <v>995</v>
      </c>
      <c r="F957" s="1">
        <v>0.23711027879300373</v>
      </c>
    </row>
    <row r="958" spans="1:6">
      <c r="A958" t="s">
        <v>795</v>
      </c>
      <c r="B958" s="1">
        <v>0.52550586196277127</v>
      </c>
      <c r="C958" t="s">
        <v>973</v>
      </c>
      <c r="D958" s="1">
        <v>0.80277592639886974</v>
      </c>
      <c r="E958" t="s">
        <v>996</v>
      </c>
      <c r="F958" s="1">
        <v>0.33801078700682596</v>
      </c>
    </row>
    <row r="959" spans="1:6">
      <c r="A959" t="s">
        <v>795</v>
      </c>
      <c r="B959" s="1">
        <v>0.52550586196277127</v>
      </c>
      <c r="C959" t="s">
        <v>973</v>
      </c>
      <c r="D959" s="1">
        <v>0.80277592639886974</v>
      </c>
      <c r="E959" t="s">
        <v>997</v>
      </c>
      <c r="F959" s="1">
        <v>0.32928827031685948</v>
      </c>
    </row>
    <row r="960" spans="1:6">
      <c r="A960" t="s">
        <v>795</v>
      </c>
      <c r="B960" s="1">
        <v>0.52550586196277127</v>
      </c>
      <c r="C960" t="s">
        <v>973</v>
      </c>
      <c r="D960" s="1">
        <v>0.80277592639886974</v>
      </c>
      <c r="E960" t="s">
        <v>998</v>
      </c>
      <c r="F960" s="1">
        <v>0.98115184478205064</v>
      </c>
    </row>
    <row r="961" spans="1:6">
      <c r="A961" t="s">
        <v>795</v>
      </c>
      <c r="B961" s="1">
        <v>0.52550586196277127</v>
      </c>
      <c r="C961" t="s">
        <v>973</v>
      </c>
      <c r="D961" s="1">
        <v>0.80277592639886974</v>
      </c>
      <c r="E961" t="s">
        <v>999</v>
      </c>
      <c r="F961" s="1">
        <v>0.58300985701528041</v>
      </c>
    </row>
    <row r="962" spans="1:6">
      <c r="A962" t="s">
        <v>795</v>
      </c>
      <c r="B962" s="1">
        <v>0.52550586196277127</v>
      </c>
      <c r="C962" t="s">
        <v>973</v>
      </c>
      <c r="D962" s="1">
        <v>0.80277592639886974</v>
      </c>
      <c r="E962" t="s">
        <v>1000</v>
      </c>
      <c r="F962" s="1">
        <v>0.75731603357451094</v>
      </c>
    </row>
    <row r="963" spans="1:6">
      <c r="A963" t="s">
        <v>795</v>
      </c>
      <c r="B963" s="1">
        <v>0.52550586196277127</v>
      </c>
      <c r="C963" t="s">
        <v>973</v>
      </c>
      <c r="D963" s="1">
        <v>0.80277592639886974</v>
      </c>
      <c r="E963" t="s">
        <v>1001</v>
      </c>
      <c r="F963" s="1">
        <v>2.5464164450754723E-3</v>
      </c>
    </row>
    <row r="964" spans="1:6">
      <c r="A964" t="s">
        <v>795</v>
      </c>
      <c r="B964" s="1">
        <v>0.52550586196277127</v>
      </c>
      <c r="C964" t="s">
        <v>973</v>
      </c>
      <c r="D964" s="1">
        <v>0.80277592639886974</v>
      </c>
      <c r="E964" t="s">
        <v>1002</v>
      </c>
      <c r="F964" s="1">
        <v>0.33541229970757735</v>
      </c>
    </row>
    <row r="965" spans="1:6">
      <c r="A965" t="s">
        <v>795</v>
      </c>
      <c r="B965" s="1">
        <v>0.52550586196277127</v>
      </c>
      <c r="C965" t="s">
        <v>973</v>
      </c>
      <c r="D965" s="1">
        <v>0.80277592639886974</v>
      </c>
      <c r="E965" t="s">
        <v>1003</v>
      </c>
      <c r="F965" s="1">
        <v>0.84705389716352097</v>
      </c>
    </row>
    <row r="966" spans="1:6">
      <c r="A966" t="s">
        <v>795</v>
      </c>
      <c r="B966" s="1">
        <v>0.52550586196277127</v>
      </c>
      <c r="C966" t="s">
        <v>973</v>
      </c>
      <c r="D966" s="1">
        <v>0.80277592639886974</v>
      </c>
      <c r="E966" t="s">
        <v>1004</v>
      </c>
      <c r="F966" s="1">
        <v>0.74707288352176071</v>
      </c>
    </row>
    <row r="967" spans="1:6">
      <c r="A967" t="s">
        <v>795</v>
      </c>
      <c r="B967" s="1">
        <v>0.52550586196277127</v>
      </c>
      <c r="C967" t="s">
        <v>973</v>
      </c>
      <c r="D967" s="1">
        <v>0.80277592639886974</v>
      </c>
      <c r="E967" t="s">
        <v>1005</v>
      </c>
      <c r="F967" s="1">
        <v>0.35158346632599458</v>
      </c>
    </row>
    <row r="968" spans="1:6">
      <c r="A968" t="s">
        <v>795</v>
      </c>
      <c r="B968" s="1">
        <v>0.52550586196277127</v>
      </c>
      <c r="C968" t="s">
        <v>973</v>
      </c>
      <c r="D968" s="1">
        <v>0.80277592639886974</v>
      </c>
      <c r="E968" t="s">
        <v>1006</v>
      </c>
      <c r="F968" s="1">
        <v>0.32747405271047603</v>
      </c>
    </row>
    <row r="969" spans="1:6">
      <c r="A969" t="s">
        <v>795</v>
      </c>
      <c r="B969" s="1">
        <v>0.52550586196277127</v>
      </c>
      <c r="C969" t="s">
        <v>973</v>
      </c>
      <c r="D969" s="1">
        <v>0.80277592639886974</v>
      </c>
      <c r="E969" t="s">
        <v>1007</v>
      </c>
      <c r="F969" s="1">
        <v>0.66318591033611429</v>
      </c>
    </row>
    <row r="970" spans="1:6">
      <c r="A970" t="s">
        <v>795</v>
      </c>
      <c r="B970" s="1">
        <v>0.52550586196277127</v>
      </c>
      <c r="C970" t="s">
        <v>973</v>
      </c>
      <c r="D970" s="1">
        <v>0.80277592639886974</v>
      </c>
      <c r="E970" t="s">
        <v>1008</v>
      </c>
      <c r="F970" s="1">
        <v>1.2574835657786387E-2</v>
      </c>
    </row>
    <row r="971" spans="1:6">
      <c r="A971" t="s">
        <v>795</v>
      </c>
      <c r="B971" s="1">
        <v>0.52550586196277127</v>
      </c>
      <c r="C971" t="s">
        <v>973</v>
      </c>
      <c r="D971" s="1">
        <v>0.80277592639886974</v>
      </c>
      <c r="E971" t="s">
        <v>1009</v>
      </c>
      <c r="F971" s="1">
        <v>0.3738989859844164</v>
      </c>
    </row>
    <row r="972" spans="1:6">
      <c r="A972" t="s">
        <v>795</v>
      </c>
      <c r="B972" s="1">
        <v>0.52550586196277127</v>
      </c>
      <c r="C972" t="s">
        <v>973</v>
      </c>
      <c r="D972" s="1">
        <v>0.80277592639886974</v>
      </c>
      <c r="E972" t="s">
        <v>1010</v>
      </c>
      <c r="F972" s="1">
        <v>0.59250709436169713</v>
      </c>
    </row>
    <row r="973" spans="1:6">
      <c r="A973" t="s">
        <v>795</v>
      </c>
      <c r="B973" s="1">
        <v>0.52550586196277127</v>
      </c>
      <c r="C973" t="s">
        <v>973</v>
      </c>
      <c r="D973" s="1">
        <v>0.80277592639886974</v>
      </c>
      <c r="E973" t="s">
        <v>1011</v>
      </c>
      <c r="F973" s="1">
        <v>4.702617075121418E-2</v>
      </c>
    </row>
    <row r="974" spans="1:6">
      <c r="A974" t="s">
        <v>795</v>
      </c>
      <c r="B974" s="1">
        <v>0.52550586196277127</v>
      </c>
      <c r="C974" t="s">
        <v>973</v>
      </c>
      <c r="D974" s="1">
        <v>0.80277592639886974</v>
      </c>
      <c r="E974" t="s">
        <v>1012</v>
      </c>
      <c r="F974" s="1">
        <v>0.50320582634031585</v>
      </c>
    </row>
    <row r="975" spans="1:6">
      <c r="A975" t="s">
        <v>795</v>
      </c>
      <c r="B975" s="1">
        <v>0.52550586196277127</v>
      </c>
      <c r="C975" t="s">
        <v>973</v>
      </c>
      <c r="D975" s="1">
        <v>0.80277592639886974</v>
      </c>
      <c r="E975" t="s">
        <v>1013</v>
      </c>
      <c r="F975" s="1">
        <v>0.14122950004344104</v>
      </c>
    </row>
    <row r="976" spans="1:6">
      <c r="A976" t="s">
        <v>795</v>
      </c>
      <c r="B976" s="1">
        <v>0.52550586196277127</v>
      </c>
      <c r="C976" t="s">
        <v>973</v>
      </c>
      <c r="D976" s="1">
        <v>0.80277592639886974</v>
      </c>
      <c r="E976" t="s">
        <v>1014</v>
      </c>
      <c r="F976" s="1">
        <v>0.32262863252336216</v>
      </c>
    </row>
    <row r="977" spans="1:6">
      <c r="A977" t="s">
        <v>795</v>
      </c>
      <c r="B977" s="1">
        <v>0.52550586196277127</v>
      </c>
      <c r="C977" t="s">
        <v>973</v>
      </c>
      <c r="D977" s="1">
        <v>0.80277592639886974</v>
      </c>
      <c r="E977" t="s">
        <v>1015</v>
      </c>
      <c r="F977" s="1">
        <v>0.30016327693651734</v>
      </c>
    </row>
    <row r="978" spans="1:6">
      <c r="A978" t="s">
        <v>795</v>
      </c>
      <c r="B978" s="1">
        <v>0.52550586196277127</v>
      </c>
      <c r="C978" t="s">
        <v>973</v>
      </c>
      <c r="D978" s="1">
        <v>0.80277592639886974</v>
      </c>
      <c r="E978" t="s">
        <v>1016</v>
      </c>
      <c r="F978" s="1">
        <v>0.16364491647436319</v>
      </c>
    </row>
    <row r="979" spans="1:6">
      <c r="A979" t="s">
        <v>795</v>
      </c>
      <c r="B979" s="1">
        <v>0.52550586196277127</v>
      </c>
      <c r="C979" t="s">
        <v>973</v>
      </c>
      <c r="D979" s="1">
        <v>0.80277592639886974</v>
      </c>
      <c r="E979" t="s">
        <v>1017</v>
      </c>
      <c r="F979" s="1">
        <v>0.18482625483295478</v>
      </c>
    </row>
    <row r="980" spans="1:6">
      <c r="A980" t="s">
        <v>795</v>
      </c>
      <c r="B980" s="1">
        <v>0.52550586196277127</v>
      </c>
      <c r="C980" t="s">
        <v>973</v>
      </c>
      <c r="D980" s="1">
        <v>0.80277592639886974</v>
      </c>
      <c r="E980" t="s">
        <v>1018</v>
      </c>
      <c r="F980" s="1">
        <v>0.53074224379866519</v>
      </c>
    </row>
    <row r="981" spans="1:6">
      <c r="A981" t="s">
        <v>795</v>
      </c>
      <c r="B981" s="1">
        <v>0.52550586196277127</v>
      </c>
      <c r="C981" t="s">
        <v>973</v>
      </c>
      <c r="D981" s="1">
        <v>0.80277592639886974</v>
      </c>
      <c r="E981" t="s">
        <v>1019</v>
      </c>
      <c r="F981" s="1">
        <v>0.29759116766657046</v>
      </c>
    </row>
    <row r="982" spans="1:6">
      <c r="A982" t="s">
        <v>795</v>
      </c>
      <c r="B982" s="1">
        <v>0.52550586196277127</v>
      </c>
      <c r="C982" t="s">
        <v>973</v>
      </c>
      <c r="D982" s="1">
        <v>0.80277592639886974</v>
      </c>
      <c r="E982" t="s">
        <v>1020</v>
      </c>
      <c r="F982" s="1">
        <v>0.54852959970165271</v>
      </c>
    </row>
    <row r="983" spans="1:6">
      <c r="A983" t="s">
        <v>795</v>
      </c>
      <c r="B983" s="1">
        <v>0.52550586196277127</v>
      </c>
      <c r="C983" t="s">
        <v>973</v>
      </c>
      <c r="D983" s="1">
        <v>0.80277592639886974</v>
      </c>
      <c r="E983" t="s">
        <v>1021</v>
      </c>
      <c r="F983" s="1">
        <v>1.2145015245876523E-2</v>
      </c>
    </row>
    <row r="984" spans="1:6">
      <c r="A984" t="s">
        <v>795</v>
      </c>
      <c r="B984" s="1">
        <v>0.52550586196277127</v>
      </c>
      <c r="C984" t="s">
        <v>973</v>
      </c>
      <c r="D984" s="1">
        <v>0.80277592639886974</v>
      </c>
      <c r="E984" t="s">
        <v>1022</v>
      </c>
      <c r="F984" s="1">
        <v>0.11934361302848151</v>
      </c>
    </row>
    <row r="985" spans="1:6">
      <c r="A985" t="s">
        <v>795</v>
      </c>
      <c r="B985" s="1">
        <v>0.52550586196277127</v>
      </c>
      <c r="C985" t="s">
        <v>1023</v>
      </c>
      <c r="D985" s="1">
        <v>0.43561974961587346</v>
      </c>
      <c r="E985" t="s">
        <v>1024</v>
      </c>
      <c r="F985" s="1">
        <v>0.95957945101092956</v>
      </c>
    </row>
    <row r="986" spans="1:6">
      <c r="A986" t="s">
        <v>795</v>
      </c>
      <c r="B986" s="1">
        <v>0.52550586196277127</v>
      </c>
      <c r="C986" t="s">
        <v>1023</v>
      </c>
      <c r="D986" s="1">
        <v>0.43561974961587346</v>
      </c>
      <c r="E986" t="s">
        <v>1025</v>
      </c>
      <c r="F986" s="1">
        <v>0.36181978551890781</v>
      </c>
    </row>
    <row r="987" spans="1:6">
      <c r="A987" t="s">
        <v>795</v>
      </c>
      <c r="B987" s="1">
        <v>0.52550586196277127</v>
      </c>
      <c r="C987" t="s">
        <v>1023</v>
      </c>
      <c r="D987" s="1">
        <v>0.43561974961587346</v>
      </c>
      <c r="E987" t="s">
        <v>1026</v>
      </c>
      <c r="F987" s="1">
        <v>0.94721997487335863</v>
      </c>
    </row>
    <row r="988" spans="1:6">
      <c r="A988" t="s">
        <v>795</v>
      </c>
      <c r="B988" s="1">
        <v>0.52550586196277127</v>
      </c>
      <c r="C988" t="s">
        <v>1023</v>
      </c>
      <c r="D988" s="1">
        <v>0.43561974961587346</v>
      </c>
      <c r="E988" t="s">
        <v>1027</v>
      </c>
      <c r="F988" s="1">
        <v>0.78465326015371806</v>
      </c>
    </row>
    <row r="989" spans="1:6">
      <c r="A989" t="s">
        <v>795</v>
      </c>
      <c r="B989" s="1">
        <v>0.52550586196277127</v>
      </c>
      <c r="C989" t="s">
        <v>1023</v>
      </c>
      <c r="D989" s="1">
        <v>0.43561974961587346</v>
      </c>
      <c r="E989" t="s">
        <v>1028</v>
      </c>
      <c r="F989" s="1">
        <v>0.21659002550207818</v>
      </c>
    </row>
    <row r="990" spans="1:6">
      <c r="A990" t="s">
        <v>795</v>
      </c>
      <c r="B990" s="1">
        <v>0.52550586196277127</v>
      </c>
      <c r="C990" t="s">
        <v>1023</v>
      </c>
      <c r="D990" s="1">
        <v>0.43561974961587346</v>
      </c>
      <c r="E990" t="s">
        <v>1029</v>
      </c>
      <c r="F990" s="1">
        <v>0.79994062320893744</v>
      </c>
    </row>
    <row r="991" spans="1:6">
      <c r="A991" t="s">
        <v>795</v>
      </c>
      <c r="B991" s="1">
        <v>0.52550586196277127</v>
      </c>
      <c r="C991" t="s">
        <v>1023</v>
      </c>
      <c r="D991" s="1">
        <v>0.43561974961587346</v>
      </c>
      <c r="E991" t="s">
        <v>1030</v>
      </c>
      <c r="F991" s="1">
        <v>0.33864459643889622</v>
      </c>
    </row>
    <row r="992" spans="1:6">
      <c r="A992" t="s">
        <v>795</v>
      </c>
      <c r="B992" s="1">
        <v>0.52550586196277127</v>
      </c>
      <c r="C992" t="s">
        <v>1023</v>
      </c>
      <c r="D992" s="1">
        <v>0.43561974961587346</v>
      </c>
      <c r="E992" t="s">
        <v>1031</v>
      </c>
      <c r="F992" s="1">
        <v>0.93591694788726187</v>
      </c>
    </row>
    <row r="993" spans="1:6">
      <c r="A993" t="s">
        <v>795</v>
      </c>
      <c r="B993" s="1">
        <v>0.52550586196277127</v>
      </c>
      <c r="C993" t="s">
        <v>1023</v>
      </c>
      <c r="D993" s="1">
        <v>0.43561974961587346</v>
      </c>
      <c r="E993" t="s">
        <v>1032</v>
      </c>
      <c r="F993" s="1">
        <v>0.13693427924704871</v>
      </c>
    </row>
    <row r="994" spans="1:6">
      <c r="A994" t="s">
        <v>795</v>
      </c>
      <c r="B994" s="1">
        <v>0.52550586196277127</v>
      </c>
      <c r="C994" t="s">
        <v>1023</v>
      </c>
      <c r="D994" s="1">
        <v>0.43561974961587346</v>
      </c>
      <c r="E994" t="s">
        <v>1033</v>
      </c>
      <c r="F994" s="1">
        <v>0.3576650826461335</v>
      </c>
    </row>
    <row r="995" spans="1:6">
      <c r="A995" t="s">
        <v>795</v>
      </c>
      <c r="B995" s="1">
        <v>0.52550586196277127</v>
      </c>
      <c r="C995" t="s">
        <v>1023</v>
      </c>
      <c r="D995" s="1">
        <v>0.43561974961587346</v>
      </c>
      <c r="E995" t="s">
        <v>1034</v>
      </c>
      <c r="F995" s="1">
        <v>0.14893589458279077</v>
      </c>
    </row>
    <row r="996" spans="1:6">
      <c r="A996" t="s">
        <v>795</v>
      </c>
      <c r="B996" s="1">
        <v>0.52550586196277127</v>
      </c>
      <c r="C996" t="s">
        <v>1023</v>
      </c>
      <c r="D996" s="1">
        <v>0.43561974961587346</v>
      </c>
      <c r="E996" t="s">
        <v>1035</v>
      </c>
      <c r="F996" s="1">
        <v>0.64013702989948529</v>
      </c>
    </row>
    <row r="997" spans="1:6">
      <c r="A997" t="s">
        <v>795</v>
      </c>
      <c r="B997" s="1">
        <v>0.52550586196277127</v>
      </c>
      <c r="C997" t="s">
        <v>1023</v>
      </c>
      <c r="D997" s="1">
        <v>0.43561974961587346</v>
      </c>
      <c r="E997" t="s">
        <v>1036</v>
      </c>
      <c r="F997" s="1">
        <v>0.56382006607763502</v>
      </c>
    </row>
    <row r="998" spans="1:6">
      <c r="A998" t="s">
        <v>795</v>
      </c>
      <c r="B998" s="1">
        <v>0.52550586196277127</v>
      </c>
      <c r="C998" t="s">
        <v>1023</v>
      </c>
      <c r="D998" s="1">
        <v>0.43561974961587346</v>
      </c>
      <c r="E998" t="s">
        <v>1037</v>
      </c>
      <c r="F998" s="1">
        <v>0.16129203397251179</v>
      </c>
    </row>
    <row r="999" spans="1:6">
      <c r="A999" t="s">
        <v>795</v>
      </c>
      <c r="B999" s="1">
        <v>0.52550586196277127</v>
      </c>
      <c r="C999" t="s">
        <v>1023</v>
      </c>
      <c r="D999" s="1">
        <v>0.43561974961587346</v>
      </c>
      <c r="E999" t="s">
        <v>1038</v>
      </c>
      <c r="F999" s="1">
        <v>0.77978368169549994</v>
      </c>
    </row>
    <row r="1000" spans="1:6">
      <c r="A1000" t="s">
        <v>795</v>
      </c>
      <c r="B1000" s="1">
        <v>0.52550586196277127</v>
      </c>
      <c r="C1000" t="s">
        <v>1023</v>
      </c>
      <c r="D1000" s="1">
        <v>0.43561974961587346</v>
      </c>
      <c r="E1000" t="s">
        <v>1039</v>
      </c>
      <c r="F1000" s="1">
        <v>0.69943016837132388</v>
      </c>
    </row>
    <row r="1001" spans="1:6">
      <c r="A1001" t="s">
        <v>795</v>
      </c>
      <c r="B1001" s="1">
        <v>0.52550586196277127</v>
      </c>
      <c r="C1001" t="s">
        <v>1023</v>
      </c>
      <c r="D1001" s="1">
        <v>0.43561974961587346</v>
      </c>
      <c r="E1001" t="s">
        <v>1040</v>
      </c>
      <c r="F1001" s="1">
        <v>0.68815275018780608</v>
      </c>
    </row>
    <row r="1002" spans="1:6">
      <c r="A1002" t="s">
        <v>795</v>
      </c>
      <c r="B1002" s="1">
        <v>0.52550586196277127</v>
      </c>
      <c r="C1002" t="s">
        <v>1023</v>
      </c>
      <c r="D1002" s="1">
        <v>0.43561974961587346</v>
      </c>
      <c r="E1002" t="s">
        <v>1041</v>
      </c>
      <c r="F1002" s="1">
        <v>7.8776915764711131E-2</v>
      </c>
    </row>
    <row r="1003" spans="1:6">
      <c r="A1003" t="s">
        <v>795</v>
      </c>
      <c r="B1003" s="1">
        <v>0.52550586196277127</v>
      </c>
      <c r="C1003" t="s">
        <v>1023</v>
      </c>
      <c r="D1003" s="1">
        <v>0.43561974961587346</v>
      </c>
      <c r="E1003" t="s">
        <v>1042</v>
      </c>
      <c r="F1003" s="1">
        <v>0.39491027124841316</v>
      </c>
    </row>
    <row r="1004" spans="1:6">
      <c r="A1004" t="s">
        <v>795</v>
      </c>
      <c r="B1004" s="1">
        <v>0.52550586196277127</v>
      </c>
      <c r="C1004" t="s">
        <v>1023</v>
      </c>
      <c r="D1004" s="1">
        <v>0.43561974961587346</v>
      </c>
      <c r="E1004" t="s">
        <v>1043</v>
      </c>
      <c r="F1004" s="1">
        <v>0.93186772559576447</v>
      </c>
    </row>
    <row r="1005" spans="1:6">
      <c r="A1005" t="s">
        <v>795</v>
      </c>
      <c r="B1005" s="1">
        <v>0.52550586196277127</v>
      </c>
      <c r="C1005" t="s">
        <v>1023</v>
      </c>
      <c r="D1005" s="1">
        <v>0.43561974961587346</v>
      </c>
      <c r="E1005" t="s">
        <v>1044</v>
      </c>
      <c r="F1005" s="1">
        <v>0.11996893688169907</v>
      </c>
    </row>
    <row r="1006" spans="1:6">
      <c r="A1006" t="s">
        <v>795</v>
      </c>
      <c r="B1006" s="1">
        <v>0.52550586196277127</v>
      </c>
      <c r="C1006" t="s">
        <v>1023</v>
      </c>
      <c r="D1006" s="1">
        <v>0.43561974961587346</v>
      </c>
      <c r="E1006" t="s">
        <v>1045</v>
      </c>
      <c r="F1006" s="1">
        <v>0.7974380533588985</v>
      </c>
    </row>
    <row r="1007" spans="1:6">
      <c r="A1007" t="s">
        <v>795</v>
      </c>
      <c r="B1007" s="1">
        <v>0.52550586196277127</v>
      </c>
      <c r="C1007" t="s">
        <v>1023</v>
      </c>
      <c r="D1007" s="1">
        <v>0.43561974961587346</v>
      </c>
      <c r="E1007" t="s">
        <v>1046</v>
      </c>
      <c r="F1007" s="1">
        <v>0.8380800952880495</v>
      </c>
    </row>
    <row r="1008" spans="1:6">
      <c r="A1008" t="s">
        <v>795</v>
      </c>
      <c r="B1008" s="1">
        <v>0.52550586196277127</v>
      </c>
      <c r="C1008" t="s">
        <v>1023</v>
      </c>
      <c r="D1008" s="1">
        <v>0.43561974961587346</v>
      </c>
      <c r="E1008" t="s">
        <v>1047</v>
      </c>
      <c r="F1008" s="1">
        <v>0.32296474756855953</v>
      </c>
    </row>
    <row r="1009" spans="1:6">
      <c r="A1009" t="s">
        <v>795</v>
      </c>
      <c r="B1009" s="1">
        <v>0.52550586196277127</v>
      </c>
      <c r="C1009" t="s">
        <v>1023</v>
      </c>
      <c r="D1009" s="1">
        <v>0.43561974961587346</v>
      </c>
      <c r="E1009" t="s">
        <v>1048</v>
      </c>
      <c r="F1009" s="1">
        <v>0.34299462526181157</v>
      </c>
    </row>
    <row r="1010" spans="1:6">
      <c r="A1010" t="s">
        <v>795</v>
      </c>
      <c r="B1010" s="1">
        <v>0.52550586196277127</v>
      </c>
      <c r="C1010" t="s">
        <v>1023</v>
      </c>
      <c r="D1010" s="1">
        <v>0.43561974961587346</v>
      </c>
      <c r="E1010" t="s">
        <v>1049</v>
      </c>
      <c r="F1010" s="1">
        <v>0.34457074233310681</v>
      </c>
    </row>
    <row r="1011" spans="1:6">
      <c r="A1011" t="s">
        <v>795</v>
      </c>
      <c r="B1011" s="1">
        <v>0.52550586196277127</v>
      </c>
      <c r="C1011" t="s">
        <v>1023</v>
      </c>
      <c r="D1011" s="1">
        <v>0.43561974961587346</v>
      </c>
      <c r="E1011" t="s">
        <v>1050</v>
      </c>
      <c r="F1011" s="1">
        <v>0.95191560159649324</v>
      </c>
    </row>
    <row r="1012" spans="1:6">
      <c r="A1012" t="s">
        <v>795</v>
      </c>
      <c r="B1012" s="1">
        <v>0.52550586196277127</v>
      </c>
      <c r="C1012" t="s">
        <v>1023</v>
      </c>
      <c r="D1012" s="1">
        <v>0.43561974961587346</v>
      </c>
      <c r="E1012" t="s">
        <v>1051</v>
      </c>
      <c r="F1012" s="1">
        <v>0.99555624236413887</v>
      </c>
    </row>
    <row r="1013" spans="1:6">
      <c r="A1013" t="s">
        <v>795</v>
      </c>
      <c r="B1013" s="1">
        <v>0.52550586196277127</v>
      </c>
      <c r="C1013" t="s">
        <v>1023</v>
      </c>
      <c r="D1013" s="1">
        <v>0.43561974961587346</v>
      </c>
      <c r="E1013" t="s">
        <v>1052</v>
      </c>
      <c r="F1013" s="1">
        <v>0.93536683861979275</v>
      </c>
    </row>
    <row r="1014" spans="1:6">
      <c r="A1014" t="s">
        <v>795</v>
      </c>
      <c r="B1014" s="1">
        <v>0.52550586196277127</v>
      </c>
      <c r="C1014" t="s">
        <v>1023</v>
      </c>
      <c r="D1014" s="1">
        <v>0.43561974961587346</v>
      </c>
      <c r="E1014" t="s">
        <v>1053</v>
      </c>
      <c r="F1014" s="1">
        <v>3.0278975183285262E-2</v>
      </c>
    </row>
    <row r="1015" spans="1:6">
      <c r="A1015" t="s">
        <v>795</v>
      </c>
      <c r="B1015" s="1">
        <v>0.52550586196277127</v>
      </c>
      <c r="C1015" t="s">
        <v>1023</v>
      </c>
      <c r="D1015" s="1">
        <v>0.43561974961587346</v>
      </c>
      <c r="E1015" t="s">
        <v>1054</v>
      </c>
      <c r="F1015" s="1">
        <v>0.466607866620534</v>
      </c>
    </row>
    <row r="1016" spans="1:6">
      <c r="A1016" t="s">
        <v>795</v>
      </c>
      <c r="B1016" s="1">
        <v>0.52550586196277127</v>
      </c>
      <c r="C1016" t="s">
        <v>1023</v>
      </c>
      <c r="D1016" s="1">
        <v>0.43561974961587346</v>
      </c>
      <c r="E1016" t="s">
        <v>1055</v>
      </c>
      <c r="F1016" s="1">
        <v>0.61255980169379209</v>
      </c>
    </row>
    <row r="1017" spans="1:6">
      <c r="A1017" t="s">
        <v>795</v>
      </c>
      <c r="B1017" s="1">
        <v>0.52550586196277127</v>
      </c>
      <c r="C1017" t="s">
        <v>1023</v>
      </c>
      <c r="D1017" s="1">
        <v>0.43561974961587346</v>
      </c>
      <c r="E1017" t="s">
        <v>1056</v>
      </c>
      <c r="F1017" s="1">
        <v>0.70034442828409804</v>
      </c>
    </row>
    <row r="1018" spans="1:6">
      <c r="A1018" t="s">
        <v>795</v>
      </c>
      <c r="B1018" s="1">
        <v>0.52550586196277127</v>
      </c>
      <c r="C1018" t="s">
        <v>1023</v>
      </c>
      <c r="D1018" s="1">
        <v>0.43561974961587346</v>
      </c>
      <c r="E1018" t="s">
        <v>1057</v>
      </c>
      <c r="F1018" s="1">
        <v>0.37130117500103177</v>
      </c>
    </row>
    <row r="1019" spans="1:6">
      <c r="A1019" t="s">
        <v>795</v>
      </c>
      <c r="B1019" s="1">
        <v>0.52550586196277127</v>
      </c>
      <c r="C1019" t="s">
        <v>1023</v>
      </c>
      <c r="D1019" s="1">
        <v>0.43561974961587346</v>
      </c>
      <c r="E1019" t="s">
        <v>1058</v>
      </c>
      <c r="F1019" s="1">
        <v>0.79507195255250573</v>
      </c>
    </row>
    <row r="1020" spans="1:6">
      <c r="A1020" t="s">
        <v>795</v>
      </c>
      <c r="B1020" s="1">
        <v>0.52550586196277127</v>
      </c>
      <c r="C1020" t="s">
        <v>1023</v>
      </c>
      <c r="D1020" s="1">
        <v>0.43561974961587346</v>
      </c>
      <c r="E1020" t="s">
        <v>1059</v>
      </c>
      <c r="F1020" s="1">
        <v>0.97842596234166457</v>
      </c>
    </row>
    <row r="1021" spans="1:6">
      <c r="A1021" t="s">
        <v>795</v>
      </c>
      <c r="B1021" s="1">
        <v>0.52550586196277127</v>
      </c>
      <c r="C1021" t="s">
        <v>1023</v>
      </c>
      <c r="D1021" s="1">
        <v>0.43561974961587346</v>
      </c>
      <c r="E1021" t="s">
        <v>1060</v>
      </c>
      <c r="F1021" s="1">
        <v>0.61081310061535521</v>
      </c>
    </row>
    <row r="1022" spans="1:6">
      <c r="A1022" t="s">
        <v>795</v>
      </c>
      <c r="B1022" s="1">
        <v>0.52550586196277127</v>
      </c>
      <c r="C1022" t="s">
        <v>1023</v>
      </c>
      <c r="D1022" s="1">
        <v>0.43561974961587346</v>
      </c>
      <c r="E1022" t="s">
        <v>1061</v>
      </c>
      <c r="F1022" s="1">
        <v>0.79042335031080191</v>
      </c>
    </row>
    <row r="1023" spans="1:6">
      <c r="A1023" t="s">
        <v>795</v>
      </c>
      <c r="B1023" s="1">
        <v>0.52550586196277127</v>
      </c>
      <c r="C1023" t="s">
        <v>1023</v>
      </c>
      <c r="D1023" s="1">
        <v>0.43561974961587346</v>
      </c>
      <c r="E1023" t="s">
        <v>1062</v>
      </c>
      <c r="F1023" s="1">
        <v>0.69190713315255459</v>
      </c>
    </row>
    <row r="1024" spans="1:6">
      <c r="A1024" t="s">
        <v>795</v>
      </c>
      <c r="B1024" s="1">
        <v>0.52550586196277127</v>
      </c>
      <c r="C1024" t="s">
        <v>1023</v>
      </c>
      <c r="D1024" s="1">
        <v>0.43561974961587346</v>
      </c>
      <c r="E1024" t="s">
        <v>1063</v>
      </c>
      <c r="F1024" s="1">
        <v>0.73556070115581018</v>
      </c>
    </row>
    <row r="1025" spans="1:6">
      <c r="A1025" t="s">
        <v>795</v>
      </c>
      <c r="B1025" s="1">
        <v>0.52550586196277127</v>
      </c>
      <c r="C1025" t="s">
        <v>1023</v>
      </c>
      <c r="D1025" s="1">
        <v>0.43561974961587346</v>
      </c>
      <c r="E1025" t="s">
        <v>1064</v>
      </c>
      <c r="F1025" s="1">
        <v>0.74361381537690463</v>
      </c>
    </row>
    <row r="1026" spans="1:6">
      <c r="A1026" t="s">
        <v>795</v>
      </c>
      <c r="B1026" s="1">
        <v>0.52550586196277127</v>
      </c>
      <c r="C1026" t="s">
        <v>1023</v>
      </c>
      <c r="D1026" s="1">
        <v>0.43561974961587346</v>
      </c>
      <c r="E1026" t="s">
        <v>1065</v>
      </c>
      <c r="F1026" s="1">
        <v>9.7327561179979427E-2</v>
      </c>
    </row>
    <row r="1027" spans="1:6">
      <c r="A1027" t="s">
        <v>795</v>
      </c>
      <c r="B1027" s="1">
        <v>0.52550586196277127</v>
      </c>
      <c r="C1027" t="s">
        <v>1023</v>
      </c>
      <c r="D1027" s="1">
        <v>0.43561974961587346</v>
      </c>
      <c r="E1027" t="s">
        <v>1066</v>
      </c>
      <c r="F1027" s="1">
        <v>0.32263149331658025</v>
      </c>
    </row>
    <row r="1028" spans="1:6">
      <c r="A1028" t="s">
        <v>795</v>
      </c>
      <c r="B1028" s="1">
        <v>0.52550586196277127</v>
      </c>
      <c r="C1028" t="s">
        <v>1023</v>
      </c>
      <c r="D1028" s="1">
        <v>0.43561974961587346</v>
      </c>
      <c r="E1028" t="s">
        <v>1067</v>
      </c>
      <c r="F1028" s="1">
        <v>0.51268886830563343</v>
      </c>
    </row>
    <row r="1029" spans="1:6">
      <c r="A1029" t="s">
        <v>795</v>
      </c>
      <c r="B1029" s="1">
        <v>0.52550586196277127</v>
      </c>
      <c r="C1029" t="s">
        <v>1023</v>
      </c>
      <c r="D1029" s="1">
        <v>0.43561974961587346</v>
      </c>
      <c r="E1029" t="s">
        <v>1068</v>
      </c>
      <c r="F1029" s="1">
        <v>0.48842244039794414</v>
      </c>
    </row>
    <row r="1030" spans="1:6">
      <c r="A1030" t="s">
        <v>795</v>
      </c>
      <c r="B1030" s="1">
        <v>0.52550586196277127</v>
      </c>
      <c r="C1030" t="s">
        <v>1023</v>
      </c>
      <c r="D1030" s="1">
        <v>0.43561974961587346</v>
      </c>
      <c r="E1030" t="s">
        <v>1069</v>
      </c>
      <c r="F1030" s="1">
        <v>0.35798070112299651</v>
      </c>
    </row>
    <row r="1031" spans="1:6">
      <c r="A1031" t="s">
        <v>795</v>
      </c>
      <c r="B1031" s="1">
        <v>0.52550586196277127</v>
      </c>
      <c r="C1031" t="s">
        <v>1023</v>
      </c>
      <c r="D1031" s="1">
        <v>0.43561974961587346</v>
      </c>
      <c r="E1031" t="s">
        <v>1070</v>
      </c>
      <c r="F1031" s="1">
        <v>0.85043776252684955</v>
      </c>
    </row>
    <row r="1032" spans="1:6">
      <c r="A1032" t="s">
        <v>795</v>
      </c>
      <c r="B1032" s="1">
        <v>0.52550586196277127</v>
      </c>
      <c r="C1032" t="s">
        <v>1023</v>
      </c>
      <c r="D1032" s="1">
        <v>0.43561974961587346</v>
      </c>
      <c r="E1032" t="s">
        <v>1071</v>
      </c>
      <c r="F1032" s="1">
        <v>0.4276234530137093</v>
      </c>
    </row>
    <row r="1033" spans="1:6">
      <c r="A1033" t="s">
        <v>795</v>
      </c>
      <c r="B1033" s="1">
        <v>0.52550586196277127</v>
      </c>
      <c r="C1033" t="s">
        <v>796</v>
      </c>
      <c r="D1033" s="1">
        <v>0.25663933604106137</v>
      </c>
      <c r="E1033" t="s">
        <v>1072</v>
      </c>
      <c r="F1033" s="1">
        <v>0.86230264234819254</v>
      </c>
    </row>
    <row r="1034" spans="1:6">
      <c r="A1034" t="s">
        <v>795</v>
      </c>
      <c r="B1034" s="1">
        <v>0.52550586196277127</v>
      </c>
      <c r="C1034" t="s">
        <v>796</v>
      </c>
      <c r="D1034" s="1">
        <v>0.25663933604106137</v>
      </c>
      <c r="E1034" t="s">
        <v>1073</v>
      </c>
      <c r="F1034" s="1">
        <v>0.33843515534761792</v>
      </c>
    </row>
    <row r="1035" spans="1:6">
      <c r="A1035" t="s">
        <v>795</v>
      </c>
      <c r="B1035" s="1">
        <v>0.52550586196277127</v>
      </c>
      <c r="C1035" t="s">
        <v>796</v>
      </c>
      <c r="D1035" s="1">
        <v>0.25663933604106137</v>
      </c>
      <c r="E1035" t="s">
        <v>1074</v>
      </c>
      <c r="F1035" s="1">
        <v>0.62337404297244514</v>
      </c>
    </row>
    <row r="1036" spans="1:6">
      <c r="A1036" t="s">
        <v>795</v>
      </c>
      <c r="B1036" s="1">
        <v>0.52550586196277127</v>
      </c>
      <c r="C1036" t="s">
        <v>796</v>
      </c>
      <c r="D1036" s="1">
        <v>0.25663933604106137</v>
      </c>
      <c r="E1036" t="s">
        <v>1075</v>
      </c>
      <c r="F1036" s="1">
        <v>0.24856832300797405</v>
      </c>
    </row>
    <row r="1037" spans="1:6">
      <c r="A1037" t="s">
        <v>795</v>
      </c>
      <c r="B1037" s="1">
        <v>0.52550586196277127</v>
      </c>
      <c r="C1037" t="s">
        <v>796</v>
      </c>
      <c r="D1037" s="1">
        <v>0.25663933604106137</v>
      </c>
      <c r="E1037" t="s">
        <v>1076</v>
      </c>
      <c r="F1037" s="1">
        <v>0.32157346136220144</v>
      </c>
    </row>
    <row r="1038" spans="1:6">
      <c r="A1038" t="s">
        <v>795</v>
      </c>
      <c r="B1038" s="1">
        <v>0.52550586196277127</v>
      </c>
      <c r="C1038" t="s">
        <v>796</v>
      </c>
      <c r="D1038" s="1">
        <v>0.25663933604106137</v>
      </c>
      <c r="E1038" t="s">
        <v>1077</v>
      </c>
      <c r="F1038" s="1">
        <v>0.4102537719603937</v>
      </c>
    </row>
    <row r="1039" spans="1:6">
      <c r="A1039" t="s">
        <v>795</v>
      </c>
      <c r="B1039" s="1">
        <v>0.52550586196277127</v>
      </c>
      <c r="C1039" t="s">
        <v>796</v>
      </c>
      <c r="D1039" s="1">
        <v>0.25663933604106137</v>
      </c>
      <c r="E1039" t="s">
        <v>1078</v>
      </c>
      <c r="F1039" s="1">
        <v>0.84867752560121601</v>
      </c>
    </row>
    <row r="1040" spans="1:6">
      <c r="A1040" t="s">
        <v>795</v>
      </c>
      <c r="B1040" s="1">
        <v>0.52550586196277127</v>
      </c>
      <c r="C1040" t="s">
        <v>796</v>
      </c>
      <c r="D1040" s="1">
        <v>0.25663933604106137</v>
      </c>
      <c r="E1040" t="s">
        <v>1079</v>
      </c>
      <c r="F1040" s="1">
        <v>0.3307944730845056</v>
      </c>
    </row>
    <row r="1041" spans="1:6">
      <c r="A1041" t="s">
        <v>795</v>
      </c>
      <c r="B1041" s="1">
        <v>0.52550586196277127</v>
      </c>
      <c r="C1041" t="s">
        <v>796</v>
      </c>
      <c r="D1041" s="1">
        <v>0.25663933604106137</v>
      </c>
      <c r="E1041" t="s">
        <v>1080</v>
      </c>
      <c r="F1041" s="1">
        <v>0.66517567021921531</v>
      </c>
    </row>
    <row r="1042" spans="1:6">
      <c r="A1042" t="s">
        <v>795</v>
      </c>
      <c r="B1042" s="1">
        <v>0.52550586196277127</v>
      </c>
      <c r="C1042" t="s">
        <v>796</v>
      </c>
      <c r="D1042" s="1">
        <v>0.25663933604106137</v>
      </c>
      <c r="E1042" t="s">
        <v>1081</v>
      </c>
      <c r="F1042" s="1">
        <v>0.12460607554691638</v>
      </c>
    </row>
    <row r="1043" spans="1:6">
      <c r="A1043" t="s">
        <v>795</v>
      </c>
      <c r="B1043" s="1">
        <v>0.52550586196277127</v>
      </c>
      <c r="C1043" t="s">
        <v>796</v>
      </c>
      <c r="D1043" s="1">
        <v>0.25663933604106137</v>
      </c>
      <c r="E1043" t="s">
        <v>1082</v>
      </c>
      <c r="F1043" s="1">
        <v>0.3675002119965165</v>
      </c>
    </row>
    <row r="1044" spans="1:6">
      <c r="A1044" t="s">
        <v>795</v>
      </c>
      <c r="B1044" s="1">
        <v>0.52550586196277127</v>
      </c>
      <c r="C1044" t="s">
        <v>796</v>
      </c>
      <c r="D1044" s="1">
        <v>0.25663933604106137</v>
      </c>
      <c r="E1044" t="s">
        <v>1083</v>
      </c>
      <c r="F1044" s="1">
        <v>0.10209303825913152</v>
      </c>
    </row>
    <row r="1045" spans="1:6">
      <c r="A1045" t="s">
        <v>795</v>
      </c>
      <c r="B1045" s="1">
        <v>0.52550586196277127</v>
      </c>
      <c r="C1045" t="s">
        <v>796</v>
      </c>
      <c r="D1045" s="1">
        <v>0.25663933604106137</v>
      </c>
      <c r="E1045" t="s">
        <v>1084</v>
      </c>
      <c r="F1045" s="1">
        <v>0.62485606299953733</v>
      </c>
    </row>
    <row r="1046" spans="1:6">
      <c r="A1046" t="s">
        <v>795</v>
      </c>
      <c r="B1046" s="1">
        <v>0.52550586196277127</v>
      </c>
      <c r="C1046" t="s">
        <v>796</v>
      </c>
      <c r="D1046" s="1">
        <v>0.25663933604106137</v>
      </c>
      <c r="E1046" t="s">
        <v>1085</v>
      </c>
      <c r="F1046" s="1">
        <v>0.7053049695987591</v>
      </c>
    </row>
    <row r="1047" spans="1:6">
      <c r="A1047" t="s">
        <v>795</v>
      </c>
      <c r="B1047" s="1">
        <v>0.52550586196277127</v>
      </c>
      <c r="C1047" t="s">
        <v>796</v>
      </c>
      <c r="D1047" s="1">
        <v>0.25663933604106137</v>
      </c>
      <c r="E1047" t="s">
        <v>1086</v>
      </c>
      <c r="F1047" s="1">
        <v>0.48324903230978256</v>
      </c>
    </row>
    <row r="1048" spans="1:6">
      <c r="A1048" t="s">
        <v>795</v>
      </c>
      <c r="B1048" s="1">
        <v>0.52550586196277127</v>
      </c>
      <c r="C1048" t="s">
        <v>796</v>
      </c>
      <c r="D1048" s="1">
        <v>0.25663933604106137</v>
      </c>
      <c r="E1048" t="s">
        <v>1087</v>
      </c>
      <c r="F1048" s="1">
        <v>9.8665642792239661E-2</v>
      </c>
    </row>
    <row r="1049" spans="1:6">
      <c r="A1049" t="s">
        <v>795</v>
      </c>
      <c r="B1049" s="1">
        <v>0.52550586196277127</v>
      </c>
      <c r="C1049" t="s">
        <v>796</v>
      </c>
      <c r="D1049" s="1">
        <v>0.25663933604106137</v>
      </c>
      <c r="E1049" t="s">
        <v>1088</v>
      </c>
      <c r="F1049" s="1">
        <v>0.47735518138859567</v>
      </c>
    </row>
    <row r="1050" spans="1:6">
      <c r="A1050" t="s">
        <v>795</v>
      </c>
      <c r="B1050" s="1">
        <v>0.52550586196277127</v>
      </c>
      <c r="C1050" t="s">
        <v>796</v>
      </c>
      <c r="D1050" s="1">
        <v>0.25663933604106137</v>
      </c>
      <c r="E1050" t="s">
        <v>1089</v>
      </c>
      <c r="F1050" s="1">
        <v>0.92944191960686939</v>
      </c>
    </row>
    <row r="1051" spans="1:6">
      <c r="A1051" t="s">
        <v>795</v>
      </c>
      <c r="B1051" s="1">
        <v>0.52550586196277127</v>
      </c>
      <c r="C1051" t="s">
        <v>796</v>
      </c>
      <c r="D1051" s="1">
        <v>0.25663933604106137</v>
      </c>
      <c r="E1051" t="s">
        <v>1090</v>
      </c>
      <c r="F1051" s="1">
        <v>0.47935730079562333</v>
      </c>
    </row>
    <row r="1052" spans="1:6">
      <c r="A1052" t="s">
        <v>795</v>
      </c>
      <c r="B1052" s="1">
        <v>0.52550586196277127</v>
      </c>
      <c r="C1052" t="s">
        <v>796</v>
      </c>
      <c r="D1052" s="1">
        <v>0.25663933604106137</v>
      </c>
      <c r="E1052" t="s">
        <v>1091</v>
      </c>
      <c r="F1052" s="1">
        <v>0.44524212904462268</v>
      </c>
    </row>
    <row r="1053" spans="1:6">
      <c r="A1053" t="s">
        <v>795</v>
      </c>
      <c r="B1053" s="1">
        <v>0.52550586196277127</v>
      </c>
      <c r="C1053" t="s">
        <v>796</v>
      </c>
      <c r="D1053" s="1">
        <v>0.25663933604106137</v>
      </c>
      <c r="E1053" t="s">
        <v>1092</v>
      </c>
      <c r="F1053" s="1">
        <v>0.32444680850408281</v>
      </c>
    </row>
    <row r="1054" spans="1:6">
      <c r="A1054" t="s">
        <v>795</v>
      </c>
      <c r="B1054" s="1">
        <v>0.52550586196277127</v>
      </c>
      <c r="C1054" t="s">
        <v>796</v>
      </c>
      <c r="D1054" s="1">
        <v>0.25663933604106137</v>
      </c>
      <c r="E1054" t="s">
        <v>1093</v>
      </c>
      <c r="F1054" s="1">
        <v>0.46973541168107613</v>
      </c>
    </row>
    <row r="1055" spans="1:6">
      <c r="A1055" t="s">
        <v>795</v>
      </c>
      <c r="B1055" s="1">
        <v>0.52550586196277127</v>
      </c>
      <c r="C1055" t="s">
        <v>796</v>
      </c>
      <c r="D1055" s="1">
        <v>0.25663933604106137</v>
      </c>
      <c r="E1055" t="s">
        <v>1094</v>
      </c>
      <c r="F1055" s="1">
        <v>0.12001877998685295</v>
      </c>
    </row>
    <row r="1056" spans="1:6">
      <c r="A1056" t="s">
        <v>795</v>
      </c>
      <c r="B1056" s="1">
        <v>0.52550586196277127</v>
      </c>
      <c r="C1056" t="s">
        <v>796</v>
      </c>
      <c r="D1056" s="1">
        <v>0.25663933604106137</v>
      </c>
      <c r="E1056" t="s">
        <v>1095</v>
      </c>
      <c r="F1056" s="1">
        <v>0.28218550143767129</v>
      </c>
    </row>
    <row r="1057" spans="1:6">
      <c r="A1057" t="s">
        <v>795</v>
      </c>
      <c r="B1057" s="1">
        <v>0.52550586196277127</v>
      </c>
      <c r="C1057" t="s">
        <v>796</v>
      </c>
      <c r="D1057" s="1">
        <v>0.25663933604106137</v>
      </c>
      <c r="E1057" t="s">
        <v>1096</v>
      </c>
      <c r="F1057" s="1">
        <v>0.74455629691553216</v>
      </c>
    </row>
    <row r="1058" spans="1:6">
      <c r="A1058" t="s">
        <v>795</v>
      </c>
      <c r="B1058" s="1">
        <v>0.52550586196277127</v>
      </c>
      <c r="C1058" t="s">
        <v>796</v>
      </c>
      <c r="D1058" s="1">
        <v>0.25663933604106137</v>
      </c>
      <c r="E1058" t="s">
        <v>1097</v>
      </c>
      <c r="F1058" s="1">
        <v>0.29020546180032236</v>
      </c>
    </row>
    <row r="1059" spans="1:6">
      <c r="A1059" t="s">
        <v>795</v>
      </c>
      <c r="B1059" s="1">
        <v>0.52550586196277127</v>
      </c>
      <c r="C1059" t="s">
        <v>796</v>
      </c>
      <c r="D1059" s="1">
        <v>0.25663933604106137</v>
      </c>
      <c r="E1059" t="s">
        <v>1098</v>
      </c>
      <c r="F1059" s="1">
        <v>0.66216994310097288</v>
      </c>
    </row>
    <row r="1060" spans="1:6">
      <c r="A1060" t="s">
        <v>795</v>
      </c>
      <c r="B1060" s="1">
        <v>0.52550586196277127</v>
      </c>
      <c r="C1060" t="s">
        <v>796</v>
      </c>
      <c r="D1060" s="1">
        <v>0.25663933604106137</v>
      </c>
      <c r="E1060" t="s">
        <v>1099</v>
      </c>
      <c r="F1060" s="1">
        <v>0.44035331679644951</v>
      </c>
    </row>
    <row r="1061" spans="1:6">
      <c r="A1061" t="s">
        <v>795</v>
      </c>
      <c r="B1061" s="1">
        <v>0.52550586196277127</v>
      </c>
      <c r="C1061" t="s">
        <v>796</v>
      </c>
      <c r="D1061" s="1">
        <v>0.25663933604106137</v>
      </c>
      <c r="E1061" t="s">
        <v>1100</v>
      </c>
      <c r="F1061" s="1">
        <v>2.5523994298765618E-2</v>
      </c>
    </row>
    <row r="1062" spans="1:6">
      <c r="A1062" t="s">
        <v>795</v>
      </c>
      <c r="B1062" s="1">
        <v>0.52550586196277127</v>
      </c>
      <c r="C1062" t="s">
        <v>796</v>
      </c>
      <c r="D1062" s="1">
        <v>0.25663933604106137</v>
      </c>
      <c r="E1062" t="s">
        <v>1101</v>
      </c>
      <c r="F1062" s="1">
        <v>8.4376795043356045E-2</v>
      </c>
    </row>
    <row r="1063" spans="1:6">
      <c r="A1063" t="s">
        <v>795</v>
      </c>
      <c r="B1063" s="1">
        <v>0.52550586196277127</v>
      </c>
      <c r="C1063" t="s">
        <v>796</v>
      </c>
      <c r="D1063" s="1">
        <v>0.25663933604106137</v>
      </c>
      <c r="E1063" t="s">
        <v>1102</v>
      </c>
      <c r="F1063" s="1">
        <v>0.40372563203846534</v>
      </c>
    </row>
    <row r="1064" spans="1:6">
      <c r="A1064" t="s">
        <v>795</v>
      </c>
      <c r="B1064" s="1">
        <v>0.52550586196277127</v>
      </c>
      <c r="C1064" t="s">
        <v>796</v>
      </c>
      <c r="D1064" s="1">
        <v>0.25663933604106137</v>
      </c>
      <c r="E1064" t="s">
        <v>1103</v>
      </c>
      <c r="F1064" s="1">
        <v>0.69203753743987995</v>
      </c>
    </row>
    <row r="1065" spans="1:6">
      <c r="A1065" t="s">
        <v>795</v>
      </c>
      <c r="B1065" s="1">
        <v>0.52550586196277127</v>
      </c>
      <c r="C1065" t="s">
        <v>796</v>
      </c>
      <c r="D1065" s="1">
        <v>0.25663933604106137</v>
      </c>
      <c r="E1065" t="s">
        <v>1104</v>
      </c>
      <c r="F1065" s="1">
        <v>0.69099026749329928</v>
      </c>
    </row>
    <row r="1066" spans="1:6">
      <c r="A1066" t="s">
        <v>795</v>
      </c>
      <c r="B1066" s="1">
        <v>0.52550586196277127</v>
      </c>
      <c r="C1066" t="s">
        <v>796</v>
      </c>
      <c r="D1066" s="1">
        <v>0.25663933604106137</v>
      </c>
      <c r="E1066" t="s">
        <v>1105</v>
      </c>
      <c r="F1066" s="1">
        <v>0.53619763348602079</v>
      </c>
    </row>
    <row r="1067" spans="1:6">
      <c r="A1067" t="s">
        <v>795</v>
      </c>
      <c r="B1067" s="1">
        <v>0.52550586196277127</v>
      </c>
      <c r="C1067" t="s">
        <v>796</v>
      </c>
      <c r="D1067" s="1">
        <v>0.25663933604106137</v>
      </c>
      <c r="E1067" t="s">
        <v>1106</v>
      </c>
      <c r="F1067" s="1">
        <v>0.49620675942911308</v>
      </c>
    </row>
    <row r="1068" spans="1:6">
      <c r="A1068" t="s">
        <v>795</v>
      </c>
      <c r="B1068" s="1">
        <v>0.52550586196277127</v>
      </c>
      <c r="C1068" t="s">
        <v>796</v>
      </c>
      <c r="D1068" s="1">
        <v>0.25663933604106137</v>
      </c>
      <c r="E1068" t="s">
        <v>1107</v>
      </c>
      <c r="F1068" s="1">
        <v>0.54488014073946645</v>
      </c>
    </row>
    <row r="1069" spans="1:6">
      <c r="A1069" t="s">
        <v>795</v>
      </c>
      <c r="B1069" s="1">
        <v>0.52550586196277127</v>
      </c>
      <c r="C1069" t="s">
        <v>796</v>
      </c>
      <c r="D1069" s="1">
        <v>0.25663933604106137</v>
      </c>
      <c r="E1069" t="s">
        <v>1108</v>
      </c>
      <c r="F1069" s="1">
        <v>0.21180293929702043</v>
      </c>
    </row>
    <row r="1070" spans="1:6">
      <c r="A1070" t="s">
        <v>795</v>
      </c>
      <c r="B1070" s="1">
        <v>0.52550586196277127</v>
      </c>
      <c r="C1070" t="s">
        <v>796</v>
      </c>
      <c r="D1070" s="1">
        <v>0.25663933604106137</v>
      </c>
      <c r="E1070" t="s">
        <v>1109</v>
      </c>
      <c r="F1070" s="1">
        <v>0.70521748544219631</v>
      </c>
    </row>
    <row r="1071" spans="1:6">
      <c r="A1071" t="s">
        <v>795</v>
      </c>
      <c r="B1071" s="1">
        <v>0.52550586196277127</v>
      </c>
      <c r="C1071" t="s">
        <v>796</v>
      </c>
      <c r="D1071" s="1">
        <v>0.25663933604106137</v>
      </c>
      <c r="E1071" t="s">
        <v>1110</v>
      </c>
      <c r="F1071" s="1">
        <v>0.24553037515252796</v>
      </c>
    </row>
    <row r="1072" spans="1:6">
      <c r="A1072" t="s">
        <v>795</v>
      </c>
      <c r="B1072" s="1">
        <v>0.52550586196277127</v>
      </c>
      <c r="C1072" t="s">
        <v>796</v>
      </c>
      <c r="D1072" s="1">
        <v>0.25663933604106137</v>
      </c>
      <c r="E1072" t="s">
        <v>1111</v>
      </c>
      <c r="F1072" s="1">
        <v>0.21022206682362587</v>
      </c>
    </row>
    <row r="1073" spans="1:6">
      <c r="A1073" t="s">
        <v>795</v>
      </c>
      <c r="B1073" s="1">
        <v>0.52550586196277127</v>
      </c>
      <c r="C1073" t="s">
        <v>796</v>
      </c>
      <c r="D1073" s="1">
        <v>0.25663933604106137</v>
      </c>
      <c r="E1073" t="s">
        <v>1112</v>
      </c>
      <c r="F1073" s="1">
        <v>0.61038669855294259</v>
      </c>
    </row>
    <row r="1074" spans="1:6">
      <c r="A1074" t="s">
        <v>795</v>
      </c>
      <c r="B1074" s="1">
        <v>0.52550586196277127</v>
      </c>
      <c r="C1074" t="s">
        <v>796</v>
      </c>
      <c r="D1074" s="1">
        <v>0.25663933604106137</v>
      </c>
      <c r="E1074" t="s">
        <v>1113</v>
      </c>
      <c r="F1074" s="1">
        <v>0.66701246090450983</v>
      </c>
    </row>
    <row r="1075" spans="1:6">
      <c r="A1075" t="s">
        <v>795</v>
      </c>
      <c r="B1075" s="1">
        <v>0.52550586196277127</v>
      </c>
      <c r="C1075" t="s">
        <v>796</v>
      </c>
      <c r="D1075" s="1">
        <v>0.25663933604106137</v>
      </c>
      <c r="E1075" t="s">
        <v>1114</v>
      </c>
      <c r="F1075" s="1">
        <v>0.51877150072569433</v>
      </c>
    </row>
    <row r="1076" spans="1:6">
      <c r="A1076" t="s">
        <v>795</v>
      </c>
      <c r="B1076" s="1">
        <v>0.52550586196277127</v>
      </c>
      <c r="C1076" t="s">
        <v>796</v>
      </c>
      <c r="D1076" s="1">
        <v>0.25663933604106137</v>
      </c>
      <c r="E1076" t="s">
        <v>1115</v>
      </c>
      <c r="F1076" s="1">
        <v>0.37410758483025597</v>
      </c>
    </row>
    <row r="1077" spans="1:6">
      <c r="A1077" t="s">
        <v>795</v>
      </c>
      <c r="B1077" s="1">
        <v>0.52550586196277127</v>
      </c>
      <c r="C1077" t="s">
        <v>796</v>
      </c>
      <c r="D1077" s="1">
        <v>0.25663933604106137</v>
      </c>
      <c r="E1077" t="s">
        <v>1116</v>
      </c>
      <c r="F1077" s="1">
        <v>0.2719000375080195</v>
      </c>
    </row>
    <row r="1078" spans="1:6">
      <c r="A1078" t="s">
        <v>795</v>
      </c>
      <c r="B1078" s="1">
        <v>0.52550586196277127</v>
      </c>
      <c r="C1078" t="s">
        <v>796</v>
      </c>
      <c r="D1078" s="1">
        <v>0.25663933604106137</v>
      </c>
      <c r="E1078" t="s">
        <v>1117</v>
      </c>
      <c r="F1078" s="1">
        <v>0.50330293124557901</v>
      </c>
    </row>
    <row r="1079" spans="1:6">
      <c r="A1079" t="s">
        <v>795</v>
      </c>
      <c r="B1079" s="1">
        <v>0.52550586196277127</v>
      </c>
      <c r="C1079" t="s">
        <v>796</v>
      </c>
      <c r="D1079" s="1">
        <v>0.25663933604106137</v>
      </c>
      <c r="E1079" t="s">
        <v>1118</v>
      </c>
      <c r="F1079" s="1">
        <v>0.84917836631378263</v>
      </c>
    </row>
    <row r="1080" spans="1:6">
      <c r="A1080" t="s">
        <v>795</v>
      </c>
      <c r="B1080" s="1">
        <v>0.52550586196277127</v>
      </c>
      <c r="C1080" t="s">
        <v>796</v>
      </c>
      <c r="D1080" s="1">
        <v>0.25663933604106137</v>
      </c>
      <c r="E1080" t="s">
        <v>1119</v>
      </c>
      <c r="F1080" s="1">
        <v>0.64945854147514814</v>
      </c>
    </row>
    <row r="1081" spans="1:6">
      <c r="A1081" t="s">
        <v>795</v>
      </c>
      <c r="B1081" s="1">
        <v>0.52550586196277127</v>
      </c>
      <c r="C1081" t="s">
        <v>796</v>
      </c>
      <c r="D1081" s="1">
        <v>0.25663933604106137</v>
      </c>
      <c r="E1081" t="s">
        <v>1120</v>
      </c>
      <c r="F1081" s="1">
        <v>0.52756360265753355</v>
      </c>
    </row>
    <row r="1082" spans="1:6">
      <c r="A1082" t="s">
        <v>795</v>
      </c>
      <c r="B1082" s="1">
        <v>0.52550586196277127</v>
      </c>
      <c r="C1082" t="s">
        <v>796</v>
      </c>
      <c r="D1082" s="1">
        <v>0.25663933604106137</v>
      </c>
      <c r="E1082" t="s">
        <v>1121</v>
      </c>
      <c r="F1082" s="1">
        <v>0.96797973077219845</v>
      </c>
    </row>
    <row r="1083" spans="1:6">
      <c r="A1083" t="s">
        <v>795</v>
      </c>
      <c r="B1083" s="1">
        <v>0.52550586196277127</v>
      </c>
      <c r="C1083" t="s">
        <v>796</v>
      </c>
      <c r="D1083" s="1">
        <v>0.25663933604106137</v>
      </c>
      <c r="E1083" t="s">
        <v>1122</v>
      </c>
      <c r="F1083" s="1">
        <v>0.87295565270484643</v>
      </c>
    </row>
    <row r="1084" spans="1:6">
      <c r="A1084" t="s">
        <v>795</v>
      </c>
      <c r="B1084" s="1">
        <v>0.52550586196277127</v>
      </c>
      <c r="C1084" t="s">
        <v>796</v>
      </c>
      <c r="D1084" s="1">
        <v>0.25663933604106137</v>
      </c>
      <c r="E1084" t="s">
        <v>1123</v>
      </c>
      <c r="F1084" s="1">
        <v>0.67925351582301474</v>
      </c>
    </row>
    <row r="1085" spans="1:6">
      <c r="A1085" t="s">
        <v>795</v>
      </c>
      <c r="B1085" s="1">
        <v>0.52550586196277127</v>
      </c>
      <c r="C1085" t="s">
        <v>796</v>
      </c>
      <c r="D1085" s="1">
        <v>0.25663933604106137</v>
      </c>
      <c r="E1085" t="s">
        <v>1124</v>
      </c>
      <c r="F1085" s="1">
        <v>0.21653783861077147</v>
      </c>
    </row>
    <row r="1086" spans="1:6">
      <c r="A1086" t="s">
        <v>795</v>
      </c>
      <c r="B1086" s="1">
        <v>0.52550586196277127</v>
      </c>
      <c r="C1086" t="s">
        <v>796</v>
      </c>
      <c r="D1086" s="1">
        <v>0.25663933604106137</v>
      </c>
      <c r="E1086" t="s">
        <v>1125</v>
      </c>
      <c r="F1086" s="1">
        <v>0.63277284207002871</v>
      </c>
    </row>
    <row r="1087" spans="1:6">
      <c r="A1087" t="s">
        <v>795</v>
      </c>
      <c r="B1087" s="1">
        <v>0.52550586196277127</v>
      </c>
      <c r="C1087" t="s">
        <v>796</v>
      </c>
      <c r="D1087" s="1">
        <v>0.25663933604106137</v>
      </c>
      <c r="E1087" t="s">
        <v>1126</v>
      </c>
      <c r="F1087" s="1">
        <v>0.24439596017661147</v>
      </c>
    </row>
    <row r="1088" spans="1:6">
      <c r="A1088" t="s">
        <v>1127</v>
      </c>
      <c r="B1088" s="1">
        <v>0.77700540353316994</v>
      </c>
      <c r="C1088" t="s">
        <v>1128</v>
      </c>
      <c r="D1088" s="1">
        <v>0.60617956690598407</v>
      </c>
      <c r="E1088" s="4" t="s">
        <v>1129</v>
      </c>
      <c r="F1088" s="1">
        <v>0.6343453346860739</v>
      </c>
    </row>
    <row r="1089" spans="1:6">
      <c r="A1089" t="s">
        <v>1127</v>
      </c>
      <c r="B1089" s="1">
        <v>0.77700540353316994</v>
      </c>
      <c r="C1089" t="s">
        <v>1128</v>
      </c>
      <c r="D1089" s="1">
        <v>0.60617956690598407</v>
      </c>
      <c r="E1089" s="4" t="s">
        <v>1130</v>
      </c>
      <c r="F1089" s="1">
        <v>0.8780136036979852</v>
      </c>
    </row>
    <row r="1090" spans="1:6">
      <c r="A1090" t="s">
        <v>1127</v>
      </c>
      <c r="B1090" s="1">
        <v>0.77700540353316994</v>
      </c>
      <c r="C1090" t="s">
        <v>1128</v>
      </c>
      <c r="D1090" s="1">
        <v>0.60617956690598407</v>
      </c>
      <c r="E1090" s="4" t="s">
        <v>1131</v>
      </c>
      <c r="F1090" s="1">
        <v>0.12531086023218618</v>
      </c>
    </row>
    <row r="1091" spans="1:6">
      <c r="A1091" t="s">
        <v>1127</v>
      </c>
      <c r="B1091" s="1">
        <v>0.77700540353316994</v>
      </c>
      <c r="C1091" t="s">
        <v>1128</v>
      </c>
      <c r="D1091" s="1">
        <v>0.60617956690598407</v>
      </c>
      <c r="E1091" s="4" t="s">
        <v>1132</v>
      </c>
      <c r="F1091" s="1">
        <v>0.36818703034511668</v>
      </c>
    </row>
    <row r="1092" spans="1:6">
      <c r="A1092" t="s">
        <v>1127</v>
      </c>
      <c r="B1092" s="1">
        <v>0.77700540353316994</v>
      </c>
      <c r="C1092" t="s">
        <v>1128</v>
      </c>
      <c r="D1092" s="1">
        <v>0.60617956690598407</v>
      </c>
      <c r="E1092" s="4" t="s">
        <v>1133</v>
      </c>
      <c r="F1092" s="1">
        <v>0.46837451386158446</v>
      </c>
    </row>
    <row r="1093" spans="1:6">
      <c r="A1093" t="s">
        <v>1127</v>
      </c>
      <c r="B1093" s="1">
        <v>0.77700540353316994</v>
      </c>
      <c r="C1093" t="s">
        <v>1128</v>
      </c>
      <c r="D1093" s="1">
        <v>0.60617956690598407</v>
      </c>
      <c r="E1093" s="4" t="s">
        <v>1134</v>
      </c>
      <c r="F1093" s="1">
        <v>0.18597925443795471</v>
      </c>
    </row>
    <row r="1094" spans="1:6">
      <c r="A1094" t="s">
        <v>1127</v>
      </c>
      <c r="B1094" s="1">
        <v>0.77700540353316994</v>
      </c>
      <c r="C1094" t="s">
        <v>1128</v>
      </c>
      <c r="D1094" s="1">
        <v>0.60617956690598407</v>
      </c>
      <c r="E1094" s="4" t="s">
        <v>1135</v>
      </c>
      <c r="F1094" s="1">
        <v>0.6028338065559482</v>
      </c>
    </row>
    <row r="1095" spans="1:6">
      <c r="A1095" t="s">
        <v>1127</v>
      </c>
      <c r="B1095" s="1">
        <v>0.77700540353316994</v>
      </c>
      <c r="C1095" t="s">
        <v>1128</v>
      </c>
      <c r="D1095" s="1">
        <v>0.60617956690598407</v>
      </c>
      <c r="E1095" s="4" t="s">
        <v>1136</v>
      </c>
      <c r="F1095" s="1">
        <v>2.010565805353981E-2</v>
      </c>
    </row>
    <row r="1096" spans="1:6">
      <c r="A1096" t="s">
        <v>1127</v>
      </c>
      <c r="B1096" s="1">
        <v>0.77700540353316994</v>
      </c>
      <c r="C1096" t="s">
        <v>1128</v>
      </c>
      <c r="D1096" s="1">
        <v>0.60617956690598407</v>
      </c>
      <c r="E1096" s="4" t="s">
        <v>1137</v>
      </c>
      <c r="F1096" s="1">
        <v>0.19398005024216114</v>
      </c>
    </row>
    <row r="1097" spans="1:6">
      <c r="A1097" t="s">
        <v>1127</v>
      </c>
      <c r="B1097" s="1">
        <v>0.77700540353316994</v>
      </c>
      <c r="C1097" t="s">
        <v>1128</v>
      </c>
      <c r="D1097" s="1">
        <v>0.60617956690598407</v>
      </c>
      <c r="E1097" s="4" t="s">
        <v>1138</v>
      </c>
      <c r="F1097" s="1">
        <v>0.75015467424884197</v>
      </c>
    </row>
    <row r="1098" spans="1:6">
      <c r="A1098" t="s">
        <v>1127</v>
      </c>
      <c r="B1098" s="1">
        <v>0.77700540353316994</v>
      </c>
      <c r="C1098" t="s">
        <v>1128</v>
      </c>
      <c r="D1098" s="1">
        <v>0.60617956690598407</v>
      </c>
      <c r="E1098" s="4" t="s">
        <v>1139</v>
      </c>
      <c r="F1098" s="1">
        <v>0.92951758233456405</v>
      </c>
    </row>
    <row r="1099" spans="1:6">
      <c r="A1099" t="s">
        <v>1127</v>
      </c>
      <c r="B1099" s="1">
        <v>0.77700540353316994</v>
      </c>
      <c r="C1099" t="s">
        <v>1128</v>
      </c>
      <c r="D1099" s="1">
        <v>0.60617956690598407</v>
      </c>
      <c r="E1099" s="4" t="s">
        <v>1140</v>
      </c>
      <c r="F1099" s="1">
        <v>0.75226529998522951</v>
      </c>
    </row>
    <row r="1100" spans="1:6">
      <c r="A1100" t="s">
        <v>1127</v>
      </c>
      <c r="B1100" s="1">
        <v>0.77700540353316994</v>
      </c>
      <c r="C1100" t="s">
        <v>1128</v>
      </c>
      <c r="D1100" s="1">
        <v>0.60617956690598407</v>
      </c>
      <c r="E1100" s="4" t="s">
        <v>1141</v>
      </c>
      <c r="F1100" s="1">
        <v>0.40718844075298577</v>
      </c>
    </row>
    <row r="1101" spans="1:6">
      <c r="A1101" t="s">
        <v>1127</v>
      </c>
      <c r="B1101" s="1">
        <v>0.77700540353316994</v>
      </c>
      <c r="C1101" t="s">
        <v>1128</v>
      </c>
      <c r="D1101" s="1">
        <v>0.60617956690598407</v>
      </c>
      <c r="E1101" s="4" t="s">
        <v>1142</v>
      </c>
      <c r="F1101" s="1">
        <v>9.9494985203880004E-2</v>
      </c>
    </row>
    <row r="1102" spans="1:6">
      <c r="A1102" t="s">
        <v>1127</v>
      </c>
      <c r="B1102" s="1">
        <v>0.77700540353316994</v>
      </c>
      <c r="C1102" t="s">
        <v>1128</v>
      </c>
      <c r="D1102" s="1">
        <v>0.60617956690598407</v>
      </c>
      <c r="E1102" s="4" t="s">
        <v>1143</v>
      </c>
      <c r="F1102" s="1">
        <v>4.8442584637694686E-2</v>
      </c>
    </row>
    <row r="1103" spans="1:6">
      <c r="A1103" t="s">
        <v>1127</v>
      </c>
      <c r="B1103" s="1">
        <v>0.77700540353316994</v>
      </c>
      <c r="C1103" t="s">
        <v>1128</v>
      </c>
      <c r="D1103" s="1">
        <v>0.60617956690598407</v>
      </c>
      <c r="E1103" s="4" t="s">
        <v>1144</v>
      </c>
      <c r="F1103" s="1">
        <v>0.59562895831737916</v>
      </c>
    </row>
    <row r="1104" spans="1:6">
      <c r="A1104" t="s">
        <v>1127</v>
      </c>
      <c r="B1104" s="1">
        <v>0.77700540353316994</v>
      </c>
      <c r="C1104" t="s">
        <v>1128</v>
      </c>
      <c r="D1104" s="1">
        <v>0.60617956690598407</v>
      </c>
      <c r="E1104" s="4" t="s">
        <v>1145</v>
      </c>
      <c r="F1104" s="1">
        <v>0.89085917270693415</v>
      </c>
    </row>
    <row r="1105" spans="1:6">
      <c r="A1105" t="s">
        <v>1127</v>
      </c>
      <c r="B1105" s="1">
        <v>0.77700540353316994</v>
      </c>
      <c r="C1105" t="s">
        <v>1128</v>
      </c>
      <c r="D1105" s="1">
        <v>0.60617956690598407</v>
      </c>
      <c r="E1105" s="4" t="s">
        <v>1146</v>
      </c>
      <c r="F1105" s="1">
        <v>0.75981318857359581</v>
      </c>
    </row>
    <row r="1106" spans="1:6">
      <c r="A1106" t="s">
        <v>1127</v>
      </c>
      <c r="B1106" s="1">
        <v>0.77700540353316994</v>
      </c>
      <c r="C1106" t="s">
        <v>1128</v>
      </c>
      <c r="D1106" s="1">
        <v>0.60617956690598407</v>
      </c>
      <c r="E1106" s="4" t="s">
        <v>1147</v>
      </c>
      <c r="F1106" s="1">
        <v>0.41234481584522942</v>
      </c>
    </row>
    <row r="1107" spans="1:6">
      <c r="A1107" t="s">
        <v>1127</v>
      </c>
      <c r="B1107" s="1">
        <v>0.77700540353316994</v>
      </c>
      <c r="C1107" t="s">
        <v>1128</v>
      </c>
      <c r="D1107" s="1">
        <v>0.60617956690598407</v>
      </c>
      <c r="E1107" s="4" t="s">
        <v>1148</v>
      </c>
      <c r="F1107" s="1">
        <v>0.41616772902645516</v>
      </c>
    </row>
    <row r="1108" spans="1:6">
      <c r="A1108" t="s">
        <v>1127</v>
      </c>
      <c r="B1108" s="1">
        <v>0.77700540353316994</v>
      </c>
      <c r="C1108" t="s">
        <v>1128</v>
      </c>
      <c r="D1108" s="1">
        <v>0.60617956690598407</v>
      </c>
      <c r="E1108" s="4" t="s">
        <v>1149</v>
      </c>
      <c r="F1108" s="1">
        <v>0.63099400471870148</v>
      </c>
    </row>
    <row r="1109" spans="1:6">
      <c r="A1109" t="s">
        <v>1127</v>
      </c>
      <c r="B1109" s="1">
        <v>0.77700540353316994</v>
      </c>
      <c r="C1109" t="s">
        <v>1128</v>
      </c>
      <c r="D1109" s="1">
        <v>0.60617956690598407</v>
      </c>
      <c r="E1109" s="4" t="s">
        <v>1150</v>
      </c>
      <c r="F1109" s="1">
        <v>0.67874291536173814</v>
      </c>
    </row>
    <row r="1110" spans="1:6">
      <c r="A1110" t="s">
        <v>1127</v>
      </c>
      <c r="B1110" s="1">
        <v>0.77700540353316994</v>
      </c>
      <c r="C1110" t="s">
        <v>1128</v>
      </c>
      <c r="D1110" s="1">
        <v>0.60617956690598407</v>
      </c>
      <c r="E1110" s="4" t="s">
        <v>1151</v>
      </c>
      <c r="F1110" s="1">
        <v>0.93142973967881848</v>
      </c>
    </row>
    <row r="1111" spans="1:6">
      <c r="A1111" t="s">
        <v>1127</v>
      </c>
      <c r="B1111" s="1">
        <v>0.77700540353316994</v>
      </c>
      <c r="C1111" t="s">
        <v>1128</v>
      </c>
      <c r="D1111" s="1">
        <v>0.60617956690598407</v>
      </c>
      <c r="E1111" s="4" t="s">
        <v>1152</v>
      </c>
      <c r="F1111" s="1">
        <v>0.4471221390500606</v>
      </c>
    </row>
    <row r="1112" spans="1:6">
      <c r="A1112" t="s">
        <v>1127</v>
      </c>
      <c r="B1112" s="1">
        <v>0.77700540353316994</v>
      </c>
      <c r="C1112" t="s">
        <v>1128</v>
      </c>
      <c r="D1112" s="1">
        <v>0.60617956690598407</v>
      </c>
      <c r="E1112" s="4" t="s">
        <v>1153</v>
      </c>
      <c r="F1112" s="1">
        <v>0.94135267059965322</v>
      </c>
    </row>
    <row r="1113" spans="1:6">
      <c r="A1113" t="s">
        <v>1127</v>
      </c>
      <c r="B1113" s="1">
        <v>0.77700540353316994</v>
      </c>
      <c r="C1113" t="s">
        <v>1128</v>
      </c>
      <c r="D1113" s="1">
        <v>0.60617956690598407</v>
      </c>
      <c r="E1113" s="4" t="s">
        <v>1154</v>
      </c>
      <c r="F1113" s="1">
        <v>0.85530848984086516</v>
      </c>
    </row>
    <row r="1114" spans="1:6">
      <c r="A1114" t="s">
        <v>1127</v>
      </c>
      <c r="B1114" s="1">
        <v>0.77700540353316994</v>
      </c>
      <c r="C1114" t="s">
        <v>1128</v>
      </c>
      <c r="D1114" s="1">
        <v>0.60617956690598407</v>
      </c>
      <c r="E1114" s="4" t="s">
        <v>1155</v>
      </c>
      <c r="F1114" s="1">
        <v>0.3527478505256636</v>
      </c>
    </row>
    <row r="1115" spans="1:6">
      <c r="A1115" t="s">
        <v>1127</v>
      </c>
      <c r="B1115" s="1">
        <v>0.77700540353316994</v>
      </c>
      <c r="C1115" t="s">
        <v>1128</v>
      </c>
      <c r="D1115" s="1">
        <v>0.60617956690598407</v>
      </c>
      <c r="E1115" s="4" t="s">
        <v>1156</v>
      </c>
      <c r="F1115" s="1">
        <v>0.20650729917479149</v>
      </c>
    </row>
    <row r="1116" spans="1:6">
      <c r="A1116" t="s">
        <v>1127</v>
      </c>
      <c r="B1116" s="1">
        <v>0.77700540353316994</v>
      </c>
      <c r="C1116" t="s">
        <v>1128</v>
      </c>
      <c r="D1116" s="1">
        <v>0.60617956690598407</v>
      </c>
      <c r="E1116" s="4" t="s">
        <v>1157</v>
      </c>
      <c r="F1116" s="1">
        <v>0.82977594508947428</v>
      </c>
    </row>
    <row r="1117" spans="1:6">
      <c r="A1117" t="s">
        <v>1127</v>
      </c>
      <c r="B1117" s="1">
        <v>0.77700540353316994</v>
      </c>
      <c r="C1117" t="s">
        <v>1128</v>
      </c>
      <c r="D1117" s="1">
        <v>0.60617956690598407</v>
      </c>
      <c r="E1117" s="4" t="s">
        <v>1158</v>
      </c>
      <c r="F1117" s="1">
        <v>0.81649944855065759</v>
      </c>
    </row>
    <row r="1118" spans="1:6">
      <c r="A1118" t="s">
        <v>1127</v>
      </c>
      <c r="B1118" s="1">
        <v>0.77700540353316994</v>
      </c>
      <c r="C1118" t="s">
        <v>1128</v>
      </c>
      <c r="D1118" s="1">
        <v>0.60617956690598407</v>
      </c>
      <c r="E1118" s="4" t="s">
        <v>1159</v>
      </c>
      <c r="F1118" s="1">
        <v>0.68372930338275517</v>
      </c>
    </row>
    <row r="1119" spans="1:6">
      <c r="A1119" t="s">
        <v>1127</v>
      </c>
      <c r="B1119" s="1">
        <v>0.77700540353316994</v>
      </c>
      <c r="C1119" t="s">
        <v>1128</v>
      </c>
      <c r="D1119" s="1">
        <v>0.60617956690598407</v>
      </c>
      <c r="E1119" s="4" t="s">
        <v>1160</v>
      </c>
      <c r="F1119" s="1">
        <v>0.44801070868769532</v>
      </c>
    </row>
    <row r="1120" spans="1:6">
      <c r="A1120" t="s">
        <v>1127</v>
      </c>
      <c r="B1120" s="1">
        <v>0.77700540353316994</v>
      </c>
      <c r="C1120" t="s">
        <v>1128</v>
      </c>
      <c r="D1120" s="1">
        <v>0.60617956690598407</v>
      </c>
      <c r="E1120" s="4" t="s">
        <v>1161</v>
      </c>
      <c r="F1120" s="1">
        <v>0.60132609569353135</v>
      </c>
    </row>
    <row r="1121" spans="1:6">
      <c r="A1121" t="s">
        <v>1127</v>
      </c>
      <c r="B1121" s="1">
        <v>0.77700540353316994</v>
      </c>
      <c r="C1121" t="s">
        <v>1128</v>
      </c>
      <c r="D1121" s="1">
        <v>0.60617956690598407</v>
      </c>
      <c r="E1121" s="4" t="s">
        <v>1162</v>
      </c>
      <c r="F1121" s="1">
        <v>0.75647230724475067</v>
      </c>
    </row>
    <row r="1122" spans="1:6">
      <c r="A1122" t="s">
        <v>1127</v>
      </c>
      <c r="B1122" s="1">
        <v>0.77700540353316994</v>
      </c>
      <c r="C1122" t="s">
        <v>1128</v>
      </c>
      <c r="D1122" s="1">
        <v>0.60617956690598407</v>
      </c>
      <c r="E1122" s="4" t="s">
        <v>1163</v>
      </c>
      <c r="F1122" s="1">
        <v>0.33543222852646759</v>
      </c>
    </row>
    <row r="1123" spans="1:6">
      <c r="A1123" t="s">
        <v>1127</v>
      </c>
      <c r="B1123" s="1">
        <v>0.77700540353316994</v>
      </c>
      <c r="C1123" t="s">
        <v>1128</v>
      </c>
      <c r="D1123" s="1">
        <v>0.60617956690598407</v>
      </c>
      <c r="E1123" s="4" t="s">
        <v>1164</v>
      </c>
      <c r="F1123" s="1">
        <v>0.39961178117144558</v>
      </c>
    </row>
    <row r="1124" spans="1:6">
      <c r="A1124" t="s">
        <v>1127</v>
      </c>
      <c r="B1124" s="1">
        <v>0.77700540353316994</v>
      </c>
      <c r="C1124" t="s">
        <v>1128</v>
      </c>
      <c r="D1124" s="1">
        <v>0.60617956690598407</v>
      </c>
      <c r="E1124" s="4" t="s">
        <v>1165</v>
      </c>
      <c r="F1124" s="1">
        <v>0.90778625816368541</v>
      </c>
    </row>
    <row r="1125" spans="1:6">
      <c r="A1125" t="s">
        <v>1127</v>
      </c>
      <c r="B1125" s="1">
        <v>0.77700540353316994</v>
      </c>
      <c r="C1125" t="s">
        <v>1128</v>
      </c>
      <c r="D1125" s="1">
        <v>0.60617956690598407</v>
      </c>
      <c r="E1125" s="4" t="s">
        <v>1166</v>
      </c>
      <c r="F1125" s="1">
        <v>8.3974510888465859E-2</v>
      </c>
    </row>
    <row r="1126" spans="1:6">
      <c r="A1126" t="s">
        <v>1127</v>
      </c>
      <c r="B1126" s="1">
        <v>0.77700540353316994</v>
      </c>
      <c r="C1126" t="s">
        <v>1128</v>
      </c>
      <c r="D1126" s="1">
        <v>0.60617956690598407</v>
      </c>
      <c r="E1126" s="4" t="s">
        <v>1167</v>
      </c>
      <c r="F1126" s="1">
        <v>0.4243362138774236</v>
      </c>
    </row>
    <row r="1127" spans="1:6">
      <c r="A1127" t="s">
        <v>1127</v>
      </c>
      <c r="B1127" s="1">
        <v>0.77700540353316994</v>
      </c>
      <c r="C1127" t="s">
        <v>1128</v>
      </c>
      <c r="D1127" s="1">
        <v>0.60617956690598407</v>
      </c>
      <c r="E1127" s="4" t="s">
        <v>1168</v>
      </c>
      <c r="F1127" s="1">
        <v>0.28530801097518022</v>
      </c>
    </row>
    <row r="1128" spans="1:6">
      <c r="A1128" t="s">
        <v>1127</v>
      </c>
      <c r="B1128" s="1">
        <v>0.77700540353316994</v>
      </c>
      <c r="C1128" t="s">
        <v>1128</v>
      </c>
      <c r="D1128" s="1">
        <v>0.60617956690598407</v>
      </c>
      <c r="E1128" s="4" t="s">
        <v>1169</v>
      </c>
      <c r="F1128" s="1">
        <v>0.50675304348850303</v>
      </c>
    </row>
    <row r="1129" spans="1:6">
      <c r="A1129" t="s">
        <v>1127</v>
      </c>
      <c r="B1129" s="1">
        <v>0.77700540353316994</v>
      </c>
      <c r="C1129" t="s">
        <v>1128</v>
      </c>
      <c r="D1129" s="1">
        <v>0.60617956690598407</v>
      </c>
      <c r="E1129" s="4" t="s">
        <v>1170</v>
      </c>
      <c r="F1129" s="1">
        <v>0.23636706427263499</v>
      </c>
    </row>
    <row r="1130" spans="1:6">
      <c r="A1130" t="s">
        <v>1127</v>
      </c>
      <c r="B1130" s="1">
        <v>0.77700540353316994</v>
      </c>
      <c r="C1130" t="s">
        <v>1128</v>
      </c>
      <c r="D1130" s="1">
        <v>0.60617956690598407</v>
      </c>
      <c r="E1130" s="4" t="s">
        <v>1171</v>
      </c>
      <c r="F1130" s="1">
        <v>0.73044535341943029</v>
      </c>
    </row>
    <row r="1131" spans="1:6">
      <c r="A1131" t="s">
        <v>1127</v>
      </c>
      <c r="B1131" s="1">
        <v>0.77700540353316994</v>
      </c>
      <c r="C1131" t="s">
        <v>1128</v>
      </c>
      <c r="D1131" s="1">
        <v>0.60617956690598407</v>
      </c>
      <c r="E1131" s="4" t="s">
        <v>1172</v>
      </c>
      <c r="F1131" s="1">
        <v>0.57799205242123453</v>
      </c>
    </row>
    <row r="1132" spans="1:6">
      <c r="A1132" t="s">
        <v>1127</v>
      </c>
      <c r="B1132" s="1">
        <v>0.77700540353316994</v>
      </c>
      <c r="C1132" t="s">
        <v>1128</v>
      </c>
      <c r="D1132" s="1">
        <v>0.60617956690598407</v>
      </c>
      <c r="E1132" s="4" t="s">
        <v>1173</v>
      </c>
      <c r="F1132" s="1">
        <v>0.20341294153986156</v>
      </c>
    </row>
    <row r="1133" spans="1:6">
      <c r="A1133" t="s">
        <v>1127</v>
      </c>
      <c r="B1133" s="1">
        <v>0.77700540353316994</v>
      </c>
      <c r="C1133" t="s">
        <v>1128</v>
      </c>
      <c r="D1133" s="1">
        <v>0.60617956690598407</v>
      </c>
      <c r="E1133" s="4" t="s">
        <v>1174</v>
      </c>
      <c r="F1133" s="1">
        <v>0.38875244392104369</v>
      </c>
    </row>
    <row r="1134" spans="1:6">
      <c r="A1134" t="s">
        <v>1127</v>
      </c>
      <c r="B1134" s="1">
        <v>0.77700540353316994</v>
      </c>
      <c r="C1134" t="s">
        <v>1128</v>
      </c>
      <c r="D1134" s="1">
        <v>0.60617956690598407</v>
      </c>
      <c r="E1134" s="4" t="s">
        <v>1175</v>
      </c>
      <c r="F1134" s="1">
        <v>1.6482967444548691E-2</v>
      </c>
    </row>
    <row r="1135" spans="1:6">
      <c r="A1135" t="s">
        <v>1127</v>
      </c>
      <c r="B1135" s="1">
        <v>0.77700540353316994</v>
      </c>
      <c r="C1135" t="s">
        <v>1128</v>
      </c>
      <c r="D1135" s="1">
        <v>0.60617956690598407</v>
      </c>
      <c r="E1135" s="4" t="s">
        <v>1176</v>
      </c>
      <c r="F1135" s="1">
        <v>0.815632850166225</v>
      </c>
    </row>
    <row r="1136" spans="1:6">
      <c r="A1136" t="s">
        <v>1127</v>
      </c>
      <c r="B1136" s="1">
        <v>0.77700540353316994</v>
      </c>
      <c r="C1136" t="s">
        <v>1128</v>
      </c>
      <c r="D1136" s="1">
        <v>0.60617956690598407</v>
      </c>
      <c r="E1136" s="4" t="s">
        <v>1177</v>
      </c>
      <c r="F1136" s="1">
        <v>0.65201784481092862</v>
      </c>
    </row>
    <row r="1137" spans="1:6">
      <c r="A1137" t="s">
        <v>1127</v>
      </c>
      <c r="B1137" s="1">
        <v>0.77700540353316994</v>
      </c>
      <c r="C1137" t="s">
        <v>1128</v>
      </c>
      <c r="D1137" s="1">
        <v>0.60617956690598407</v>
      </c>
      <c r="E1137" s="4" t="s">
        <v>1178</v>
      </c>
      <c r="F1137" s="1">
        <v>0.18856163796087655</v>
      </c>
    </row>
    <row r="1138" spans="1:6">
      <c r="A1138" t="s">
        <v>1127</v>
      </c>
      <c r="B1138" s="1">
        <v>0.77700540353316994</v>
      </c>
      <c r="C1138" t="s">
        <v>1128</v>
      </c>
      <c r="D1138" s="1">
        <v>0.60617956690598407</v>
      </c>
      <c r="E1138" s="4" t="s">
        <v>1179</v>
      </c>
      <c r="F1138" s="1">
        <v>0.92588180341756787</v>
      </c>
    </row>
    <row r="1139" spans="1:6">
      <c r="A1139" t="s">
        <v>1245</v>
      </c>
      <c r="B1139" s="1">
        <v>6.2812775230464357E-2</v>
      </c>
      <c r="C1139" t="s">
        <v>1244</v>
      </c>
      <c r="D1139" s="1">
        <v>5.9301050074087702E-2</v>
      </c>
      <c r="E1139" t="s">
        <v>1180</v>
      </c>
      <c r="F1139" s="1">
        <v>0.60590526872558648</v>
      </c>
    </row>
    <row r="1140" spans="1:6">
      <c r="A1140" t="s">
        <v>1245</v>
      </c>
      <c r="B1140" s="1">
        <v>6.2812775230464357E-2</v>
      </c>
      <c r="C1140" t="s">
        <v>1244</v>
      </c>
      <c r="D1140" s="1">
        <v>5.9301050074087702E-2</v>
      </c>
      <c r="E1140" t="s">
        <v>1181</v>
      </c>
      <c r="F1140" s="1">
        <v>0.66610659676216155</v>
      </c>
    </row>
    <row r="1141" spans="1:6">
      <c r="A1141" t="s">
        <v>1245</v>
      </c>
      <c r="B1141" s="1">
        <v>6.2812775230464357E-2</v>
      </c>
      <c r="C1141" t="s">
        <v>1244</v>
      </c>
      <c r="D1141" s="1">
        <v>5.9301050074087702E-2</v>
      </c>
      <c r="E1141" t="s">
        <v>1182</v>
      </c>
      <c r="F1141" s="1">
        <v>0.29506736133785394</v>
      </c>
    </row>
    <row r="1142" spans="1:6">
      <c r="A1142" t="s">
        <v>1245</v>
      </c>
      <c r="B1142" s="1">
        <v>6.2812775230464357E-2</v>
      </c>
      <c r="C1142" t="s">
        <v>1244</v>
      </c>
      <c r="D1142" s="1">
        <v>5.9301050074087702E-2</v>
      </c>
      <c r="E1142" t="s">
        <v>1183</v>
      </c>
      <c r="F1142" s="1">
        <v>0.73970649855516879</v>
      </c>
    </row>
    <row r="1143" spans="1:6">
      <c r="A1143" t="s">
        <v>1245</v>
      </c>
      <c r="B1143" s="1">
        <v>6.2812775230464357E-2</v>
      </c>
      <c r="C1143" t="s">
        <v>1244</v>
      </c>
      <c r="D1143" s="1">
        <v>5.9301050074087702E-2</v>
      </c>
      <c r="E1143" t="s">
        <v>1184</v>
      </c>
      <c r="F1143" s="1">
        <v>0.95632559839236275</v>
      </c>
    </row>
    <row r="1144" spans="1:6">
      <c r="A1144" t="s">
        <v>1245</v>
      </c>
      <c r="B1144" s="1">
        <v>6.2812775230464357E-2</v>
      </c>
      <c r="C1144" t="s">
        <v>1244</v>
      </c>
      <c r="D1144" s="1">
        <v>5.9301050074087702E-2</v>
      </c>
      <c r="E1144" t="s">
        <v>1185</v>
      </c>
      <c r="F1144" s="1">
        <v>0.93191972286660518</v>
      </c>
    </row>
    <row r="1145" spans="1:6">
      <c r="A1145" t="s">
        <v>1245</v>
      </c>
      <c r="B1145" s="1">
        <v>6.2812775230464357E-2</v>
      </c>
      <c r="C1145" t="s">
        <v>1244</v>
      </c>
      <c r="D1145" s="1">
        <v>5.9301050074087702E-2</v>
      </c>
      <c r="E1145" t="s">
        <v>1186</v>
      </c>
      <c r="F1145" s="1">
        <v>0.13581639374357968</v>
      </c>
    </row>
    <row r="1146" spans="1:6">
      <c r="A1146" t="s">
        <v>1245</v>
      </c>
      <c r="B1146" s="1">
        <v>6.2812775230464357E-2</v>
      </c>
      <c r="C1146" t="s">
        <v>1244</v>
      </c>
      <c r="D1146" s="1">
        <v>5.9301050074087702E-2</v>
      </c>
      <c r="E1146" t="s">
        <v>1187</v>
      </c>
      <c r="F1146" s="1">
        <v>0.99056770226946655</v>
      </c>
    </row>
    <row r="1147" spans="1:6">
      <c r="A1147" t="s">
        <v>1245</v>
      </c>
      <c r="B1147" s="1">
        <v>6.2812775230464357E-2</v>
      </c>
      <c r="C1147" t="s">
        <v>1244</v>
      </c>
      <c r="D1147" s="1">
        <v>5.9301050074087702E-2</v>
      </c>
      <c r="E1147" t="s">
        <v>1188</v>
      </c>
      <c r="F1147" s="1">
        <v>0.83829923346489577</v>
      </c>
    </row>
    <row r="1148" spans="1:6">
      <c r="A1148" t="s">
        <v>1245</v>
      </c>
      <c r="B1148" s="1">
        <v>6.2812775230464357E-2</v>
      </c>
      <c r="C1148" t="s">
        <v>1244</v>
      </c>
      <c r="D1148" s="1">
        <v>5.9301050074087702E-2</v>
      </c>
      <c r="E1148" t="s">
        <v>1189</v>
      </c>
      <c r="F1148" s="1">
        <v>0.35371891275152734</v>
      </c>
    </row>
    <row r="1149" spans="1:6">
      <c r="A1149" t="s">
        <v>1245</v>
      </c>
      <c r="B1149" s="1">
        <v>6.2812775230464357E-2</v>
      </c>
      <c r="C1149" t="s">
        <v>1244</v>
      </c>
      <c r="D1149" s="1">
        <v>5.9301050074087702E-2</v>
      </c>
      <c r="E1149" t="s">
        <v>1190</v>
      </c>
      <c r="F1149" s="1">
        <v>0.70540064105992961</v>
      </c>
    </row>
    <row r="1150" spans="1:6">
      <c r="A1150" t="s">
        <v>1245</v>
      </c>
      <c r="B1150" s="1">
        <v>6.2812775230464357E-2</v>
      </c>
      <c r="C1150" t="s">
        <v>1244</v>
      </c>
      <c r="D1150" s="1">
        <v>5.9301050074087702E-2</v>
      </c>
      <c r="E1150" t="s">
        <v>1191</v>
      </c>
      <c r="F1150" s="1">
        <v>0.45905749618492508</v>
      </c>
    </row>
    <row r="1151" spans="1:6">
      <c r="A1151" t="s">
        <v>1245</v>
      </c>
      <c r="B1151" s="1">
        <v>6.2812775230464357E-2</v>
      </c>
      <c r="C1151" t="s">
        <v>1244</v>
      </c>
      <c r="D1151" s="1">
        <v>5.9301050074087702E-2</v>
      </c>
      <c r="E1151" t="s">
        <v>1192</v>
      </c>
      <c r="F1151" s="1">
        <v>0.7589730810365265</v>
      </c>
    </row>
    <row r="1152" spans="1:6">
      <c r="A1152" t="s">
        <v>1245</v>
      </c>
      <c r="B1152" s="1">
        <v>6.2812775230464357E-2</v>
      </c>
      <c r="C1152" t="s">
        <v>1244</v>
      </c>
      <c r="D1152" s="1">
        <v>5.9301050074087702E-2</v>
      </c>
      <c r="E1152" t="s">
        <v>1193</v>
      </c>
      <c r="F1152" s="1">
        <v>0.86759875756746763</v>
      </c>
    </row>
    <row r="1153" spans="1:6">
      <c r="A1153" t="s">
        <v>1245</v>
      </c>
      <c r="B1153" s="1">
        <v>6.2812775230464357E-2</v>
      </c>
      <c r="C1153" t="s">
        <v>1244</v>
      </c>
      <c r="D1153" s="1">
        <v>5.9301050074087702E-2</v>
      </c>
      <c r="E1153" t="s">
        <v>1194</v>
      </c>
      <c r="F1153" s="1">
        <v>0.31965054632376921</v>
      </c>
    </row>
    <row r="1154" spans="1:6">
      <c r="A1154" t="s">
        <v>1245</v>
      </c>
      <c r="B1154" s="1">
        <v>6.2812775230464357E-2</v>
      </c>
      <c r="C1154" t="s">
        <v>1244</v>
      </c>
      <c r="D1154" s="1">
        <v>5.9301050074087702E-2</v>
      </c>
      <c r="E1154" t="s">
        <v>1195</v>
      </c>
      <c r="F1154" s="1">
        <v>0.30924150139534934</v>
      </c>
    </row>
    <row r="1155" spans="1:6">
      <c r="A1155" t="s">
        <v>1245</v>
      </c>
      <c r="B1155" s="1">
        <v>6.2812775230464357E-2</v>
      </c>
      <c r="C1155" t="s">
        <v>1244</v>
      </c>
      <c r="D1155" s="1">
        <v>5.9301050074087702E-2</v>
      </c>
      <c r="E1155" t="s">
        <v>1196</v>
      </c>
      <c r="F1155" s="1">
        <v>0.16254392381789839</v>
      </c>
    </row>
    <row r="1156" spans="1:6">
      <c r="A1156" t="s">
        <v>1245</v>
      </c>
      <c r="B1156" s="1">
        <v>6.2812775230464357E-2</v>
      </c>
      <c r="C1156" t="s">
        <v>1244</v>
      </c>
      <c r="D1156" s="1">
        <v>5.9301050074087702E-2</v>
      </c>
      <c r="E1156" t="s">
        <v>1197</v>
      </c>
      <c r="F1156" s="1">
        <v>0.29896024270920407</v>
      </c>
    </row>
    <row r="1157" spans="1:6">
      <c r="A1157" t="s">
        <v>1245</v>
      </c>
      <c r="B1157" s="1">
        <v>6.2812775230464357E-2</v>
      </c>
      <c r="C1157" t="s">
        <v>1244</v>
      </c>
      <c r="D1157" s="1">
        <v>5.9301050074087702E-2</v>
      </c>
      <c r="E1157" t="s">
        <v>1198</v>
      </c>
      <c r="F1157" s="1">
        <v>9.8634449705253258E-2</v>
      </c>
    </row>
    <row r="1158" spans="1:6">
      <c r="A1158" t="s">
        <v>1245</v>
      </c>
      <c r="B1158" s="1">
        <v>6.2812775230464357E-2</v>
      </c>
      <c r="C1158" t="s">
        <v>1244</v>
      </c>
      <c r="D1158" s="1">
        <v>5.9301050074087702E-2</v>
      </c>
      <c r="E1158" t="s">
        <v>1199</v>
      </c>
      <c r="F1158" s="1">
        <v>8.6666143492500458E-2</v>
      </c>
    </row>
    <row r="1159" spans="1:6">
      <c r="A1159" t="s">
        <v>1245</v>
      </c>
      <c r="B1159" s="1">
        <v>6.2812775230464357E-2</v>
      </c>
      <c r="C1159" t="s">
        <v>1244</v>
      </c>
      <c r="D1159" s="1">
        <v>5.9301050074087702E-2</v>
      </c>
      <c r="E1159" t="s">
        <v>1200</v>
      </c>
      <c r="F1159" s="1">
        <v>0.79497418585585944</v>
      </c>
    </row>
    <row r="1160" spans="1:6">
      <c r="A1160" t="s">
        <v>1245</v>
      </c>
      <c r="B1160" s="1">
        <v>6.2812775230464357E-2</v>
      </c>
      <c r="C1160" t="s">
        <v>1244</v>
      </c>
      <c r="D1160" s="1">
        <v>5.9301050074087702E-2</v>
      </c>
      <c r="E1160" t="s">
        <v>1201</v>
      </c>
      <c r="F1160" s="1">
        <v>3.9155297850186566E-2</v>
      </c>
    </row>
    <row r="1161" spans="1:6">
      <c r="A1161" t="s">
        <v>1245</v>
      </c>
      <c r="B1161" s="1">
        <v>6.2812775230464357E-2</v>
      </c>
      <c r="C1161" t="s">
        <v>1244</v>
      </c>
      <c r="D1161" s="1">
        <v>5.9301050074087702E-2</v>
      </c>
      <c r="E1161" t="s">
        <v>1202</v>
      </c>
      <c r="F1161" s="1">
        <v>0.47890764363713567</v>
      </c>
    </row>
    <row r="1162" spans="1:6">
      <c r="A1162" t="s">
        <v>1245</v>
      </c>
      <c r="B1162" s="1">
        <v>6.2812775230464357E-2</v>
      </c>
      <c r="C1162" t="s">
        <v>1244</v>
      </c>
      <c r="D1162" s="1">
        <v>5.9301050074087702E-2</v>
      </c>
      <c r="E1162" t="s">
        <v>1203</v>
      </c>
      <c r="F1162" s="1">
        <v>0.18463365595888159</v>
      </c>
    </row>
    <row r="1163" spans="1:6">
      <c r="A1163" t="s">
        <v>1245</v>
      </c>
      <c r="B1163" s="1">
        <v>6.2812775230464357E-2</v>
      </c>
      <c r="C1163" t="s">
        <v>1244</v>
      </c>
      <c r="D1163" s="1">
        <v>5.9301050074087702E-2</v>
      </c>
      <c r="E1163" t="s">
        <v>1204</v>
      </c>
      <c r="F1163" s="1">
        <v>0.55229892473153797</v>
      </c>
    </row>
    <row r="1164" spans="1:6">
      <c r="A1164" t="s">
        <v>1245</v>
      </c>
      <c r="B1164" s="1">
        <v>6.2812775230464357E-2</v>
      </c>
      <c r="C1164" t="s">
        <v>1244</v>
      </c>
      <c r="D1164" s="1">
        <v>5.9301050074087702E-2</v>
      </c>
      <c r="E1164" t="s">
        <v>1205</v>
      </c>
      <c r="F1164" s="1">
        <v>0.40266984940061668</v>
      </c>
    </row>
    <row r="1165" spans="1:6">
      <c r="A1165" t="s">
        <v>1245</v>
      </c>
      <c r="B1165" s="1">
        <v>6.2812775230464357E-2</v>
      </c>
      <c r="C1165" t="s">
        <v>1244</v>
      </c>
      <c r="D1165" s="1">
        <v>5.9301050074087702E-2</v>
      </c>
      <c r="E1165" t="s">
        <v>1206</v>
      </c>
      <c r="F1165" s="1">
        <v>0.85400987104156956</v>
      </c>
    </row>
    <row r="1166" spans="1:6">
      <c r="A1166" t="s">
        <v>1245</v>
      </c>
      <c r="B1166" s="1">
        <v>6.2812775230464357E-2</v>
      </c>
      <c r="C1166" t="s">
        <v>1244</v>
      </c>
      <c r="D1166" s="1">
        <v>5.9301050074087702E-2</v>
      </c>
      <c r="E1166" t="s">
        <v>1207</v>
      </c>
      <c r="F1166" s="1">
        <v>2.6580424823460236E-3</v>
      </c>
    </row>
    <row r="1167" spans="1:6">
      <c r="A1167" t="s">
        <v>1245</v>
      </c>
      <c r="B1167" s="1">
        <v>6.2812775230464357E-2</v>
      </c>
      <c r="C1167" t="s">
        <v>1244</v>
      </c>
      <c r="D1167" s="1">
        <v>5.9301050074087702E-2</v>
      </c>
      <c r="E1167" t="s">
        <v>1208</v>
      </c>
      <c r="F1167" s="1">
        <v>0.49056714515156774</v>
      </c>
    </row>
    <row r="1168" spans="1:6">
      <c r="A1168" t="s">
        <v>1245</v>
      </c>
      <c r="B1168" s="1">
        <v>6.2812775230464357E-2</v>
      </c>
      <c r="C1168" t="s">
        <v>1244</v>
      </c>
      <c r="D1168" s="1">
        <v>5.9301050074087702E-2</v>
      </c>
      <c r="E1168" t="s">
        <v>1209</v>
      </c>
      <c r="F1168" s="1">
        <v>3.8788591984889598E-2</v>
      </c>
    </row>
    <row r="1169" spans="1:6">
      <c r="A1169" t="s">
        <v>1245</v>
      </c>
      <c r="B1169" s="1">
        <v>6.2812775230464357E-2</v>
      </c>
      <c r="C1169" t="s">
        <v>1244</v>
      </c>
      <c r="D1169" s="1">
        <v>5.9301050074087702E-2</v>
      </c>
      <c r="E1169" t="s">
        <v>1210</v>
      </c>
      <c r="F1169" s="1">
        <v>0.38547847855038586</v>
      </c>
    </row>
    <row r="1170" spans="1:6">
      <c r="A1170" t="s">
        <v>1245</v>
      </c>
      <c r="B1170" s="1">
        <v>6.2812775230464357E-2</v>
      </c>
      <c r="C1170" t="s">
        <v>1244</v>
      </c>
      <c r="D1170" s="1">
        <v>5.9301050074087702E-2</v>
      </c>
      <c r="E1170" t="s">
        <v>1211</v>
      </c>
      <c r="F1170" s="1">
        <v>0.60783272283820178</v>
      </c>
    </row>
    <row r="1171" spans="1:6">
      <c r="A1171" t="s">
        <v>1245</v>
      </c>
      <c r="B1171" s="1">
        <v>6.2812775230464357E-2</v>
      </c>
      <c r="C1171" t="s">
        <v>1244</v>
      </c>
      <c r="D1171" s="1">
        <v>5.9301050074087702E-2</v>
      </c>
      <c r="E1171" t="s">
        <v>1212</v>
      </c>
      <c r="F1171" s="1">
        <v>0.81721660156807729</v>
      </c>
    </row>
    <row r="1172" spans="1:6">
      <c r="A1172" t="s">
        <v>1245</v>
      </c>
      <c r="B1172" s="1">
        <v>6.2812775230464357E-2</v>
      </c>
      <c r="C1172" t="s">
        <v>1244</v>
      </c>
      <c r="D1172" s="1">
        <v>5.9301050074087702E-2</v>
      </c>
      <c r="E1172" t="s">
        <v>1213</v>
      </c>
      <c r="F1172" s="1">
        <v>0.93532805558383392</v>
      </c>
    </row>
    <row r="1173" spans="1:6">
      <c r="A1173" t="s">
        <v>1245</v>
      </c>
      <c r="B1173" s="1">
        <v>6.2812775230464357E-2</v>
      </c>
      <c r="C1173" t="s">
        <v>1244</v>
      </c>
      <c r="D1173" s="1">
        <v>5.9301050074087702E-2</v>
      </c>
      <c r="E1173" t="s">
        <v>1214</v>
      </c>
      <c r="F1173" s="1">
        <v>0.82014087412170733</v>
      </c>
    </row>
    <row r="1174" spans="1:6">
      <c r="A1174" t="s">
        <v>1245</v>
      </c>
      <c r="B1174" s="1">
        <v>6.2812775230464357E-2</v>
      </c>
      <c r="C1174" t="s">
        <v>1244</v>
      </c>
      <c r="D1174" s="1">
        <v>5.9301050074087702E-2</v>
      </c>
      <c r="E1174" t="s">
        <v>1215</v>
      </c>
      <c r="F1174" s="1">
        <v>0.30900079823006632</v>
      </c>
    </row>
    <row r="1175" spans="1:6">
      <c r="A1175" t="s">
        <v>1245</v>
      </c>
      <c r="B1175" s="1">
        <v>6.2812775230464357E-2</v>
      </c>
      <c r="C1175" t="s">
        <v>1244</v>
      </c>
      <c r="D1175" s="1">
        <v>5.9301050074087702E-2</v>
      </c>
      <c r="E1175" t="s">
        <v>1216</v>
      </c>
      <c r="F1175" s="1">
        <v>0.90078166062008214</v>
      </c>
    </row>
    <row r="1176" spans="1:6">
      <c r="A1176" t="s">
        <v>1245</v>
      </c>
      <c r="B1176" s="1">
        <v>6.2812775230464357E-2</v>
      </c>
      <c r="C1176" t="s">
        <v>1244</v>
      </c>
      <c r="D1176" s="1">
        <v>5.9301050074087702E-2</v>
      </c>
      <c r="E1176" t="s">
        <v>1217</v>
      </c>
      <c r="F1176" s="1">
        <v>0.44418415210068329</v>
      </c>
    </row>
    <row r="1177" spans="1:6">
      <c r="A1177" t="s">
        <v>1245</v>
      </c>
      <c r="B1177" s="1">
        <v>6.2812775230464357E-2</v>
      </c>
      <c r="C1177" t="s">
        <v>1244</v>
      </c>
      <c r="D1177" s="1">
        <v>5.9301050074087702E-2</v>
      </c>
      <c r="E1177" t="s">
        <v>1218</v>
      </c>
      <c r="F1177" s="1">
        <v>0.83873683678469335</v>
      </c>
    </row>
    <row r="1178" spans="1:6">
      <c r="A1178" t="s">
        <v>1245</v>
      </c>
      <c r="B1178" s="1">
        <v>6.2812775230464357E-2</v>
      </c>
      <c r="C1178" t="s">
        <v>1244</v>
      </c>
      <c r="D1178" s="1">
        <v>5.9301050074087702E-2</v>
      </c>
      <c r="E1178" t="s">
        <v>1219</v>
      </c>
      <c r="F1178" s="1">
        <v>0.89229439106685016</v>
      </c>
    </row>
    <row r="1179" spans="1:6">
      <c r="A1179" t="s">
        <v>1245</v>
      </c>
      <c r="B1179" s="1">
        <v>6.2812775230464357E-2</v>
      </c>
      <c r="C1179" t="s">
        <v>1244</v>
      </c>
      <c r="D1179" s="1">
        <v>5.9301050074087702E-2</v>
      </c>
      <c r="E1179" t="s">
        <v>1220</v>
      </c>
      <c r="F1179" s="1">
        <v>8.0983760194499377E-2</v>
      </c>
    </row>
    <row r="1180" spans="1:6">
      <c r="A1180" t="s">
        <v>1245</v>
      </c>
      <c r="B1180" s="1">
        <v>6.2812775230464357E-2</v>
      </c>
      <c r="C1180" t="s">
        <v>1244</v>
      </c>
      <c r="D1180" s="1">
        <v>5.9301050074087702E-2</v>
      </c>
      <c r="E1180" t="s">
        <v>1221</v>
      </c>
      <c r="F1180" s="1">
        <v>0.83864516249775856</v>
      </c>
    </row>
    <row r="1181" spans="1:6">
      <c r="A1181" t="s">
        <v>1245</v>
      </c>
      <c r="B1181" s="1">
        <v>6.2812775230464357E-2</v>
      </c>
      <c r="C1181" t="s">
        <v>1244</v>
      </c>
      <c r="D1181" s="1">
        <v>5.9301050074087702E-2</v>
      </c>
      <c r="E1181" t="s">
        <v>1222</v>
      </c>
      <c r="F1181" s="1">
        <v>0.79572421977000296</v>
      </c>
    </row>
    <row r="1182" spans="1:6">
      <c r="A1182" t="s">
        <v>1245</v>
      </c>
      <c r="B1182" s="1">
        <v>6.2812775230464357E-2</v>
      </c>
      <c r="C1182" t="s">
        <v>1244</v>
      </c>
      <c r="D1182" s="1">
        <v>5.9301050074087702E-2</v>
      </c>
      <c r="E1182" t="s">
        <v>1223</v>
      </c>
      <c r="F1182" s="1">
        <v>8.3921257166463481E-2</v>
      </c>
    </row>
    <row r="1183" spans="1:6">
      <c r="A1183" t="s">
        <v>1245</v>
      </c>
      <c r="B1183" s="1">
        <v>6.2812775230464357E-2</v>
      </c>
      <c r="C1183" t="s">
        <v>1244</v>
      </c>
      <c r="D1183" s="1">
        <v>5.9301050074087702E-2</v>
      </c>
      <c r="E1183" t="s">
        <v>1224</v>
      </c>
      <c r="F1183" s="1">
        <v>0.68150090661188412</v>
      </c>
    </row>
    <row r="1184" spans="1:6">
      <c r="A1184" t="s">
        <v>1245</v>
      </c>
      <c r="B1184" s="1">
        <v>6.2812775230464357E-2</v>
      </c>
      <c r="C1184" t="s">
        <v>1244</v>
      </c>
      <c r="D1184" s="1">
        <v>5.9301050074087702E-2</v>
      </c>
      <c r="E1184" t="s">
        <v>1225</v>
      </c>
      <c r="F1184" s="1">
        <v>0.95138398737505159</v>
      </c>
    </row>
    <row r="1185" spans="1:6">
      <c r="A1185" t="s">
        <v>1245</v>
      </c>
      <c r="B1185" s="1">
        <v>6.2812775230464357E-2</v>
      </c>
      <c r="C1185" t="s">
        <v>1244</v>
      </c>
      <c r="D1185" s="1">
        <v>5.9301050074087702E-2</v>
      </c>
      <c r="E1185" t="s">
        <v>1226</v>
      </c>
      <c r="F1185" s="1">
        <v>0.46456338047708978</v>
      </c>
    </row>
    <row r="1186" spans="1:6">
      <c r="A1186" t="s">
        <v>1245</v>
      </c>
      <c r="B1186" s="1">
        <v>6.2812775230464357E-2</v>
      </c>
      <c r="C1186" t="s">
        <v>1244</v>
      </c>
      <c r="D1186" s="1">
        <v>5.9301050074087702E-2</v>
      </c>
      <c r="E1186" t="s">
        <v>1227</v>
      </c>
      <c r="F1186" s="1">
        <v>2.8430820661783374E-3</v>
      </c>
    </row>
    <row r="1187" spans="1:6">
      <c r="A1187" t="s">
        <v>1245</v>
      </c>
      <c r="B1187" s="1">
        <v>6.2812775230464357E-2</v>
      </c>
      <c r="C1187" t="s">
        <v>1244</v>
      </c>
      <c r="D1187" s="1">
        <v>5.9301050074087702E-2</v>
      </c>
      <c r="E1187" t="s">
        <v>1228</v>
      </c>
      <c r="F1187" s="1">
        <v>5.7797260025551522E-2</v>
      </c>
    </row>
    <row r="1188" spans="1:6">
      <c r="A1188" t="s">
        <v>1245</v>
      </c>
      <c r="B1188" s="1">
        <v>6.2812775230464357E-2</v>
      </c>
      <c r="C1188" t="s">
        <v>1244</v>
      </c>
      <c r="D1188" s="1">
        <v>5.9301050074087702E-2</v>
      </c>
      <c r="E1188" t="s">
        <v>1229</v>
      </c>
      <c r="F1188" s="1">
        <v>0.81806758678916236</v>
      </c>
    </row>
    <row r="1189" spans="1:6">
      <c r="A1189" t="s">
        <v>1245</v>
      </c>
      <c r="B1189" s="1">
        <v>6.2812775230464357E-2</v>
      </c>
      <c r="C1189" t="s">
        <v>1244</v>
      </c>
      <c r="D1189" s="1">
        <v>5.9301050074087702E-2</v>
      </c>
      <c r="E1189" t="s">
        <v>1230</v>
      </c>
      <c r="F1189" s="1">
        <v>2.6662713354452805E-3</v>
      </c>
    </row>
    <row r="1190" spans="1:6">
      <c r="A1190" t="s">
        <v>1245</v>
      </c>
      <c r="B1190" s="1">
        <v>6.2812775230464357E-2</v>
      </c>
      <c r="C1190" t="s">
        <v>1244</v>
      </c>
      <c r="D1190" s="1">
        <v>5.9301050074087702E-2</v>
      </c>
      <c r="E1190" t="s">
        <v>1231</v>
      </c>
      <c r="F1190" s="1">
        <v>0.73029595568449601</v>
      </c>
    </row>
    <row r="1191" spans="1:6">
      <c r="A1191" t="s">
        <v>1245</v>
      </c>
      <c r="B1191" s="1">
        <v>6.2812775230464357E-2</v>
      </c>
      <c r="C1191" t="s">
        <v>1244</v>
      </c>
      <c r="D1191" s="1">
        <v>5.9301050074087702E-2</v>
      </c>
      <c r="E1191" t="s">
        <v>1232</v>
      </c>
      <c r="F1191" s="1">
        <v>3.3066025980880043E-2</v>
      </c>
    </row>
    <row r="1192" spans="1:6">
      <c r="A1192" t="s">
        <v>1245</v>
      </c>
      <c r="B1192" s="1">
        <v>6.2812775230464357E-2</v>
      </c>
      <c r="C1192" t="s">
        <v>1244</v>
      </c>
      <c r="D1192" s="1">
        <v>5.9301050074087702E-2</v>
      </c>
      <c r="E1192" t="s">
        <v>1233</v>
      </c>
      <c r="F1192" s="1">
        <v>0.74620912531901806</v>
      </c>
    </row>
    <row r="1193" spans="1:6">
      <c r="A1193" t="s">
        <v>1245</v>
      </c>
      <c r="B1193" s="1">
        <v>6.2812775230464357E-2</v>
      </c>
      <c r="C1193" t="s">
        <v>1244</v>
      </c>
      <c r="D1193" s="1">
        <v>5.9301050074087702E-2</v>
      </c>
      <c r="E1193" t="s">
        <v>1234</v>
      </c>
      <c r="F1193" s="1">
        <v>0.7585892080538299</v>
      </c>
    </row>
    <row r="1194" spans="1:6">
      <c r="A1194" t="s">
        <v>1245</v>
      </c>
      <c r="B1194" s="1">
        <v>6.2812775230464357E-2</v>
      </c>
      <c r="C1194" t="s">
        <v>1244</v>
      </c>
      <c r="D1194" s="1">
        <v>5.9301050074087702E-2</v>
      </c>
      <c r="E1194" t="s">
        <v>1235</v>
      </c>
      <c r="F1194" s="1">
        <v>0.70187602176897979</v>
      </c>
    </row>
    <row r="1195" spans="1:6">
      <c r="A1195" t="s">
        <v>1245</v>
      </c>
      <c r="B1195" s="1">
        <v>6.2812775230464357E-2</v>
      </c>
      <c r="C1195" t="s">
        <v>1244</v>
      </c>
      <c r="D1195" s="1">
        <v>5.9301050074087702E-2</v>
      </c>
      <c r="E1195" t="s">
        <v>1236</v>
      </c>
      <c r="F1195" s="1">
        <v>0.52345162801169709</v>
      </c>
    </row>
    <row r="1196" spans="1:6">
      <c r="A1196" t="s">
        <v>1245</v>
      </c>
      <c r="B1196" s="1">
        <v>6.2812775230464357E-2</v>
      </c>
      <c r="C1196" t="s">
        <v>1244</v>
      </c>
      <c r="D1196" s="1">
        <v>5.9301050074087702E-2</v>
      </c>
      <c r="E1196" t="s">
        <v>1237</v>
      </c>
      <c r="F1196" s="1">
        <v>0.57473790776861999</v>
      </c>
    </row>
    <row r="1197" spans="1:6">
      <c r="A1197" t="s">
        <v>1245</v>
      </c>
      <c r="B1197" s="1">
        <v>6.2812775230464357E-2</v>
      </c>
      <c r="C1197" t="s">
        <v>1244</v>
      </c>
      <c r="D1197" s="1">
        <v>5.9301050074087702E-2</v>
      </c>
      <c r="E1197" t="s">
        <v>1238</v>
      </c>
      <c r="F1197" s="1">
        <v>0.66620283180274775</v>
      </c>
    </row>
    <row r="1198" spans="1:6">
      <c r="A1198" t="s">
        <v>1245</v>
      </c>
      <c r="B1198" s="1">
        <v>6.2812775230464357E-2</v>
      </c>
      <c r="C1198" t="s">
        <v>1244</v>
      </c>
      <c r="D1198" s="1">
        <v>5.9301050074087702E-2</v>
      </c>
      <c r="E1198" t="s">
        <v>1239</v>
      </c>
      <c r="F1198" s="1">
        <v>0.36255369270542981</v>
      </c>
    </row>
    <row r="1199" spans="1:6">
      <c r="A1199" t="s">
        <v>1245</v>
      </c>
      <c r="B1199" s="1">
        <v>6.2812775230464357E-2</v>
      </c>
      <c r="C1199" t="s">
        <v>1244</v>
      </c>
      <c r="D1199" s="1">
        <v>5.9301050074087702E-2</v>
      </c>
      <c r="E1199" t="s">
        <v>1240</v>
      </c>
      <c r="F1199" s="1">
        <v>0.56498687336206532</v>
      </c>
    </row>
    <row r="1200" spans="1:6">
      <c r="A1200" t="s">
        <v>1245</v>
      </c>
      <c r="B1200" s="1">
        <v>6.2812775230464357E-2</v>
      </c>
      <c r="C1200" t="s">
        <v>1244</v>
      </c>
      <c r="D1200" s="1">
        <v>5.9301050074087702E-2</v>
      </c>
      <c r="E1200" t="s">
        <v>1241</v>
      </c>
      <c r="F1200" s="1">
        <v>0.91681124862287755</v>
      </c>
    </row>
    <row r="1201" spans="1:6">
      <c r="A1201" t="s">
        <v>1245</v>
      </c>
      <c r="B1201" s="1">
        <v>6.2812775230464357E-2</v>
      </c>
      <c r="C1201" t="s">
        <v>1244</v>
      </c>
      <c r="D1201" s="1">
        <v>5.9301050074087702E-2</v>
      </c>
      <c r="E1201" t="s">
        <v>1242</v>
      </c>
      <c r="F1201" s="1">
        <v>0.95016820837816562</v>
      </c>
    </row>
    <row r="1202" spans="1:6">
      <c r="A1202" t="s">
        <v>1245</v>
      </c>
      <c r="B1202" s="1">
        <v>6.2812775230464357E-2</v>
      </c>
      <c r="C1202" t="s">
        <v>1244</v>
      </c>
      <c r="D1202" s="1">
        <v>5.9301050074087702E-2</v>
      </c>
      <c r="E1202" t="s">
        <v>1243</v>
      </c>
      <c r="F1202" s="1">
        <v>0.13235735293373996</v>
      </c>
    </row>
    <row r="1203" spans="1:6">
      <c r="A1203" t="s">
        <v>1246</v>
      </c>
      <c r="B1203" s="1">
        <v>0.55461445603717285</v>
      </c>
      <c r="C1203" t="s">
        <v>1247</v>
      </c>
      <c r="D1203" s="1">
        <v>0.36927518772477186</v>
      </c>
      <c r="E1203" t="s">
        <v>1248</v>
      </c>
      <c r="F1203" s="1">
        <v>0.42195077684154481</v>
      </c>
    </row>
    <row r="1204" spans="1:6">
      <c r="A1204" t="s">
        <v>1246</v>
      </c>
      <c r="B1204" s="1">
        <v>0.55461445603717285</v>
      </c>
      <c r="C1204" t="s">
        <v>1247</v>
      </c>
      <c r="D1204" s="1">
        <v>0.36927518772477186</v>
      </c>
      <c r="E1204" t="s">
        <v>1249</v>
      </c>
      <c r="F1204" s="1">
        <v>0.95674566711469267</v>
      </c>
    </row>
    <row r="1205" spans="1:6">
      <c r="A1205" t="s">
        <v>1246</v>
      </c>
      <c r="B1205" s="1">
        <v>0.55461445603717285</v>
      </c>
      <c r="C1205" t="s">
        <v>1247</v>
      </c>
      <c r="D1205" s="1">
        <v>0.36927518772477186</v>
      </c>
      <c r="E1205" t="s">
        <v>1250</v>
      </c>
      <c r="F1205" s="1">
        <v>0.60931887812202501</v>
      </c>
    </row>
    <row r="1206" spans="1:6">
      <c r="A1206" t="s">
        <v>1246</v>
      </c>
      <c r="B1206" s="1">
        <v>0.55461445603717285</v>
      </c>
      <c r="C1206" t="s">
        <v>1247</v>
      </c>
      <c r="D1206" s="1">
        <v>0.36927518772477186</v>
      </c>
      <c r="E1206" t="s">
        <v>1251</v>
      </c>
      <c r="F1206" s="1">
        <v>0.8055599649376578</v>
      </c>
    </row>
    <row r="1207" spans="1:6">
      <c r="A1207" t="s">
        <v>1246</v>
      </c>
      <c r="B1207" s="1">
        <v>0.55461445603717285</v>
      </c>
      <c r="C1207" t="s">
        <v>1247</v>
      </c>
      <c r="D1207" s="1">
        <v>0.36927518772477186</v>
      </c>
      <c r="E1207" t="s">
        <v>1252</v>
      </c>
      <c r="F1207" s="1">
        <v>0.69486517902016542</v>
      </c>
    </row>
    <row r="1208" spans="1:6">
      <c r="A1208" t="s">
        <v>1246</v>
      </c>
      <c r="B1208" s="1">
        <v>0.55461445603717285</v>
      </c>
      <c r="C1208" t="s">
        <v>1247</v>
      </c>
      <c r="D1208" s="1">
        <v>0.36927518772477186</v>
      </c>
      <c r="E1208" t="s">
        <v>1253</v>
      </c>
      <c r="F1208" s="1">
        <v>0.47760242167989997</v>
      </c>
    </row>
    <row r="1209" spans="1:6">
      <c r="A1209" t="s">
        <v>1246</v>
      </c>
      <c r="B1209" s="1">
        <v>0.55461445603717285</v>
      </c>
      <c r="C1209" t="s">
        <v>1247</v>
      </c>
      <c r="D1209" s="1">
        <v>0.36927518772477186</v>
      </c>
      <c r="E1209" t="s">
        <v>1254</v>
      </c>
      <c r="F1209" s="1">
        <v>0.99947205437627251</v>
      </c>
    </row>
    <row r="1210" spans="1:6">
      <c r="A1210" t="s">
        <v>1246</v>
      </c>
      <c r="B1210" s="1">
        <v>0.55461445603717285</v>
      </c>
      <c r="C1210" t="s">
        <v>1247</v>
      </c>
      <c r="D1210" s="1">
        <v>0.36927518772477186</v>
      </c>
      <c r="E1210" t="s">
        <v>1255</v>
      </c>
      <c r="F1210" s="1">
        <v>0.36252576540713777</v>
      </c>
    </row>
    <row r="1211" spans="1:6">
      <c r="A1211" t="s">
        <v>1246</v>
      </c>
      <c r="B1211" s="1">
        <v>0.55461445603717285</v>
      </c>
      <c r="C1211" t="s">
        <v>1247</v>
      </c>
      <c r="D1211" s="1">
        <v>0.36927518772477186</v>
      </c>
      <c r="E1211" t="s">
        <v>1256</v>
      </c>
      <c r="F1211" s="1">
        <v>0.86004777421014256</v>
      </c>
    </row>
    <row r="1212" spans="1:6">
      <c r="A1212" t="s">
        <v>1246</v>
      </c>
      <c r="B1212" s="1">
        <v>0.55461445603717285</v>
      </c>
      <c r="C1212" t="s">
        <v>1247</v>
      </c>
      <c r="D1212" s="1">
        <v>0.36927518772477186</v>
      </c>
      <c r="E1212" t="s">
        <v>1257</v>
      </c>
      <c r="F1212" s="1">
        <v>0.40060493196223024</v>
      </c>
    </row>
    <row r="1213" spans="1:6">
      <c r="A1213" t="s">
        <v>1246</v>
      </c>
      <c r="B1213" s="1">
        <v>0.55461445603717285</v>
      </c>
      <c r="C1213" t="s">
        <v>1247</v>
      </c>
      <c r="D1213" s="1">
        <v>0.36927518772477186</v>
      </c>
      <c r="E1213" t="s">
        <v>1258</v>
      </c>
      <c r="F1213" s="1">
        <v>0.96221603995177729</v>
      </c>
    </row>
    <row r="1214" spans="1:6">
      <c r="A1214" t="s">
        <v>1246</v>
      </c>
      <c r="B1214" s="1">
        <v>0.55461445603717285</v>
      </c>
      <c r="C1214" t="s">
        <v>1247</v>
      </c>
      <c r="D1214" s="1">
        <v>0.36927518772477186</v>
      </c>
      <c r="E1214" t="s">
        <v>1259</v>
      </c>
      <c r="F1214" s="1">
        <v>0.48234418971227666</v>
      </c>
    </row>
    <row r="1215" spans="1:6">
      <c r="A1215" t="s">
        <v>1246</v>
      </c>
      <c r="B1215" s="1">
        <v>0.55461445603717285</v>
      </c>
      <c r="C1215" t="s">
        <v>1247</v>
      </c>
      <c r="D1215" s="1">
        <v>0.36927518772477186</v>
      </c>
      <c r="E1215" t="s">
        <v>1260</v>
      </c>
      <c r="F1215" s="1">
        <v>7.8243101559750228E-2</v>
      </c>
    </row>
    <row r="1216" spans="1:6">
      <c r="A1216" t="s">
        <v>1246</v>
      </c>
      <c r="B1216" s="1">
        <v>0.55461445603717285</v>
      </c>
      <c r="C1216" t="s">
        <v>1247</v>
      </c>
      <c r="D1216" s="1">
        <v>0.36927518772477186</v>
      </c>
      <c r="E1216" t="s">
        <v>1261</v>
      </c>
      <c r="F1216" s="1">
        <v>0.43034896305914583</v>
      </c>
    </row>
    <row r="1217" spans="1:6">
      <c r="A1217" t="s">
        <v>1246</v>
      </c>
      <c r="B1217" s="1">
        <v>0.55461445603717285</v>
      </c>
      <c r="C1217" t="s">
        <v>1247</v>
      </c>
      <c r="D1217" s="1">
        <v>0.36927518772477186</v>
      </c>
      <c r="E1217" t="s">
        <v>1262</v>
      </c>
      <c r="F1217" s="1">
        <v>0.279480684039077</v>
      </c>
    </row>
    <row r="1218" spans="1:6">
      <c r="A1218" t="s">
        <v>1246</v>
      </c>
      <c r="B1218" s="1">
        <v>0.55461445603717285</v>
      </c>
      <c r="C1218" t="s">
        <v>1247</v>
      </c>
      <c r="D1218" s="1">
        <v>0.36927518772477186</v>
      </c>
      <c r="E1218" t="s">
        <v>1263</v>
      </c>
      <c r="F1218" s="1">
        <v>0.71966184275920586</v>
      </c>
    </row>
    <row r="1219" spans="1:6">
      <c r="A1219" t="s">
        <v>1246</v>
      </c>
      <c r="B1219" s="1">
        <v>0.55461445603717285</v>
      </c>
      <c r="C1219" t="s">
        <v>1247</v>
      </c>
      <c r="D1219" s="1">
        <v>0.36927518772477186</v>
      </c>
      <c r="E1219" t="s">
        <v>1264</v>
      </c>
      <c r="F1219" s="1">
        <v>0.78812502881236146</v>
      </c>
    </row>
    <row r="1220" spans="1:6">
      <c r="A1220" t="s">
        <v>1246</v>
      </c>
      <c r="B1220" s="1">
        <v>0.55461445603717285</v>
      </c>
      <c r="C1220" t="s">
        <v>1247</v>
      </c>
      <c r="D1220" s="1">
        <v>0.36927518772477186</v>
      </c>
      <c r="E1220" t="s">
        <v>1265</v>
      </c>
      <c r="F1220" s="1">
        <v>0.30063944343897597</v>
      </c>
    </row>
    <row r="1221" spans="1:6">
      <c r="A1221" t="s">
        <v>1246</v>
      </c>
      <c r="B1221" s="1">
        <v>0.55461445603717285</v>
      </c>
      <c r="C1221" t="s">
        <v>1247</v>
      </c>
      <c r="D1221" s="1">
        <v>0.36927518772477186</v>
      </c>
      <c r="E1221" t="s">
        <v>1266</v>
      </c>
      <c r="F1221" s="1">
        <v>0.46399551420989793</v>
      </c>
    </row>
    <row r="1222" spans="1:6">
      <c r="A1222" t="s">
        <v>1246</v>
      </c>
      <c r="B1222" s="1">
        <v>0.55461445603717285</v>
      </c>
      <c r="C1222" t="s">
        <v>1247</v>
      </c>
      <c r="D1222" s="1">
        <v>0.36927518772477186</v>
      </c>
      <c r="E1222" t="s">
        <v>1267</v>
      </c>
      <c r="F1222" s="1">
        <v>0.71930934875292274</v>
      </c>
    </row>
    <row r="1223" spans="1:6">
      <c r="A1223" t="s">
        <v>1246</v>
      </c>
      <c r="B1223" s="1">
        <v>0.55461445603717285</v>
      </c>
      <c r="C1223" t="s">
        <v>1247</v>
      </c>
      <c r="D1223" s="1">
        <v>0.36927518772477186</v>
      </c>
      <c r="E1223" t="s">
        <v>1268</v>
      </c>
      <c r="F1223" s="1">
        <v>0.58312475901984895</v>
      </c>
    </row>
    <row r="1224" spans="1:6">
      <c r="A1224" t="s">
        <v>1246</v>
      </c>
      <c r="B1224" s="1">
        <v>0.55461445603717285</v>
      </c>
      <c r="C1224" t="s">
        <v>1247</v>
      </c>
      <c r="D1224" s="1">
        <v>0.36927518772477186</v>
      </c>
      <c r="E1224" t="s">
        <v>1269</v>
      </c>
      <c r="F1224" s="1">
        <v>0.42013683023471737</v>
      </c>
    </row>
    <row r="1225" spans="1:6">
      <c r="A1225" t="s">
        <v>1246</v>
      </c>
      <c r="B1225" s="1">
        <v>0.55461445603717285</v>
      </c>
      <c r="C1225" t="s">
        <v>1247</v>
      </c>
      <c r="D1225" s="1">
        <v>0.36927518772477186</v>
      </c>
      <c r="E1225" t="s">
        <v>1270</v>
      </c>
      <c r="F1225" s="1">
        <v>0.83245201756610809</v>
      </c>
    </row>
    <row r="1226" spans="1:6">
      <c r="A1226" t="s">
        <v>1246</v>
      </c>
      <c r="B1226" s="1">
        <v>0.55461445603717285</v>
      </c>
      <c r="C1226" t="s">
        <v>1247</v>
      </c>
      <c r="D1226" s="1">
        <v>0.36927518772477186</v>
      </c>
      <c r="E1226" t="s">
        <v>1271</v>
      </c>
      <c r="F1226" s="1">
        <v>0.79460724154070261</v>
      </c>
    </row>
    <row r="1227" spans="1:6">
      <c r="A1227" t="s">
        <v>1246</v>
      </c>
      <c r="B1227" s="1">
        <v>0.55461445603717285</v>
      </c>
      <c r="C1227" t="s">
        <v>1247</v>
      </c>
      <c r="D1227" s="1">
        <v>0.36927518772477186</v>
      </c>
      <c r="E1227" t="s">
        <v>1272</v>
      </c>
      <c r="F1227" s="1">
        <v>0.86797349910322519</v>
      </c>
    </row>
    <row r="1228" spans="1:6">
      <c r="A1228" t="s">
        <v>1246</v>
      </c>
      <c r="B1228" s="1">
        <v>0.55461445603717285</v>
      </c>
      <c r="C1228" t="s">
        <v>1247</v>
      </c>
      <c r="D1228" s="1">
        <v>0.36927518772477186</v>
      </c>
      <c r="E1228" t="s">
        <v>1273</v>
      </c>
      <c r="F1228" s="1">
        <v>0.75458525836134027</v>
      </c>
    </row>
    <row r="1229" spans="1:6">
      <c r="A1229" t="s">
        <v>1274</v>
      </c>
      <c r="B1229" s="1">
        <v>0.52865717360562248</v>
      </c>
      <c r="C1229" t="s">
        <v>1275</v>
      </c>
      <c r="D1229" s="1">
        <v>0.70749400190338141</v>
      </c>
      <c r="E1229" t="s">
        <v>1276</v>
      </c>
      <c r="F1229" s="1">
        <v>0.20402248049158822</v>
      </c>
    </row>
    <row r="1230" spans="1:6">
      <c r="A1230" t="s">
        <v>1274</v>
      </c>
      <c r="B1230" s="1">
        <v>0.52865717360562248</v>
      </c>
      <c r="C1230" t="s">
        <v>1275</v>
      </c>
      <c r="D1230" s="1">
        <v>0.70749400190338141</v>
      </c>
      <c r="E1230" t="s">
        <v>1277</v>
      </c>
      <c r="F1230" s="1">
        <v>0.36179346399006962</v>
      </c>
    </row>
    <row r="1231" spans="1:6">
      <c r="A1231" t="s">
        <v>1274</v>
      </c>
      <c r="B1231" s="1">
        <v>0.52865717360562248</v>
      </c>
      <c r="C1231" t="s">
        <v>1275</v>
      </c>
      <c r="D1231" s="1">
        <v>0.70749400190338141</v>
      </c>
      <c r="E1231" t="s">
        <v>1278</v>
      </c>
      <c r="F1231" s="1">
        <v>3.4200182654150368E-2</v>
      </c>
    </row>
    <row r="1232" spans="1:6">
      <c r="A1232" t="s">
        <v>1274</v>
      </c>
      <c r="B1232" s="1">
        <v>0.52865717360562248</v>
      </c>
      <c r="C1232" t="s">
        <v>1275</v>
      </c>
      <c r="D1232" s="1">
        <v>0.70749400190338141</v>
      </c>
      <c r="E1232" t="s">
        <v>1279</v>
      </c>
      <c r="F1232" s="1">
        <v>0.58275849434683813</v>
      </c>
    </row>
    <row r="1233" spans="1:6">
      <c r="A1233" t="s">
        <v>1274</v>
      </c>
      <c r="B1233" s="1">
        <v>0.52865717360562248</v>
      </c>
      <c r="C1233" t="s">
        <v>1275</v>
      </c>
      <c r="D1233" s="1">
        <v>0.70749400190338141</v>
      </c>
      <c r="E1233" t="s">
        <v>1280</v>
      </c>
      <c r="F1233" s="1">
        <v>0.28858385014184196</v>
      </c>
    </row>
    <row r="1234" spans="1:6">
      <c r="A1234" t="s">
        <v>1274</v>
      </c>
      <c r="B1234" s="1">
        <v>0.52865717360562248</v>
      </c>
      <c r="C1234" t="s">
        <v>1275</v>
      </c>
      <c r="D1234" s="1">
        <v>0.70749400190338141</v>
      </c>
      <c r="E1234" t="s">
        <v>1281</v>
      </c>
      <c r="F1234" s="1">
        <v>0.86002230827319448</v>
      </c>
    </row>
    <row r="1235" spans="1:6">
      <c r="A1235" t="s">
        <v>1274</v>
      </c>
      <c r="B1235" s="1">
        <v>0.52865717360562248</v>
      </c>
      <c r="C1235" t="s">
        <v>1275</v>
      </c>
      <c r="D1235" s="1">
        <v>0.70749400190338141</v>
      </c>
      <c r="E1235" t="s">
        <v>1282</v>
      </c>
      <c r="F1235" s="1">
        <v>0.77347880330554586</v>
      </c>
    </row>
    <row r="1236" spans="1:6">
      <c r="A1236" t="s">
        <v>1274</v>
      </c>
      <c r="B1236" s="1">
        <v>0.52865717360562248</v>
      </c>
      <c r="C1236" t="s">
        <v>1275</v>
      </c>
      <c r="D1236" s="1">
        <v>0.70749400190338141</v>
      </c>
      <c r="E1236" t="s">
        <v>1283</v>
      </c>
      <c r="F1236" s="1">
        <v>0.1527433748865954</v>
      </c>
    </row>
    <row r="1237" spans="1:6">
      <c r="A1237" t="s">
        <v>1274</v>
      </c>
      <c r="B1237" s="1">
        <v>0.52865717360562248</v>
      </c>
      <c r="C1237" t="s">
        <v>1275</v>
      </c>
      <c r="D1237" s="1">
        <v>0.70749400190338141</v>
      </c>
      <c r="E1237" t="s">
        <v>1284</v>
      </c>
      <c r="F1237" s="1">
        <v>0.13965107402768107</v>
      </c>
    </row>
    <row r="1238" spans="1:6">
      <c r="A1238" t="s">
        <v>1274</v>
      </c>
      <c r="B1238" s="1">
        <v>0.52865717360562248</v>
      </c>
      <c r="C1238" t="s">
        <v>1275</v>
      </c>
      <c r="D1238" s="1">
        <v>0.70749400190338141</v>
      </c>
      <c r="E1238" t="s">
        <v>1285</v>
      </c>
      <c r="F1238" s="1">
        <v>0.66477937842486767</v>
      </c>
    </row>
    <row r="1239" spans="1:6">
      <c r="A1239" t="s">
        <v>1274</v>
      </c>
      <c r="B1239" s="1">
        <v>0.52865717360562248</v>
      </c>
      <c r="C1239" t="s">
        <v>1275</v>
      </c>
      <c r="D1239" s="1">
        <v>0.70749400190338141</v>
      </c>
      <c r="E1239" t="s">
        <v>1286</v>
      </c>
      <c r="F1239" s="1">
        <v>0.49177021166090618</v>
      </c>
    </row>
    <row r="1240" spans="1:6">
      <c r="A1240" t="s">
        <v>1274</v>
      </c>
      <c r="B1240" s="1">
        <v>0.52865717360562248</v>
      </c>
      <c r="C1240" t="s">
        <v>1275</v>
      </c>
      <c r="D1240" s="1">
        <v>0.70749400190338141</v>
      </c>
      <c r="E1240" t="s">
        <v>1287</v>
      </c>
      <c r="F1240" s="1">
        <v>0.96424042062579207</v>
      </c>
    </row>
    <row r="1241" spans="1:6">
      <c r="A1241" t="s">
        <v>1274</v>
      </c>
      <c r="B1241" s="1">
        <v>0.52865717360562248</v>
      </c>
      <c r="C1241" t="s">
        <v>1275</v>
      </c>
      <c r="D1241" s="1">
        <v>0.70749400190338141</v>
      </c>
      <c r="E1241" t="s">
        <v>1288</v>
      </c>
      <c r="F1241" s="1">
        <v>0.17317877077968991</v>
      </c>
    </row>
    <row r="1242" spans="1:6">
      <c r="A1242" t="s">
        <v>1274</v>
      </c>
      <c r="B1242" s="1">
        <v>0.52865717360562248</v>
      </c>
      <c r="C1242" t="s">
        <v>1275</v>
      </c>
      <c r="D1242" s="1">
        <v>0.70749400190338141</v>
      </c>
      <c r="E1242" t="s">
        <v>1289</v>
      </c>
      <c r="F1242" s="1">
        <v>0.44742499975411865</v>
      </c>
    </row>
    <row r="1243" spans="1:6">
      <c r="A1243" t="s">
        <v>1274</v>
      </c>
      <c r="B1243" s="1">
        <v>0.52865717360562248</v>
      </c>
      <c r="C1243" t="s">
        <v>1275</v>
      </c>
      <c r="D1243" s="1">
        <v>0.70749400190338141</v>
      </c>
      <c r="E1243" t="s">
        <v>1290</v>
      </c>
      <c r="F1243" s="1">
        <v>0.62477890093286459</v>
      </c>
    </row>
    <row r="1244" spans="1:6">
      <c r="A1244" t="s">
        <v>1274</v>
      </c>
      <c r="B1244" s="1">
        <v>0.52865717360562248</v>
      </c>
      <c r="C1244" t="s">
        <v>1275</v>
      </c>
      <c r="D1244" s="1">
        <v>0.70749400190338141</v>
      </c>
      <c r="E1244" t="s">
        <v>1291</v>
      </c>
      <c r="F1244" s="1">
        <v>0.53277548073663805</v>
      </c>
    </row>
    <row r="1245" spans="1:6">
      <c r="A1245" t="s">
        <v>1274</v>
      </c>
      <c r="B1245" s="1">
        <v>0.52865717360562248</v>
      </c>
      <c r="C1245" t="s">
        <v>1275</v>
      </c>
      <c r="D1245" s="1">
        <v>0.70749400190338141</v>
      </c>
      <c r="E1245" t="s">
        <v>1292</v>
      </c>
      <c r="F1245" s="1">
        <v>0.63835828527184346</v>
      </c>
    </row>
    <row r="1246" spans="1:6">
      <c r="A1246" t="s">
        <v>1274</v>
      </c>
      <c r="B1246" s="1">
        <v>0.52865717360562248</v>
      </c>
      <c r="C1246" t="s">
        <v>1275</v>
      </c>
      <c r="D1246" s="1">
        <v>0.70749400190338141</v>
      </c>
      <c r="E1246" t="s">
        <v>1293</v>
      </c>
      <c r="F1246" s="1">
        <v>0.83201954045957982</v>
      </c>
    </row>
    <row r="1247" spans="1:6">
      <c r="A1247" t="s">
        <v>1274</v>
      </c>
      <c r="B1247" s="1">
        <v>0.52865717360562248</v>
      </c>
      <c r="C1247" t="s">
        <v>1275</v>
      </c>
      <c r="D1247" s="1">
        <v>0.70749400190338141</v>
      </c>
      <c r="E1247" t="s">
        <v>1294</v>
      </c>
      <c r="F1247" s="1">
        <v>0.58340564511381254</v>
      </c>
    </row>
    <row r="1248" spans="1:6">
      <c r="A1248" t="s">
        <v>1274</v>
      </c>
      <c r="B1248" s="1">
        <v>0.52865717360562248</v>
      </c>
      <c r="C1248" t="s">
        <v>1275</v>
      </c>
      <c r="D1248" s="1">
        <v>0.70749400190338141</v>
      </c>
      <c r="E1248" t="s">
        <v>1295</v>
      </c>
      <c r="F1248" s="1">
        <v>5.4836003712145365E-3</v>
      </c>
    </row>
    <row r="1249" spans="1:6">
      <c r="A1249" t="s">
        <v>1274</v>
      </c>
      <c r="B1249" s="1">
        <v>0.52865717360562248</v>
      </c>
      <c r="C1249" t="s">
        <v>1275</v>
      </c>
      <c r="D1249" s="1">
        <v>0.70749400190338141</v>
      </c>
      <c r="E1249" t="s">
        <v>1296</v>
      </c>
      <c r="F1249" s="1">
        <v>0.70173293482211818</v>
      </c>
    </row>
    <row r="1250" spans="1:6">
      <c r="A1250" t="s">
        <v>1274</v>
      </c>
      <c r="B1250" s="1">
        <v>0.52865717360562248</v>
      </c>
      <c r="C1250" t="s">
        <v>1275</v>
      </c>
      <c r="D1250" s="1">
        <v>0.70749400190338141</v>
      </c>
      <c r="E1250" t="s">
        <v>1297</v>
      </c>
      <c r="F1250" s="1">
        <v>0.52835824101703655</v>
      </c>
    </row>
    <row r="1251" spans="1:6">
      <c r="A1251" t="s">
        <v>1274</v>
      </c>
      <c r="B1251" s="1">
        <v>0.52865717360562248</v>
      </c>
      <c r="C1251" t="s">
        <v>1275</v>
      </c>
      <c r="D1251" s="1">
        <v>0.70749400190338141</v>
      </c>
      <c r="E1251" t="s">
        <v>1298</v>
      </c>
      <c r="F1251" s="1">
        <v>0.84208291596798324</v>
      </c>
    </row>
    <row r="1252" spans="1:6">
      <c r="A1252" t="s">
        <v>1274</v>
      </c>
      <c r="B1252" s="1">
        <v>0.52865717360562248</v>
      </c>
      <c r="C1252" t="s">
        <v>1275</v>
      </c>
      <c r="D1252" s="1">
        <v>0.70749400190338141</v>
      </c>
      <c r="E1252" t="s">
        <v>1299</v>
      </c>
      <c r="F1252" s="1">
        <v>0.54832272600268639</v>
      </c>
    </row>
    <row r="1253" spans="1:6">
      <c r="A1253" t="s">
        <v>1274</v>
      </c>
      <c r="B1253" s="1">
        <v>0.52865717360562248</v>
      </c>
      <c r="C1253" t="s">
        <v>1275</v>
      </c>
      <c r="D1253" s="1">
        <v>0.70749400190338141</v>
      </c>
      <c r="E1253" t="s">
        <v>1300</v>
      </c>
      <c r="F1253" s="1">
        <v>0.78193629514325003</v>
      </c>
    </row>
    <row r="1254" spans="1:6">
      <c r="A1254" t="s">
        <v>1274</v>
      </c>
      <c r="B1254" s="1">
        <v>0.52865717360562248</v>
      </c>
      <c r="C1254" t="s">
        <v>1275</v>
      </c>
      <c r="D1254" s="1">
        <v>0.70749400190338141</v>
      </c>
      <c r="E1254" t="s">
        <v>1301</v>
      </c>
      <c r="F1254" s="1">
        <v>0.70497785122303303</v>
      </c>
    </row>
    <row r="1255" spans="1:6">
      <c r="A1255" t="s">
        <v>1274</v>
      </c>
      <c r="B1255" s="1">
        <v>0.52865717360562248</v>
      </c>
      <c r="C1255" t="s">
        <v>1275</v>
      </c>
      <c r="D1255" s="1">
        <v>0.70749400190338141</v>
      </c>
      <c r="E1255" t="s">
        <v>1302</v>
      </c>
      <c r="F1255" s="1">
        <v>0.21770606142024052</v>
      </c>
    </row>
    <row r="1256" spans="1:6">
      <c r="A1256" t="s">
        <v>1274</v>
      </c>
      <c r="B1256" s="1">
        <v>0.52865717360562248</v>
      </c>
      <c r="C1256" t="s">
        <v>1275</v>
      </c>
      <c r="D1256" s="1">
        <v>0.70749400190338141</v>
      </c>
      <c r="E1256" t="s">
        <v>1303</v>
      </c>
      <c r="F1256" s="1">
        <v>0.19085388418725791</v>
      </c>
    </row>
    <row r="1257" spans="1:6">
      <c r="A1257" t="s">
        <v>1274</v>
      </c>
      <c r="B1257" s="1">
        <v>0.52865717360562248</v>
      </c>
      <c r="C1257" t="s">
        <v>1275</v>
      </c>
      <c r="D1257" s="1">
        <v>0.70749400190338141</v>
      </c>
      <c r="E1257" t="s">
        <v>1304</v>
      </c>
      <c r="F1257" s="1">
        <v>0.86663266275369066</v>
      </c>
    </row>
    <row r="1258" spans="1:6">
      <c r="A1258" t="s">
        <v>1274</v>
      </c>
      <c r="B1258" s="1">
        <v>0.52865717360562248</v>
      </c>
      <c r="C1258" t="s">
        <v>1275</v>
      </c>
      <c r="D1258" s="1">
        <v>0.70749400190338141</v>
      </c>
      <c r="E1258" t="s">
        <v>1305</v>
      </c>
      <c r="F1258" s="1">
        <v>0.15577680754095558</v>
      </c>
    </row>
    <row r="1259" spans="1:6">
      <c r="A1259" t="s">
        <v>1274</v>
      </c>
      <c r="B1259" s="1">
        <v>0.52865717360562248</v>
      </c>
      <c r="C1259" t="s">
        <v>1275</v>
      </c>
      <c r="D1259" s="1">
        <v>0.70749400190338141</v>
      </c>
      <c r="E1259" t="s">
        <v>1306</v>
      </c>
      <c r="F1259" s="1">
        <v>0.1934459952776697</v>
      </c>
    </row>
    <row r="1260" spans="1:6">
      <c r="A1260" t="s">
        <v>1274</v>
      </c>
      <c r="B1260" s="1">
        <v>0.52865717360562248</v>
      </c>
      <c r="C1260" t="s">
        <v>1275</v>
      </c>
      <c r="D1260" s="1">
        <v>0.70749400190338141</v>
      </c>
      <c r="E1260" t="s">
        <v>1307</v>
      </c>
      <c r="F1260" s="1">
        <v>0.39057002104221472</v>
      </c>
    </row>
    <row r="1261" spans="1:6">
      <c r="A1261" t="s">
        <v>1274</v>
      </c>
      <c r="B1261" s="1">
        <v>0.52865717360562248</v>
      </c>
      <c r="C1261" t="s">
        <v>1275</v>
      </c>
      <c r="D1261" s="1">
        <v>0.70749400190338141</v>
      </c>
      <c r="E1261" t="s">
        <v>1308</v>
      </c>
      <c r="F1261" s="1">
        <v>0.92214567507587364</v>
      </c>
    </row>
    <row r="1262" spans="1:6">
      <c r="A1262" t="s">
        <v>1274</v>
      </c>
      <c r="B1262" s="1">
        <v>0.52865717360562248</v>
      </c>
      <c r="C1262" t="s">
        <v>1275</v>
      </c>
      <c r="D1262" s="1">
        <v>0.70749400190338141</v>
      </c>
      <c r="E1262" t="s">
        <v>1309</v>
      </c>
      <c r="F1262" s="1">
        <v>0.40401090237920689</v>
      </c>
    </row>
    <row r="1263" spans="1:6">
      <c r="A1263" t="s">
        <v>1274</v>
      </c>
      <c r="B1263" s="1">
        <v>0.52865717360562248</v>
      </c>
      <c r="C1263" t="s">
        <v>1275</v>
      </c>
      <c r="D1263" s="1">
        <v>0.70749400190338141</v>
      </c>
      <c r="E1263" t="s">
        <v>1310</v>
      </c>
      <c r="F1263" s="1">
        <v>5.4303775357436024E-2</v>
      </c>
    </row>
    <row r="1264" spans="1:6">
      <c r="A1264" t="s">
        <v>1274</v>
      </c>
      <c r="B1264" s="1">
        <v>0.52865717360562248</v>
      </c>
      <c r="C1264" t="s">
        <v>1275</v>
      </c>
      <c r="D1264" s="1">
        <v>0.70749400190338141</v>
      </c>
      <c r="E1264" t="s">
        <v>1311</v>
      </c>
      <c r="F1264" s="1">
        <v>0.62209160764454619</v>
      </c>
    </row>
    <row r="1265" spans="1:6">
      <c r="A1265" t="s">
        <v>1274</v>
      </c>
      <c r="B1265" s="1">
        <v>0.52865717360562248</v>
      </c>
      <c r="C1265" t="s">
        <v>1275</v>
      </c>
      <c r="D1265" s="1">
        <v>0.70749400190338141</v>
      </c>
      <c r="E1265" t="s">
        <v>1312</v>
      </c>
      <c r="F1265" s="1">
        <v>0.68033436598767993</v>
      </c>
    </row>
    <row r="1266" spans="1:6">
      <c r="A1266" t="s">
        <v>1274</v>
      </c>
      <c r="B1266" s="1">
        <v>0.52865717360562248</v>
      </c>
      <c r="C1266" t="s">
        <v>1275</v>
      </c>
      <c r="D1266" s="1">
        <v>0.70749400190338141</v>
      </c>
      <c r="E1266" t="s">
        <v>1313</v>
      </c>
      <c r="F1266" s="1">
        <v>0.23208128675510764</v>
      </c>
    </row>
    <row r="1267" spans="1:6">
      <c r="A1267" t="s">
        <v>1274</v>
      </c>
      <c r="B1267" s="1">
        <v>0.52865717360562248</v>
      </c>
      <c r="C1267" t="s">
        <v>1275</v>
      </c>
      <c r="D1267" s="1">
        <v>0.70749400190338141</v>
      </c>
      <c r="E1267" t="s">
        <v>1314</v>
      </c>
      <c r="F1267" s="1">
        <v>0.82129021545013325</v>
      </c>
    </row>
    <row r="1268" spans="1:6">
      <c r="A1268" t="s">
        <v>1274</v>
      </c>
      <c r="B1268" s="1">
        <v>0.52865717360562248</v>
      </c>
      <c r="C1268" t="s">
        <v>1275</v>
      </c>
      <c r="D1268" s="1">
        <v>0.70749400190338141</v>
      </c>
      <c r="E1268" t="s">
        <v>1315</v>
      </c>
      <c r="F1268" s="1">
        <v>0.30119113335157299</v>
      </c>
    </row>
    <row r="1269" spans="1:6">
      <c r="A1269" t="s">
        <v>1274</v>
      </c>
      <c r="B1269" s="1">
        <v>0.52865717360562248</v>
      </c>
      <c r="C1269" t="s">
        <v>1275</v>
      </c>
      <c r="D1269" s="1">
        <v>0.70749400190338141</v>
      </c>
      <c r="E1269" t="s">
        <v>1316</v>
      </c>
      <c r="F1269" s="1">
        <v>1.4750328632261556E-2</v>
      </c>
    </row>
    <row r="1270" spans="1:6">
      <c r="A1270" t="s">
        <v>1274</v>
      </c>
      <c r="B1270" s="1">
        <v>0.52865717360562248</v>
      </c>
      <c r="C1270" t="s">
        <v>1275</v>
      </c>
      <c r="D1270" s="1">
        <v>0.70749400190338141</v>
      </c>
      <c r="E1270" t="s">
        <v>1317</v>
      </c>
      <c r="F1270" s="1">
        <v>7.8571701424556717E-2</v>
      </c>
    </row>
    <row r="1271" spans="1:6">
      <c r="A1271" t="s">
        <v>1274</v>
      </c>
      <c r="B1271" s="1">
        <v>0.52865717360562248</v>
      </c>
      <c r="C1271" t="s">
        <v>1275</v>
      </c>
      <c r="D1271" s="1">
        <v>0.70749400190338141</v>
      </c>
      <c r="E1271" t="s">
        <v>1318</v>
      </c>
      <c r="F1271" s="1">
        <v>0.86177055256205704</v>
      </c>
    </row>
    <row r="1272" spans="1:6">
      <c r="A1272" t="s">
        <v>1274</v>
      </c>
      <c r="B1272" s="1">
        <v>0.52865717360562248</v>
      </c>
      <c r="C1272" t="s">
        <v>1275</v>
      </c>
      <c r="D1272" s="1">
        <v>0.70749400190338141</v>
      </c>
      <c r="E1272" t="s">
        <v>1319</v>
      </c>
      <c r="F1272" s="1">
        <v>0.66625344883570548</v>
      </c>
    </row>
    <row r="1273" spans="1:6">
      <c r="A1273" t="s">
        <v>1274</v>
      </c>
      <c r="B1273" s="1">
        <v>0.52865717360562248</v>
      </c>
      <c r="C1273" t="s">
        <v>1275</v>
      </c>
      <c r="D1273" s="1">
        <v>0.70749400190338141</v>
      </c>
      <c r="E1273" t="s">
        <v>1320</v>
      </c>
      <c r="F1273" s="1">
        <v>0.8146029540574099</v>
      </c>
    </row>
    <row r="1274" spans="1:6">
      <c r="A1274" t="s">
        <v>1274</v>
      </c>
      <c r="B1274" s="1">
        <v>0.52865717360562248</v>
      </c>
      <c r="C1274" t="s">
        <v>1275</v>
      </c>
      <c r="D1274" s="1">
        <v>0.70749400190338141</v>
      </c>
      <c r="E1274" t="s">
        <v>1321</v>
      </c>
      <c r="F1274" s="1">
        <v>0.74442823621280318</v>
      </c>
    </row>
    <row r="1275" spans="1:6">
      <c r="A1275" t="s">
        <v>1274</v>
      </c>
      <c r="B1275" s="1">
        <v>0.52865717360562248</v>
      </c>
      <c r="C1275" t="s">
        <v>1275</v>
      </c>
      <c r="D1275" s="1">
        <v>0.70749400190338141</v>
      </c>
      <c r="E1275" t="s">
        <v>1322</v>
      </c>
      <c r="F1275" s="1">
        <v>0.41546676711720754</v>
      </c>
    </row>
    <row r="1276" spans="1:6">
      <c r="A1276" t="s">
        <v>1274</v>
      </c>
      <c r="B1276" s="1">
        <v>0.52865717360562248</v>
      </c>
      <c r="C1276" t="s">
        <v>1275</v>
      </c>
      <c r="D1276" s="1">
        <v>0.70749400190338141</v>
      </c>
      <c r="E1276" t="s">
        <v>1323</v>
      </c>
      <c r="F1276" s="1">
        <v>0.73336367106610101</v>
      </c>
    </row>
    <row r="1277" spans="1:6">
      <c r="A1277" t="s">
        <v>1274</v>
      </c>
      <c r="B1277" s="1">
        <v>0.52865717360562248</v>
      </c>
      <c r="C1277" t="s">
        <v>1275</v>
      </c>
      <c r="D1277" s="1">
        <v>0.70749400190338141</v>
      </c>
      <c r="E1277" t="s">
        <v>1324</v>
      </c>
      <c r="F1277" s="1">
        <v>0.73551850148281195</v>
      </c>
    </row>
    <row r="1278" spans="1:6">
      <c r="A1278" t="s">
        <v>1274</v>
      </c>
      <c r="B1278" s="1">
        <v>0.52865717360562248</v>
      </c>
      <c r="C1278" t="s">
        <v>1275</v>
      </c>
      <c r="D1278" s="1">
        <v>0.70749400190338141</v>
      </c>
      <c r="E1278" t="s">
        <v>1325</v>
      </c>
      <c r="F1278" s="1">
        <v>0.97114244114038684</v>
      </c>
    </row>
    <row r="1279" spans="1:6">
      <c r="A1279" t="s">
        <v>1274</v>
      </c>
      <c r="B1279" s="1">
        <v>0.52865717360562248</v>
      </c>
      <c r="C1279" t="s">
        <v>1275</v>
      </c>
      <c r="D1279" s="1">
        <v>0.70749400190338141</v>
      </c>
      <c r="E1279" t="s">
        <v>1326</v>
      </c>
      <c r="F1279" s="1">
        <v>0.39481021107795389</v>
      </c>
    </row>
    <row r="1280" spans="1:6">
      <c r="A1280" t="s">
        <v>1274</v>
      </c>
      <c r="B1280" s="1">
        <v>0.52865717360562248</v>
      </c>
      <c r="C1280" t="s">
        <v>1275</v>
      </c>
      <c r="D1280" s="1">
        <v>0.70749400190338141</v>
      </c>
      <c r="E1280" t="s">
        <v>1327</v>
      </c>
      <c r="F1280" s="1">
        <v>0.89907987936521494</v>
      </c>
    </row>
    <row r="1281" spans="1:6">
      <c r="A1281" t="s">
        <v>1274</v>
      </c>
      <c r="B1281" s="1">
        <v>0.52865717360562248</v>
      </c>
      <c r="C1281" t="s">
        <v>1275</v>
      </c>
      <c r="D1281" s="1">
        <v>0.70749400190338141</v>
      </c>
      <c r="E1281" t="s">
        <v>1328</v>
      </c>
      <c r="F1281" s="1">
        <v>0.27120827168244488</v>
      </c>
    </row>
    <row r="1282" spans="1:6">
      <c r="A1282" t="s">
        <v>1274</v>
      </c>
      <c r="B1282" s="1">
        <v>0.52865717360562248</v>
      </c>
      <c r="C1282" t="s">
        <v>1275</v>
      </c>
      <c r="D1282" s="1">
        <v>0.70749400190338141</v>
      </c>
      <c r="E1282" t="s">
        <v>1329</v>
      </c>
      <c r="F1282" s="1">
        <v>0.41046353386072054</v>
      </c>
    </row>
    <row r="1283" spans="1:6">
      <c r="A1283" t="s">
        <v>1274</v>
      </c>
      <c r="B1283" s="1">
        <v>0.52865717360562248</v>
      </c>
      <c r="C1283" t="s">
        <v>1275</v>
      </c>
      <c r="D1283" s="1">
        <v>0.70749400190338141</v>
      </c>
      <c r="E1283" t="s">
        <v>1330</v>
      </c>
      <c r="F1283" s="1">
        <v>0.48933406218648656</v>
      </c>
    </row>
    <row r="1284" spans="1:6">
      <c r="A1284" t="s">
        <v>1274</v>
      </c>
      <c r="B1284" s="1">
        <v>0.52865717360562248</v>
      </c>
      <c r="C1284" t="s">
        <v>1275</v>
      </c>
      <c r="D1284" s="1">
        <v>0.70749400190338141</v>
      </c>
      <c r="E1284" t="s">
        <v>1331</v>
      </c>
      <c r="F1284" s="1">
        <v>0.44459629876322304</v>
      </c>
    </row>
    <row r="1285" spans="1:6">
      <c r="A1285" t="s">
        <v>1274</v>
      </c>
      <c r="B1285" s="1">
        <v>0.52865717360562248</v>
      </c>
      <c r="C1285" t="s">
        <v>1275</v>
      </c>
      <c r="D1285" s="1">
        <v>0.70749400190338141</v>
      </c>
      <c r="E1285" t="s">
        <v>1332</v>
      </c>
      <c r="F1285" s="1">
        <v>0.54338770860055263</v>
      </c>
    </row>
    <row r="1286" spans="1:6">
      <c r="A1286" t="s">
        <v>1274</v>
      </c>
      <c r="B1286" s="1">
        <v>0.52865717360562248</v>
      </c>
      <c r="C1286" t="s">
        <v>1275</v>
      </c>
      <c r="D1286" s="1">
        <v>0.70749400190338141</v>
      </c>
      <c r="E1286" t="s">
        <v>1333</v>
      </c>
      <c r="F1286" s="1">
        <v>0.19495432050780315</v>
      </c>
    </row>
    <row r="1287" spans="1:6">
      <c r="A1287" t="s">
        <v>1274</v>
      </c>
      <c r="B1287" s="1">
        <v>0.52865717360562248</v>
      </c>
      <c r="C1287" t="s">
        <v>1411</v>
      </c>
      <c r="D1287" s="1">
        <v>0.61648541307359117</v>
      </c>
      <c r="E1287" t="s">
        <v>1334</v>
      </c>
      <c r="F1287" s="1">
        <v>0.99354908699252986</v>
      </c>
    </row>
    <row r="1288" spans="1:6">
      <c r="A1288" t="s">
        <v>1274</v>
      </c>
      <c r="B1288" s="1">
        <v>0.52865717360562248</v>
      </c>
      <c r="C1288" t="s">
        <v>1411</v>
      </c>
      <c r="D1288" s="1">
        <v>0.61648541307359117</v>
      </c>
      <c r="E1288" t="s">
        <v>1335</v>
      </c>
      <c r="F1288" s="1">
        <v>0.60472451617364964</v>
      </c>
    </row>
    <row r="1289" spans="1:6">
      <c r="A1289" t="s">
        <v>1274</v>
      </c>
      <c r="B1289" s="1">
        <v>0.52865717360562248</v>
      </c>
      <c r="C1289" t="s">
        <v>1411</v>
      </c>
      <c r="D1289" s="1">
        <v>0.61648541307359117</v>
      </c>
      <c r="E1289" t="s">
        <v>1336</v>
      </c>
      <c r="F1289" s="1">
        <v>0.53361412126367036</v>
      </c>
    </row>
    <row r="1290" spans="1:6">
      <c r="A1290" t="s">
        <v>1274</v>
      </c>
      <c r="B1290" s="1">
        <v>0.52865717360562248</v>
      </c>
      <c r="C1290" t="s">
        <v>1411</v>
      </c>
      <c r="D1290" s="1">
        <v>0.61648541307359117</v>
      </c>
      <c r="E1290" t="s">
        <v>1337</v>
      </c>
      <c r="F1290" s="1">
        <v>0.79503757661579244</v>
      </c>
    </row>
    <row r="1291" spans="1:6">
      <c r="A1291" t="s">
        <v>1274</v>
      </c>
      <c r="B1291" s="1">
        <v>0.52865717360562248</v>
      </c>
      <c r="C1291" t="s">
        <v>1411</v>
      </c>
      <c r="D1291" s="1">
        <v>0.61648541307359117</v>
      </c>
      <c r="E1291" t="s">
        <v>1338</v>
      </c>
      <c r="F1291" s="1">
        <v>0.9975332569759483</v>
      </c>
    </row>
    <row r="1292" spans="1:6">
      <c r="A1292" t="s">
        <v>1274</v>
      </c>
      <c r="B1292" s="1">
        <v>0.52865717360562248</v>
      </c>
      <c r="C1292" t="s">
        <v>1411</v>
      </c>
      <c r="D1292" s="1">
        <v>0.61648541307359117</v>
      </c>
      <c r="E1292" t="s">
        <v>1339</v>
      </c>
      <c r="F1292" s="1">
        <v>0.5327779827917678</v>
      </c>
    </row>
    <row r="1293" spans="1:6">
      <c r="A1293" t="s">
        <v>1274</v>
      </c>
      <c r="B1293" s="1">
        <v>0.52865717360562248</v>
      </c>
      <c r="C1293" t="s">
        <v>1411</v>
      </c>
      <c r="D1293" s="1">
        <v>0.61648541307359117</v>
      </c>
      <c r="E1293" t="s">
        <v>1340</v>
      </c>
      <c r="F1293" s="1">
        <v>0.50570352219824433</v>
      </c>
    </row>
    <row r="1294" spans="1:6">
      <c r="A1294" t="s">
        <v>1274</v>
      </c>
      <c r="B1294" s="1">
        <v>0.52865717360562248</v>
      </c>
      <c r="C1294" t="s">
        <v>1411</v>
      </c>
      <c r="D1294" s="1">
        <v>0.61648541307359117</v>
      </c>
      <c r="E1294" t="s">
        <v>1341</v>
      </c>
      <c r="F1294" s="1">
        <v>0.12158673931688913</v>
      </c>
    </row>
    <row r="1295" spans="1:6">
      <c r="A1295" t="s">
        <v>1274</v>
      </c>
      <c r="B1295" s="1">
        <v>0.52865717360562248</v>
      </c>
      <c r="C1295" t="s">
        <v>1411</v>
      </c>
      <c r="D1295" s="1">
        <v>0.61648541307359117</v>
      </c>
      <c r="E1295" t="s">
        <v>1342</v>
      </c>
      <c r="F1295" s="1">
        <v>0.69339574665871118</v>
      </c>
    </row>
    <row r="1296" spans="1:6">
      <c r="A1296" t="s">
        <v>1274</v>
      </c>
      <c r="B1296" s="1">
        <v>0.52865717360562248</v>
      </c>
      <c r="C1296" t="s">
        <v>1411</v>
      </c>
      <c r="D1296" s="1">
        <v>0.61648541307359117</v>
      </c>
      <c r="E1296" t="s">
        <v>1343</v>
      </c>
      <c r="F1296" s="1">
        <v>0.77446178062488069</v>
      </c>
    </row>
    <row r="1297" spans="1:6">
      <c r="A1297" t="s">
        <v>1274</v>
      </c>
      <c r="B1297" s="1">
        <v>0.52865717360562248</v>
      </c>
      <c r="C1297" t="s">
        <v>1411</v>
      </c>
      <c r="D1297" s="1">
        <v>0.61648541307359117</v>
      </c>
      <c r="E1297" t="s">
        <v>1344</v>
      </c>
      <c r="F1297" s="1">
        <v>0.30107077422525386</v>
      </c>
    </row>
    <row r="1298" spans="1:6">
      <c r="A1298" t="s">
        <v>1274</v>
      </c>
      <c r="B1298" s="1">
        <v>0.52865717360562248</v>
      </c>
      <c r="C1298" t="s">
        <v>1411</v>
      </c>
      <c r="D1298" s="1">
        <v>0.61648541307359117</v>
      </c>
      <c r="E1298" t="s">
        <v>1345</v>
      </c>
      <c r="F1298" s="1">
        <v>0.58136822656415632</v>
      </c>
    </row>
    <row r="1299" spans="1:6">
      <c r="A1299" t="s">
        <v>1274</v>
      </c>
      <c r="B1299" s="1">
        <v>0.52865717360562248</v>
      </c>
      <c r="C1299" t="s">
        <v>1411</v>
      </c>
      <c r="D1299" s="1">
        <v>0.61648541307359117</v>
      </c>
      <c r="E1299" t="s">
        <v>1346</v>
      </c>
      <c r="F1299" s="1">
        <v>0.38140576244346558</v>
      </c>
    </row>
    <row r="1300" spans="1:6">
      <c r="A1300" t="s">
        <v>1274</v>
      </c>
      <c r="B1300" s="1">
        <v>0.52865717360562248</v>
      </c>
      <c r="C1300" t="s">
        <v>1411</v>
      </c>
      <c r="D1300" s="1">
        <v>0.61648541307359117</v>
      </c>
      <c r="E1300" t="s">
        <v>1347</v>
      </c>
      <c r="F1300" s="1">
        <v>9.6831607987327484E-2</v>
      </c>
    </row>
    <row r="1301" spans="1:6">
      <c r="A1301" t="s">
        <v>1274</v>
      </c>
      <c r="B1301" s="1">
        <v>0.52865717360562248</v>
      </c>
      <c r="C1301" t="s">
        <v>1411</v>
      </c>
      <c r="D1301" s="1">
        <v>0.61648541307359117</v>
      </c>
      <c r="E1301" t="s">
        <v>1348</v>
      </c>
      <c r="F1301" s="1">
        <v>0.84453208313612171</v>
      </c>
    </row>
    <row r="1302" spans="1:6">
      <c r="A1302" t="s">
        <v>1274</v>
      </c>
      <c r="B1302" s="1">
        <v>0.52865717360562248</v>
      </c>
      <c r="C1302" t="s">
        <v>1411</v>
      </c>
      <c r="D1302" s="1">
        <v>0.61648541307359117</v>
      </c>
      <c r="E1302" t="s">
        <v>1349</v>
      </c>
      <c r="F1302" s="1">
        <v>0.89825755015442388</v>
      </c>
    </row>
    <row r="1303" spans="1:6">
      <c r="A1303" t="s">
        <v>1274</v>
      </c>
      <c r="B1303" s="1">
        <v>0.52865717360562248</v>
      </c>
      <c r="C1303" t="s">
        <v>1411</v>
      </c>
      <c r="D1303" s="1">
        <v>0.61648541307359117</v>
      </c>
      <c r="E1303" t="s">
        <v>1350</v>
      </c>
      <c r="F1303" s="1">
        <v>0.47569723028082767</v>
      </c>
    </row>
    <row r="1304" spans="1:6">
      <c r="A1304" t="s">
        <v>1274</v>
      </c>
      <c r="B1304" s="1">
        <v>0.52865717360562248</v>
      </c>
      <c r="C1304" t="s">
        <v>1411</v>
      </c>
      <c r="D1304" s="1">
        <v>0.61648541307359117</v>
      </c>
      <c r="E1304" t="s">
        <v>1351</v>
      </c>
      <c r="F1304" s="1">
        <v>0.3269914603128391</v>
      </c>
    </row>
    <row r="1305" spans="1:6">
      <c r="A1305" t="s">
        <v>1274</v>
      </c>
      <c r="B1305" s="1">
        <v>0.52865717360562248</v>
      </c>
      <c r="C1305" t="s">
        <v>1411</v>
      </c>
      <c r="D1305" s="1">
        <v>0.61648541307359117</v>
      </c>
      <c r="E1305" t="s">
        <v>1352</v>
      </c>
      <c r="F1305" s="1">
        <v>9.3829427103027108E-3</v>
      </c>
    </row>
    <row r="1306" spans="1:6">
      <c r="A1306" t="s">
        <v>1274</v>
      </c>
      <c r="B1306" s="1">
        <v>0.52865717360562248</v>
      </c>
      <c r="C1306" t="s">
        <v>1411</v>
      </c>
      <c r="D1306" s="1">
        <v>0.61648541307359117</v>
      </c>
      <c r="E1306" t="s">
        <v>1353</v>
      </c>
      <c r="F1306" s="1">
        <v>0.32398722825981519</v>
      </c>
    </row>
    <row r="1307" spans="1:6">
      <c r="A1307" t="s">
        <v>1274</v>
      </c>
      <c r="B1307" s="1">
        <v>0.52865717360562248</v>
      </c>
      <c r="C1307" t="s">
        <v>1411</v>
      </c>
      <c r="D1307" s="1">
        <v>0.61648541307359117</v>
      </c>
      <c r="E1307" t="s">
        <v>1354</v>
      </c>
      <c r="F1307" s="1">
        <v>0.95276180835807922</v>
      </c>
    </row>
    <row r="1308" spans="1:6">
      <c r="A1308" t="s">
        <v>1274</v>
      </c>
      <c r="B1308" s="1">
        <v>0.52865717360562248</v>
      </c>
      <c r="C1308" t="s">
        <v>1411</v>
      </c>
      <c r="D1308" s="1">
        <v>0.61648541307359117</v>
      </c>
      <c r="E1308" t="s">
        <v>1355</v>
      </c>
      <c r="F1308" s="1">
        <v>0.2331720164215918</v>
      </c>
    </row>
    <row r="1309" spans="1:6">
      <c r="A1309" t="s">
        <v>1274</v>
      </c>
      <c r="B1309" s="1">
        <v>0.52865717360562248</v>
      </c>
      <c r="C1309" t="s">
        <v>1411</v>
      </c>
      <c r="D1309" s="1">
        <v>0.61648541307359117</v>
      </c>
      <c r="E1309" t="s">
        <v>1356</v>
      </c>
      <c r="F1309" s="1">
        <v>0.30348293069891119</v>
      </c>
    </row>
    <row r="1310" spans="1:6">
      <c r="A1310" t="s">
        <v>1274</v>
      </c>
      <c r="B1310" s="1">
        <v>0.52865717360562248</v>
      </c>
      <c r="C1310" t="s">
        <v>1411</v>
      </c>
      <c r="D1310" s="1">
        <v>0.61648541307359117</v>
      </c>
      <c r="E1310" t="s">
        <v>1357</v>
      </c>
      <c r="F1310" s="1">
        <v>0.87616101405042501</v>
      </c>
    </row>
    <row r="1311" spans="1:6">
      <c r="A1311" t="s">
        <v>1274</v>
      </c>
      <c r="B1311" s="1">
        <v>0.52865717360562248</v>
      </c>
      <c r="C1311" t="s">
        <v>1411</v>
      </c>
      <c r="D1311" s="1">
        <v>0.61648541307359117</v>
      </c>
      <c r="E1311" t="s">
        <v>1358</v>
      </c>
      <c r="F1311" s="1">
        <v>0.19577860252133528</v>
      </c>
    </row>
    <row r="1312" spans="1:6">
      <c r="A1312" t="s">
        <v>1274</v>
      </c>
      <c r="B1312" s="1">
        <v>0.52865717360562248</v>
      </c>
      <c r="C1312" t="s">
        <v>1411</v>
      </c>
      <c r="D1312" s="1">
        <v>0.61648541307359117</v>
      </c>
      <c r="E1312" t="s">
        <v>1359</v>
      </c>
      <c r="F1312" s="1">
        <v>0.73220725685183219</v>
      </c>
    </row>
    <row r="1313" spans="1:6">
      <c r="A1313" t="s">
        <v>1274</v>
      </c>
      <c r="B1313" s="1">
        <v>0.52865717360562248</v>
      </c>
      <c r="C1313" t="s">
        <v>1411</v>
      </c>
      <c r="D1313" s="1">
        <v>0.61648541307359117</v>
      </c>
      <c r="E1313" t="s">
        <v>1360</v>
      </c>
      <c r="F1313" s="1">
        <v>0.16820848446428283</v>
      </c>
    </row>
    <row r="1314" spans="1:6">
      <c r="A1314" t="s">
        <v>1274</v>
      </c>
      <c r="B1314" s="1">
        <v>0.52865717360562248</v>
      </c>
      <c r="C1314" t="s">
        <v>1411</v>
      </c>
      <c r="D1314" s="1">
        <v>0.61648541307359117</v>
      </c>
      <c r="E1314" t="s">
        <v>1361</v>
      </c>
      <c r="F1314" s="1">
        <v>0.57502779118549419</v>
      </c>
    </row>
    <row r="1315" spans="1:6">
      <c r="A1315" t="s">
        <v>1274</v>
      </c>
      <c r="B1315" s="1">
        <v>0.52865717360562248</v>
      </c>
      <c r="C1315" t="s">
        <v>1411</v>
      </c>
      <c r="D1315" s="1">
        <v>0.61648541307359117</v>
      </c>
      <c r="E1315" t="s">
        <v>1362</v>
      </c>
      <c r="F1315" s="1">
        <v>0.31101896550943509</v>
      </c>
    </row>
    <row r="1316" spans="1:6">
      <c r="A1316" t="s">
        <v>1274</v>
      </c>
      <c r="B1316" s="1">
        <v>0.52865717360562248</v>
      </c>
      <c r="C1316" t="s">
        <v>1411</v>
      </c>
      <c r="D1316" s="1">
        <v>0.61648541307359117</v>
      </c>
      <c r="E1316" t="s">
        <v>1363</v>
      </c>
      <c r="F1316" s="1">
        <v>0.39825797966876075</v>
      </c>
    </row>
    <row r="1317" spans="1:6">
      <c r="A1317" t="s">
        <v>1274</v>
      </c>
      <c r="B1317" s="1">
        <v>0.52865717360562248</v>
      </c>
      <c r="C1317" t="s">
        <v>1411</v>
      </c>
      <c r="D1317" s="1">
        <v>0.61648541307359117</v>
      </c>
      <c r="E1317" t="s">
        <v>1364</v>
      </c>
      <c r="F1317" s="1">
        <v>6.8178289371084722E-2</v>
      </c>
    </row>
    <row r="1318" spans="1:6">
      <c r="A1318" t="s">
        <v>1274</v>
      </c>
      <c r="B1318" s="1">
        <v>0.52865717360562248</v>
      </c>
      <c r="C1318" t="s">
        <v>1411</v>
      </c>
      <c r="D1318" s="1">
        <v>0.61648541307359117</v>
      </c>
      <c r="E1318" t="s">
        <v>1365</v>
      </c>
      <c r="F1318" s="1">
        <v>0.17214472918085488</v>
      </c>
    </row>
    <row r="1319" spans="1:6">
      <c r="A1319" t="s">
        <v>1274</v>
      </c>
      <c r="B1319" s="1">
        <v>0.52865717360562248</v>
      </c>
      <c r="C1319" t="s">
        <v>1411</v>
      </c>
      <c r="D1319" s="1">
        <v>0.61648541307359117</v>
      </c>
      <c r="E1319" t="s">
        <v>1366</v>
      </c>
      <c r="F1319" s="1">
        <v>0.61110322448891385</v>
      </c>
    </row>
    <row r="1320" spans="1:6">
      <c r="A1320" t="s">
        <v>1274</v>
      </c>
      <c r="B1320" s="1">
        <v>0.52865717360562248</v>
      </c>
      <c r="C1320" t="s">
        <v>1411</v>
      </c>
      <c r="D1320" s="1">
        <v>0.61648541307359117</v>
      </c>
      <c r="E1320" t="s">
        <v>1367</v>
      </c>
      <c r="F1320" s="1">
        <v>0.59887262544640296</v>
      </c>
    </row>
    <row r="1321" spans="1:6">
      <c r="A1321" t="s">
        <v>1274</v>
      </c>
      <c r="B1321" s="1">
        <v>0.52865717360562248</v>
      </c>
      <c r="C1321" t="s">
        <v>1411</v>
      </c>
      <c r="D1321" s="1">
        <v>0.61648541307359117</v>
      </c>
      <c r="E1321" t="s">
        <v>1368</v>
      </c>
      <c r="F1321" s="1">
        <v>9.4782531487297539E-2</v>
      </c>
    </row>
    <row r="1322" spans="1:6">
      <c r="A1322" t="s">
        <v>1274</v>
      </c>
      <c r="B1322" s="1">
        <v>0.52865717360562248</v>
      </c>
      <c r="C1322" t="s">
        <v>1411</v>
      </c>
      <c r="D1322" s="1">
        <v>0.61648541307359117</v>
      </c>
      <c r="E1322" t="s">
        <v>1369</v>
      </c>
      <c r="F1322" s="1">
        <v>3.6782811817426708E-2</v>
      </c>
    </row>
    <row r="1323" spans="1:6">
      <c r="A1323" t="s">
        <v>1274</v>
      </c>
      <c r="B1323" s="1">
        <v>0.52865717360562248</v>
      </c>
      <c r="C1323" t="s">
        <v>1411</v>
      </c>
      <c r="D1323" s="1">
        <v>0.61648541307359117</v>
      </c>
      <c r="E1323" t="s">
        <v>1370</v>
      </c>
      <c r="F1323" s="1">
        <v>0.68362021699615916</v>
      </c>
    </row>
    <row r="1324" spans="1:6">
      <c r="A1324" t="s">
        <v>1274</v>
      </c>
      <c r="B1324" s="1">
        <v>0.52865717360562248</v>
      </c>
      <c r="C1324" t="s">
        <v>1411</v>
      </c>
      <c r="D1324" s="1">
        <v>0.61648541307359117</v>
      </c>
      <c r="E1324" t="s">
        <v>1371</v>
      </c>
      <c r="F1324" s="1">
        <v>0.17972325703863412</v>
      </c>
    </row>
    <row r="1325" spans="1:6">
      <c r="A1325" t="s">
        <v>1274</v>
      </c>
      <c r="B1325" s="1">
        <v>0.52865717360562248</v>
      </c>
      <c r="C1325" t="s">
        <v>1411</v>
      </c>
      <c r="D1325" s="1">
        <v>0.61648541307359117</v>
      </c>
      <c r="E1325" t="s">
        <v>1372</v>
      </c>
      <c r="F1325" s="1">
        <v>0.85574079084334642</v>
      </c>
    </row>
    <row r="1326" spans="1:6">
      <c r="A1326" t="s">
        <v>1274</v>
      </c>
      <c r="B1326" s="1">
        <v>0.52865717360562248</v>
      </c>
      <c r="C1326" t="s">
        <v>1411</v>
      </c>
      <c r="D1326" s="1">
        <v>0.61648541307359117</v>
      </c>
      <c r="E1326" t="s">
        <v>1373</v>
      </c>
      <c r="F1326" s="1">
        <v>0.98442187796842984</v>
      </c>
    </row>
    <row r="1327" spans="1:6">
      <c r="A1327" t="s">
        <v>1274</v>
      </c>
      <c r="B1327" s="1">
        <v>0.52865717360562248</v>
      </c>
      <c r="C1327" t="s">
        <v>1412</v>
      </c>
      <c r="D1327" s="1">
        <v>0.82548566810365853</v>
      </c>
      <c r="E1327" t="s">
        <v>1374</v>
      </c>
      <c r="F1327" s="1">
        <v>0.2019264264247449</v>
      </c>
    </row>
    <row r="1328" spans="1:6">
      <c r="A1328" t="s">
        <v>1274</v>
      </c>
      <c r="B1328" s="1">
        <v>0.52865717360562248</v>
      </c>
      <c r="C1328" t="s">
        <v>1412</v>
      </c>
      <c r="D1328" s="1">
        <v>0.82548566810365853</v>
      </c>
      <c r="E1328" t="s">
        <v>1375</v>
      </c>
      <c r="F1328" s="1">
        <v>0.36553711264487598</v>
      </c>
    </row>
    <row r="1329" spans="1:6">
      <c r="A1329" t="s">
        <v>1274</v>
      </c>
      <c r="B1329" s="1">
        <v>0.52865717360562248</v>
      </c>
      <c r="C1329" t="s">
        <v>1412</v>
      </c>
      <c r="D1329" s="1">
        <v>0.82548566810365853</v>
      </c>
      <c r="E1329" t="s">
        <v>1376</v>
      </c>
      <c r="F1329" s="1">
        <v>0.55732768860905524</v>
      </c>
    </row>
    <row r="1330" spans="1:6">
      <c r="A1330" t="s">
        <v>1274</v>
      </c>
      <c r="B1330" s="1">
        <v>0.52865717360562248</v>
      </c>
      <c r="C1330" t="s">
        <v>1412</v>
      </c>
      <c r="D1330" s="1">
        <v>0.82548566810365853</v>
      </c>
      <c r="E1330" t="s">
        <v>1377</v>
      </c>
      <c r="F1330" s="1">
        <v>0.73134247350191484</v>
      </c>
    </row>
    <row r="1331" spans="1:6">
      <c r="A1331" t="s">
        <v>1274</v>
      </c>
      <c r="B1331" s="1">
        <v>0.52865717360562248</v>
      </c>
      <c r="C1331" t="s">
        <v>1412</v>
      </c>
      <c r="D1331" s="1">
        <v>0.82548566810365853</v>
      </c>
      <c r="E1331" t="s">
        <v>1378</v>
      </c>
      <c r="F1331" s="1">
        <v>0.42564235677862949</v>
      </c>
    </row>
    <row r="1332" spans="1:6">
      <c r="A1332" t="s">
        <v>1274</v>
      </c>
      <c r="B1332" s="1">
        <v>0.52865717360562248</v>
      </c>
      <c r="C1332" t="s">
        <v>1412</v>
      </c>
      <c r="D1332" s="1">
        <v>0.82548566810365853</v>
      </c>
      <c r="E1332" t="s">
        <v>1379</v>
      </c>
      <c r="F1332" s="1">
        <v>0.45832078583816083</v>
      </c>
    </row>
    <row r="1333" spans="1:6">
      <c r="A1333" t="s">
        <v>1274</v>
      </c>
      <c r="B1333" s="1">
        <v>0.52865717360562248</v>
      </c>
      <c r="C1333" t="s">
        <v>1412</v>
      </c>
      <c r="D1333" s="1">
        <v>0.82548566810365853</v>
      </c>
      <c r="E1333" t="s">
        <v>1380</v>
      </c>
      <c r="F1333" s="1">
        <v>0.14023288067558848</v>
      </c>
    </row>
    <row r="1334" spans="1:6">
      <c r="A1334" t="s">
        <v>1274</v>
      </c>
      <c r="B1334" s="1">
        <v>0.52865717360562248</v>
      </c>
      <c r="C1334" t="s">
        <v>1412</v>
      </c>
      <c r="D1334" s="1">
        <v>0.82548566810365853</v>
      </c>
      <c r="E1334" t="s">
        <v>1381</v>
      </c>
      <c r="F1334" s="1">
        <v>0.98597591186669453</v>
      </c>
    </row>
    <row r="1335" spans="1:6">
      <c r="A1335" t="s">
        <v>1274</v>
      </c>
      <c r="B1335" s="1">
        <v>0.52865717360562248</v>
      </c>
      <c r="C1335" t="s">
        <v>1412</v>
      </c>
      <c r="D1335" s="1">
        <v>0.82548566810365853</v>
      </c>
      <c r="E1335" t="s">
        <v>1382</v>
      </c>
      <c r="F1335" s="1">
        <v>0.35861084439970692</v>
      </c>
    </row>
    <row r="1336" spans="1:6">
      <c r="A1336" t="s">
        <v>1274</v>
      </c>
      <c r="B1336" s="1">
        <v>0.52865717360562248</v>
      </c>
      <c r="C1336" t="s">
        <v>1412</v>
      </c>
      <c r="D1336" s="1">
        <v>0.82548566810365853</v>
      </c>
      <c r="E1336" t="s">
        <v>1383</v>
      </c>
      <c r="F1336" s="1">
        <v>0.42299378512305352</v>
      </c>
    </row>
    <row r="1337" spans="1:6">
      <c r="A1337" t="s">
        <v>1274</v>
      </c>
      <c r="B1337" s="1">
        <v>0.52865717360562248</v>
      </c>
      <c r="C1337" t="s">
        <v>1412</v>
      </c>
      <c r="D1337" s="1">
        <v>0.82548566810365853</v>
      </c>
      <c r="E1337" t="s">
        <v>1384</v>
      </c>
      <c r="F1337" s="1">
        <v>0.36747939479528435</v>
      </c>
    </row>
    <row r="1338" spans="1:6">
      <c r="A1338" t="s">
        <v>1274</v>
      </c>
      <c r="B1338" s="1">
        <v>0.52865717360562248</v>
      </c>
      <c r="C1338" t="s">
        <v>1412</v>
      </c>
      <c r="D1338" s="1">
        <v>0.82548566810365853</v>
      </c>
      <c r="E1338" t="s">
        <v>1385</v>
      </c>
      <c r="F1338" s="1">
        <v>0.85475236311322655</v>
      </c>
    </row>
    <row r="1339" spans="1:6">
      <c r="A1339" t="s">
        <v>1274</v>
      </c>
      <c r="B1339" s="1">
        <v>0.52865717360562248</v>
      </c>
      <c r="C1339" t="s">
        <v>1412</v>
      </c>
      <c r="D1339" s="1">
        <v>0.82548566810365853</v>
      </c>
      <c r="E1339" t="s">
        <v>1386</v>
      </c>
      <c r="F1339" s="1">
        <v>0.57293831005210971</v>
      </c>
    </row>
    <row r="1340" spans="1:6">
      <c r="A1340" t="s">
        <v>1274</v>
      </c>
      <c r="B1340" s="1">
        <v>0.52865717360562248</v>
      </c>
      <c r="C1340" t="s">
        <v>1412</v>
      </c>
      <c r="D1340" s="1">
        <v>0.82548566810365853</v>
      </c>
      <c r="E1340" t="s">
        <v>1387</v>
      </c>
      <c r="F1340" s="1">
        <v>0.68099131245457023</v>
      </c>
    </row>
    <row r="1341" spans="1:6">
      <c r="A1341" t="s">
        <v>1274</v>
      </c>
      <c r="B1341" s="1">
        <v>0.52865717360562248</v>
      </c>
      <c r="C1341" t="s">
        <v>1412</v>
      </c>
      <c r="D1341" s="1">
        <v>0.82548566810365853</v>
      </c>
      <c r="E1341" t="s">
        <v>1388</v>
      </c>
      <c r="F1341" s="1">
        <v>0.47578087279237635</v>
      </c>
    </row>
    <row r="1342" spans="1:6">
      <c r="A1342" t="s">
        <v>1274</v>
      </c>
      <c r="B1342" s="1">
        <v>0.52865717360562248</v>
      </c>
      <c r="C1342" t="s">
        <v>1412</v>
      </c>
      <c r="D1342" s="1">
        <v>0.82548566810365853</v>
      </c>
      <c r="E1342" t="s">
        <v>1389</v>
      </c>
      <c r="F1342" s="1">
        <v>0.94455060806454749</v>
      </c>
    </row>
    <row r="1343" spans="1:6">
      <c r="A1343" t="s">
        <v>1274</v>
      </c>
      <c r="B1343" s="1">
        <v>0.52865717360562248</v>
      </c>
      <c r="C1343" t="s">
        <v>1412</v>
      </c>
      <c r="D1343" s="1">
        <v>0.82548566810365853</v>
      </c>
      <c r="E1343" t="s">
        <v>1390</v>
      </c>
      <c r="F1343" s="1">
        <v>0.11829774270656845</v>
      </c>
    </row>
    <row r="1344" spans="1:6">
      <c r="A1344" t="s">
        <v>1274</v>
      </c>
      <c r="B1344" s="1">
        <v>0.52865717360562248</v>
      </c>
      <c r="C1344" t="s">
        <v>1412</v>
      </c>
      <c r="D1344" s="1">
        <v>0.82548566810365853</v>
      </c>
      <c r="E1344" t="s">
        <v>1391</v>
      </c>
      <c r="F1344" s="1">
        <v>0.15795538935082387</v>
      </c>
    </row>
    <row r="1345" spans="1:6">
      <c r="A1345" t="s">
        <v>1274</v>
      </c>
      <c r="B1345" s="1">
        <v>0.52865717360562248</v>
      </c>
      <c r="C1345" t="s">
        <v>1412</v>
      </c>
      <c r="D1345" s="1">
        <v>0.82548566810365853</v>
      </c>
      <c r="E1345" t="s">
        <v>1392</v>
      </c>
      <c r="F1345" s="1">
        <v>0.94797315504965907</v>
      </c>
    </row>
    <row r="1346" spans="1:6">
      <c r="A1346" t="s">
        <v>1274</v>
      </c>
      <c r="B1346" s="1">
        <v>0.52865717360562248</v>
      </c>
      <c r="C1346" t="s">
        <v>1412</v>
      </c>
      <c r="D1346" s="1">
        <v>0.82548566810365853</v>
      </c>
      <c r="E1346" t="s">
        <v>1393</v>
      </c>
      <c r="F1346" s="1">
        <v>0.71708573914674456</v>
      </c>
    </row>
    <row r="1347" spans="1:6">
      <c r="A1347" t="s">
        <v>1274</v>
      </c>
      <c r="B1347" s="1">
        <v>0.52865717360562248</v>
      </c>
      <c r="C1347" t="s">
        <v>1412</v>
      </c>
      <c r="D1347" s="1">
        <v>0.82548566810365853</v>
      </c>
      <c r="E1347" t="s">
        <v>1394</v>
      </c>
      <c r="F1347" s="1">
        <v>2.4526785754248603E-3</v>
      </c>
    </row>
    <row r="1348" spans="1:6">
      <c r="A1348" t="s">
        <v>1274</v>
      </c>
      <c r="B1348" s="1">
        <v>0.52865717360562248</v>
      </c>
      <c r="C1348" t="s">
        <v>1412</v>
      </c>
      <c r="D1348" s="1">
        <v>0.82548566810365853</v>
      </c>
      <c r="E1348" t="s">
        <v>1395</v>
      </c>
      <c r="F1348" s="1">
        <v>0.54969650548270244</v>
      </c>
    </row>
    <row r="1349" spans="1:6">
      <c r="A1349" t="s">
        <v>1274</v>
      </c>
      <c r="B1349" s="1">
        <v>0.52865717360562248</v>
      </c>
      <c r="C1349" t="s">
        <v>1412</v>
      </c>
      <c r="D1349" s="1">
        <v>0.82548566810365853</v>
      </c>
      <c r="E1349" t="s">
        <v>1396</v>
      </c>
      <c r="F1349" s="1">
        <v>0.79799507189086172</v>
      </c>
    </row>
    <row r="1350" spans="1:6">
      <c r="A1350" t="s">
        <v>1274</v>
      </c>
      <c r="B1350" s="1">
        <v>0.52865717360562248</v>
      </c>
      <c r="C1350" t="s">
        <v>1412</v>
      </c>
      <c r="D1350" s="1">
        <v>0.82548566810365853</v>
      </c>
      <c r="E1350" t="s">
        <v>1397</v>
      </c>
      <c r="F1350" s="1">
        <v>0.4869501781508262</v>
      </c>
    </row>
    <row r="1351" spans="1:6">
      <c r="A1351" t="s">
        <v>1274</v>
      </c>
      <c r="B1351" s="1">
        <v>0.52865717360562248</v>
      </c>
      <c r="C1351" t="s">
        <v>1412</v>
      </c>
      <c r="D1351" s="1">
        <v>0.82548566810365853</v>
      </c>
      <c r="E1351" t="s">
        <v>1398</v>
      </c>
      <c r="F1351" s="1">
        <v>0.86279658183330332</v>
      </c>
    </row>
    <row r="1352" spans="1:6">
      <c r="A1352" t="s">
        <v>1274</v>
      </c>
      <c r="B1352" s="1">
        <v>0.52865717360562248</v>
      </c>
      <c r="C1352" t="s">
        <v>1412</v>
      </c>
      <c r="D1352" s="1">
        <v>0.82548566810365853</v>
      </c>
      <c r="E1352" t="s">
        <v>1399</v>
      </c>
      <c r="F1352" s="1">
        <v>0.74783819891785575</v>
      </c>
    </row>
    <row r="1353" spans="1:6">
      <c r="A1353" t="s">
        <v>1274</v>
      </c>
      <c r="B1353" s="1">
        <v>0.52865717360562248</v>
      </c>
      <c r="C1353" t="s">
        <v>1412</v>
      </c>
      <c r="D1353" s="1">
        <v>0.82548566810365853</v>
      </c>
      <c r="E1353" t="s">
        <v>1400</v>
      </c>
      <c r="F1353" s="1">
        <v>0.68468517239217386</v>
      </c>
    </row>
    <row r="1354" spans="1:6">
      <c r="A1354" t="s">
        <v>1274</v>
      </c>
      <c r="B1354" s="1">
        <v>0.52865717360562248</v>
      </c>
      <c r="C1354" t="s">
        <v>1412</v>
      </c>
      <c r="D1354" s="1">
        <v>0.82548566810365853</v>
      </c>
      <c r="E1354" t="s">
        <v>1401</v>
      </c>
      <c r="F1354" s="1">
        <v>0.70468533001267175</v>
      </c>
    </row>
    <row r="1355" spans="1:6">
      <c r="A1355" t="s">
        <v>1274</v>
      </c>
      <c r="B1355" s="1">
        <v>0.52865717360562248</v>
      </c>
      <c r="C1355" t="s">
        <v>1412</v>
      </c>
      <c r="D1355" s="1">
        <v>0.82548566810365853</v>
      </c>
      <c r="E1355" t="s">
        <v>1402</v>
      </c>
      <c r="F1355" s="1">
        <v>0.83176890983361118</v>
      </c>
    </row>
    <row r="1356" spans="1:6">
      <c r="A1356" t="s">
        <v>1274</v>
      </c>
      <c r="B1356" s="1">
        <v>0.52865717360562248</v>
      </c>
      <c r="C1356" t="s">
        <v>1412</v>
      </c>
      <c r="D1356" s="1">
        <v>0.82548566810365853</v>
      </c>
      <c r="E1356" t="s">
        <v>1403</v>
      </c>
      <c r="F1356" s="1">
        <v>3.7709693397060429E-2</v>
      </c>
    </row>
    <row r="1357" spans="1:6">
      <c r="A1357" t="s">
        <v>1274</v>
      </c>
      <c r="B1357" s="1">
        <v>0.52865717360562248</v>
      </c>
      <c r="C1357" t="s">
        <v>1412</v>
      </c>
      <c r="D1357" s="1">
        <v>0.82548566810365853</v>
      </c>
      <c r="E1357" t="s">
        <v>1404</v>
      </c>
      <c r="F1357" s="1">
        <v>0.78751353161282145</v>
      </c>
    </row>
    <row r="1358" spans="1:6">
      <c r="A1358" t="s">
        <v>1274</v>
      </c>
      <c r="B1358" s="1">
        <v>0.52865717360562248</v>
      </c>
      <c r="C1358" t="s">
        <v>1412</v>
      </c>
      <c r="D1358" s="1">
        <v>0.82548566810365853</v>
      </c>
      <c r="E1358" t="s">
        <v>1405</v>
      </c>
      <c r="F1358" s="1">
        <v>0.80062618738687374</v>
      </c>
    </row>
    <row r="1359" spans="1:6">
      <c r="A1359" t="s">
        <v>1274</v>
      </c>
      <c r="B1359" s="1">
        <v>0.52865717360562248</v>
      </c>
      <c r="C1359" t="s">
        <v>1412</v>
      </c>
      <c r="D1359" s="1">
        <v>0.82548566810365853</v>
      </c>
      <c r="E1359" t="s">
        <v>1406</v>
      </c>
      <c r="F1359" s="1">
        <v>0.12208201533405527</v>
      </c>
    </row>
    <row r="1360" spans="1:6">
      <c r="A1360" t="s">
        <v>1274</v>
      </c>
      <c r="B1360" s="1">
        <v>0.52865717360562248</v>
      </c>
      <c r="C1360" t="s">
        <v>1412</v>
      </c>
      <c r="D1360" s="1">
        <v>0.82548566810365853</v>
      </c>
      <c r="E1360" t="s">
        <v>1407</v>
      </c>
      <c r="F1360" s="1">
        <v>0.58347775198724328</v>
      </c>
    </row>
    <row r="1361" spans="1:6">
      <c r="A1361" t="s">
        <v>1274</v>
      </c>
      <c r="B1361" s="1">
        <v>0.52865717360562248</v>
      </c>
      <c r="C1361" t="s">
        <v>1412</v>
      </c>
      <c r="D1361" s="1">
        <v>0.82548566810365853</v>
      </c>
      <c r="E1361" t="s">
        <v>1408</v>
      </c>
      <c r="F1361" s="1">
        <v>0.56357272073532749</v>
      </c>
    </row>
    <row r="1362" spans="1:6">
      <c r="A1362" t="s">
        <v>1274</v>
      </c>
      <c r="B1362" s="1">
        <v>0.52865717360562248</v>
      </c>
      <c r="C1362" t="s">
        <v>1412</v>
      </c>
      <c r="D1362" s="1">
        <v>0.82548566810365853</v>
      </c>
      <c r="E1362" t="s">
        <v>1409</v>
      </c>
      <c r="F1362" s="1">
        <v>0.27536589787300425</v>
      </c>
    </row>
    <row r="1363" spans="1:6">
      <c r="A1363" t="s">
        <v>1274</v>
      </c>
      <c r="B1363" s="1">
        <v>0.52865717360562248</v>
      </c>
      <c r="C1363" t="s">
        <v>1412</v>
      </c>
      <c r="D1363" s="1">
        <v>0.82548566810365853</v>
      </c>
      <c r="E1363" t="s">
        <v>1410</v>
      </c>
      <c r="F1363" s="1">
        <v>0.99974044339361257</v>
      </c>
    </row>
    <row r="1364" spans="1:6">
      <c r="A1364" t="s">
        <v>1413</v>
      </c>
      <c r="B1364" s="1">
        <v>0.93213279766833956</v>
      </c>
      <c r="C1364" t="s">
        <v>1414</v>
      </c>
      <c r="D1364" s="1">
        <v>0.262220602966591</v>
      </c>
      <c r="E1364" t="s">
        <v>1416</v>
      </c>
      <c r="F1364" s="1">
        <v>0.51308294579207347</v>
      </c>
    </row>
    <row r="1365" spans="1:6">
      <c r="A1365" t="s">
        <v>1413</v>
      </c>
      <c r="B1365" s="1">
        <v>0.93213279766833956</v>
      </c>
      <c r="C1365" t="s">
        <v>1414</v>
      </c>
      <c r="D1365" s="1">
        <v>0.262220602966591</v>
      </c>
      <c r="E1365" t="s">
        <v>1417</v>
      </c>
      <c r="F1365" s="1">
        <v>0.22573283754219042</v>
      </c>
    </row>
    <row r="1366" spans="1:6">
      <c r="A1366" t="s">
        <v>1413</v>
      </c>
      <c r="B1366" s="1">
        <v>0.93213279766833956</v>
      </c>
      <c r="C1366" t="s">
        <v>1414</v>
      </c>
      <c r="D1366" s="1">
        <v>0.262220602966591</v>
      </c>
      <c r="E1366" t="s">
        <v>1418</v>
      </c>
      <c r="F1366" s="1">
        <v>0.68911704901403281</v>
      </c>
    </row>
    <row r="1367" spans="1:6">
      <c r="A1367" t="s">
        <v>1413</v>
      </c>
      <c r="B1367" s="1">
        <v>0.93213279766833956</v>
      </c>
      <c r="C1367" t="s">
        <v>1414</v>
      </c>
      <c r="D1367" s="1">
        <v>0.262220602966591</v>
      </c>
      <c r="E1367" t="s">
        <v>1419</v>
      </c>
      <c r="F1367" s="1">
        <v>0.54912269719210538</v>
      </c>
    </row>
    <row r="1368" spans="1:6">
      <c r="A1368" t="s">
        <v>1413</v>
      </c>
      <c r="B1368" s="1">
        <v>0.93213279766833956</v>
      </c>
      <c r="C1368" t="s">
        <v>1414</v>
      </c>
      <c r="D1368" s="1">
        <v>0.262220602966591</v>
      </c>
      <c r="E1368" t="s">
        <v>1420</v>
      </c>
      <c r="F1368" s="1">
        <v>0.21131984512251956</v>
      </c>
    </row>
    <row r="1369" spans="1:6">
      <c r="A1369" t="s">
        <v>1413</v>
      </c>
      <c r="B1369" s="1">
        <v>0.93213279766833956</v>
      </c>
      <c r="C1369" t="s">
        <v>1414</v>
      </c>
      <c r="D1369" s="1">
        <v>0.262220602966591</v>
      </c>
      <c r="E1369" t="s">
        <v>1421</v>
      </c>
      <c r="F1369" s="1">
        <v>0.22634610632548835</v>
      </c>
    </row>
    <row r="1370" spans="1:6">
      <c r="A1370" t="s">
        <v>1413</v>
      </c>
      <c r="B1370" s="1">
        <v>0.93213279766833956</v>
      </c>
      <c r="C1370" t="s">
        <v>1414</v>
      </c>
      <c r="D1370" s="1">
        <v>0.262220602966591</v>
      </c>
      <c r="E1370" t="s">
        <v>1422</v>
      </c>
      <c r="F1370" s="1">
        <v>2.7911897629944726E-2</v>
      </c>
    </row>
    <row r="1371" spans="1:6">
      <c r="A1371" t="s">
        <v>1413</v>
      </c>
      <c r="B1371" s="1">
        <v>0.93213279766833956</v>
      </c>
      <c r="C1371" t="s">
        <v>1414</v>
      </c>
      <c r="D1371" s="1">
        <v>0.262220602966591</v>
      </c>
      <c r="E1371" t="s">
        <v>1423</v>
      </c>
      <c r="F1371" s="1">
        <v>0.27778961019866488</v>
      </c>
    </row>
    <row r="1372" spans="1:6">
      <c r="A1372" t="s">
        <v>1413</v>
      </c>
      <c r="B1372" s="1">
        <v>0.93213279766833956</v>
      </c>
      <c r="C1372" t="s">
        <v>1414</v>
      </c>
      <c r="D1372" s="1">
        <v>0.262220602966591</v>
      </c>
      <c r="E1372" t="s">
        <v>1424</v>
      </c>
      <c r="F1372" s="1">
        <v>0.66231049034303802</v>
      </c>
    </row>
    <row r="1373" spans="1:6">
      <c r="A1373" t="s">
        <v>1413</v>
      </c>
      <c r="B1373" s="1">
        <v>0.93213279766833956</v>
      </c>
      <c r="C1373" t="s">
        <v>1414</v>
      </c>
      <c r="D1373" s="1">
        <v>0.262220602966591</v>
      </c>
      <c r="E1373" t="s">
        <v>1425</v>
      </c>
      <c r="F1373" s="1">
        <v>0.15023154439313413</v>
      </c>
    </row>
    <row r="1374" spans="1:6">
      <c r="A1374" t="s">
        <v>1413</v>
      </c>
      <c r="B1374" s="1">
        <v>0.93213279766833956</v>
      </c>
      <c r="C1374" t="s">
        <v>1414</v>
      </c>
      <c r="D1374" s="1">
        <v>0.262220602966591</v>
      </c>
      <c r="E1374" t="s">
        <v>1426</v>
      </c>
      <c r="F1374" s="1">
        <v>0.30053090932032223</v>
      </c>
    </row>
    <row r="1375" spans="1:6">
      <c r="A1375" t="s">
        <v>1413</v>
      </c>
      <c r="B1375" s="1">
        <v>0.93213279766833956</v>
      </c>
      <c r="C1375" t="s">
        <v>1414</v>
      </c>
      <c r="D1375" s="1">
        <v>0.262220602966591</v>
      </c>
      <c r="E1375" t="s">
        <v>1427</v>
      </c>
      <c r="F1375" s="1">
        <v>0.46683617288161816</v>
      </c>
    </row>
    <row r="1376" spans="1:6">
      <c r="A1376" t="s">
        <v>1413</v>
      </c>
      <c r="B1376" s="1">
        <v>0.93213279766833956</v>
      </c>
      <c r="C1376" t="s">
        <v>1414</v>
      </c>
      <c r="D1376" s="1">
        <v>0.262220602966591</v>
      </c>
      <c r="E1376" t="s">
        <v>1428</v>
      </c>
      <c r="F1376" s="1">
        <v>0.81906249766566064</v>
      </c>
    </row>
    <row r="1377" spans="1:6">
      <c r="A1377" t="s">
        <v>1413</v>
      </c>
      <c r="B1377" s="1">
        <v>0.93213279766833956</v>
      </c>
      <c r="C1377" t="s">
        <v>1414</v>
      </c>
      <c r="D1377" s="1">
        <v>0.262220602966591</v>
      </c>
      <c r="E1377" t="s">
        <v>1429</v>
      </c>
      <c r="F1377" s="1">
        <v>0.70145593466407741</v>
      </c>
    </row>
    <row r="1378" spans="1:6">
      <c r="A1378" t="s">
        <v>1413</v>
      </c>
      <c r="B1378" s="1">
        <v>0.93213279766833956</v>
      </c>
      <c r="C1378" t="s">
        <v>1414</v>
      </c>
      <c r="D1378" s="1">
        <v>0.262220602966591</v>
      </c>
      <c r="E1378" t="s">
        <v>1430</v>
      </c>
      <c r="F1378" s="1">
        <v>0.2443332671957309</v>
      </c>
    </row>
    <row r="1379" spans="1:6">
      <c r="A1379" t="s">
        <v>1413</v>
      </c>
      <c r="B1379" s="1">
        <v>0.93213279766833956</v>
      </c>
      <c r="C1379" t="s">
        <v>1414</v>
      </c>
      <c r="D1379" s="1">
        <v>0.262220602966591</v>
      </c>
      <c r="E1379" t="s">
        <v>1431</v>
      </c>
      <c r="F1379" s="1">
        <v>0.29205389630094303</v>
      </c>
    </row>
    <row r="1380" spans="1:6">
      <c r="A1380" t="s">
        <v>1413</v>
      </c>
      <c r="B1380" s="1">
        <v>0.93213279766833956</v>
      </c>
      <c r="C1380" t="s">
        <v>1414</v>
      </c>
      <c r="D1380" s="1">
        <v>0.262220602966591</v>
      </c>
      <c r="E1380" t="s">
        <v>1432</v>
      </c>
      <c r="F1380" s="1">
        <v>0.93607014160803736</v>
      </c>
    </row>
    <row r="1381" spans="1:6">
      <c r="A1381" t="s">
        <v>1413</v>
      </c>
      <c r="B1381" s="1">
        <v>0.93213279766833956</v>
      </c>
      <c r="C1381" t="s">
        <v>1414</v>
      </c>
      <c r="D1381" s="1">
        <v>0.262220602966591</v>
      </c>
      <c r="E1381" t="s">
        <v>1433</v>
      </c>
      <c r="F1381" s="1">
        <v>0.46062518525341156</v>
      </c>
    </row>
    <row r="1382" spans="1:6">
      <c r="A1382" t="s">
        <v>1413</v>
      </c>
      <c r="B1382" s="1">
        <v>0.93213279766833956</v>
      </c>
      <c r="C1382" t="s">
        <v>1414</v>
      </c>
      <c r="D1382" s="1">
        <v>0.262220602966591</v>
      </c>
      <c r="E1382" t="s">
        <v>1434</v>
      </c>
      <c r="F1382" s="1">
        <v>8.4547510084345134E-3</v>
      </c>
    </row>
    <row r="1383" spans="1:6">
      <c r="A1383" t="s">
        <v>1413</v>
      </c>
      <c r="B1383" s="1">
        <v>0.93213279766833956</v>
      </c>
      <c r="C1383" t="s">
        <v>1414</v>
      </c>
      <c r="D1383" s="1">
        <v>0.262220602966591</v>
      </c>
      <c r="E1383" t="s">
        <v>1435</v>
      </c>
      <c r="F1383" s="1">
        <v>0.74742812883639909</v>
      </c>
    </row>
    <row r="1384" spans="1:6">
      <c r="A1384" t="s">
        <v>1413</v>
      </c>
      <c r="B1384" s="1">
        <v>0.93213279766833956</v>
      </c>
      <c r="C1384" t="s">
        <v>1414</v>
      </c>
      <c r="D1384" s="1">
        <v>0.262220602966591</v>
      </c>
      <c r="E1384" t="s">
        <v>1436</v>
      </c>
      <c r="F1384" s="1">
        <v>0.95579653288772704</v>
      </c>
    </row>
    <row r="1385" spans="1:6">
      <c r="A1385" t="s">
        <v>1413</v>
      </c>
      <c r="B1385" s="1">
        <v>0.93213279766833956</v>
      </c>
      <c r="C1385" t="s">
        <v>1414</v>
      </c>
      <c r="D1385" s="1">
        <v>0.262220602966591</v>
      </c>
      <c r="E1385" t="s">
        <v>1437</v>
      </c>
      <c r="F1385" s="1">
        <v>0.6771007515304186</v>
      </c>
    </row>
    <row r="1386" spans="1:6">
      <c r="A1386" t="s">
        <v>1413</v>
      </c>
      <c r="B1386" s="1">
        <v>0.93213279766833956</v>
      </c>
      <c r="C1386" t="s">
        <v>1414</v>
      </c>
      <c r="D1386" s="1">
        <v>0.262220602966591</v>
      </c>
      <c r="E1386" t="s">
        <v>1438</v>
      </c>
      <c r="F1386" s="1">
        <v>0.14971483863940482</v>
      </c>
    </row>
    <row r="1387" spans="1:6">
      <c r="A1387" t="s">
        <v>1413</v>
      </c>
      <c r="B1387" s="1">
        <v>0.93213279766833956</v>
      </c>
      <c r="C1387" t="s">
        <v>1414</v>
      </c>
      <c r="D1387" s="1">
        <v>0.262220602966591</v>
      </c>
      <c r="E1387" t="s">
        <v>1439</v>
      </c>
      <c r="F1387" s="1">
        <v>0.80471093790087522</v>
      </c>
    </row>
    <row r="1388" spans="1:6">
      <c r="A1388" t="s">
        <v>1413</v>
      </c>
      <c r="B1388" s="1">
        <v>0.93213279766833956</v>
      </c>
      <c r="C1388" t="s">
        <v>1414</v>
      </c>
      <c r="D1388" s="1">
        <v>0.262220602966591</v>
      </c>
      <c r="E1388" t="s">
        <v>1440</v>
      </c>
      <c r="F1388" s="1">
        <v>0.82063661736779314</v>
      </c>
    </row>
    <row r="1389" spans="1:6">
      <c r="A1389" t="s">
        <v>1413</v>
      </c>
      <c r="B1389" s="1">
        <v>0.93213279766833956</v>
      </c>
      <c r="C1389" t="s">
        <v>1414</v>
      </c>
      <c r="D1389" s="1">
        <v>0.262220602966591</v>
      </c>
      <c r="E1389" t="s">
        <v>1441</v>
      </c>
      <c r="F1389" s="1">
        <v>0.67012857354184141</v>
      </c>
    </row>
    <row r="1390" spans="1:6">
      <c r="A1390" t="s">
        <v>1413</v>
      </c>
      <c r="B1390" s="1">
        <v>0.93213279766833956</v>
      </c>
      <c r="C1390" t="s">
        <v>1414</v>
      </c>
      <c r="D1390" s="1">
        <v>0.262220602966591</v>
      </c>
      <c r="E1390" t="s">
        <v>1442</v>
      </c>
      <c r="F1390" s="1">
        <v>0.58238198177681022</v>
      </c>
    </row>
    <row r="1391" spans="1:6">
      <c r="A1391" t="s">
        <v>1413</v>
      </c>
      <c r="B1391" s="1">
        <v>0.93213279766833956</v>
      </c>
      <c r="C1391" t="s">
        <v>1414</v>
      </c>
      <c r="D1391" s="1">
        <v>0.262220602966591</v>
      </c>
      <c r="E1391" t="s">
        <v>1443</v>
      </c>
      <c r="F1391" s="1">
        <v>0.26850963367211877</v>
      </c>
    </row>
    <row r="1392" spans="1:6">
      <c r="A1392" t="s">
        <v>1413</v>
      </c>
      <c r="B1392" s="1">
        <v>0.93213279766833956</v>
      </c>
      <c r="C1392" t="s">
        <v>1414</v>
      </c>
      <c r="D1392" s="1">
        <v>0.262220602966591</v>
      </c>
      <c r="E1392" t="s">
        <v>1444</v>
      </c>
      <c r="F1392" s="1">
        <v>0.26915247647182161</v>
      </c>
    </row>
    <row r="1393" spans="1:6">
      <c r="A1393" t="s">
        <v>1413</v>
      </c>
      <c r="B1393" s="1">
        <v>0.93213279766833956</v>
      </c>
      <c r="C1393" t="s">
        <v>1414</v>
      </c>
      <c r="D1393" s="1">
        <v>0.262220602966591</v>
      </c>
      <c r="E1393" t="s">
        <v>1445</v>
      </c>
      <c r="F1393" s="1">
        <v>0.73139656922872764</v>
      </c>
    </row>
    <row r="1394" spans="1:6">
      <c r="A1394" t="s">
        <v>1413</v>
      </c>
      <c r="B1394" s="1">
        <v>0.93213279766833956</v>
      </c>
      <c r="C1394" t="s">
        <v>1414</v>
      </c>
      <c r="D1394" s="1">
        <v>0.262220602966591</v>
      </c>
      <c r="E1394" t="s">
        <v>1446</v>
      </c>
      <c r="F1394" s="1">
        <v>0.53356348639740558</v>
      </c>
    </row>
    <row r="1395" spans="1:6">
      <c r="A1395" t="s">
        <v>1413</v>
      </c>
      <c r="B1395" s="1">
        <v>0.93213279766833956</v>
      </c>
      <c r="C1395" t="s">
        <v>1414</v>
      </c>
      <c r="D1395" s="1">
        <v>0.262220602966591</v>
      </c>
      <c r="E1395" t="s">
        <v>1447</v>
      </c>
      <c r="F1395" s="1">
        <v>0.57856151363244335</v>
      </c>
    </row>
    <row r="1396" spans="1:6">
      <c r="A1396" t="s">
        <v>1413</v>
      </c>
      <c r="B1396" s="1">
        <v>0.93213279766833956</v>
      </c>
      <c r="C1396" t="s">
        <v>1414</v>
      </c>
      <c r="D1396" s="1">
        <v>0.262220602966591</v>
      </c>
      <c r="E1396" t="s">
        <v>1448</v>
      </c>
      <c r="F1396" s="1">
        <v>0.40328730161558102</v>
      </c>
    </row>
    <row r="1397" spans="1:6">
      <c r="A1397" t="s">
        <v>1413</v>
      </c>
      <c r="B1397" s="1">
        <v>0.93213279766833956</v>
      </c>
      <c r="C1397" t="s">
        <v>1414</v>
      </c>
      <c r="D1397" s="1">
        <v>0.262220602966591</v>
      </c>
      <c r="E1397" t="s">
        <v>1449</v>
      </c>
      <c r="F1397" s="1">
        <v>0.72351627982148059</v>
      </c>
    </row>
    <row r="1398" spans="1:6">
      <c r="A1398" t="s">
        <v>1413</v>
      </c>
      <c r="B1398" s="1">
        <v>0.93213279766833956</v>
      </c>
      <c r="C1398" t="s">
        <v>1414</v>
      </c>
      <c r="D1398" s="1">
        <v>0.262220602966591</v>
      </c>
      <c r="E1398" t="s">
        <v>1450</v>
      </c>
      <c r="F1398" s="1">
        <v>0.31268929548281976</v>
      </c>
    </row>
    <row r="1399" spans="1:6">
      <c r="A1399" t="s">
        <v>1413</v>
      </c>
      <c r="B1399" s="1">
        <v>0.93213279766833956</v>
      </c>
      <c r="C1399" t="s">
        <v>1414</v>
      </c>
      <c r="D1399" s="1">
        <v>0.262220602966591</v>
      </c>
      <c r="E1399" t="s">
        <v>1451</v>
      </c>
      <c r="F1399" s="1">
        <v>0.55221382594457469</v>
      </c>
    </row>
    <row r="1400" spans="1:6">
      <c r="A1400" t="s">
        <v>1413</v>
      </c>
      <c r="B1400" s="1">
        <v>0.93213279766833956</v>
      </c>
      <c r="C1400" t="s">
        <v>1414</v>
      </c>
      <c r="D1400" s="1">
        <v>0.262220602966591</v>
      </c>
      <c r="E1400" t="s">
        <v>1452</v>
      </c>
      <c r="F1400" s="1">
        <v>0.36686039765944967</v>
      </c>
    </row>
    <row r="1401" spans="1:6">
      <c r="A1401" t="s">
        <v>1413</v>
      </c>
      <c r="B1401" s="1">
        <v>0.93213279766833956</v>
      </c>
      <c r="C1401" t="s">
        <v>1414</v>
      </c>
      <c r="D1401" s="1">
        <v>0.262220602966591</v>
      </c>
      <c r="E1401" t="s">
        <v>1453</v>
      </c>
      <c r="F1401" s="1">
        <v>0.95937304485620578</v>
      </c>
    </row>
    <row r="1402" spans="1:6">
      <c r="A1402" t="s">
        <v>1413</v>
      </c>
      <c r="B1402" s="1">
        <v>0.93213279766833956</v>
      </c>
      <c r="C1402" t="s">
        <v>1415</v>
      </c>
      <c r="D1402" s="1">
        <v>0.81008835703815296</v>
      </c>
      <c r="E1402" s="5" t="s">
        <v>1454</v>
      </c>
      <c r="F1402" s="1">
        <v>0.38308548515779361</v>
      </c>
    </row>
    <row r="1403" spans="1:6">
      <c r="A1403" t="s">
        <v>1413</v>
      </c>
      <c r="B1403" s="1">
        <v>0.93213279766833956</v>
      </c>
      <c r="C1403" t="s">
        <v>1415</v>
      </c>
      <c r="D1403" s="1">
        <v>0.81008835703815296</v>
      </c>
      <c r="E1403" s="5" t="s">
        <v>1455</v>
      </c>
      <c r="F1403" s="1">
        <v>0.16697993733329464</v>
      </c>
    </row>
    <row r="1404" spans="1:6">
      <c r="A1404" t="s">
        <v>1413</v>
      </c>
      <c r="B1404" s="1">
        <v>0.93213279766833956</v>
      </c>
      <c r="C1404" t="s">
        <v>1415</v>
      </c>
      <c r="D1404" s="1">
        <v>0.81008835703815296</v>
      </c>
      <c r="E1404" s="5" t="s">
        <v>1456</v>
      </c>
      <c r="F1404" s="1">
        <v>0.31909128819183041</v>
      </c>
    </row>
    <row r="1405" spans="1:6">
      <c r="A1405" t="s">
        <v>1413</v>
      </c>
      <c r="B1405" s="1">
        <v>0.93213279766833956</v>
      </c>
      <c r="C1405" t="s">
        <v>1415</v>
      </c>
      <c r="D1405" s="1">
        <v>0.81008835703815296</v>
      </c>
      <c r="E1405" s="5" t="s">
        <v>1457</v>
      </c>
      <c r="F1405" s="1">
        <v>2.9426320667929051E-3</v>
      </c>
    </row>
    <row r="1406" spans="1:6">
      <c r="A1406" t="s">
        <v>1413</v>
      </c>
      <c r="B1406" s="1">
        <v>0.93213279766833956</v>
      </c>
      <c r="C1406" t="s">
        <v>1415</v>
      </c>
      <c r="D1406" s="1">
        <v>0.81008835703815296</v>
      </c>
      <c r="E1406" s="5" t="s">
        <v>1458</v>
      </c>
      <c r="F1406" s="1">
        <v>0.74572599599067269</v>
      </c>
    </row>
    <row r="1407" spans="1:6">
      <c r="A1407" t="s">
        <v>1413</v>
      </c>
      <c r="B1407" s="1">
        <v>0.93213279766833956</v>
      </c>
      <c r="C1407" t="s">
        <v>1415</v>
      </c>
      <c r="D1407" s="1">
        <v>0.81008835703815296</v>
      </c>
      <c r="E1407" s="5" t="s">
        <v>1459</v>
      </c>
      <c r="F1407" s="1">
        <v>0.72842894373125222</v>
      </c>
    </row>
    <row r="1408" spans="1:6">
      <c r="A1408" t="s">
        <v>1413</v>
      </c>
      <c r="B1408" s="1">
        <v>0.93213279766833956</v>
      </c>
      <c r="C1408" t="s">
        <v>1415</v>
      </c>
      <c r="D1408" s="1">
        <v>0.81008835703815296</v>
      </c>
      <c r="E1408" s="5" t="s">
        <v>1460</v>
      </c>
      <c r="F1408" s="1">
        <v>2.7609101969320649E-2</v>
      </c>
    </row>
    <row r="1409" spans="1:6">
      <c r="A1409" t="s">
        <v>1413</v>
      </c>
      <c r="B1409" s="1">
        <v>0.93213279766833956</v>
      </c>
      <c r="C1409" t="s">
        <v>1415</v>
      </c>
      <c r="D1409" s="1">
        <v>0.81008835703815296</v>
      </c>
      <c r="E1409" s="5" t="s">
        <v>1461</v>
      </c>
      <c r="F1409" s="1">
        <v>0.81296189924982765</v>
      </c>
    </row>
    <row r="1410" spans="1:6">
      <c r="A1410" t="s">
        <v>1413</v>
      </c>
      <c r="B1410" s="1">
        <v>0.93213279766833956</v>
      </c>
      <c r="C1410" t="s">
        <v>1415</v>
      </c>
      <c r="D1410" s="1">
        <v>0.81008835703815296</v>
      </c>
      <c r="E1410" s="5" t="s">
        <v>1462</v>
      </c>
      <c r="F1410" s="1">
        <v>0.16909973590139449</v>
      </c>
    </row>
    <row r="1411" spans="1:6">
      <c r="A1411" t="s">
        <v>1413</v>
      </c>
      <c r="B1411" s="1">
        <v>0.93213279766833956</v>
      </c>
      <c r="C1411" t="s">
        <v>1415</v>
      </c>
      <c r="D1411" s="1">
        <v>0.81008835703815296</v>
      </c>
      <c r="E1411" s="5" t="s">
        <v>1463</v>
      </c>
      <c r="F1411" s="1">
        <v>0.94843916812550666</v>
      </c>
    </row>
    <row r="1412" spans="1:6">
      <c r="A1412" t="s">
        <v>1413</v>
      </c>
      <c r="B1412" s="1">
        <v>0.93213279766833956</v>
      </c>
      <c r="C1412" t="s">
        <v>1415</v>
      </c>
      <c r="D1412" s="1">
        <v>0.81008835703815296</v>
      </c>
      <c r="E1412" s="5" t="s">
        <v>1464</v>
      </c>
      <c r="F1412" s="1">
        <v>8.0262001217566104E-2</v>
      </c>
    </row>
    <row r="1413" spans="1:6">
      <c r="A1413" t="s">
        <v>1413</v>
      </c>
      <c r="B1413" s="1">
        <v>0.93213279766833956</v>
      </c>
      <c r="C1413" t="s">
        <v>1415</v>
      </c>
      <c r="D1413" s="1">
        <v>0.81008835703815296</v>
      </c>
      <c r="E1413" s="5" t="s">
        <v>1465</v>
      </c>
      <c r="F1413" s="1">
        <v>0.88735878084949793</v>
      </c>
    </row>
    <row r="1414" spans="1:6">
      <c r="A1414" t="s">
        <v>1413</v>
      </c>
      <c r="B1414" s="1">
        <v>0.93213279766833956</v>
      </c>
      <c r="C1414" t="s">
        <v>1415</v>
      </c>
      <c r="D1414" s="1">
        <v>0.81008835703815296</v>
      </c>
      <c r="E1414" s="5" t="s">
        <v>1466</v>
      </c>
      <c r="F1414" s="1">
        <v>0.77237189820813579</v>
      </c>
    </row>
    <row r="1415" spans="1:6">
      <c r="A1415" t="s">
        <v>1413</v>
      </c>
      <c r="B1415" s="1">
        <v>0.93213279766833956</v>
      </c>
      <c r="C1415" t="s">
        <v>1415</v>
      </c>
      <c r="D1415" s="1">
        <v>0.81008835703815296</v>
      </c>
      <c r="E1415" s="5" t="s">
        <v>1467</v>
      </c>
      <c r="F1415" s="1">
        <v>0.68286572211404395</v>
      </c>
    </row>
    <row r="1416" spans="1:6">
      <c r="A1416" t="s">
        <v>1413</v>
      </c>
      <c r="B1416" s="1">
        <v>0.93213279766833956</v>
      </c>
      <c r="C1416" t="s">
        <v>1415</v>
      </c>
      <c r="D1416" s="1">
        <v>0.81008835703815296</v>
      </c>
      <c r="E1416" s="5" t="s">
        <v>1468</v>
      </c>
      <c r="F1416" s="1">
        <v>0.21324486362304407</v>
      </c>
    </row>
    <row r="1417" spans="1:6">
      <c r="A1417" t="s">
        <v>1413</v>
      </c>
      <c r="B1417" s="1">
        <v>0.93213279766833956</v>
      </c>
      <c r="C1417" t="s">
        <v>1415</v>
      </c>
      <c r="D1417" s="1">
        <v>0.81008835703815296</v>
      </c>
      <c r="E1417" s="5" t="s">
        <v>1469</v>
      </c>
      <c r="F1417" s="1">
        <v>0.10792934381937469</v>
      </c>
    </row>
    <row r="1418" spans="1:6">
      <c r="A1418" t="s">
        <v>1413</v>
      </c>
      <c r="B1418" s="1">
        <v>0.93213279766833956</v>
      </c>
      <c r="C1418" t="s">
        <v>1415</v>
      </c>
      <c r="D1418" s="1">
        <v>0.81008835703815296</v>
      </c>
      <c r="E1418" s="5" t="s">
        <v>1470</v>
      </c>
      <c r="F1418" s="1">
        <v>0.41112856195192549</v>
      </c>
    </row>
    <row r="1419" spans="1:6">
      <c r="A1419" t="s">
        <v>1413</v>
      </c>
      <c r="B1419" s="1">
        <v>0.93213279766833956</v>
      </c>
      <c r="C1419" t="s">
        <v>1415</v>
      </c>
      <c r="D1419" s="1">
        <v>0.81008835703815296</v>
      </c>
      <c r="E1419" s="5" t="s">
        <v>1471</v>
      </c>
      <c r="F1419" s="1">
        <v>0.36953336467980413</v>
      </c>
    </row>
    <row r="1420" spans="1:6">
      <c r="A1420" t="s">
        <v>1413</v>
      </c>
      <c r="B1420" s="1">
        <v>0.93213279766833956</v>
      </c>
      <c r="C1420" t="s">
        <v>1415</v>
      </c>
      <c r="D1420" s="1">
        <v>0.81008835703815296</v>
      </c>
      <c r="E1420" s="5" t="s">
        <v>1472</v>
      </c>
      <c r="F1420" s="1">
        <v>0.93873694727275503</v>
      </c>
    </row>
    <row r="1421" spans="1:6">
      <c r="A1421" t="s">
        <v>1413</v>
      </c>
      <c r="B1421" s="1">
        <v>0.93213279766833956</v>
      </c>
      <c r="C1421" t="s">
        <v>1415</v>
      </c>
      <c r="D1421" s="1">
        <v>0.81008835703815296</v>
      </c>
      <c r="E1421" s="5" t="s">
        <v>1473</v>
      </c>
      <c r="F1421" s="1">
        <v>0.745491186180395</v>
      </c>
    </row>
    <row r="1422" spans="1:6">
      <c r="A1422" t="s">
        <v>1413</v>
      </c>
      <c r="B1422" s="1">
        <v>0.93213279766833956</v>
      </c>
      <c r="C1422" t="s">
        <v>1415</v>
      </c>
      <c r="D1422" s="1">
        <v>0.81008835703815296</v>
      </c>
      <c r="E1422" s="5" t="s">
        <v>1474</v>
      </c>
      <c r="F1422" s="1">
        <v>0.71265261141635272</v>
      </c>
    </row>
    <row r="1423" spans="1:6">
      <c r="A1423" t="s">
        <v>1413</v>
      </c>
      <c r="B1423" s="1">
        <v>0.93213279766833956</v>
      </c>
      <c r="C1423" t="s">
        <v>1415</v>
      </c>
      <c r="D1423" s="1">
        <v>0.81008835703815296</v>
      </c>
      <c r="E1423" s="5" t="s">
        <v>1475</v>
      </c>
      <c r="F1423" s="1">
        <v>1.5970195534985132E-2</v>
      </c>
    </row>
    <row r="1424" spans="1:6">
      <c r="A1424" t="s">
        <v>1413</v>
      </c>
      <c r="B1424" s="1">
        <v>0.93213279766833956</v>
      </c>
      <c r="C1424" t="s">
        <v>1415</v>
      </c>
      <c r="D1424" s="1">
        <v>0.81008835703815296</v>
      </c>
      <c r="E1424" s="5" t="s">
        <v>1476</v>
      </c>
      <c r="F1424" s="1">
        <v>0.28328959206620419</v>
      </c>
    </row>
    <row r="1425" spans="1:6">
      <c r="A1425" t="s">
        <v>1413</v>
      </c>
      <c r="B1425" s="1">
        <v>0.93213279766833956</v>
      </c>
      <c r="C1425" t="s">
        <v>1415</v>
      </c>
      <c r="D1425" s="1">
        <v>0.81008835703815296</v>
      </c>
      <c r="E1425" s="5" t="s">
        <v>1477</v>
      </c>
      <c r="F1425" s="1">
        <v>0.35509145658592867</v>
      </c>
    </row>
    <row r="1426" spans="1:6">
      <c r="A1426" t="s">
        <v>1413</v>
      </c>
      <c r="B1426" s="1">
        <v>0.93213279766833956</v>
      </c>
      <c r="C1426" t="s">
        <v>1415</v>
      </c>
      <c r="D1426" s="1">
        <v>0.81008835703815296</v>
      </c>
      <c r="E1426" s="5" t="s">
        <v>1478</v>
      </c>
      <c r="F1426" s="1">
        <v>0.91917758852147857</v>
      </c>
    </row>
    <row r="1427" spans="1:6">
      <c r="A1427" t="s">
        <v>1413</v>
      </c>
      <c r="B1427" s="1">
        <v>0.93213279766833956</v>
      </c>
      <c r="C1427" t="s">
        <v>1415</v>
      </c>
      <c r="D1427" s="1">
        <v>0.81008835703815296</v>
      </c>
      <c r="E1427" s="5" t="s">
        <v>1479</v>
      </c>
      <c r="F1427" s="1">
        <v>0.9228777696466397</v>
      </c>
    </row>
    <row r="1428" spans="1:6">
      <c r="A1428" t="s">
        <v>1413</v>
      </c>
      <c r="B1428" s="1">
        <v>0.93213279766833956</v>
      </c>
      <c r="C1428" t="s">
        <v>1415</v>
      </c>
      <c r="D1428" s="1">
        <v>0.81008835703815296</v>
      </c>
      <c r="E1428" s="5" t="s">
        <v>1480</v>
      </c>
      <c r="F1428" s="1">
        <v>1.1523209249628463E-2</v>
      </c>
    </row>
    <row r="1429" spans="1:6">
      <c r="A1429" t="s">
        <v>1413</v>
      </c>
      <c r="B1429" s="1">
        <v>0.93213279766833956</v>
      </c>
      <c r="C1429" t="s">
        <v>1415</v>
      </c>
      <c r="D1429" s="1">
        <v>0.81008835703815296</v>
      </c>
      <c r="E1429" s="5" t="s">
        <v>1481</v>
      </c>
      <c r="F1429" s="1">
        <v>0.86806358424319674</v>
      </c>
    </row>
    <row r="1430" spans="1:6">
      <c r="A1430" t="s">
        <v>1413</v>
      </c>
      <c r="B1430" s="1">
        <v>0.93213279766834001</v>
      </c>
      <c r="C1430" t="s">
        <v>1415</v>
      </c>
      <c r="D1430" s="1">
        <v>0.81008835703815296</v>
      </c>
      <c r="E1430" s="5" t="s">
        <v>1482</v>
      </c>
      <c r="F1430" s="1">
        <v>0.67185954684532112</v>
      </c>
    </row>
    <row r="1431" spans="1:6">
      <c r="A1431" t="s">
        <v>1413</v>
      </c>
      <c r="B1431" s="1">
        <v>0.93213279766834001</v>
      </c>
      <c r="C1431" t="s">
        <v>1415</v>
      </c>
      <c r="D1431" s="1">
        <v>0.81008835703815296</v>
      </c>
      <c r="E1431" s="5" t="s">
        <v>1483</v>
      </c>
      <c r="F1431" s="1">
        <v>0.29840889146131644</v>
      </c>
    </row>
    <row r="1432" spans="1:6">
      <c r="A1432" t="s">
        <v>1413</v>
      </c>
      <c r="B1432" s="1">
        <v>0.93213279766834001</v>
      </c>
      <c r="C1432" t="s">
        <v>1415</v>
      </c>
      <c r="D1432" s="1">
        <v>0.81008835703815296</v>
      </c>
      <c r="E1432" s="5" t="s">
        <v>1484</v>
      </c>
      <c r="F1432" s="1">
        <v>0.80495358728554078</v>
      </c>
    </row>
    <row r="1433" spans="1:6">
      <c r="A1433" t="s">
        <v>1413</v>
      </c>
      <c r="B1433" s="1">
        <v>0.93213279766834001</v>
      </c>
      <c r="C1433" t="s">
        <v>1415</v>
      </c>
      <c r="D1433" s="1">
        <v>0.81008835703815296</v>
      </c>
      <c r="E1433" s="5" t="s">
        <v>1485</v>
      </c>
      <c r="F1433" s="1">
        <v>0.89820652900116305</v>
      </c>
    </row>
    <row r="1434" spans="1:6">
      <c r="A1434" t="s">
        <v>1413</v>
      </c>
      <c r="B1434" s="1">
        <v>0.93213279766834001</v>
      </c>
      <c r="C1434" t="s">
        <v>1415</v>
      </c>
      <c r="D1434" s="1">
        <v>0.81008835703815296</v>
      </c>
      <c r="E1434" s="5" t="s">
        <v>1486</v>
      </c>
      <c r="F1434" s="1">
        <v>0.93904831476427375</v>
      </c>
    </row>
    <row r="1435" spans="1:6">
      <c r="A1435" t="s">
        <v>1413</v>
      </c>
      <c r="B1435" s="1">
        <v>0.93213279766834001</v>
      </c>
      <c r="C1435" t="s">
        <v>1415</v>
      </c>
      <c r="D1435" s="1">
        <v>0.81008835703815296</v>
      </c>
      <c r="E1435" s="5" t="s">
        <v>1487</v>
      </c>
      <c r="F1435" s="1">
        <v>0.65198454929551231</v>
      </c>
    </row>
    <row r="1436" spans="1:6">
      <c r="A1436" t="s">
        <v>1413</v>
      </c>
      <c r="B1436" s="1">
        <v>0.93213279766834001</v>
      </c>
      <c r="C1436" t="s">
        <v>1415</v>
      </c>
      <c r="D1436" s="1">
        <v>0.81008835703815296</v>
      </c>
      <c r="E1436" s="5" t="s">
        <v>1488</v>
      </c>
      <c r="F1436" s="1">
        <v>0.89235522306939441</v>
      </c>
    </row>
    <row r="1437" spans="1:6">
      <c r="A1437" t="s">
        <v>1413</v>
      </c>
      <c r="B1437" s="1">
        <v>0.93213279766834001</v>
      </c>
      <c r="C1437" t="s">
        <v>1415</v>
      </c>
      <c r="D1437" s="1">
        <v>0.81008835703815296</v>
      </c>
      <c r="E1437" s="5" t="s">
        <v>1489</v>
      </c>
      <c r="F1437" s="1">
        <v>0.5019617143116909</v>
      </c>
    </row>
    <row r="1438" spans="1:6">
      <c r="A1438" t="s">
        <v>1413</v>
      </c>
      <c r="B1438" s="1">
        <v>0.93213279766834001</v>
      </c>
      <c r="C1438" t="s">
        <v>1415</v>
      </c>
      <c r="D1438" s="1">
        <v>0.81008835703815296</v>
      </c>
      <c r="E1438" s="5" t="s">
        <v>1490</v>
      </c>
      <c r="F1438" s="1">
        <v>0.85421813579328043</v>
      </c>
    </row>
    <row r="1439" spans="1:6">
      <c r="A1439" t="s">
        <v>1491</v>
      </c>
      <c r="B1439" s="1">
        <v>0.34840139842652701</v>
      </c>
      <c r="C1439" t="s">
        <v>1492</v>
      </c>
      <c r="D1439" s="1">
        <v>0.42707251418189651</v>
      </c>
      <c r="E1439" t="s">
        <v>1493</v>
      </c>
      <c r="F1439" s="1">
        <v>0.30505964702493049</v>
      </c>
    </row>
    <row r="1440" spans="1:6">
      <c r="A1440" t="s">
        <v>1491</v>
      </c>
      <c r="B1440" s="1">
        <v>0.34840139842652651</v>
      </c>
      <c r="C1440" t="s">
        <v>1492</v>
      </c>
      <c r="D1440" s="1">
        <v>0.42707251418189651</v>
      </c>
      <c r="E1440" t="s">
        <v>1494</v>
      </c>
      <c r="F1440" s="1">
        <v>0.41146124985270038</v>
      </c>
    </row>
    <row r="1441" spans="1:6">
      <c r="A1441" t="s">
        <v>1491</v>
      </c>
      <c r="B1441" s="1">
        <v>0.34840139842652651</v>
      </c>
      <c r="C1441" t="s">
        <v>1492</v>
      </c>
      <c r="D1441" s="1">
        <v>0.42707251418189651</v>
      </c>
      <c r="E1441" t="s">
        <v>1495</v>
      </c>
      <c r="F1441" s="1">
        <v>0.88940702726009502</v>
      </c>
    </row>
    <row r="1442" spans="1:6">
      <c r="A1442" t="s">
        <v>1491</v>
      </c>
      <c r="B1442" s="1">
        <v>0.34840139842652651</v>
      </c>
      <c r="C1442" t="s">
        <v>1492</v>
      </c>
      <c r="D1442" s="1">
        <v>0.42707251418189651</v>
      </c>
      <c r="E1442" t="s">
        <v>1496</v>
      </c>
      <c r="F1442" s="1">
        <v>0.8470313358165289</v>
      </c>
    </row>
    <row r="1443" spans="1:6">
      <c r="A1443" t="s">
        <v>1491</v>
      </c>
      <c r="B1443" s="1">
        <v>0.34840139842652651</v>
      </c>
      <c r="C1443" t="s">
        <v>1492</v>
      </c>
      <c r="D1443" s="1">
        <v>0.42707251418189651</v>
      </c>
      <c r="E1443" t="s">
        <v>1497</v>
      </c>
      <c r="F1443" s="1">
        <v>0.19835913199237531</v>
      </c>
    </row>
    <row r="1444" spans="1:6">
      <c r="A1444" t="s">
        <v>1491</v>
      </c>
      <c r="B1444" s="1">
        <v>0.34840139842652651</v>
      </c>
      <c r="C1444" t="s">
        <v>1492</v>
      </c>
      <c r="D1444" s="1">
        <v>0.42707251418189651</v>
      </c>
      <c r="E1444" t="s">
        <v>1498</v>
      </c>
      <c r="F1444" s="1">
        <v>0.4086780558227433</v>
      </c>
    </row>
    <row r="1445" spans="1:6">
      <c r="A1445" t="s">
        <v>1491</v>
      </c>
      <c r="B1445" s="1">
        <v>0.34840139842652651</v>
      </c>
      <c r="C1445" t="s">
        <v>1492</v>
      </c>
      <c r="D1445" s="1">
        <v>0.42707251418189651</v>
      </c>
      <c r="E1445" t="s">
        <v>1499</v>
      </c>
      <c r="F1445" s="1">
        <v>0.31752425213691327</v>
      </c>
    </row>
    <row r="1446" spans="1:6">
      <c r="A1446" t="s">
        <v>1491</v>
      </c>
      <c r="B1446" s="1">
        <v>0.34840139842652651</v>
      </c>
      <c r="C1446" t="s">
        <v>1492</v>
      </c>
      <c r="D1446" s="1">
        <v>0.42707251418189651</v>
      </c>
      <c r="E1446" t="s">
        <v>1500</v>
      </c>
      <c r="F1446" s="1">
        <v>0.21309060786877521</v>
      </c>
    </row>
    <row r="1447" spans="1:6">
      <c r="A1447" t="s">
        <v>1491</v>
      </c>
      <c r="B1447" s="1">
        <v>0.34840139842652651</v>
      </c>
      <c r="C1447" t="s">
        <v>1492</v>
      </c>
      <c r="D1447" s="1">
        <v>0.42707251418189651</v>
      </c>
      <c r="E1447" t="s">
        <v>1501</v>
      </c>
      <c r="F1447" s="1">
        <v>0.25641014376098348</v>
      </c>
    </row>
    <row r="1448" spans="1:6">
      <c r="A1448" t="s">
        <v>1491</v>
      </c>
      <c r="B1448" s="1">
        <v>0.34840139842652651</v>
      </c>
      <c r="C1448" t="s">
        <v>1492</v>
      </c>
      <c r="D1448" s="1">
        <v>0.42707251418189651</v>
      </c>
      <c r="E1448" t="s">
        <v>1502</v>
      </c>
      <c r="F1448" s="1">
        <v>0.11959365192391613</v>
      </c>
    </row>
    <row r="1449" spans="1:6">
      <c r="A1449" t="s">
        <v>1491</v>
      </c>
      <c r="B1449" s="1">
        <v>0.34840139842652651</v>
      </c>
      <c r="C1449" t="s">
        <v>1492</v>
      </c>
      <c r="D1449" s="1">
        <v>0.42707251418189651</v>
      </c>
      <c r="E1449" t="s">
        <v>1503</v>
      </c>
      <c r="F1449" s="1">
        <v>0.59842671685494164</v>
      </c>
    </row>
    <row r="1450" spans="1:6">
      <c r="A1450" t="s">
        <v>1491</v>
      </c>
      <c r="B1450" s="1">
        <v>0.34840139842652651</v>
      </c>
      <c r="C1450" t="s">
        <v>1492</v>
      </c>
      <c r="D1450" s="1">
        <v>0.42707251418189651</v>
      </c>
      <c r="E1450" t="s">
        <v>1504</v>
      </c>
      <c r="F1450" s="1">
        <v>0.26822878025527541</v>
      </c>
    </row>
    <row r="1451" spans="1:6">
      <c r="A1451" t="s">
        <v>1491</v>
      </c>
      <c r="B1451" s="1">
        <v>0.34840139842652651</v>
      </c>
      <c r="C1451" t="s">
        <v>1492</v>
      </c>
      <c r="D1451" s="1">
        <v>0.42707251418189651</v>
      </c>
      <c r="E1451" t="s">
        <v>1505</v>
      </c>
      <c r="F1451" s="1">
        <v>0.23054917463927616</v>
      </c>
    </row>
    <row r="1452" spans="1:6">
      <c r="A1452" t="s">
        <v>1491</v>
      </c>
      <c r="B1452" s="1">
        <v>0.34840139842652651</v>
      </c>
      <c r="C1452" t="s">
        <v>1492</v>
      </c>
      <c r="D1452" s="1">
        <v>0.42707251418189651</v>
      </c>
      <c r="E1452" t="s">
        <v>1506</v>
      </c>
      <c r="F1452" s="1">
        <v>0.81517016404986531</v>
      </c>
    </row>
    <row r="1453" spans="1:6">
      <c r="A1453" t="s">
        <v>1491</v>
      </c>
      <c r="B1453" s="1">
        <v>0.34840139842652651</v>
      </c>
      <c r="C1453" t="s">
        <v>1492</v>
      </c>
      <c r="D1453" s="1">
        <v>0.42707251418189651</v>
      </c>
      <c r="E1453" t="s">
        <v>1507</v>
      </c>
      <c r="F1453" s="1">
        <v>0.43827242449815207</v>
      </c>
    </row>
    <row r="1454" spans="1:6">
      <c r="A1454" t="s">
        <v>1491</v>
      </c>
      <c r="B1454" s="1">
        <v>0.34840139842652651</v>
      </c>
      <c r="C1454" t="s">
        <v>1492</v>
      </c>
      <c r="D1454" s="1">
        <v>0.42707251418189651</v>
      </c>
      <c r="E1454" t="s">
        <v>1508</v>
      </c>
      <c r="F1454" s="1">
        <v>0.67728910241180607</v>
      </c>
    </row>
    <row r="1455" spans="1:6">
      <c r="A1455" t="s">
        <v>1491</v>
      </c>
      <c r="B1455" s="1">
        <v>0.34840139842652651</v>
      </c>
      <c r="C1455" t="s">
        <v>1492</v>
      </c>
      <c r="D1455" s="1">
        <v>0.42707251418189651</v>
      </c>
      <c r="E1455" t="s">
        <v>1509</v>
      </c>
      <c r="F1455" s="1">
        <v>0.94805553845443491</v>
      </c>
    </row>
    <row r="1456" spans="1:6">
      <c r="A1456" t="s">
        <v>1491</v>
      </c>
      <c r="B1456" s="1">
        <v>0.34840139842652651</v>
      </c>
      <c r="C1456" t="s">
        <v>1492</v>
      </c>
      <c r="D1456" s="1">
        <v>0.42707251418189651</v>
      </c>
      <c r="E1456" t="s">
        <v>1510</v>
      </c>
      <c r="F1456" s="1">
        <v>0.76677631801609136</v>
      </c>
    </row>
    <row r="1457" spans="1:6">
      <c r="A1457" t="s">
        <v>1491</v>
      </c>
      <c r="B1457" s="1">
        <v>0.34840139842652651</v>
      </c>
      <c r="C1457" t="s">
        <v>1492</v>
      </c>
      <c r="D1457" s="1">
        <v>0.42707251418189651</v>
      </c>
      <c r="E1457" t="s">
        <v>1511</v>
      </c>
      <c r="F1457" s="1">
        <v>0.19933993044042175</v>
      </c>
    </row>
    <row r="1458" spans="1:6">
      <c r="A1458" t="s">
        <v>1491</v>
      </c>
      <c r="B1458" s="1">
        <v>0.34840139842652651</v>
      </c>
      <c r="C1458" t="s">
        <v>1492</v>
      </c>
      <c r="D1458" s="1">
        <v>0.42707251418189651</v>
      </c>
      <c r="E1458" t="s">
        <v>1512</v>
      </c>
      <c r="F1458" s="1">
        <v>0.43784459743099724</v>
      </c>
    </row>
    <row r="1459" spans="1:6">
      <c r="A1459" t="s">
        <v>1491</v>
      </c>
      <c r="B1459" s="1">
        <v>0.34840139842652651</v>
      </c>
      <c r="C1459" t="s">
        <v>1492</v>
      </c>
      <c r="D1459" s="1">
        <v>0.42707251418189651</v>
      </c>
      <c r="E1459" t="s">
        <v>1513</v>
      </c>
      <c r="F1459" s="1">
        <v>0.94217530221160661</v>
      </c>
    </row>
    <row r="1460" spans="1:6">
      <c r="A1460" t="s">
        <v>1491</v>
      </c>
      <c r="B1460" s="1">
        <v>0.34840139842652651</v>
      </c>
      <c r="C1460" t="s">
        <v>1492</v>
      </c>
      <c r="D1460" s="1">
        <v>0.42707251418189651</v>
      </c>
      <c r="E1460" t="s">
        <v>1514</v>
      </c>
      <c r="F1460" s="1">
        <v>0.38457584987227478</v>
      </c>
    </row>
    <row r="1461" spans="1:6">
      <c r="A1461" t="s">
        <v>1491</v>
      </c>
      <c r="B1461" s="1">
        <v>0.34840139842652651</v>
      </c>
      <c r="C1461" t="s">
        <v>1492</v>
      </c>
      <c r="D1461" s="1">
        <v>0.42707251418189651</v>
      </c>
      <c r="E1461" t="s">
        <v>1515</v>
      </c>
      <c r="F1461" s="1">
        <v>0.72273964317075368</v>
      </c>
    </row>
    <row r="1462" spans="1:6">
      <c r="A1462" t="s">
        <v>1491</v>
      </c>
      <c r="B1462" s="1">
        <v>0.34840139842652651</v>
      </c>
      <c r="C1462" t="s">
        <v>1492</v>
      </c>
      <c r="D1462" s="1">
        <v>0.42707251418189651</v>
      </c>
      <c r="E1462" t="s">
        <v>1516</v>
      </c>
      <c r="F1462" s="1">
        <v>0.83730219268593209</v>
      </c>
    </row>
    <row r="1463" spans="1:6">
      <c r="A1463" t="s">
        <v>1491</v>
      </c>
      <c r="B1463" s="1">
        <v>0.34840139842652651</v>
      </c>
      <c r="C1463" t="s">
        <v>1492</v>
      </c>
      <c r="D1463" s="1">
        <v>0.42707251418189651</v>
      </c>
      <c r="E1463" t="s">
        <v>1517</v>
      </c>
      <c r="F1463" s="1">
        <v>0.91325106955658686</v>
      </c>
    </row>
    <row r="1464" spans="1:6">
      <c r="A1464" t="s">
        <v>1491</v>
      </c>
      <c r="B1464" s="1">
        <v>0.34840139842652651</v>
      </c>
      <c r="C1464" t="s">
        <v>1492</v>
      </c>
      <c r="D1464" s="1">
        <v>0.42707251418189651</v>
      </c>
      <c r="E1464" t="s">
        <v>1518</v>
      </c>
      <c r="F1464" s="1">
        <v>0.48998884091378814</v>
      </c>
    </row>
    <row r="1465" spans="1:6">
      <c r="A1465" t="s">
        <v>1491</v>
      </c>
      <c r="B1465" s="1">
        <v>0.34840139842652651</v>
      </c>
      <c r="C1465" t="s">
        <v>1492</v>
      </c>
      <c r="D1465" s="1">
        <v>0.42707251418189651</v>
      </c>
      <c r="E1465" t="s">
        <v>1519</v>
      </c>
      <c r="F1465" s="1">
        <v>0.29136774089304984</v>
      </c>
    </row>
    <row r="1466" spans="1:6">
      <c r="A1466" t="s">
        <v>1491</v>
      </c>
      <c r="B1466" s="1">
        <v>0.34840139842652651</v>
      </c>
      <c r="C1466" t="s">
        <v>1492</v>
      </c>
      <c r="D1466" s="1">
        <v>0.42707251418189651</v>
      </c>
      <c r="E1466" t="s">
        <v>1520</v>
      </c>
      <c r="F1466" s="1">
        <v>0.11331041349117177</v>
      </c>
    </row>
    <row r="1467" spans="1:6">
      <c r="A1467" t="s">
        <v>1491</v>
      </c>
      <c r="B1467" s="1">
        <v>0.34840139842652651</v>
      </c>
      <c r="C1467" t="s">
        <v>1492</v>
      </c>
      <c r="D1467" s="1">
        <v>0.42707251418189651</v>
      </c>
      <c r="E1467" t="s">
        <v>1521</v>
      </c>
      <c r="F1467" s="1">
        <v>0.45859207957159309</v>
      </c>
    </row>
    <row r="1468" spans="1:6">
      <c r="A1468" t="s">
        <v>1491</v>
      </c>
      <c r="B1468" s="1">
        <v>0.34840139842652651</v>
      </c>
      <c r="C1468" t="s">
        <v>1492</v>
      </c>
      <c r="D1468" s="1">
        <v>0.42707251418189651</v>
      </c>
      <c r="E1468" t="s">
        <v>1522</v>
      </c>
      <c r="F1468" s="1">
        <v>0.60528104893094703</v>
      </c>
    </row>
    <row r="1469" spans="1:6">
      <c r="A1469" t="s">
        <v>1491</v>
      </c>
      <c r="B1469" s="1">
        <v>0.34840139842652651</v>
      </c>
      <c r="C1469" t="s">
        <v>1492</v>
      </c>
      <c r="D1469" s="1">
        <v>0.42707251418189651</v>
      </c>
      <c r="E1469" t="s">
        <v>1523</v>
      </c>
      <c r="F1469" s="1">
        <v>0.7719928518625413</v>
      </c>
    </row>
    <row r="1470" spans="1:6">
      <c r="A1470" t="s">
        <v>1491</v>
      </c>
      <c r="B1470" s="1">
        <v>0.34840139842652651</v>
      </c>
      <c r="C1470" t="s">
        <v>1492</v>
      </c>
      <c r="D1470" s="1">
        <v>0.42707251418189651</v>
      </c>
      <c r="E1470" t="s">
        <v>1524</v>
      </c>
      <c r="F1470" s="1">
        <v>0.25122507570569275</v>
      </c>
    </row>
    <row r="1471" spans="1:6">
      <c r="A1471" t="s">
        <v>1491</v>
      </c>
      <c r="B1471" s="1">
        <v>0.34840139842652651</v>
      </c>
      <c r="C1471" t="s">
        <v>1492</v>
      </c>
      <c r="D1471" s="1">
        <v>0.42707251418189651</v>
      </c>
      <c r="E1471" t="s">
        <v>1525</v>
      </c>
      <c r="F1471" s="1">
        <v>0.61513162108741504</v>
      </c>
    </row>
    <row r="1472" spans="1:6">
      <c r="A1472" t="s">
        <v>1491</v>
      </c>
      <c r="B1472" s="1">
        <v>0.34840139842652651</v>
      </c>
      <c r="C1472" t="s">
        <v>1492</v>
      </c>
      <c r="D1472" s="1">
        <v>0.42707251418189651</v>
      </c>
      <c r="E1472" t="s">
        <v>1526</v>
      </c>
      <c r="F1472" s="1">
        <v>0.44707075904461779</v>
      </c>
    </row>
    <row r="1473" spans="1:6">
      <c r="A1473" t="s">
        <v>1491</v>
      </c>
      <c r="B1473" s="1">
        <v>0.34840139842652651</v>
      </c>
      <c r="C1473" t="s">
        <v>1492</v>
      </c>
      <c r="D1473" s="1">
        <v>0.42707251418189651</v>
      </c>
      <c r="E1473" t="s">
        <v>1527</v>
      </c>
      <c r="F1473" s="1">
        <v>7.4016712680463614E-2</v>
      </c>
    </row>
    <row r="1474" spans="1:6">
      <c r="A1474" t="s">
        <v>1491</v>
      </c>
      <c r="B1474" s="1">
        <v>0.34840139842652651</v>
      </c>
      <c r="C1474" t="s">
        <v>1492</v>
      </c>
      <c r="D1474" s="1">
        <v>0.42707251418189651</v>
      </c>
      <c r="E1474" t="s">
        <v>1528</v>
      </c>
      <c r="F1474" s="1">
        <v>3.6824401840977905E-2</v>
      </c>
    </row>
    <row r="1475" spans="1:6">
      <c r="A1475" t="s">
        <v>1491</v>
      </c>
      <c r="B1475" s="1">
        <v>0.34840139842652651</v>
      </c>
      <c r="C1475" t="s">
        <v>1492</v>
      </c>
      <c r="D1475" s="1">
        <v>0.42707251418189651</v>
      </c>
      <c r="E1475" t="s">
        <v>1529</v>
      </c>
      <c r="F1475" s="1">
        <v>0.16987257879692552</v>
      </c>
    </row>
    <row r="1476" spans="1:6">
      <c r="A1476" t="s">
        <v>1491</v>
      </c>
      <c r="B1476" s="1">
        <v>0.34840139842652651</v>
      </c>
      <c r="C1476" t="s">
        <v>1492</v>
      </c>
      <c r="D1476" s="1">
        <v>0.42707251418189651</v>
      </c>
      <c r="E1476" t="s">
        <v>1530</v>
      </c>
      <c r="F1476" s="1">
        <v>0.28468286150721456</v>
      </c>
    </row>
    <row r="1477" spans="1:6">
      <c r="A1477" t="s">
        <v>1491</v>
      </c>
      <c r="B1477" s="1">
        <v>0.34840139842652651</v>
      </c>
      <c r="C1477" t="s">
        <v>1492</v>
      </c>
      <c r="D1477" s="1">
        <v>0.42707251418189651</v>
      </c>
      <c r="E1477" t="s">
        <v>1531</v>
      </c>
      <c r="F1477" s="1">
        <v>3.1579684795075558E-3</v>
      </c>
    </row>
    <row r="1478" spans="1:6">
      <c r="A1478" t="s">
        <v>1491</v>
      </c>
      <c r="B1478" s="1">
        <v>0.34840139842652651</v>
      </c>
      <c r="C1478" t="s">
        <v>1492</v>
      </c>
      <c r="D1478" s="1">
        <v>0.42707251418189651</v>
      </c>
      <c r="E1478" t="s">
        <v>1532</v>
      </c>
      <c r="F1478" s="1">
        <v>0.40990339066620185</v>
      </c>
    </row>
    <row r="1479" spans="1:6">
      <c r="A1479" t="s">
        <v>1491</v>
      </c>
      <c r="B1479" s="1">
        <v>0.34840139842652651</v>
      </c>
      <c r="C1479" t="s">
        <v>1492</v>
      </c>
      <c r="D1479" s="1">
        <v>0.42707251418189651</v>
      </c>
      <c r="E1479" t="s">
        <v>1533</v>
      </c>
      <c r="F1479" s="1">
        <v>0.56150587592315704</v>
      </c>
    </row>
    <row r="1480" spans="1:6">
      <c r="A1480" t="s">
        <v>1534</v>
      </c>
      <c r="B1480" s="1">
        <v>9.2891976238658899E-2</v>
      </c>
      <c r="C1480" t="s">
        <v>1718</v>
      </c>
      <c r="D1480" s="1">
        <v>0.49490553607106658</v>
      </c>
      <c r="E1480" s="6" t="s">
        <v>1535</v>
      </c>
      <c r="F1480" s="1">
        <v>1.7828564649247092E-3</v>
      </c>
    </row>
    <row r="1481" spans="1:6">
      <c r="A1481" t="s">
        <v>1534</v>
      </c>
      <c r="B1481" s="1">
        <v>9.2891976238658858E-2</v>
      </c>
      <c r="C1481" t="s">
        <v>1718</v>
      </c>
      <c r="D1481" s="1">
        <v>0.49490553607106658</v>
      </c>
      <c r="E1481" s="6" t="s">
        <v>1536</v>
      </c>
      <c r="F1481" s="1">
        <v>0.64607996774919496</v>
      </c>
    </row>
    <row r="1482" spans="1:6">
      <c r="A1482" t="s">
        <v>1534</v>
      </c>
      <c r="B1482" s="1">
        <v>9.2891976238658858E-2</v>
      </c>
      <c r="C1482" t="s">
        <v>1718</v>
      </c>
      <c r="D1482" s="1">
        <v>0.49490553607106658</v>
      </c>
      <c r="E1482" s="6" t="s">
        <v>1537</v>
      </c>
      <c r="F1482" s="1">
        <v>0.13491811769474038</v>
      </c>
    </row>
    <row r="1483" spans="1:6">
      <c r="A1483" t="s">
        <v>1534</v>
      </c>
      <c r="B1483" s="1">
        <v>9.2891976238658858E-2</v>
      </c>
      <c r="C1483" t="s">
        <v>1718</v>
      </c>
      <c r="D1483" s="1">
        <v>0.49490553607106658</v>
      </c>
      <c r="E1483" s="6" t="s">
        <v>1538</v>
      </c>
      <c r="F1483" s="1">
        <v>0.33034305709396117</v>
      </c>
    </row>
    <row r="1484" spans="1:6">
      <c r="A1484" t="s">
        <v>1534</v>
      </c>
      <c r="B1484" s="1">
        <v>9.2891976238658858E-2</v>
      </c>
      <c r="C1484" t="s">
        <v>1718</v>
      </c>
      <c r="D1484" s="1">
        <v>0.49490553607106658</v>
      </c>
      <c r="E1484" s="6" t="s">
        <v>1539</v>
      </c>
      <c r="F1484" s="1">
        <v>0.14911640025541895</v>
      </c>
    </row>
    <row r="1485" spans="1:6">
      <c r="A1485" t="s">
        <v>1534</v>
      </c>
      <c r="B1485" s="1">
        <v>9.2891976238658858E-2</v>
      </c>
      <c r="C1485" t="s">
        <v>1718</v>
      </c>
      <c r="D1485" s="1">
        <v>0.49490553607106658</v>
      </c>
      <c r="E1485" s="6" t="s">
        <v>1540</v>
      </c>
      <c r="F1485" s="1">
        <v>3.5183824106835959E-2</v>
      </c>
    </row>
    <row r="1486" spans="1:6">
      <c r="A1486" t="s">
        <v>1534</v>
      </c>
      <c r="B1486" s="1">
        <v>9.2891976238658858E-2</v>
      </c>
      <c r="C1486" t="s">
        <v>1718</v>
      </c>
      <c r="D1486" s="1">
        <v>0.49490553607106658</v>
      </c>
      <c r="E1486" s="6" t="s">
        <v>1541</v>
      </c>
      <c r="F1486" s="1">
        <v>0.61706462380161697</v>
      </c>
    </row>
    <row r="1487" spans="1:6">
      <c r="A1487" t="s">
        <v>1534</v>
      </c>
      <c r="B1487" s="1">
        <v>9.2891976238658858E-2</v>
      </c>
      <c r="C1487" t="s">
        <v>1718</v>
      </c>
      <c r="D1487" s="1">
        <v>0.49490553607106658</v>
      </c>
      <c r="E1487" s="6" t="s">
        <v>1542</v>
      </c>
      <c r="F1487" s="1">
        <v>9.8643880184087429E-2</v>
      </c>
    </row>
    <row r="1488" spans="1:6">
      <c r="A1488" t="s">
        <v>1534</v>
      </c>
      <c r="B1488" s="1">
        <v>9.2891976238658858E-2</v>
      </c>
      <c r="C1488" t="s">
        <v>1718</v>
      </c>
      <c r="D1488" s="1">
        <v>0.49490553607106658</v>
      </c>
      <c r="E1488" s="6" t="s">
        <v>1543</v>
      </c>
      <c r="F1488" s="1">
        <v>0.72574992680237604</v>
      </c>
    </row>
    <row r="1489" spans="1:6">
      <c r="A1489" t="s">
        <v>1534</v>
      </c>
      <c r="B1489" s="1">
        <v>9.2891976238658858E-2</v>
      </c>
      <c r="C1489" t="s">
        <v>1718</v>
      </c>
      <c r="D1489" s="1">
        <v>0.49490553607106658</v>
      </c>
      <c r="E1489" s="6" t="s">
        <v>1544</v>
      </c>
      <c r="F1489" s="1">
        <v>1.9104452291599405E-2</v>
      </c>
    </row>
    <row r="1490" spans="1:6">
      <c r="A1490" t="s">
        <v>1534</v>
      </c>
      <c r="B1490" s="1">
        <v>9.2891976238658858E-2</v>
      </c>
      <c r="C1490" t="s">
        <v>1718</v>
      </c>
      <c r="D1490" s="1">
        <v>0.49490553607106658</v>
      </c>
      <c r="E1490" s="6" t="s">
        <v>1545</v>
      </c>
      <c r="F1490" s="1">
        <v>0.19780259051579052</v>
      </c>
    </row>
    <row r="1491" spans="1:6">
      <c r="A1491" t="s">
        <v>1534</v>
      </c>
      <c r="B1491" s="1">
        <v>9.2891976238658858E-2</v>
      </c>
      <c r="C1491" t="s">
        <v>1718</v>
      </c>
      <c r="D1491" s="1">
        <v>0.49490553607106658</v>
      </c>
      <c r="E1491" s="6" t="s">
        <v>1546</v>
      </c>
      <c r="F1491" s="1">
        <v>0.87636762794551448</v>
      </c>
    </row>
    <row r="1492" spans="1:6">
      <c r="A1492" t="s">
        <v>1534</v>
      </c>
      <c r="B1492" s="1">
        <v>9.2891976238658858E-2</v>
      </c>
      <c r="C1492" t="s">
        <v>1718</v>
      </c>
      <c r="D1492" s="1">
        <v>0.49490553607106658</v>
      </c>
      <c r="E1492" s="6" t="s">
        <v>1547</v>
      </c>
      <c r="F1492" s="1">
        <v>0.70043600878996815</v>
      </c>
    </row>
    <row r="1493" spans="1:6">
      <c r="A1493" t="s">
        <v>1534</v>
      </c>
      <c r="B1493" s="1">
        <v>9.2891976238658858E-2</v>
      </c>
      <c r="C1493" t="s">
        <v>1718</v>
      </c>
      <c r="D1493" s="1">
        <v>0.49490553607106658</v>
      </c>
      <c r="E1493" s="6" t="s">
        <v>1548</v>
      </c>
      <c r="F1493" s="1">
        <v>0.82209507124929537</v>
      </c>
    </row>
    <row r="1494" spans="1:6">
      <c r="A1494" t="s">
        <v>1534</v>
      </c>
      <c r="B1494" s="1">
        <v>9.2891976238658858E-2</v>
      </c>
      <c r="C1494" t="s">
        <v>1718</v>
      </c>
      <c r="D1494" s="1">
        <v>0.49490553607106658</v>
      </c>
      <c r="E1494" s="6" t="s">
        <v>1549</v>
      </c>
      <c r="F1494" s="1">
        <v>0.15946272055207056</v>
      </c>
    </row>
    <row r="1495" spans="1:6">
      <c r="A1495" t="s">
        <v>1534</v>
      </c>
      <c r="B1495" s="1">
        <v>9.2891976238658858E-2</v>
      </c>
      <c r="C1495" t="s">
        <v>1718</v>
      </c>
      <c r="D1495" s="1">
        <v>0.49490553607106658</v>
      </c>
      <c r="E1495" s="6" t="s">
        <v>1550</v>
      </c>
      <c r="F1495" s="1">
        <v>0.40664515714638039</v>
      </c>
    </row>
    <row r="1496" spans="1:6">
      <c r="A1496" t="s">
        <v>1534</v>
      </c>
      <c r="B1496" s="1">
        <v>9.2891976238658858E-2</v>
      </c>
      <c r="C1496" t="s">
        <v>1718</v>
      </c>
      <c r="D1496" s="1">
        <v>0.49490553607106658</v>
      </c>
      <c r="E1496" s="6" t="s">
        <v>1551</v>
      </c>
      <c r="F1496" s="1">
        <v>0.50939662896572269</v>
      </c>
    </row>
    <row r="1497" spans="1:6">
      <c r="A1497" t="s">
        <v>1534</v>
      </c>
      <c r="B1497" s="1">
        <v>9.2891976238658858E-2</v>
      </c>
      <c r="C1497" t="s">
        <v>1718</v>
      </c>
      <c r="D1497" s="1">
        <v>0.49490553607106658</v>
      </c>
      <c r="E1497" s="6" t="s">
        <v>1552</v>
      </c>
      <c r="F1497" s="1">
        <v>0.57724350035181105</v>
      </c>
    </row>
    <row r="1498" spans="1:6">
      <c r="A1498" t="s">
        <v>1534</v>
      </c>
      <c r="B1498" s="1">
        <v>9.2891976238658858E-2</v>
      </c>
      <c r="C1498" t="s">
        <v>1718</v>
      </c>
      <c r="D1498" s="1">
        <v>0.49490553607106658</v>
      </c>
      <c r="E1498" s="6" t="s">
        <v>1553</v>
      </c>
      <c r="F1498" s="1">
        <v>0.94469277529343798</v>
      </c>
    </row>
    <row r="1499" spans="1:6">
      <c r="A1499" t="s">
        <v>1534</v>
      </c>
      <c r="B1499" s="1">
        <v>9.2891976238658858E-2</v>
      </c>
      <c r="C1499" t="s">
        <v>1718</v>
      </c>
      <c r="D1499" s="1">
        <v>0.49490553607106658</v>
      </c>
      <c r="E1499" s="6" t="s">
        <v>1554</v>
      </c>
      <c r="F1499" s="1">
        <v>0.80807568979269551</v>
      </c>
    </row>
    <row r="1500" spans="1:6">
      <c r="A1500" t="s">
        <v>1534</v>
      </c>
      <c r="B1500" s="1">
        <v>9.2891976238658858E-2</v>
      </c>
      <c r="C1500" t="s">
        <v>1718</v>
      </c>
      <c r="D1500" s="1">
        <v>0.49490553607106658</v>
      </c>
      <c r="E1500" s="6" t="s">
        <v>1555</v>
      </c>
      <c r="F1500" s="1">
        <v>7.2975360523963917E-2</v>
      </c>
    </row>
    <row r="1501" spans="1:6">
      <c r="A1501" t="s">
        <v>1534</v>
      </c>
      <c r="B1501" s="1">
        <v>9.2891976238658858E-2</v>
      </c>
      <c r="C1501" t="s">
        <v>1718</v>
      </c>
      <c r="D1501" s="1">
        <v>0.49490553607106658</v>
      </c>
      <c r="E1501" s="6" t="s">
        <v>1556</v>
      </c>
      <c r="F1501" s="1">
        <v>0.58336120589569729</v>
      </c>
    </row>
    <row r="1502" spans="1:6">
      <c r="A1502" t="s">
        <v>1534</v>
      </c>
      <c r="B1502" s="1">
        <v>9.2891976238658858E-2</v>
      </c>
      <c r="C1502" t="s">
        <v>1718</v>
      </c>
      <c r="D1502" s="1">
        <v>0.49490553607106658</v>
      </c>
      <c r="E1502" s="6" t="s">
        <v>1557</v>
      </c>
      <c r="F1502" s="1">
        <v>0.96669113860410083</v>
      </c>
    </row>
    <row r="1503" spans="1:6">
      <c r="A1503" t="s">
        <v>1534</v>
      </c>
      <c r="B1503" s="1">
        <v>9.2891976238658858E-2</v>
      </c>
      <c r="C1503" t="s">
        <v>1718</v>
      </c>
      <c r="D1503" s="1">
        <v>0.49490553607106658</v>
      </c>
      <c r="E1503" s="6" t="s">
        <v>1558</v>
      </c>
      <c r="F1503" s="1">
        <v>0.4437303468452003</v>
      </c>
    </row>
    <row r="1504" spans="1:6">
      <c r="A1504" t="s">
        <v>1534</v>
      </c>
      <c r="B1504" s="1">
        <v>9.2891976238658858E-2</v>
      </c>
      <c r="C1504" t="s">
        <v>1718</v>
      </c>
      <c r="D1504" s="1">
        <v>0.49490553607106658</v>
      </c>
      <c r="E1504" s="6" t="s">
        <v>1559</v>
      </c>
      <c r="F1504" s="1">
        <v>5.8589537214074117E-2</v>
      </c>
    </row>
    <row r="1505" spans="1:6">
      <c r="A1505" t="s">
        <v>1534</v>
      </c>
      <c r="B1505" s="1">
        <v>9.2891976238658858E-2</v>
      </c>
      <c r="C1505" t="s">
        <v>1718</v>
      </c>
      <c r="D1505" s="1">
        <v>0.49490553607106658</v>
      </c>
      <c r="E1505" s="6" t="s">
        <v>1560</v>
      </c>
      <c r="F1505" s="1">
        <v>0.41500604880707914</v>
      </c>
    </row>
    <row r="1506" spans="1:6">
      <c r="A1506" t="s">
        <v>1534</v>
      </c>
      <c r="B1506" s="1">
        <v>9.2891976238658858E-2</v>
      </c>
      <c r="C1506" t="s">
        <v>1718</v>
      </c>
      <c r="D1506" s="1">
        <v>0.49490553607106658</v>
      </c>
      <c r="E1506" s="6" t="s">
        <v>1561</v>
      </c>
      <c r="F1506" s="1">
        <v>0.45671832691117464</v>
      </c>
    </row>
    <row r="1507" spans="1:6">
      <c r="A1507" t="s">
        <v>1534</v>
      </c>
      <c r="B1507" s="1">
        <v>9.2891976238658858E-2</v>
      </c>
      <c r="C1507" t="s">
        <v>1718</v>
      </c>
      <c r="D1507" s="1">
        <v>0.49490553607106658</v>
      </c>
      <c r="E1507" s="6" t="s">
        <v>1562</v>
      </c>
      <c r="F1507" s="1">
        <v>0.71968839326744027</v>
      </c>
    </row>
    <row r="1508" spans="1:6">
      <c r="A1508" t="s">
        <v>1534</v>
      </c>
      <c r="B1508" s="1">
        <v>9.2891976238658858E-2</v>
      </c>
      <c r="C1508" t="s">
        <v>1718</v>
      </c>
      <c r="D1508" s="1">
        <v>0.49490553607106658</v>
      </c>
      <c r="E1508" s="6" t="s">
        <v>1563</v>
      </c>
      <c r="F1508" s="1">
        <v>0.67580809909075856</v>
      </c>
    </row>
    <row r="1509" spans="1:6">
      <c r="A1509" t="s">
        <v>1534</v>
      </c>
      <c r="B1509" s="1">
        <v>9.2891976238658858E-2</v>
      </c>
      <c r="C1509" t="s">
        <v>1718</v>
      </c>
      <c r="D1509" s="1">
        <v>0.49490553607106658</v>
      </c>
      <c r="E1509" s="6" t="s">
        <v>1564</v>
      </c>
      <c r="F1509" s="1">
        <v>0.76131954737643015</v>
      </c>
    </row>
    <row r="1510" spans="1:6">
      <c r="A1510" t="s">
        <v>1534</v>
      </c>
      <c r="B1510" s="1">
        <v>9.2891976238658858E-2</v>
      </c>
      <c r="C1510" t="s">
        <v>1718</v>
      </c>
      <c r="D1510" s="1">
        <v>0.49490553607106658</v>
      </c>
      <c r="E1510" s="6" t="s">
        <v>1565</v>
      </c>
      <c r="F1510" s="1">
        <v>0.34378175471569317</v>
      </c>
    </row>
    <row r="1511" spans="1:6">
      <c r="A1511" t="s">
        <v>1534</v>
      </c>
      <c r="B1511" s="1">
        <v>9.2891976238658858E-2</v>
      </c>
      <c r="C1511" t="s">
        <v>1718</v>
      </c>
      <c r="D1511" s="1">
        <v>0.49490553607106658</v>
      </c>
      <c r="E1511" s="6" t="s">
        <v>1566</v>
      </c>
      <c r="F1511" s="1">
        <v>0.93675499739500201</v>
      </c>
    </row>
    <row r="1512" spans="1:6">
      <c r="A1512" t="s">
        <v>1534</v>
      </c>
      <c r="B1512" s="1">
        <v>9.2891976238658858E-2</v>
      </c>
      <c r="C1512" t="s">
        <v>1718</v>
      </c>
      <c r="D1512" s="1">
        <v>0.49490553607106658</v>
      </c>
      <c r="E1512" s="6" t="s">
        <v>1567</v>
      </c>
      <c r="F1512" s="1">
        <v>0.41977131244265697</v>
      </c>
    </row>
    <row r="1513" spans="1:6">
      <c r="A1513" t="s">
        <v>1534</v>
      </c>
      <c r="B1513" s="1">
        <v>9.2891976238658858E-2</v>
      </c>
      <c r="C1513" t="s">
        <v>1718</v>
      </c>
      <c r="D1513" s="1">
        <v>0.49490553607106658</v>
      </c>
      <c r="E1513" s="6" t="s">
        <v>1568</v>
      </c>
      <c r="F1513" s="1">
        <v>0.90362443482174137</v>
      </c>
    </row>
    <row r="1514" spans="1:6">
      <c r="A1514" t="s">
        <v>1534</v>
      </c>
      <c r="B1514" s="1">
        <v>9.2891976238658858E-2</v>
      </c>
      <c r="C1514" t="s">
        <v>1718</v>
      </c>
      <c r="D1514" s="1">
        <v>0.49490553607106658</v>
      </c>
      <c r="E1514" s="6" t="s">
        <v>1569</v>
      </c>
      <c r="F1514" s="1">
        <v>0.76333271879807263</v>
      </c>
    </row>
    <row r="1515" spans="1:6">
      <c r="A1515" t="s">
        <v>1534</v>
      </c>
      <c r="B1515" s="1">
        <v>9.2891976238658858E-2</v>
      </c>
      <c r="C1515" t="s">
        <v>1718</v>
      </c>
      <c r="D1515" s="1">
        <v>0.49490553607106658</v>
      </c>
      <c r="E1515" s="6" t="s">
        <v>1570</v>
      </c>
      <c r="F1515" s="1">
        <v>0.96125910957961802</v>
      </c>
    </row>
    <row r="1516" spans="1:6">
      <c r="A1516" t="s">
        <v>1534</v>
      </c>
      <c r="B1516" s="1">
        <v>9.2891976238658858E-2</v>
      </c>
      <c r="C1516" t="s">
        <v>1718</v>
      </c>
      <c r="D1516" s="1">
        <v>0.49490553607106658</v>
      </c>
      <c r="E1516" s="6" t="s">
        <v>1571</v>
      </c>
      <c r="F1516" s="1">
        <v>0.12362304803286428</v>
      </c>
    </row>
    <row r="1517" spans="1:6">
      <c r="A1517" t="s">
        <v>1534</v>
      </c>
      <c r="B1517" s="1">
        <v>9.2891976238658858E-2</v>
      </c>
      <c r="C1517" t="s">
        <v>1718</v>
      </c>
      <c r="D1517" s="1">
        <v>0.49490553607106658</v>
      </c>
      <c r="E1517" s="6" t="s">
        <v>1572</v>
      </c>
      <c r="F1517" s="1">
        <v>0.89350849421782652</v>
      </c>
    </row>
    <row r="1518" spans="1:6">
      <c r="A1518" t="s">
        <v>1534</v>
      </c>
      <c r="B1518" s="1">
        <v>9.2891976238658858E-2</v>
      </c>
      <c r="C1518" t="s">
        <v>1718</v>
      </c>
      <c r="D1518" s="1">
        <v>0.49490553607106658</v>
      </c>
      <c r="E1518" s="6" t="s">
        <v>1573</v>
      </c>
      <c r="F1518" s="1">
        <v>0.20775847966698213</v>
      </c>
    </row>
    <row r="1519" spans="1:6">
      <c r="A1519" t="s">
        <v>1534</v>
      </c>
      <c r="B1519" s="1">
        <v>9.2891976238658858E-2</v>
      </c>
      <c r="C1519" t="s">
        <v>1718</v>
      </c>
      <c r="D1519" s="1">
        <v>0.49490553607106658</v>
      </c>
      <c r="E1519" s="6" t="s">
        <v>1574</v>
      </c>
      <c r="F1519" s="1">
        <v>0.50727318008326483</v>
      </c>
    </row>
    <row r="1520" spans="1:6">
      <c r="A1520" t="s">
        <v>1534</v>
      </c>
      <c r="B1520" s="1">
        <v>9.2891976238658858E-2</v>
      </c>
      <c r="C1520" t="s">
        <v>1719</v>
      </c>
      <c r="D1520" s="1">
        <v>0.45538935045037354</v>
      </c>
      <c r="E1520" s="6" t="s">
        <v>1575</v>
      </c>
      <c r="F1520" s="1">
        <v>0.19139890397066761</v>
      </c>
    </row>
    <row r="1521" spans="1:6">
      <c r="A1521" t="s">
        <v>1534</v>
      </c>
      <c r="B1521" s="1">
        <v>9.2891976238658858E-2</v>
      </c>
      <c r="C1521" t="s">
        <v>1719</v>
      </c>
      <c r="D1521" s="1">
        <v>0.45538935045037354</v>
      </c>
      <c r="E1521" s="6" t="s">
        <v>1576</v>
      </c>
      <c r="F1521" s="1">
        <v>0.57481862546734153</v>
      </c>
    </row>
    <row r="1522" spans="1:6">
      <c r="A1522" t="s">
        <v>1534</v>
      </c>
      <c r="B1522" s="1">
        <v>9.2891976238658858E-2</v>
      </c>
      <c r="C1522" t="s">
        <v>1719</v>
      </c>
      <c r="D1522" s="1">
        <v>0.45538935045037354</v>
      </c>
      <c r="E1522" s="6" t="s">
        <v>1577</v>
      </c>
      <c r="F1522" s="1">
        <v>0.1218775256694441</v>
      </c>
    </row>
    <row r="1523" spans="1:6">
      <c r="A1523" t="s">
        <v>1534</v>
      </c>
      <c r="B1523" s="1">
        <v>9.2891976238658858E-2</v>
      </c>
      <c r="C1523" t="s">
        <v>1719</v>
      </c>
      <c r="D1523" s="1">
        <v>0.45538935045037354</v>
      </c>
      <c r="E1523" s="6" t="s">
        <v>1578</v>
      </c>
      <c r="F1523" s="1">
        <v>0.20307292055654025</v>
      </c>
    </row>
    <row r="1524" spans="1:6">
      <c r="A1524" t="s">
        <v>1534</v>
      </c>
      <c r="B1524" s="1">
        <v>9.2891976238658858E-2</v>
      </c>
      <c r="C1524" t="s">
        <v>1719</v>
      </c>
      <c r="D1524" s="1">
        <v>0.45538935045037354</v>
      </c>
      <c r="E1524" s="6" t="s">
        <v>1579</v>
      </c>
      <c r="F1524" s="1">
        <v>0.23008586913048323</v>
      </c>
    </row>
    <row r="1525" spans="1:6">
      <c r="A1525" t="s">
        <v>1534</v>
      </c>
      <c r="B1525" s="1">
        <v>9.2891976238658858E-2</v>
      </c>
      <c r="C1525" t="s">
        <v>1719</v>
      </c>
      <c r="D1525" s="1">
        <v>0.45538935045037354</v>
      </c>
      <c r="E1525" s="6" t="s">
        <v>1580</v>
      </c>
      <c r="F1525" s="1">
        <v>0.86862618378452994</v>
      </c>
    </row>
    <row r="1526" spans="1:6">
      <c r="A1526" t="s">
        <v>1534</v>
      </c>
      <c r="B1526" s="1">
        <v>9.2891976238658858E-2</v>
      </c>
      <c r="C1526" t="s">
        <v>1719</v>
      </c>
      <c r="D1526" s="1">
        <v>0.45538935045037354</v>
      </c>
      <c r="E1526" s="6" t="s">
        <v>1581</v>
      </c>
      <c r="F1526" s="1">
        <v>0.92373723711666955</v>
      </c>
    </row>
    <row r="1527" spans="1:6">
      <c r="A1527" t="s">
        <v>1534</v>
      </c>
      <c r="B1527" s="1">
        <v>9.2891976238658858E-2</v>
      </c>
      <c r="C1527" t="s">
        <v>1719</v>
      </c>
      <c r="D1527" s="1">
        <v>0.45538935045037354</v>
      </c>
      <c r="E1527" s="6" t="s">
        <v>1582</v>
      </c>
      <c r="F1527" s="1">
        <v>0.91554098124061856</v>
      </c>
    </row>
    <row r="1528" spans="1:6">
      <c r="A1528" t="s">
        <v>1534</v>
      </c>
      <c r="B1528" s="1">
        <v>9.2891976238658858E-2</v>
      </c>
      <c r="C1528" t="s">
        <v>1719</v>
      </c>
      <c r="D1528" s="1">
        <v>0.45538935045037354</v>
      </c>
      <c r="E1528" s="6" t="s">
        <v>1583</v>
      </c>
      <c r="F1528" s="1">
        <v>0.4399485371307561</v>
      </c>
    </row>
    <row r="1529" spans="1:6">
      <c r="A1529" t="s">
        <v>1534</v>
      </c>
      <c r="B1529" s="1">
        <v>9.2891976238658858E-2</v>
      </c>
      <c r="C1529" t="s">
        <v>1719</v>
      </c>
      <c r="D1529" s="1">
        <v>0.45538935045037354</v>
      </c>
      <c r="E1529" s="6" t="s">
        <v>1584</v>
      </c>
      <c r="F1529" s="1">
        <v>0.87153771191446339</v>
      </c>
    </row>
    <row r="1530" spans="1:6">
      <c r="A1530" t="s">
        <v>1534</v>
      </c>
      <c r="B1530" s="1">
        <v>9.2891976238658858E-2</v>
      </c>
      <c r="C1530" t="s">
        <v>1719</v>
      </c>
      <c r="D1530" s="1">
        <v>0.45538935045037354</v>
      </c>
      <c r="E1530" s="6" t="s">
        <v>1585</v>
      </c>
      <c r="F1530" s="1">
        <v>0.93035371403035816</v>
      </c>
    </row>
    <row r="1531" spans="1:6">
      <c r="A1531" t="s">
        <v>1534</v>
      </c>
      <c r="B1531" s="1">
        <v>9.2891976238658858E-2</v>
      </c>
      <c r="C1531" t="s">
        <v>1719</v>
      </c>
      <c r="D1531" s="1">
        <v>0.45538935045037354</v>
      </c>
      <c r="E1531" s="6" t="s">
        <v>1586</v>
      </c>
      <c r="F1531" s="1">
        <v>0.77535281350207819</v>
      </c>
    </row>
    <row r="1532" spans="1:6">
      <c r="A1532" t="s">
        <v>1534</v>
      </c>
      <c r="B1532" s="1">
        <v>9.2891976238658858E-2</v>
      </c>
      <c r="C1532" t="s">
        <v>1719</v>
      </c>
      <c r="D1532" s="1">
        <v>0.45538935045037354</v>
      </c>
      <c r="E1532" s="6" t="s">
        <v>1587</v>
      </c>
      <c r="F1532" s="1">
        <v>0.70074738814131321</v>
      </c>
    </row>
    <row r="1533" spans="1:6">
      <c r="A1533" t="s">
        <v>1534</v>
      </c>
      <c r="B1533" s="1">
        <v>9.2891976238658858E-2</v>
      </c>
      <c r="C1533" t="s">
        <v>1719</v>
      </c>
      <c r="D1533" s="1">
        <v>0.45538935045037354</v>
      </c>
      <c r="E1533" s="6" t="s">
        <v>1588</v>
      </c>
      <c r="F1533" s="1">
        <v>0.6335466817740848</v>
      </c>
    </row>
    <row r="1534" spans="1:6">
      <c r="A1534" t="s">
        <v>1534</v>
      </c>
      <c r="B1534" s="1">
        <v>9.2891976238658858E-2</v>
      </c>
      <c r="C1534" t="s">
        <v>1719</v>
      </c>
      <c r="D1534" s="1">
        <v>0.45538935045037354</v>
      </c>
      <c r="E1534" s="6" t="s">
        <v>1589</v>
      </c>
      <c r="F1534" s="1">
        <v>0.91200522456756483</v>
      </c>
    </row>
    <row r="1535" spans="1:6">
      <c r="A1535" t="s">
        <v>1534</v>
      </c>
      <c r="B1535" s="1">
        <v>9.2891976238658858E-2</v>
      </c>
      <c r="C1535" t="s">
        <v>1719</v>
      </c>
      <c r="D1535" s="1">
        <v>0.45538935045037354</v>
      </c>
      <c r="E1535" s="6" t="s">
        <v>1590</v>
      </c>
      <c r="F1535" s="1">
        <v>2.8339865494925842E-2</v>
      </c>
    </row>
    <row r="1536" spans="1:6">
      <c r="A1536" t="s">
        <v>1534</v>
      </c>
      <c r="B1536" s="1">
        <v>9.2891976238658858E-2</v>
      </c>
      <c r="C1536" t="s">
        <v>1719</v>
      </c>
      <c r="D1536" s="1">
        <v>0.45538935045037354</v>
      </c>
      <c r="E1536" s="6" t="s">
        <v>1591</v>
      </c>
      <c r="F1536" s="1">
        <v>0.22240076537586806</v>
      </c>
    </row>
    <row r="1537" spans="1:6">
      <c r="A1537" t="s">
        <v>1534</v>
      </c>
      <c r="B1537" s="1">
        <v>9.2891976238658858E-2</v>
      </c>
      <c r="C1537" t="s">
        <v>1719</v>
      </c>
      <c r="D1537" s="1">
        <v>0.45538935045037354</v>
      </c>
      <c r="E1537" s="6" t="s">
        <v>1592</v>
      </c>
      <c r="F1537" s="1">
        <v>0.17742498333591783</v>
      </c>
    </row>
    <row r="1538" spans="1:6">
      <c r="A1538" t="s">
        <v>1534</v>
      </c>
      <c r="B1538" s="1">
        <v>9.2891976238658858E-2</v>
      </c>
      <c r="C1538" t="s">
        <v>1719</v>
      </c>
      <c r="D1538" s="1">
        <v>0.45538935045037354</v>
      </c>
      <c r="E1538" s="6" t="s">
        <v>1593</v>
      </c>
      <c r="F1538" s="1">
        <v>0.96263670160032289</v>
      </c>
    </row>
    <row r="1539" spans="1:6">
      <c r="A1539" t="s">
        <v>1534</v>
      </c>
      <c r="B1539" s="1">
        <v>9.2891976238658858E-2</v>
      </c>
      <c r="C1539" t="s">
        <v>1719</v>
      </c>
      <c r="D1539" s="1">
        <v>0.45538935045037354</v>
      </c>
      <c r="E1539" s="6" t="s">
        <v>1594</v>
      </c>
      <c r="F1539" s="1">
        <v>0.81050767720252503</v>
      </c>
    </row>
    <row r="1540" spans="1:6">
      <c r="A1540" t="s">
        <v>1534</v>
      </c>
      <c r="B1540" s="1">
        <v>9.2891976238658858E-2</v>
      </c>
      <c r="C1540" t="s">
        <v>1719</v>
      </c>
      <c r="D1540" s="1">
        <v>0.45538935045037354</v>
      </c>
      <c r="E1540" s="6" t="s">
        <v>1595</v>
      </c>
      <c r="F1540" s="1">
        <v>9.8955333072350715E-2</v>
      </c>
    </row>
    <row r="1541" spans="1:6">
      <c r="A1541" t="s">
        <v>1534</v>
      </c>
      <c r="B1541" s="1">
        <v>9.2891976238658858E-2</v>
      </c>
      <c r="C1541" t="s">
        <v>1719</v>
      </c>
      <c r="D1541" s="1">
        <v>0.45538935045037354</v>
      </c>
      <c r="E1541" s="6" t="s">
        <v>1596</v>
      </c>
      <c r="F1541" s="1">
        <v>0.99361136898350244</v>
      </c>
    </row>
    <row r="1542" spans="1:6">
      <c r="A1542" t="s">
        <v>1534</v>
      </c>
      <c r="B1542" s="1">
        <v>9.2891976238658858E-2</v>
      </c>
      <c r="C1542" t="s">
        <v>1719</v>
      </c>
      <c r="D1542" s="1">
        <v>0.45538935045037354</v>
      </c>
      <c r="E1542" s="6" t="s">
        <v>1597</v>
      </c>
      <c r="F1542" s="1">
        <v>0.55030445845699538</v>
      </c>
    </row>
    <row r="1543" spans="1:6">
      <c r="A1543" t="s">
        <v>1534</v>
      </c>
      <c r="B1543" s="1">
        <v>9.2891976238658858E-2</v>
      </c>
      <c r="C1543" t="s">
        <v>1720</v>
      </c>
      <c r="D1543" s="1">
        <v>5.1153287088266608E-2</v>
      </c>
      <c r="E1543" s="6" t="s">
        <v>1598</v>
      </c>
      <c r="F1543" s="1">
        <v>0.69700690102950713</v>
      </c>
    </row>
    <row r="1544" spans="1:6">
      <c r="A1544" t="s">
        <v>1534</v>
      </c>
      <c r="B1544" s="1">
        <v>9.2891976238658858E-2</v>
      </c>
      <c r="C1544" t="s">
        <v>1720</v>
      </c>
      <c r="D1544" s="1">
        <v>5.1153287088266608E-2</v>
      </c>
      <c r="E1544" s="6" t="s">
        <v>1599</v>
      </c>
      <c r="F1544" s="1">
        <v>0.34572219902915746</v>
      </c>
    </row>
    <row r="1545" spans="1:6">
      <c r="A1545" t="s">
        <v>1534</v>
      </c>
      <c r="B1545" s="1">
        <v>9.2891976238658858E-2</v>
      </c>
      <c r="C1545" t="s">
        <v>1720</v>
      </c>
      <c r="D1545" s="1">
        <v>5.1153287088266608E-2</v>
      </c>
      <c r="E1545" s="6" t="s">
        <v>1600</v>
      </c>
      <c r="F1545" s="1">
        <v>0.28162203571320499</v>
      </c>
    </row>
    <row r="1546" spans="1:6">
      <c r="A1546" t="s">
        <v>1534</v>
      </c>
      <c r="B1546" s="1">
        <v>9.2891976238658858E-2</v>
      </c>
      <c r="C1546" t="s">
        <v>1720</v>
      </c>
      <c r="D1546" s="1">
        <v>5.1153287088266608E-2</v>
      </c>
      <c r="E1546" s="6" t="s">
        <v>1601</v>
      </c>
      <c r="F1546" s="1">
        <v>0.37678219028833748</v>
      </c>
    </row>
    <row r="1547" spans="1:6">
      <c r="A1547" t="s">
        <v>1534</v>
      </c>
      <c r="B1547" s="1">
        <v>9.2891976238658858E-2</v>
      </c>
      <c r="C1547" t="s">
        <v>1720</v>
      </c>
      <c r="D1547" s="1">
        <v>5.1153287088266608E-2</v>
      </c>
      <c r="E1547" s="6" t="s">
        <v>1602</v>
      </c>
      <c r="F1547" s="1">
        <v>0.10212190859655124</v>
      </c>
    </row>
    <row r="1548" spans="1:6">
      <c r="A1548" t="s">
        <v>1534</v>
      </c>
      <c r="B1548" s="1">
        <v>9.2891976238658858E-2</v>
      </c>
      <c r="C1548" t="s">
        <v>1720</v>
      </c>
      <c r="D1548" s="1">
        <v>5.1153287088266608E-2</v>
      </c>
      <c r="E1548" s="6" t="s">
        <v>1603</v>
      </c>
      <c r="F1548" s="1">
        <v>0.82185325046206281</v>
      </c>
    </row>
    <row r="1549" spans="1:6">
      <c r="A1549" t="s">
        <v>1534</v>
      </c>
      <c r="B1549" s="1">
        <v>9.2891976238658858E-2</v>
      </c>
      <c r="C1549" t="s">
        <v>1720</v>
      </c>
      <c r="D1549" s="1">
        <v>5.1153287088266608E-2</v>
      </c>
      <c r="E1549" s="6" t="s">
        <v>1604</v>
      </c>
      <c r="F1549" s="1">
        <v>0.61847587593384101</v>
      </c>
    </row>
    <row r="1550" spans="1:6">
      <c r="A1550" t="s">
        <v>1534</v>
      </c>
      <c r="B1550" s="1">
        <v>9.2891976238658858E-2</v>
      </c>
      <c r="C1550" t="s">
        <v>1720</v>
      </c>
      <c r="D1550" s="1">
        <v>5.1153287088266608E-2</v>
      </c>
      <c r="E1550" s="6" t="s">
        <v>1605</v>
      </c>
      <c r="F1550" s="1">
        <v>0.74166202752615862</v>
      </c>
    </row>
    <row r="1551" spans="1:6">
      <c r="A1551" t="s">
        <v>1534</v>
      </c>
      <c r="B1551" s="1">
        <v>9.2891976238658858E-2</v>
      </c>
      <c r="C1551" t="s">
        <v>1720</v>
      </c>
      <c r="D1551" s="1">
        <v>5.1153287088266608E-2</v>
      </c>
      <c r="E1551" s="6" t="s">
        <v>1606</v>
      </c>
      <c r="F1551" s="1">
        <v>0.62832224775473999</v>
      </c>
    </row>
    <row r="1552" spans="1:6">
      <c r="A1552" t="s">
        <v>1534</v>
      </c>
      <c r="B1552" s="1">
        <v>9.2891976238658858E-2</v>
      </c>
      <c r="C1552" t="s">
        <v>1720</v>
      </c>
      <c r="D1552" s="1">
        <v>5.1153287088266608E-2</v>
      </c>
      <c r="E1552" s="6" t="s">
        <v>1607</v>
      </c>
      <c r="F1552" s="1">
        <v>0.24868500724678588</v>
      </c>
    </row>
    <row r="1553" spans="1:6">
      <c r="A1553" t="s">
        <v>1534</v>
      </c>
      <c r="B1553" s="1">
        <v>9.2891976238658858E-2</v>
      </c>
      <c r="C1553" t="s">
        <v>1720</v>
      </c>
      <c r="D1553" s="1">
        <v>5.1153287088266608E-2</v>
      </c>
      <c r="E1553" s="6" t="s">
        <v>1608</v>
      </c>
      <c r="F1553" s="1">
        <v>0.86804859628197462</v>
      </c>
    </row>
    <row r="1554" spans="1:6">
      <c r="A1554" t="s">
        <v>1534</v>
      </c>
      <c r="B1554" s="1">
        <v>9.2891976238658858E-2</v>
      </c>
      <c r="C1554" t="s">
        <v>1720</v>
      </c>
      <c r="D1554" s="1">
        <v>5.1153287088266608E-2</v>
      </c>
      <c r="E1554" s="6" t="s">
        <v>1609</v>
      </c>
      <c r="F1554" s="1">
        <v>0.48531496171107158</v>
      </c>
    </row>
    <row r="1555" spans="1:6">
      <c r="A1555" t="s">
        <v>1534</v>
      </c>
      <c r="B1555" s="1">
        <v>9.2891976238658858E-2</v>
      </c>
      <c r="C1555" t="s">
        <v>1720</v>
      </c>
      <c r="D1555" s="1">
        <v>5.1153287088266608E-2</v>
      </c>
      <c r="E1555" s="6" t="s">
        <v>1610</v>
      </c>
      <c r="F1555" s="1">
        <v>0.7717143575535117</v>
      </c>
    </row>
    <row r="1556" spans="1:6">
      <c r="A1556" t="s">
        <v>1534</v>
      </c>
      <c r="B1556" s="1">
        <v>9.2891976238658858E-2</v>
      </c>
      <c r="C1556" t="s">
        <v>1720</v>
      </c>
      <c r="D1556" s="1">
        <v>5.1153287088266608E-2</v>
      </c>
      <c r="E1556" s="6" t="s">
        <v>1611</v>
      </c>
      <c r="F1556" s="1">
        <v>4.9190523439294198E-2</v>
      </c>
    </row>
    <row r="1557" spans="1:6">
      <c r="A1557" t="s">
        <v>1534</v>
      </c>
      <c r="B1557" s="1">
        <v>9.2891976238658858E-2</v>
      </c>
      <c r="C1557" t="s">
        <v>1720</v>
      </c>
      <c r="D1557" s="1">
        <v>5.1153287088266608E-2</v>
      </c>
      <c r="E1557" s="6" t="s">
        <v>1612</v>
      </c>
      <c r="F1557" s="1">
        <v>0.80143802562048716</v>
      </c>
    </row>
    <row r="1558" spans="1:6">
      <c r="A1558" t="s">
        <v>1534</v>
      </c>
      <c r="B1558" s="1">
        <v>9.2891976238658858E-2</v>
      </c>
      <c r="C1558" t="s">
        <v>1720</v>
      </c>
      <c r="D1558" s="1">
        <v>5.1153287088266608E-2</v>
      </c>
      <c r="E1558" s="6" t="s">
        <v>1613</v>
      </c>
      <c r="F1558" s="1">
        <v>0.71135382367197442</v>
      </c>
    </row>
    <row r="1559" spans="1:6">
      <c r="A1559" t="s">
        <v>1534</v>
      </c>
      <c r="B1559" s="1">
        <v>9.2891976238658858E-2</v>
      </c>
      <c r="C1559" t="s">
        <v>1720</v>
      </c>
      <c r="D1559" s="1">
        <v>5.1153287088266608E-2</v>
      </c>
      <c r="E1559" s="6" t="s">
        <v>1614</v>
      </c>
      <c r="F1559" s="1">
        <v>0.17903410826661448</v>
      </c>
    </row>
    <row r="1560" spans="1:6">
      <c r="A1560" t="s">
        <v>1534</v>
      </c>
      <c r="B1560" s="1">
        <v>9.2891976238658858E-2</v>
      </c>
      <c r="C1560" t="s">
        <v>1720</v>
      </c>
      <c r="D1560" s="1">
        <v>5.1153287088266608E-2</v>
      </c>
      <c r="E1560" s="6" t="s">
        <v>1615</v>
      </c>
      <c r="F1560" s="1">
        <v>0.35224684386097083</v>
      </c>
    </row>
    <row r="1561" spans="1:6">
      <c r="A1561" t="s">
        <v>1534</v>
      </c>
      <c r="B1561" s="1">
        <v>9.2891976238658858E-2</v>
      </c>
      <c r="C1561" t="s">
        <v>1720</v>
      </c>
      <c r="D1561" s="1">
        <v>5.1153287088266608E-2</v>
      </c>
      <c r="E1561" s="6" t="s">
        <v>1616</v>
      </c>
      <c r="F1561" s="1">
        <v>0.75448316696869611</v>
      </c>
    </row>
    <row r="1562" spans="1:6">
      <c r="A1562" t="s">
        <v>1534</v>
      </c>
      <c r="B1562" s="1">
        <v>9.2891976238658858E-2</v>
      </c>
      <c r="C1562" t="s">
        <v>1720</v>
      </c>
      <c r="D1562" s="1">
        <v>5.1153287088266608E-2</v>
      </c>
      <c r="E1562" s="6" t="s">
        <v>1617</v>
      </c>
      <c r="F1562" s="1">
        <v>0.47894773878032115</v>
      </c>
    </row>
    <row r="1563" spans="1:6">
      <c r="A1563" t="s">
        <v>1534</v>
      </c>
      <c r="B1563" s="1">
        <v>9.2891976238658858E-2</v>
      </c>
      <c r="C1563" t="s">
        <v>1720</v>
      </c>
      <c r="D1563" s="1">
        <v>5.1153287088266608E-2</v>
      </c>
      <c r="E1563" s="6" t="s">
        <v>1618</v>
      </c>
      <c r="F1563" s="1">
        <v>0.89523016638139108</v>
      </c>
    </row>
    <row r="1564" spans="1:6">
      <c r="A1564" t="s">
        <v>1534</v>
      </c>
      <c r="B1564" s="1">
        <v>9.2891976238658858E-2</v>
      </c>
      <c r="C1564" t="s">
        <v>1720</v>
      </c>
      <c r="D1564" s="1">
        <v>5.1153287088266608E-2</v>
      </c>
      <c r="E1564" s="6" t="s">
        <v>1619</v>
      </c>
      <c r="F1564" s="1">
        <v>0.35441178979131538</v>
      </c>
    </row>
    <row r="1565" spans="1:6">
      <c r="A1565" t="s">
        <v>1534</v>
      </c>
      <c r="B1565" s="1">
        <v>9.2891976238658858E-2</v>
      </c>
      <c r="C1565" t="s">
        <v>1720</v>
      </c>
      <c r="D1565" s="1">
        <v>5.1153287088266608E-2</v>
      </c>
      <c r="E1565" s="6" t="s">
        <v>1620</v>
      </c>
      <c r="F1565" s="1">
        <v>0.34860073462863972</v>
      </c>
    </row>
    <row r="1566" spans="1:6">
      <c r="A1566" t="s">
        <v>1534</v>
      </c>
      <c r="B1566" s="1">
        <v>9.2891976238658858E-2</v>
      </c>
      <c r="C1566" t="s">
        <v>1720</v>
      </c>
      <c r="D1566" s="1">
        <v>5.1153287088266608E-2</v>
      </c>
      <c r="E1566" s="6" t="s">
        <v>1621</v>
      </c>
      <c r="F1566" s="1">
        <v>0.73809077995397532</v>
      </c>
    </row>
    <row r="1567" spans="1:6">
      <c r="A1567" t="s">
        <v>1534</v>
      </c>
      <c r="B1567" s="1">
        <v>9.2891976238658858E-2</v>
      </c>
      <c r="C1567" t="s">
        <v>1721</v>
      </c>
      <c r="D1567" s="1">
        <v>0.97548158971023757</v>
      </c>
      <c r="E1567" s="6" t="s">
        <v>1622</v>
      </c>
      <c r="F1567" s="1">
        <v>0.11108638818107386</v>
      </c>
    </row>
    <row r="1568" spans="1:6">
      <c r="A1568" t="s">
        <v>1534</v>
      </c>
      <c r="B1568" s="1">
        <v>9.2891976238658858E-2</v>
      </c>
      <c r="C1568" t="s">
        <v>1721</v>
      </c>
      <c r="D1568" s="1">
        <v>0.97548158971023757</v>
      </c>
      <c r="E1568" s="6" t="s">
        <v>1623</v>
      </c>
      <c r="F1568" s="1">
        <v>0.10171069251715459</v>
      </c>
    </row>
    <row r="1569" spans="1:6">
      <c r="A1569" t="s">
        <v>1534</v>
      </c>
      <c r="B1569" s="1">
        <v>9.2891976238658858E-2</v>
      </c>
      <c r="C1569" t="s">
        <v>1721</v>
      </c>
      <c r="D1569" s="1">
        <v>0.97548158971023757</v>
      </c>
      <c r="E1569" s="6" t="s">
        <v>1624</v>
      </c>
      <c r="F1569" s="1">
        <v>0.66344541953862146</v>
      </c>
    </row>
    <row r="1570" spans="1:6">
      <c r="A1570" t="s">
        <v>1534</v>
      </c>
      <c r="B1570" s="1">
        <v>9.2891976238658858E-2</v>
      </c>
      <c r="C1570" t="s">
        <v>1721</v>
      </c>
      <c r="D1570" s="1">
        <v>0.97548158971023757</v>
      </c>
      <c r="E1570" s="6" t="s">
        <v>1625</v>
      </c>
      <c r="F1570" s="1">
        <v>0.61750322751565068</v>
      </c>
    </row>
    <row r="1571" spans="1:6">
      <c r="A1571" t="s">
        <v>1534</v>
      </c>
      <c r="B1571" s="1">
        <v>9.2891976238658858E-2</v>
      </c>
      <c r="C1571" t="s">
        <v>1721</v>
      </c>
      <c r="D1571" s="1">
        <v>0.97548158971023757</v>
      </c>
      <c r="E1571" s="6" t="s">
        <v>1626</v>
      </c>
      <c r="F1571" s="1">
        <v>5.6293869244661843E-2</v>
      </c>
    </row>
    <row r="1572" spans="1:6">
      <c r="A1572" t="s">
        <v>1534</v>
      </c>
      <c r="B1572" s="1">
        <v>9.2891976238658858E-2</v>
      </c>
      <c r="C1572" t="s">
        <v>1721</v>
      </c>
      <c r="D1572" s="1">
        <v>0.97548158971023757</v>
      </c>
      <c r="E1572" s="6" t="s">
        <v>1627</v>
      </c>
      <c r="F1572" s="1">
        <v>0.76976842443061444</v>
      </c>
    </row>
    <row r="1573" spans="1:6">
      <c r="A1573" t="s">
        <v>1534</v>
      </c>
      <c r="B1573" s="1">
        <v>9.2891976238658858E-2</v>
      </c>
      <c r="C1573" t="s">
        <v>1721</v>
      </c>
      <c r="D1573" s="1">
        <v>0.97548158971023757</v>
      </c>
      <c r="E1573" s="6" t="s">
        <v>1628</v>
      </c>
      <c r="F1573" s="1">
        <v>0.41276127474470103</v>
      </c>
    </row>
    <row r="1574" spans="1:6">
      <c r="A1574" t="s">
        <v>1534</v>
      </c>
      <c r="B1574" s="1">
        <v>9.2891976238658858E-2</v>
      </c>
      <c r="C1574" t="s">
        <v>1721</v>
      </c>
      <c r="D1574" s="1">
        <v>0.97548158971023757</v>
      </c>
      <c r="E1574" s="6" t="s">
        <v>1629</v>
      </c>
      <c r="F1574" s="1">
        <v>0.95906639415865358</v>
      </c>
    </row>
    <row r="1575" spans="1:6">
      <c r="A1575" t="s">
        <v>1534</v>
      </c>
      <c r="B1575" s="1">
        <v>9.2891976238658858E-2</v>
      </c>
      <c r="C1575" t="s">
        <v>1721</v>
      </c>
      <c r="D1575" s="1">
        <v>0.97548158971023757</v>
      </c>
      <c r="E1575" s="6" t="s">
        <v>1630</v>
      </c>
      <c r="F1575" s="1">
        <v>0.45177979943199764</v>
      </c>
    </row>
    <row r="1576" spans="1:6">
      <c r="A1576" t="s">
        <v>1534</v>
      </c>
      <c r="B1576" s="1">
        <v>9.2891976238658858E-2</v>
      </c>
      <c r="C1576" t="s">
        <v>1721</v>
      </c>
      <c r="D1576" s="1">
        <v>0.97548158971023757</v>
      </c>
      <c r="E1576" s="6" t="s">
        <v>1631</v>
      </c>
      <c r="F1576" s="1">
        <v>0.33011169530009654</v>
      </c>
    </row>
    <row r="1577" spans="1:6">
      <c r="A1577" t="s">
        <v>1534</v>
      </c>
      <c r="B1577" s="1">
        <v>9.2891976238658858E-2</v>
      </c>
      <c r="C1577" t="s">
        <v>1721</v>
      </c>
      <c r="D1577" s="1">
        <v>0.97548158971023757</v>
      </c>
      <c r="E1577" s="6" t="s">
        <v>1632</v>
      </c>
      <c r="F1577" s="1">
        <v>0.94731622100058333</v>
      </c>
    </row>
    <row r="1578" spans="1:6">
      <c r="A1578" t="s">
        <v>1534</v>
      </c>
      <c r="B1578" s="1">
        <v>9.2891976238658858E-2</v>
      </c>
      <c r="C1578" t="s">
        <v>1721</v>
      </c>
      <c r="D1578" s="1">
        <v>0.97548158971023757</v>
      </c>
      <c r="E1578" s="6" t="s">
        <v>1633</v>
      </c>
      <c r="F1578" s="1">
        <v>1.5152782575424739E-2</v>
      </c>
    </row>
    <row r="1579" spans="1:6">
      <c r="A1579" t="s">
        <v>1534</v>
      </c>
      <c r="B1579" s="1">
        <v>9.2891976238658858E-2</v>
      </c>
      <c r="C1579" t="s">
        <v>1721</v>
      </c>
      <c r="D1579" s="1">
        <v>0.97548158971023757</v>
      </c>
      <c r="E1579" s="6" t="s">
        <v>1634</v>
      </c>
      <c r="F1579" s="1">
        <v>0.30923206642999401</v>
      </c>
    </row>
    <row r="1580" spans="1:6">
      <c r="A1580" t="s">
        <v>1534</v>
      </c>
      <c r="B1580" s="1">
        <v>9.2891976238658858E-2</v>
      </c>
      <c r="C1580" t="s">
        <v>1721</v>
      </c>
      <c r="D1580" s="1">
        <v>0.97548158971023757</v>
      </c>
      <c r="E1580" s="6" t="s">
        <v>1635</v>
      </c>
      <c r="F1580" s="1">
        <v>0.75137339748746224</v>
      </c>
    </row>
    <row r="1581" spans="1:6">
      <c r="A1581" t="s">
        <v>1534</v>
      </c>
      <c r="B1581" s="1">
        <v>9.2891976238658858E-2</v>
      </c>
      <c r="C1581" t="s">
        <v>1721</v>
      </c>
      <c r="D1581" s="1">
        <v>0.97548158971023757</v>
      </c>
      <c r="E1581" s="6" t="s">
        <v>1636</v>
      </c>
      <c r="F1581" s="1">
        <v>0.31925135628627477</v>
      </c>
    </row>
    <row r="1582" spans="1:6">
      <c r="A1582" t="s">
        <v>1534</v>
      </c>
      <c r="B1582" s="1">
        <v>9.2891976238658858E-2</v>
      </c>
      <c r="C1582" t="s">
        <v>1721</v>
      </c>
      <c r="D1582" s="1">
        <v>0.97548158971023757</v>
      </c>
      <c r="E1582" s="6" t="s">
        <v>1637</v>
      </c>
      <c r="F1582" s="1">
        <v>0.63550933243599861</v>
      </c>
    </row>
    <row r="1583" spans="1:6">
      <c r="A1583" t="s">
        <v>1534</v>
      </c>
      <c r="B1583" s="1">
        <v>9.2891976238658858E-2</v>
      </c>
      <c r="C1583" t="s">
        <v>1721</v>
      </c>
      <c r="D1583" s="1">
        <v>0.97548158971023757</v>
      </c>
      <c r="E1583" s="6" t="s">
        <v>1638</v>
      </c>
      <c r="F1583" s="1">
        <v>0.60837269419629714</v>
      </c>
    </row>
    <row r="1584" spans="1:6">
      <c r="A1584" t="s">
        <v>1534</v>
      </c>
      <c r="B1584" s="1">
        <v>9.2891976238658858E-2</v>
      </c>
      <c r="C1584" t="s">
        <v>1721</v>
      </c>
      <c r="D1584" s="1">
        <v>0.97548158971023757</v>
      </c>
      <c r="E1584" s="6" t="s">
        <v>1639</v>
      </c>
      <c r="F1584" s="1">
        <v>0.44261605979480489</v>
      </c>
    </row>
    <row r="1585" spans="1:6">
      <c r="A1585" t="s">
        <v>1534</v>
      </c>
      <c r="B1585" s="1">
        <v>9.2891976238658858E-2</v>
      </c>
      <c r="C1585" t="s">
        <v>1721</v>
      </c>
      <c r="D1585" s="1">
        <v>0.97548158971023757</v>
      </c>
      <c r="E1585" s="6" t="s">
        <v>1640</v>
      </c>
      <c r="F1585" s="1">
        <v>0.31488037944602876</v>
      </c>
    </row>
    <row r="1586" spans="1:6">
      <c r="A1586" t="s">
        <v>1534</v>
      </c>
      <c r="B1586" s="1">
        <v>9.2891976238658858E-2</v>
      </c>
      <c r="C1586" t="s">
        <v>1721</v>
      </c>
      <c r="D1586" s="1">
        <v>0.97548158971023757</v>
      </c>
      <c r="E1586" s="6" t="s">
        <v>1641</v>
      </c>
      <c r="F1586" s="1">
        <v>0.67392087752667096</v>
      </c>
    </row>
    <row r="1587" spans="1:6">
      <c r="A1587" t="s">
        <v>1534</v>
      </c>
      <c r="B1587" s="1">
        <v>9.2891976238658858E-2</v>
      </c>
      <c r="C1587" t="s">
        <v>1721</v>
      </c>
      <c r="D1587" s="1">
        <v>0.97548158971023757</v>
      </c>
      <c r="E1587" s="6" t="s">
        <v>1642</v>
      </c>
      <c r="F1587" s="1">
        <v>0.51026300204033836</v>
      </c>
    </row>
    <row r="1588" spans="1:6">
      <c r="A1588" t="s">
        <v>1534</v>
      </c>
      <c r="B1588" s="1">
        <v>9.2891976238658858E-2</v>
      </c>
      <c r="C1588" t="s">
        <v>1721</v>
      </c>
      <c r="D1588" s="1">
        <v>0.97548158971023757</v>
      </c>
      <c r="E1588" s="6" t="s">
        <v>1643</v>
      </c>
      <c r="F1588" s="1">
        <v>0.89945345133910004</v>
      </c>
    </row>
    <row r="1589" spans="1:6">
      <c r="A1589" t="s">
        <v>1534</v>
      </c>
      <c r="B1589" s="1">
        <v>9.2891976238658858E-2</v>
      </c>
      <c r="C1589" t="s">
        <v>1721</v>
      </c>
      <c r="D1589" s="1">
        <v>0.97548158971023757</v>
      </c>
      <c r="E1589" s="6" t="s">
        <v>1644</v>
      </c>
      <c r="F1589" s="1">
        <v>0.68232167434792179</v>
      </c>
    </row>
    <row r="1590" spans="1:6">
      <c r="A1590" t="s">
        <v>1534</v>
      </c>
      <c r="B1590" s="1">
        <v>9.2891976238658858E-2</v>
      </c>
      <c r="C1590" t="s">
        <v>1722</v>
      </c>
      <c r="D1590" s="1">
        <v>0.85426708609038782</v>
      </c>
      <c r="E1590" s="6" t="s">
        <v>1645</v>
      </c>
      <c r="F1590" s="1">
        <v>0.87117746176701405</v>
      </c>
    </row>
    <row r="1591" spans="1:6">
      <c r="A1591" t="s">
        <v>1534</v>
      </c>
      <c r="B1591" s="1">
        <v>9.2891976238658858E-2</v>
      </c>
      <c r="C1591" t="s">
        <v>1722</v>
      </c>
      <c r="D1591" s="1">
        <v>0.85426708609038782</v>
      </c>
      <c r="E1591" s="6" t="s">
        <v>1646</v>
      </c>
      <c r="F1591" s="1">
        <v>0.48894208942508233</v>
      </c>
    </row>
    <row r="1592" spans="1:6">
      <c r="A1592" t="s">
        <v>1534</v>
      </c>
      <c r="B1592" s="1">
        <v>9.2891976238658858E-2</v>
      </c>
      <c r="C1592" t="s">
        <v>1722</v>
      </c>
      <c r="D1592" s="1">
        <v>0.85426708609038782</v>
      </c>
      <c r="E1592" s="6" t="s">
        <v>1647</v>
      </c>
      <c r="F1592" s="1">
        <v>0.34445108365422683</v>
      </c>
    </row>
    <row r="1593" spans="1:6">
      <c r="A1593" t="s">
        <v>1534</v>
      </c>
      <c r="B1593" s="1">
        <v>9.2891976238658858E-2</v>
      </c>
      <c r="C1593" t="s">
        <v>1722</v>
      </c>
      <c r="D1593" s="1">
        <v>0.85426708609038782</v>
      </c>
      <c r="E1593" s="6" t="s">
        <v>1648</v>
      </c>
      <c r="F1593" s="1">
        <v>0.81899676793518839</v>
      </c>
    </row>
    <row r="1594" spans="1:6">
      <c r="A1594" t="s">
        <v>1534</v>
      </c>
      <c r="B1594" s="1">
        <v>9.2891976238658858E-2</v>
      </c>
      <c r="C1594" t="s">
        <v>1722</v>
      </c>
      <c r="D1594" s="1">
        <v>0.85426708609038782</v>
      </c>
      <c r="E1594" s="6" t="s">
        <v>1649</v>
      </c>
      <c r="F1594" s="1">
        <v>0.15621311449084463</v>
      </c>
    </row>
    <row r="1595" spans="1:6">
      <c r="A1595" t="s">
        <v>1534</v>
      </c>
      <c r="B1595" s="1">
        <v>9.2891976238658858E-2</v>
      </c>
      <c r="C1595" t="s">
        <v>1722</v>
      </c>
      <c r="D1595" s="1">
        <v>0.85426708609038782</v>
      </c>
      <c r="E1595" s="6" t="s">
        <v>1650</v>
      </c>
      <c r="F1595" s="1">
        <v>0.55520475103984501</v>
      </c>
    </row>
    <row r="1596" spans="1:6">
      <c r="A1596" t="s">
        <v>1534</v>
      </c>
      <c r="B1596" s="1">
        <v>9.2891976238658858E-2</v>
      </c>
      <c r="C1596" t="s">
        <v>1722</v>
      </c>
      <c r="D1596" s="1">
        <v>0.85426708609038782</v>
      </c>
      <c r="E1596" s="6" t="s">
        <v>1651</v>
      </c>
      <c r="F1596" s="1">
        <v>0.77014218924859812</v>
      </c>
    </row>
    <row r="1597" spans="1:6">
      <c r="A1597" t="s">
        <v>1534</v>
      </c>
      <c r="B1597" s="1">
        <v>9.2891976238658858E-2</v>
      </c>
      <c r="C1597" t="s">
        <v>1722</v>
      </c>
      <c r="D1597" s="1">
        <v>0.85426708609038782</v>
      </c>
      <c r="E1597" s="6" t="s">
        <v>1652</v>
      </c>
      <c r="F1597" s="1">
        <v>0.4592698139479473</v>
      </c>
    </row>
    <row r="1598" spans="1:6">
      <c r="A1598" t="s">
        <v>1534</v>
      </c>
      <c r="B1598" s="1">
        <v>9.2891976238658858E-2</v>
      </c>
      <c r="C1598" t="s">
        <v>1722</v>
      </c>
      <c r="D1598" s="1">
        <v>0.85426708609038782</v>
      </c>
      <c r="E1598" s="6" t="s">
        <v>1653</v>
      </c>
      <c r="F1598" s="1">
        <v>0.68018939304687953</v>
      </c>
    </row>
    <row r="1599" spans="1:6">
      <c r="A1599" t="s">
        <v>1534</v>
      </c>
      <c r="B1599" s="1">
        <v>9.2891976238658858E-2</v>
      </c>
      <c r="C1599" t="s">
        <v>1722</v>
      </c>
      <c r="D1599" s="1">
        <v>0.85426708609038782</v>
      </c>
      <c r="E1599" s="6" t="s">
        <v>1654</v>
      </c>
      <c r="F1599" s="1">
        <v>0.51409422941819127</v>
      </c>
    </row>
    <row r="1600" spans="1:6">
      <c r="A1600" t="s">
        <v>1534</v>
      </c>
      <c r="B1600" s="1">
        <v>9.2891976238658858E-2</v>
      </c>
      <c r="C1600" t="s">
        <v>1722</v>
      </c>
      <c r="D1600" s="1">
        <v>0.85426708609038782</v>
      </c>
      <c r="E1600" s="6" t="s">
        <v>1655</v>
      </c>
      <c r="F1600" s="1">
        <v>3.0362818720868212E-3</v>
      </c>
    </row>
    <row r="1601" spans="1:6">
      <c r="A1601" t="s">
        <v>1534</v>
      </c>
      <c r="B1601" s="1">
        <v>9.2891976238658858E-2</v>
      </c>
      <c r="C1601" t="s">
        <v>1722</v>
      </c>
      <c r="D1601" s="1">
        <v>0.85426708609038782</v>
      </c>
      <c r="E1601" s="6" t="s">
        <v>1656</v>
      </c>
      <c r="F1601" s="1">
        <v>0.8070848067094577</v>
      </c>
    </row>
    <row r="1602" spans="1:6">
      <c r="A1602" t="s">
        <v>1534</v>
      </c>
      <c r="B1602" s="1">
        <v>9.2891976238658858E-2</v>
      </c>
      <c r="C1602" t="s">
        <v>1722</v>
      </c>
      <c r="D1602" s="1">
        <v>0.85426708609038782</v>
      </c>
      <c r="E1602" s="6" t="s">
        <v>1657</v>
      </c>
      <c r="F1602" s="1">
        <v>0.54518916200302359</v>
      </c>
    </row>
    <row r="1603" spans="1:6">
      <c r="A1603" t="s">
        <v>1534</v>
      </c>
      <c r="B1603" s="1">
        <v>9.2891976238658858E-2</v>
      </c>
      <c r="C1603" t="s">
        <v>1722</v>
      </c>
      <c r="D1603" s="1">
        <v>0.85426708609038782</v>
      </c>
      <c r="E1603" s="6" t="s">
        <v>1658</v>
      </c>
      <c r="F1603" s="1">
        <v>0.81219761646879862</v>
      </c>
    </row>
    <row r="1604" spans="1:6">
      <c r="A1604" t="s">
        <v>1534</v>
      </c>
      <c r="B1604" s="1">
        <v>9.2891976238658858E-2</v>
      </c>
      <c r="C1604" t="s">
        <v>1722</v>
      </c>
      <c r="D1604" s="1">
        <v>0.85426708609038782</v>
      </c>
      <c r="E1604" s="6" t="s">
        <v>1659</v>
      </c>
      <c r="F1604" s="1">
        <v>0.13333789694517673</v>
      </c>
    </row>
    <row r="1605" spans="1:6">
      <c r="A1605" t="s">
        <v>1534</v>
      </c>
      <c r="B1605" s="1">
        <v>9.2891976238658858E-2</v>
      </c>
      <c r="C1605" t="s">
        <v>1723</v>
      </c>
      <c r="D1605" s="1">
        <v>0.32799101029205158</v>
      </c>
      <c r="E1605" s="6" t="s">
        <v>1660</v>
      </c>
      <c r="F1605" s="1">
        <v>0.52492602484274964</v>
      </c>
    </row>
    <row r="1606" spans="1:6">
      <c r="A1606" t="s">
        <v>1534</v>
      </c>
      <c r="B1606" s="1">
        <v>9.2891976238658858E-2</v>
      </c>
      <c r="C1606" t="s">
        <v>1723</v>
      </c>
      <c r="D1606" s="1">
        <v>0.32799101029205158</v>
      </c>
      <c r="E1606" s="6" t="s">
        <v>1661</v>
      </c>
      <c r="F1606" s="1">
        <v>0.54342606548966743</v>
      </c>
    </row>
    <row r="1607" spans="1:6">
      <c r="A1607" t="s">
        <v>1534</v>
      </c>
      <c r="B1607" s="1">
        <v>9.2891976238658858E-2</v>
      </c>
      <c r="C1607" t="s">
        <v>1723</v>
      </c>
      <c r="D1607" s="1">
        <v>0.32799101029205158</v>
      </c>
      <c r="E1607" s="6" t="s">
        <v>1662</v>
      </c>
      <c r="F1607" s="1">
        <v>0.91259642992591461</v>
      </c>
    </row>
    <row r="1608" spans="1:6">
      <c r="A1608" t="s">
        <v>1534</v>
      </c>
      <c r="B1608" s="1">
        <v>9.2891976238658899E-2</v>
      </c>
      <c r="C1608" t="s">
        <v>1723</v>
      </c>
      <c r="D1608" s="1">
        <v>0.32799101029205158</v>
      </c>
      <c r="E1608" s="6" t="s">
        <v>1663</v>
      </c>
      <c r="F1608" s="1">
        <v>0.19140501667124743</v>
      </c>
    </row>
    <row r="1609" spans="1:6">
      <c r="A1609" t="s">
        <v>1534</v>
      </c>
      <c r="B1609" s="1">
        <v>9.2891976238658858E-2</v>
      </c>
      <c r="C1609" t="s">
        <v>1723</v>
      </c>
      <c r="D1609" s="1">
        <v>0.32799101029205158</v>
      </c>
      <c r="E1609" s="6" t="s">
        <v>1664</v>
      </c>
      <c r="F1609" s="1">
        <v>7.2317211830131956E-2</v>
      </c>
    </row>
    <row r="1610" spans="1:6">
      <c r="A1610" t="s">
        <v>1534</v>
      </c>
      <c r="B1610" s="1">
        <v>9.2891976238658858E-2</v>
      </c>
      <c r="C1610" t="s">
        <v>1723</v>
      </c>
      <c r="D1610" s="1">
        <v>0.32799101029205158</v>
      </c>
      <c r="E1610" s="6" t="s">
        <v>1665</v>
      </c>
      <c r="F1610" s="1">
        <v>0.51334160818537256</v>
      </c>
    </row>
    <row r="1611" spans="1:6">
      <c r="A1611" t="s">
        <v>1534</v>
      </c>
      <c r="B1611" s="1">
        <v>9.2891976238658858E-2</v>
      </c>
      <c r="C1611" t="s">
        <v>1723</v>
      </c>
      <c r="D1611" s="1">
        <v>0.32799101029205158</v>
      </c>
      <c r="E1611" s="6" t="s">
        <v>1666</v>
      </c>
      <c r="F1611" s="1">
        <v>0.26940577596202364</v>
      </c>
    </row>
    <row r="1612" spans="1:6">
      <c r="A1612" t="s">
        <v>1534</v>
      </c>
      <c r="B1612" s="1">
        <v>9.2891976238658858E-2</v>
      </c>
      <c r="C1612" t="s">
        <v>1723</v>
      </c>
      <c r="D1612" s="1">
        <v>0.32799101029205158</v>
      </c>
      <c r="E1612" s="6" t="s">
        <v>1667</v>
      </c>
      <c r="F1612" s="1">
        <v>0.86396718025503372</v>
      </c>
    </row>
    <row r="1613" spans="1:6">
      <c r="A1613" t="s">
        <v>1534</v>
      </c>
      <c r="B1613" s="1">
        <v>9.2891976238658858E-2</v>
      </c>
      <c r="C1613" t="s">
        <v>1723</v>
      </c>
      <c r="D1613" s="1">
        <v>0.32799101029205158</v>
      </c>
      <c r="E1613" s="6" t="s">
        <v>1668</v>
      </c>
      <c r="F1613" s="1">
        <v>0.43212252414348562</v>
      </c>
    </row>
    <row r="1614" spans="1:6">
      <c r="A1614" t="s">
        <v>1534</v>
      </c>
      <c r="B1614" s="1">
        <v>9.2891976238658858E-2</v>
      </c>
      <c r="C1614" t="s">
        <v>1723</v>
      </c>
      <c r="D1614" s="1">
        <v>0.32799101029205158</v>
      </c>
      <c r="E1614" s="6" t="s">
        <v>1669</v>
      </c>
      <c r="F1614" s="1">
        <v>0.26031994057127683</v>
      </c>
    </row>
    <row r="1615" spans="1:6">
      <c r="A1615" t="s">
        <v>1534</v>
      </c>
      <c r="B1615" s="1">
        <v>9.2891976238658858E-2</v>
      </c>
      <c r="C1615" t="s">
        <v>1723</v>
      </c>
      <c r="D1615" s="1">
        <v>0.32799101029205158</v>
      </c>
      <c r="E1615" s="6" t="s">
        <v>1670</v>
      </c>
      <c r="F1615" s="1">
        <v>0.35314970581998606</v>
      </c>
    </row>
    <row r="1616" spans="1:6">
      <c r="A1616" t="s">
        <v>1534</v>
      </c>
      <c r="B1616" s="1">
        <v>9.2891976238658858E-2</v>
      </c>
      <c r="C1616" t="s">
        <v>1723</v>
      </c>
      <c r="D1616" s="1">
        <v>0.32799101029205158</v>
      </c>
      <c r="E1616" s="6" t="s">
        <v>1671</v>
      </c>
      <c r="F1616" s="1">
        <v>0.64910494867744994</v>
      </c>
    </row>
    <row r="1617" spans="1:6">
      <c r="A1617" t="s">
        <v>1534</v>
      </c>
      <c r="B1617" s="1">
        <v>9.2891976238658858E-2</v>
      </c>
      <c r="C1617" t="s">
        <v>1723</v>
      </c>
      <c r="D1617" s="1">
        <v>0.32799101029205158</v>
      </c>
      <c r="E1617" s="6" t="s">
        <v>1672</v>
      </c>
      <c r="F1617" s="1">
        <v>0.27432890021462231</v>
      </c>
    </row>
    <row r="1618" spans="1:6">
      <c r="A1618" t="s">
        <v>1534</v>
      </c>
      <c r="B1618" s="1">
        <v>9.2891976238658858E-2</v>
      </c>
      <c r="C1618" t="s">
        <v>1723</v>
      </c>
      <c r="D1618" s="1">
        <v>0.32799101029205158</v>
      </c>
      <c r="E1618" s="6" t="s">
        <v>1673</v>
      </c>
      <c r="F1618" s="1">
        <v>0.16077977351751727</v>
      </c>
    </row>
    <row r="1619" spans="1:6">
      <c r="A1619" t="s">
        <v>1534</v>
      </c>
      <c r="B1619" s="1">
        <v>9.2891976238658858E-2</v>
      </c>
      <c r="C1619" t="s">
        <v>1723</v>
      </c>
      <c r="D1619" s="1">
        <v>0.32799101029205158</v>
      </c>
      <c r="E1619" s="6" t="s">
        <v>1674</v>
      </c>
      <c r="F1619" s="1">
        <v>0.59065646759517609</v>
      </c>
    </row>
    <row r="1620" spans="1:6">
      <c r="A1620" t="s">
        <v>1534</v>
      </c>
      <c r="B1620" s="1">
        <v>9.2891976238658858E-2</v>
      </c>
      <c r="C1620" t="s">
        <v>1723</v>
      </c>
      <c r="D1620" s="1">
        <v>0.32799101029205158</v>
      </c>
      <c r="E1620" s="6" t="s">
        <v>1675</v>
      </c>
      <c r="F1620" s="1">
        <v>0.88788408600916047</v>
      </c>
    </row>
    <row r="1621" spans="1:6">
      <c r="A1621" t="s">
        <v>1534</v>
      </c>
      <c r="B1621" s="1">
        <v>9.2891976238658858E-2</v>
      </c>
      <c r="C1621" t="s">
        <v>1723</v>
      </c>
      <c r="D1621" s="1">
        <v>0.32799101029205158</v>
      </c>
      <c r="E1621" s="6" t="s">
        <v>1676</v>
      </c>
      <c r="F1621" s="1">
        <v>0.56685008420474525</v>
      </c>
    </row>
    <row r="1622" spans="1:6">
      <c r="A1622" t="s">
        <v>1534</v>
      </c>
      <c r="B1622" s="1">
        <v>9.2891976238658858E-2</v>
      </c>
      <c r="C1622" t="s">
        <v>1723</v>
      </c>
      <c r="D1622" s="1">
        <v>0.32799101029205158</v>
      </c>
      <c r="E1622" s="6" t="s">
        <v>1677</v>
      </c>
      <c r="F1622" s="1">
        <v>0.28650510961288289</v>
      </c>
    </row>
    <row r="1623" spans="1:6">
      <c r="A1623" t="s">
        <v>1534</v>
      </c>
      <c r="B1623" s="1">
        <v>9.2891976238658858E-2</v>
      </c>
      <c r="C1623" t="s">
        <v>1723</v>
      </c>
      <c r="D1623" s="1">
        <v>0.32799101029205158</v>
      </c>
      <c r="E1623" s="6" t="s">
        <v>1678</v>
      </c>
      <c r="F1623" s="1">
        <v>0.10075574340822258</v>
      </c>
    </row>
    <row r="1624" spans="1:6">
      <c r="A1624" t="s">
        <v>1534</v>
      </c>
      <c r="B1624" s="1">
        <v>9.2891976238658858E-2</v>
      </c>
      <c r="C1624" t="s">
        <v>1723</v>
      </c>
      <c r="D1624" s="1">
        <v>0.32799101029205158</v>
      </c>
      <c r="E1624" s="6" t="s">
        <v>1679</v>
      </c>
      <c r="F1624" s="1">
        <v>0.97189783898179449</v>
      </c>
    </row>
    <row r="1625" spans="1:6">
      <c r="A1625" t="s">
        <v>1534</v>
      </c>
      <c r="B1625" s="1">
        <v>9.2891976238658858E-2</v>
      </c>
      <c r="C1625" t="s">
        <v>1723</v>
      </c>
      <c r="D1625" s="1">
        <v>0.32799101029205158</v>
      </c>
      <c r="E1625" s="6" t="s">
        <v>1680</v>
      </c>
      <c r="F1625" s="1">
        <v>0.45879307184244844</v>
      </c>
    </row>
    <row r="1626" spans="1:6">
      <c r="A1626" t="s">
        <v>1534</v>
      </c>
      <c r="B1626" s="1">
        <v>9.2891976238658858E-2</v>
      </c>
      <c r="C1626" t="s">
        <v>1723</v>
      </c>
      <c r="D1626" s="1">
        <v>0.32799101029205158</v>
      </c>
      <c r="E1626" s="6" t="s">
        <v>1681</v>
      </c>
      <c r="F1626" s="1">
        <v>0.53057878887357601</v>
      </c>
    </row>
    <row r="1627" spans="1:6">
      <c r="A1627" t="s">
        <v>1534</v>
      </c>
      <c r="B1627" s="1">
        <v>9.2891976238658899E-2</v>
      </c>
      <c r="C1627" t="s">
        <v>1723</v>
      </c>
      <c r="D1627" s="1">
        <v>0.32799101029205158</v>
      </c>
      <c r="E1627" s="6" t="s">
        <v>1682</v>
      </c>
      <c r="F1627" s="1">
        <v>4.2611517427475487E-3</v>
      </c>
    </row>
    <row r="1628" spans="1:6">
      <c r="A1628" t="s">
        <v>1534</v>
      </c>
      <c r="B1628" s="1">
        <v>9.2891976238658899E-2</v>
      </c>
      <c r="C1628" t="s">
        <v>1723</v>
      </c>
      <c r="D1628" s="1">
        <v>0.32799101029205158</v>
      </c>
      <c r="E1628" s="6" t="s">
        <v>1683</v>
      </c>
      <c r="F1628" s="1">
        <v>0.2882603729376042</v>
      </c>
    </row>
    <row r="1629" spans="1:6">
      <c r="A1629" t="s">
        <v>1534</v>
      </c>
      <c r="B1629" s="1">
        <v>9.2891976238658858E-2</v>
      </c>
      <c r="C1629" t="s">
        <v>1723</v>
      </c>
      <c r="D1629" s="1">
        <v>0.32799101029205158</v>
      </c>
      <c r="E1629" s="6" t="s">
        <v>1684</v>
      </c>
      <c r="F1629" s="1">
        <v>0.93573429880146997</v>
      </c>
    </row>
    <row r="1630" spans="1:6">
      <c r="A1630" t="s">
        <v>1534</v>
      </c>
      <c r="B1630" s="1">
        <v>9.2891976238658858E-2</v>
      </c>
      <c r="C1630" t="s">
        <v>1723</v>
      </c>
      <c r="D1630" s="1">
        <v>0.32799101029205158</v>
      </c>
      <c r="E1630" s="6" t="s">
        <v>1685</v>
      </c>
      <c r="F1630" s="1">
        <v>0.2830239753495275</v>
      </c>
    </row>
    <row r="1631" spans="1:6">
      <c r="A1631" t="s">
        <v>1534</v>
      </c>
      <c r="B1631" s="1">
        <v>9.2891976238658858E-2</v>
      </c>
      <c r="C1631" t="s">
        <v>1723</v>
      </c>
      <c r="D1631" s="1">
        <v>0.32799101029205158</v>
      </c>
      <c r="E1631" s="6" t="s">
        <v>1686</v>
      </c>
      <c r="F1631" s="1">
        <v>0.19531468274394104</v>
      </c>
    </row>
    <row r="1632" spans="1:6">
      <c r="A1632" t="s">
        <v>1534</v>
      </c>
      <c r="B1632" s="1">
        <v>9.2891976238658858E-2</v>
      </c>
      <c r="C1632" t="s">
        <v>1723</v>
      </c>
      <c r="D1632" s="1">
        <v>0.32799101029205158</v>
      </c>
      <c r="E1632" s="6" t="s">
        <v>1687</v>
      </c>
      <c r="F1632" s="1">
        <v>5.9588264512141942E-2</v>
      </c>
    </row>
    <row r="1633" spans="1:6">
      <c r="A1633" t="s">
        <v>1534</v>
      </c>
      <c r="B1633" s="1">
        <v>9.2891976238658858E-2</v>
      </c>
      <c r="C1633" t="s">
        <v>1724</v>
      </c>
      <c r="D1633" s="1">
        <v>3.7703553288351621E-2</v>
      </c>
      <c r="E1633" s="6" t="s">
        <v>1688</v>
      </c>
      <c r="F1633" s="1">
        <v>0.24204392785466178</v>
      </c>
    </row>
    <row r="1634" spans="1:6">
      <c r="A1634" t="s">
        <v>1534</v>
      </c>
      <c r="B1634" s="1">
        <v>9.2891976238658858E-2</v>
      </c>
      <c r="C1634" t="s">
        <v>1724</v>
      </c>
      <c r="D1634" s="1">
        <v>3.7703553288351621E-2</v>
      </c>
      <c r="E1634" s="6" t="s">
        <v>1689</v>
      </c>
      <c r="F1634" s="1">
        <v>0.30494935278089907</v>
      </c>
    </row>
    <row r="1635" spans="1:6">
      <c r="A1635" t="s">
        <v>1534</v>
      </c>
      <c r="B1635" s="1">
        <v>9.2891976238658858E-2</v>
      </c>
      <c r="C1635" t="s">
        <v>1724</v>
      </c>
      <c r="D1635" s="1">
        <v>3.7703553288351621E-2</v>
      </c>
      <c r="E1635" s="6" t="s">
        <v>1690</v>
      </c>
      <c r="F1635" s="1">
        <v>0.44952299482181812</v>
      </c>
    </row>
    <row r="1636" spans="1:6">
      <c r="A1636" t="s">
        <v>1534</v>
      </c>
      <c r="B1636" s="1">
        <v>9.2891976238658858E-2</v>
      </c>
      <c r="C1636" t="s">
        <v>1724</v>
      </c>
      <c r="D1636" s="1">
        <v>3.7703553288351621E-2</v>
      </c>
      <c r="E1636" s="6" t="s">
        <v>1691</v>
      </c>
      <c r="F1636" s="1">
        <v>0.47222495475087967</v>
      </c>
    </row>
    <row r="1637" spans="1:6">
      <c r="A1637" t="s">
        <v>1534</v>
      </c>
      <c r="B1637" s="1">
        <v>9.2891976238658858E-2</v>
      </c>
      <c r="C1637" t="s">
        <v>1724</v>
      </c>
      <c r="D1637" s="1">
        <v>3.7703553288351621E-2</v>
      </c>
      <c r="E1637" s="6" t="s">
        <v>1692</v>
      </c>
      <c r="F1637" s="1">
        <v>0.63632156138608498</v>
      </c>
    </row>
    <row r="1638" spans="1:6">
      <c r="A1638" t="s">
        <v>1534</v>
      </c>
      <c r="B1638" s="1">
        <v>9.2891976238658858E-2</v>
      </c>
      <c r="C1638" t="s">
        <v>1724</v>
      </c>
      <c r="D1638" s="1">
        <v>3.7703553288351621E-2</v>
      </c>
      <c r="E1638" s="6" t="s">
        <v>1693</v>
      </c>
      <c r="F1638" s="1">
        <v>0.18156293970737059</v>
      </c>
    </row>
    <row r="1639" spans="1:6">
      <c r="A1639" t="s">
        <v>1534</v>
      </c>
      <c r="B1639" s="1">
        <v>9.2891976238658858E-2</v>
      </c>
      <c r="C1639" t="s">
        <v>1724</v>
      </c>
      <c r="D1639" s="1">
        <v>3.7703553288351621E-2</v>
      </c>
      <c r="E1639" s="6" t="s">
        <v>1694</v>
      </c>
      <c r="F1639" s="1">
        <v>0.11413137311224431</v>
      </c>
    </row>
    <row r="1640" spans="1:6">
      <c r="A1640" t="s">
        <v>1534</v>
      </c>
      <c r="B1640" s="1">
        <v>9.2891976238658858E-2</v>
      </c>
      <c r="C1640" t="s">
        <v>1724</v>
      </c>
      <c r="D1640" s="1">
        <v>3.7703553288351621E-2</v>
      </c>
      <c r="E1640" s="6" t="s">
        <v>1695</v>
      </c>
      <c r="F1640" s="1">
        <v>0.88208426270135876</v>
      </c>
    </row>
    <row r="1641" spans="1:6">
      <c r="A1641" t="s">
        <v>1534</v>
      </c>
      <c r="B1641" s="1">
        <v>9.2891976238658858E-2</v>
      </c>
      <c r="C1641" t="s">
        <v>1724</v>
      </c>
      <c r="D1641" s="1">
        <v>3.7703553288351621E-2</v>
      </c>
      <c r="E1641" s="6" t="s">
        <v>1696</v>
      </c>
      <c r="F1641" s="1">
        <v>0.1963090518174917</v>
      </c>
    </row>
    <row r="1642" spans="1:6">
      <c r="A1642" t="s">
        <v>1534</v>
      </c>
      <c r="B1642" s="1">
        <v>9.2891976238658858E-2</v>
      </c>
      <c r="C1642" t="s">
        <v>1724</v>
      </c>
      <c r="D1642" s="1">
        <v>3.7703553288351621E-2</v>
      </c>
      <c r="E1642" s="6" t="s">
        <v>1697</v>
      </c>
      <c r="F1642" s="1">
        <v>0.1620036474470522</v>
      </c>
    </row>
    <row r="1643" spans="1:6">
      <c r="A1643" t="s">
        <v>1534</v>
      </c>
      <c r="B1643" s="1">
        <v>9.2891976238658858E-2</v>
      </c>
      <c r="C1643" t="s">
        <v>1724</v>
      </c>
      <c r="D1643" s="1">
        <v>3.7703553288351621E-2</v>
      </c>
      <c r="E1643" s="6" t="s">
        <v>1698</v>
      </c>
      <c r="F1643" s="1">
        <v>0.76199948032007181</v>
      </c>
    </row>
    <row r="1644" spans="1:6">
      <c r="A1644" t="s">
        <v>1534</v>
      </c>
      <c r="B1644" s="1">
        <v>9.2891976238658858E-2</v>
      </c>
      <c r="C1644" t="s">
        <v>1724</v>
      </c>
      <c r="D1644" s="1">
        <v>3.7703553288351621E-2</v>
      </c>
      <c r="E1644" s="6" t="s">
        <v>1699</v>
      </c>
      <c r="F1644" s="1">
        <v>0.28309052832527448</v>
      </c>
    </row>
    <row r="1645" spans="1:6">
      <c r="A1645" t="s">
        <v>1534</v>
      </c>
      <c r="B1645" s="1">
        <v>9.2891976238658858E-2</v>
      </c>
      <c r="C1645" t="s">
        <v>1724</v>
      </c>
      <c r="D1645" s="1">
        <v>3.7703553288351621E-2</v>
      </c>
      <c r="E1645" s="6" t="s">
        <v>1700</v>
      </c>
      <c r="F1645" s="1">
        <v>0.12709761230630767</v>
      </c>
    </row>
    <row r="1646" spans="1:6">
      <c r="A1646" t="s">
        <v>1534</v>
      </c>
      <c r="B1646" s="1">
        <v>9.2891976238658858E-2</v>
      </c>
      <c r="C1646" t="s">
        <v>1724</v>
      </c>
      <c r="D1646" s="1">
        <v>3.7703553288351621E-2</v>
      </c>
      <c r="E1646" s="6" t="s">
        <v>1701</v>
      </c>
      <c r="F1646" s="1">
        <v>0.15320848643229379</v>
      </c>
    </row>
    <row r="1647" spans="1:6">
      <c r="A1647" t="s">
        <v>1534</v>
      </c>
      <c r="B1647" s="1">
        <v>9.2891976238658899E-2</v>
      </c>
      <c r="C1647" t="s">
        <v>1724</v>
      </c>
      <c r="D1647" s="1">
        <v>3.7703553288351621E-2</v>
      </c>
      <c r="E1647" s="6" t="s">
        <v>1702</v>
      </c>
      <c r="F1647" s="1">
        <v>3.5661209878793398E-2</v>
      </c>
    </row>
    <row r="1648" spans="1:6">
      <c r="A1648" t="s">
        <v>1534</v>
      </c>
      <c r="B1648" s="1">
        <v>9.2891976238658858E-2</v>
      </c>
      <c r="C1648" t="s">
        <v>1724</v>
      </c>
      <c r="D1648" s="1">
        <v>3.7703553288351621E-2</v>
      </c>
      <c r="E1648" s="6" t="s">
        <v>1703</v>
      </c>
      <c r="F1648" s="1">
        <v>0.94636088683027453</v>
      </c>
    </row>
    <row r="1649" spans="1:6">
      <c r="A1649" t="s">
        <v>1534</v>
      </c>
      <c r="B1649" s="1">
        <v>9.2891976238658858E-2</v>
      </c>
      <c r="C1649" t="s">
        <v>1724</v>
      </c>
      <c r="D1649" s="1">
        <v>3.7703553288351621E-2</v>
      </c>
      <c r="E1649" s="6" t="s">
        <v>1704</v>
      </c>
      <c r="F1649" s="1">
        <v>8.8683943943431376E-2</v>
      </c>
    </row>
    <row r="1650" spans="1:6">
      <c r="A1650" t="s">
        <v>1534</v>
      </c>
      <c r="B1650" s="1">
        <v>9.2891976238658899E-2</v>
      </c>
      <c r="C1650" t="s">
        <v>1724</v>
      </c>
      <c r="D1650" s="1">
        <v>3.7703553288351621E-2</v>
      </c>
      <c r="E1650" s="6" t="s">
        <v>1705</v>
      </c>
      <c r="F1650" s="1">
        <v>0.3945296364799743</v>
      </c>
    </row>
    <row r="1651" spans="1:6">
      <c r="A1651" t="s">
        <v>1534</v>
      </c>
      <c r="B1651" s="1">
        <v>9.2891976238658899E-2</v>
      </c>
      <c r="C1651" t="s">
        <v>1724</v>
      </c>
      <c r="D1651" s="1">
        <v>3.7703553288351621E-2</v>
      </c>
      <c r="E1651" s="6" t="s">
        <v>1706</v>
      </c>
      <c r="F1651" s="1">
        <v>0.8426022131037646</v>
      </c>
    </row>
    <row r="1652" spans="1:6">
      <c r="A1652" t="s">
        <v>1534</v>
      </c>
      <c r="B1652" s="1">
        <v>9.2891976238658858E-2</v>
      </c>
      <c r="C1652" t="s">
        <v>1724</v>
      </c>
      <c r="D1652" s="1">
        <v>3.7703553288351621E-2</v>
      </c>
      <c r="E1652" s="6" t="s">
        <v>1707</v>
      </c>
      <c r="F1652" s="1">
        <v>0.14345689611284151</v>
      </c>
    </row>
    <row r="1653" spans="1:6">
      <c r="A1653" t="s">
        <v>1534</v>
      </c>
      <c r="B1653" s="1">
        <v>9.2891976238658899E-2</v>
      </c>
      <c r="C1653" t="s">
        <v>1724</v>
      </c>
      <c r="D1653" s="1">
        <v>3.7703553288351621E-2</v>
      </c>
      <c r="E1653" s="6" t="s">
        <v>1708</v>
      </c>
      <c r="F1653" s="1">
        <v>0.77271682488185356</v>
      </c>
    </row>
    <row r="1654" spans="1:6">
      <c r="A1654" t="s">
        <v>1534</v>
      </c>
      <c r="B1654" s="1">
        <v>9.2891976238658858E-2</v>
      </c>
      <c r="C1654" t="s">
        <v>1724</v>
      </c>
      <c r="D1654" s="1">
        <v>3.7703553288351621E-2</v>
      </c>
      <c r="E1654" s="6" t="s">
        <v>1709</v>
      </c>
      <c r="F1654" s="1">
        <v>0.1452842307146166</v>
      </c>
    </row>
    <row r="1655" spans="1:6">
      <c r="A1655" t="s">
        <v>1534</v>
      </c>
      <c r="B1655" s="1">
        <v>9.2891976238658899E-2</v>
      </c>
      <c r="C1655" t="s">
        <v>1724</v>
      </c>
      <c r="D1655" s="1">
        <v>3.7703553288351621E-2</v>
      </c>
      <c r="E1655" s="6" t="s">
        <v>1710</v>
      </c>
      <c r="F1655" s="1">
        <v>0.5947880884975516</v>
      </c>
    </row>
    <row r="1656" spans="1:6">
      <c r="A1656" t="s">
        <v>1534</v>
      </c>
      <c r="B1656" s="1">
        <v>9.2891976238658858E-2</v>
      </c>
      <c r="C1656" t="s">
        <v>1724</v>
      </c>
      <c r="D1656" s="1">
        <v>3.7703553288351621E-2</v>
      </c>
      <c r="E1656" s="6" t="s">
        <v>1711</v>
      </c>
      <c r="F1656" s="1">
        <v>0.93584925794183127</v>
      </c>
    </row>
    <row r="1657" spans="1:6">
      <c r="A1657" t="s">
        <v>1534</v>
      </c>
      <c r="B1657" s="1">
        <v>9.2891976238658858E-2</v>
      </c>
      <c r="C1657" t="s">
        <v>1724</v>
      </c>
      <c r="D1657" s="1">
        <v>3.7703553288351621E-2</v>
      </c>
      <c r="E1657" s="6" t="s">
        <v>1712</v>
      </c>
      <c r="F1657" s="1">
        <v>0.87431081259823962</v>
      </c>
    </row>
    <row r="1658" spans="1:6">
      <c r="A1658" t="s">
        <v>1534</v>
      </c>
      <c r="B1658" s="1">
        <v>9.2891976238658858E-2</v>
      </c>
      <c r="C1658" t="s">
        <v>1724</v>
      </c>
      <c r="D1658" s="1">
        <v>3.7703553288351621E-2</v>
      </c>
      <c r="E1658" s="6" t="s">
        <v>1713</v>
      </c>
      <c r="F1658" s="1">
        <v>0.98096904613549518</v>
      </c>
    </row>
    <row r="1659" spans="1:6">
      <c r="A1659" t="s">
        <v>1534</v>
      </c>
      <c r="B1659" s="1">
        <v>9.2891976238658858E-2</v>
      </c>
      <c r="C1659" t="s">
        <v>1724</v>
      </c>
      <c r="D1659" s="1">
        <v>3.7703553288351621E-2</v>
      </c>
      <c r="E1659" s="6" t="s">
        <v>1714</v>
      </c>
      <c r="F1659" s="1">
        <v>0.71292826267871134</v>
      </c>
    </row>
    <row r="1660" spans="1:6">
      <c r="A1660" t="s">
        <v>1534</v>
      </c>
      <c r="B1660" s="1">
        <v>9.2891976238658858E-2</v>
      </c>
      <c r="C1660" t="s">
        <v>1724</v>
      </c>
      <c r="D1660" s="1">
        <v>3.7703553288351621E-2</v>
      </c>
      <c r="E1660" s="6" t="s">
        <v>1715</v>
      </c>
      <c r="F1660" s="1">
        <v>9.8396650986442347E-2</v>
      </c>
    </row>
    <row r="1661" spans="1:6">
      <c r="A1661" t="s">
        <v>1534</v>
      </c>
      <c r="B1661" s="1">
        <v>9.2891976238658858E-2</v>
      </c>
      <c r="C1661" t="s">
        <v>1724</v>
      </c>
      <c r="D1661" s="1">
        <v>3.7703553288351621E-2</v>
      </c>
      <c r="E1661" s="6" t="s">
        <v>1716</v>
      </c>
      <c r="F1661" s="1">
        <v>0.41918337077495083</v>
      </c>
    </row>
    <row r="1662" spans="1:6">
      <c r="A1662" t="s">
        <v>1534</v>
      </c>
      <c r="B1662" s="1">
        <v>9.2891976238658858E-2</v>
      </c>
      <c r="C1662" t="s">
        <v>1724</v>
      </c>
      <c r="D1662" s="1">
        <v>3.7703553288351621E-2</v>
      </c>
      <c r="E1662" s="6" t="s">
        <v>1717</v>
      </c>
      <c r="F1662" s="1">
        <v>0.78272329015907849</v>
      </c>
    </row>
    <row r="1663" spans="1:6">
      <c r="A1663" t="s">
        <v>1725</v>
      </c>
      <c r="B1663" s="1">
        <v>0.33754326083630637</v>
      </c>
      <c r="C1663" t="s">
        <v>1726</v>
      </c>
      <c r="D1663" s="1">
        <v>0.39015181399689147</v>
      </c>
      <c r="E1663" s="7" t="s">
        <v>1727</v>
      </c>
      <c r="F1663" s="1">
        <v>0.45550000000000002</v>
      </c>
    </row>
    <row r="1664" spans="1:6">
      <c r="A1664" t="s">
        <v>1725</v>
      </c>
      <c r="B1664" s="1">
        <v>0.33754326083630637</v>
      </c>
      <c r="C1664" t="s">
        <v>1726</v>
      </c>
      <c r="D1664" s="1">
        <v>0.39015181399689147</v>
      </c>
      <c r="E1664" s="7" t="s">
        <v>1728</v>
      </c>
      <c r="F1664" s="1">
        <v>0.6976</v>
      </c>
    </row>
    <row r="1665" spans="1:6">
      <c r="A1665" t="s">
        <v>1725</v>
      </c>
      <c r="B1665" s="1">
        <v>0.33754326083630637</v>
      </c>
      <c r="C1665" t="s">
        <v>1726</v>
      </c>
      <c r="D1665" s="1">
        <v>0.39015181399689147</v>
      </c>
      <c r="E1665" s="7" t="s">
        <v>1729</v>
      </c>
      <c r="F1665" s="1">
        <v>0.89590000000000003</v>
      </c>
    </row>
    <row r="1666" spans="1:6">
      <c r="A1666" t="s">
        <v>1725</v>
      </c>
      <c r="B1666" s="1">
        <v>0.33754326083630637</v>
      </c>
      <c r="C1666" t="s">
        <v>1726</v>
      </c>
      <c r="D1666" s="1">
        <v>0.39015181399689147</v>
      </c>
      <c r="E1666" s="7" t="s">
        <v>1730</v>
      </c>
      <c r="F1666" s="1">
        <v>0.74309999999999998</v>
      </c>
    </row>
    <row r="1667" spans="1:6">
      <c r="A1667" t="s">
        <v>1725</v>
      </c>
      <c r="B1667" s="1">
        <v>0.33754326083630637</v>
      </c>
      <c r="C1667" t="s">
        <v>1726</v>
      </c>
      <c r="D1667" s="1">
        <v>0.39015181399689147</v>
      </c>
      <c r="E1667" s="7" t="s">
        <v>1731</v>
      </c>
      <c r="F1667" s="1">
        <v>0.21160000000000001</v>
      </c>
    </row>
    <row r="1668" spans="1:6">
      <c r="A1668" t="s">
        <v>1725</v>
      </c>
      <c r="B1668" s="1">
        <v>0.33754326083630637</v>
      </c>
      <c r="C1668" t="s">
        <v>1726</v>
      </c>
      <c r="D1668" s="1">
        <v>0.39015181399689147</v>
      </c>
      <c r="E1668" s="7" t="s">
        <v>1732</v>
      </c>
      <c r="F1668" s="1">
        <v>0.96450000000000002</v>
      </c>
    </row>
    <row r="1669" spans="1:6">
      <c r="A1669" t="s">
        <v>1725</v>
      </c>
      <c r="B1669" s="1">
        <v>0.33754326083630637</v>
      </c>
      <c r="C1669" t="s">
        <v>1726</v>
      </c>
      <c r="D1669" s="1">
        <v>0.39015181399689147</v>
      </c>
      <c r="E1669" s="7" t="s">
        <v>1733</v>
      </c>
      <c r="F1669" s="1">
        <v>0.5292</v>
      </c>
    </row>
    <row r="1670" spans="1:6">
      <c r="A1670" t="s">
        <v>1725</v>
      </c>
      <c r="B1670" s="1">
        <v>0.33754326083630637</v>
      </c>
      <c r="C1670" t="s">
        <v>1726</v>
      </c>
      <c r="D1670" s="1">
        <v>0.39015181399689147</v>
      </c>
      <c r="E1670" s="7" t="s">
        <v>1734</v>
      </c>
      <c r="F1670" s="1">
        <v>0.68179999999999996</v>
      </c>
    </row>
    <row r="1671" spans="1:6">
      <c r="A1671" t="s">
        <v>1725</v>
      </c>
      <c r="B1671" s="1">
        <v>0.33754326083630637</v>
      </c>
      <c r="C1671" t="s">
        <v>1726</v>
      </c>
      <c r="D1671" s="1">
        <v>0.39015181399689147</v>
      </c>
      <c r="E1671" s="7" t="s">
        <v>1735</v>
      </c>
      <c r="F1671" s="1">
        <v>0.9849</v>
      </c>
    </row>
    <row r="1672" spans="1:6">
      <c r="A1672" t="s">
        <v>1725</v>
      </c>
      <c r="B1672" s="1">
        <v>0.33754326083630637</v>
      </c>
      <c r="C1672" t="s">
        <v>1726</v>
      </c>
      <c r="D1672" s="1">
        <v>0.39015181399689147</v>
      </c>
      <c r="E1672" s="7" t="s">
        <v>1736</v>
      </c>
      <c r="F1672" s="1">
        <v>1.38E-2</v>
      </c>
    </row>
    <row r="1673" spans="1:6">
      <c r="A1673" t="s">
        <v>1725</v>
      </c>
      <c r="B1673" s="1">
        <v>0.33754326083630637</v>
      </c>
      <c r="C1673" t="s">
        <v>1726</v>
      </c>
      <c r="D1673" s="1">
        <v>0.39015181399689147</v>
      </c>
      <c r="E1673" s="7" t="s">
        <v>1737</v>
      </c>
      <c r="F1673" s="1">
        <v>0.4551</v>
      </c>
    </row>
    <row r="1674" spans="1:6">
      <c r="A1674" t="s">
        <v>1725</v>
      </c>
      <c r="B1674" s="1">
        <v>0.33754326083630637</v>
      </c>
      <c r="C1674" t="s">
        <v>1726</v>
      </c>
      <c r="D1674" s="1">
        <v>0.39015181399689147</v>
      </c>
      <c r="E1674" s="7" t="s">
        <v>1738</v>
      </c>
      <c r="F1674" s="1">
        <v>0.69159999999999999</v>
      </c>
    </row>
    <row r="1675" spans="1:6">
      <c r="A1675" t="s">
        <v>1725</v>
      </c>
      <c r="B1675" s="1">
        <v>0.33754326083630637</v>
      </c>
      <c r="C1675" t="s">
        <v>1726</v>
      </c>
      <c r="D1675" s="1">
        <v>0.39015181399689147</v>
      </c>
      <c r="E1675" s="7" t="s">
        <v>1739</v>
      </c>
      <c r="F1675" s="1">
        <v>0.92830000000000001</v>
      </c>
    </row>
    <row r="1676" spans="1:6">
      <c r="A1676" t="s">
        <v>1725</v>
      </c>
      <c r="B1676" s="1">
        <v>0.33754326083630637</v>
      </c>
      <c r="C1676" t="s">
        <v>1726</v>
      </c>
      <c r="D1676" s="1">
        <v>0.39015181399689147</v>
      </c>
      <c r="E1676" s="7" t="s">
        <v>1740</v>
      </c>
      <c r="F1676" s="1">
        <v>0.86480000000000001</v>
      </c>
    </row>
    <row r="1677" spans="1:6">
      <c r="A1677" t="s">
        <v>1725</v>
      </c>
      <c r="B1677" s="1">
        <v>0.33754326083630637</v>
      </c>
      <c r="C1677" t="s">
        <v>1726</v>
      </c>
      <c r="D1677" s="1">
        <v>0.39015181399689147</v>
      </c>
      <c r="E1677" s="7" t="s">
        <v>1741</v>
      </c>
      <c r="F1677" s="1">
        <v>0.21859999999999999</v>
      </c>
    </row>
    <row r="1678" spans="1:6">
      <c r="A1678" t="s">
        <v>1725</v>
      </c>
      <c r="B1678" s="1">
        <v>0.33754326083630637</v>
      </c>
      <c r="C1678" t="s">
        <v>1726</v>
      </c>
      <c r="D1678" s="1">
        <v>0.39015181399689147</v>
      </c>
      <c r="E1678" s="7" t="s">
        <v>1742</v>
      </c>
      <c r="F1678" s="1">
        <v>0.79579999999999995</v>
      </c>
    </row>
    <row r="1679" spans="1:6">
      <c r="A1679" t="s">
        <v>1725</v>
      </c>
      <c r="B1679" s="1">
        <v>0.33754326083630637</v>
      </c>
      <c r="C1679" t="s">
        <v>1726</v>
      </c>
      <c r="D1679" s="1">
        <v>0.39015181399689147</v>
      </c>
      <c r="E1679" s="7" t="s">
        <v>1743</v>
      </c>
      <c r="F1679" s="1">
        <v>0.17319999999999999</v>
      </c>
    </row>
    <row r="1680" spans="1:6">
      <c r="A1680" t="s">
        <v>1725</v>
      </c>
      <c r="B1680" s="1">
        <v>0.33754326083630637</v>
      </c>
      <c r="C1680" t="s">
        <v>1726</v>
      </c>
      <c r="D1680" s="1">
        <v>0.39015181399689147</v>
      </c>
      <c r="E1680" s="7" t="s">
        <v>1744</v>
      </c>
      <c r="F1680" s="1">
        <v>6.4600000000000005E-2</v>
      </c>
    </row>
    <row r="1681" spans="1:6">
      <c r="A1681" t="s">
        <v>1725</v>
      </c>
      <c r="B1681" s="1">
        <v>0.33754326083630637</v>
      </c>
      <c r="C1681" t="s">
        <v>1726</v>
      </c>
      <c r="D1681" s="1">
        <v>0.39015181399689147</v>
      </c>
      <c r="E1681" s="7" t="s">
        <v>1745</v>
      </c>
      <c r="F1681" s="1">
        <v>7.3499999999999996E-2</v>
      </c>
    </row>
    <row r="1682" spans="1:6">
      <c r="A1682" t="s">
        <v>1725</v>
      </c>
      <c r="B1682" s="1">
        <v>0.33754326083630637</v>
      </c>
      <c r="C1682" t="s">
        <v>1726</v>
      </c>
      <c r="D1682" s="1">
        <v>0.39015181399689147</v>
      </c>
      <c r="E1682" s="7" t="s">
        <v>1746</v>
      </c>
      <c r="F1682" s="1">
        <v>9.0200000000000002E-2</v>
      </c>
    </row>
    <row r="1683" spans="1:6">
      <c r="A1683" t="s">
        <v>1725</v>
      </c>
      <c r="B1683" s="1">
        <v>0.33754326083630637</v>
      </c>
      <c r="C1683" t="s">
        <v>1726</v>
      </c>
      <c r="D1683" s="1">
        <v>0.39015181399689147</v>
      </c>
      <c r="E1683" s="7" t="s">
        <v>1747</v>
      </c>
      <c r="F1683" s="1">
        <v>0.89039999999999997</v>
      </c>
    </row>
    <row r="1684" spans="1:6">
      <c r="A1684" t="s">
        <v>1725</v>
      </c>
      <c r="B1684" s="1">
        <v>0.33754326083630637</v>
      </c>
      <c r="C1684" t="s">
        <v>1726</v>
      </c>
      <c r="D1684" s="1">
        <v>0.39015181399689147</v>
      </c>
      <c r="E1684" s="7" t="s">
        <v>1748</v>
      </c>
      <c r="F1684" s="1">
        <v>0.6603</v>
      </c>
    </row>
    <row r="1685" spans="1:6">
      <c r="A1685" t="s">
        <v>1725</v>
      </c>
      <c r="B1685" s="1">
        <v>0.33754326083630637</v>
      </c>
      <c r="C1685" t="s">
        <v>1726</v>
      </c>
      <c r="D1685" s="1">
        <v>0.39015181399689147</v>
      </c>
      <c r="E1685" s="7" t="s">
        <v>1749</v>
      </c>
      <c r="F1685" s="1">
        <v>0.2379</v>
      </c>
    </row>
    <row r="1686" spans="1:6">
      <c r="A1686" t="s">
        <v>1725</v>
      </c>
      <c r="B1686" s="1">
        <v>0.33754326083630637</v>
      </c>
      <c r="C1686" t="s">
        <v>1726</v>
      </c>
      <c r="D1686" s="1">
        <v>0.39015181399689147</v>
      </c>
      <c r="E1686" s="7" t="s">
        <v>1750</v>
      </c>
      <c r="F1686" s="1">
        <v>0.43120000000000003</v>
      </c>
    </row>
    <row r="1687" spans="1:6">
      <c r="A1687" t="s">
        <v>1725</v>
      </c>
      <c r="B1687" s="1">
        <v>0.33754326083630637</v>
      </c>
      <c r="C1687" t="s">
        <v>1726</v>
      </c>
      <c r="D1687" s="1">
        <v>0.39015181399689147</v>
      </c>
      <c r="E1687" s="7" t="s">
        <v>1751</v>
      </c>
      <c r="F1687" s="1">
        <v>0.1842</v>
      </c>
    </row>
    <row r="1688" spans="1:6">
      <c r="A1688" t="s">
        <v>1725</v>
      </c>
      <c r="B1688" s="1">
        <v>0.33754326083630637</v>
      </c>
      <c r="C1688" t="s">
        <v>1726</v>
      </c>
      <c r="D1688" s="1">
        <v>0.39015181399689147</v>
      </c>
      <c r="E1688" s="7" t="s">
        <v>1752</v>
      </c>
      <c r="F1688" s="1">
        <v>0.4022</v>
      </c>
    </row>
    <row r="1689" spans="1:6">
      <c r="A1689" t="s">
        <v>1725</v>
      </c>
      <c r="B1689" s="1">
        <v>0.33754326083630637</v>
      </c>
      <c r="C1689" t="s">
        <v>1726</v>
      </c>
      <c r="D1689" s="1">
        <v>0.39015181399689147</v>
      </c>
      <c r="E1689" s="7" t="s">
        <v>1753</v>
      </c>
      <c r="F1689" s="1">
        <v>0.18479999999999999</v>
      </c>
    </row>
    <row r="1690" spans="1:6">
      <c r="A1690" t="s">
        <v>1725</v>
      </c>
      <c r="B1690" s="1">
        <v>0.33754326083630637</v>
      </c>
      <c r="C1690" t="s">
        <v>1726</v>
      </c>
      <c r="D1690" s="1">
        <v>0.39015181399689147</v>
      </c>
      <c r="E1690" s="7" t="s">
        <v>1754</v>
      </c>
      <c r="F1690" s="1">
        <v>0.57099999999999995</v>
      </c>
    </row>
    <row r="1691" spans="1:6">
      <c r="A1691" t="s">
        <v>1725</v>
      </c>
      <c r="B1691" s="1">
        <v>0.33754326083630637</v>
      </c>
      <c r="C1691" t="s">
        <v>1726</v>
      </c>
      <c r="D1691" s="1">
        <v>0.39015181399689147</v>
      </c>
      <c r="E1691" s="7" t="s">
        <v>1755</v>
      </c>
      <c r="F1691" s="1">
        <v>0.98950000000000005</v>
      </c>
    </row>
    <row r="1692" spans="1:6">
      <c r="A1692" t="s">
        <v>1725</v>
      </c>
      <c r="B1692" s="1">
        <v>0.33754326083630637</v>
      </c>
      <c r="C1692" t="s">
        <v>1726</v>
      </c>
      <c r="D1692" s="1">
        <v>0.39015181399689147</v>
      </c>
      <c r="E1692" s="7" t="s">
        <v>1756</v>
      </c>
      <c r="F1692" s="1">
        <v>0.1905</v>
      </c>
    </row>
    <row r="1693" spans="1:6">
      <c r="A1693" t="s">
        <v>1725</v>
      </c>
      <c r="B1693" s="1">
        <v>0.33754326083630637</v>
      </c>
      <c r="C1693" t="s">
        <v>1726</v>
      </c>
      <c r="D1693" s="1">
        <v>0.39015181399689147</v>
      </c>
      <c r="E1693" s="7" t="s">
        <v>1757</v>
      </c>
      <c r="F1693" s="1">
        <v>0.51770674132603423</v>
      </c>
    </row>
    <row r="1694" spans="1:6">
      <c r="A1694" t="s">
        <v>1725</v>
      </c>
      <c r="B1694" s="1">
        <v>0.33754326083630637</v>
      </c>
      <c r="C1694" t="s">
        <v>1726</v>
      </c>
      <c r="D1694" s="1">
        <v>0.39015181399689147</v>
      </c>
      <c r="E1694" s="7" t="s">
        <v>1758</v>
      </c>
      <c r="F1694" s="1">
        <v>0.6764</v>
      </c>
    </row>
    <row r="1695" spans="1:6">
      <c r="A1695" t="s">
        <v>1725</v>
      </c>
      <c r="B1695" s="1">
        <v>0.33754326083630637</v>
      </c>
      <c r="C1695" t="s">
        <v>1726</v>
      </c>
      <c r="D1695" s="1">
        <v>0.39015181399689147</v>
      </c>
      <c r="E1695" s="7" t="s">
        <v>1759</v>
      </c>
      <c r="F1695" s="1">
        <v>0.59427640099949353</v>
      </c>
    </row>
    <row r="1696" spans="1:6">
      <c r="A1696" t="s">
        <v>1725</v>
      </c>
      <c r="B1696" s="1">
        <v>0.33754326083630637</v>
      </c>
      <c r="C1696" t="s">
        <v>1726</v>
      </c>
      <c r="D1696" s="1">
        <v>0.39015181399689147</v>
      </c>
      <c r="E1696" s="7" t="s">
        <v>1760</v>
      </c>
      <c r="F1696" s="1">
        <v>0.82569999999999999</v>
      </c>
    </row>
    <row r="1697" spans="1:6">
      <c r="A1697" t="s">
        <v>1725</v>
      </c>
      <c r="B1697" s="1">
        <v>0.33754326083630637</v>
      </c>
      <c r="C1697" t="s">
        <v>1726</v>
      </c>
      <c r="D1697" s="1">
        <v>0.39015181399689147</v>
      </c>
      <c r="E1697" s="7" t="s">
        <v>1761</v>
      </c>
      <c r="F1697" s="1">
        <v>0.90731950941087225</v>
      </c>
    </row>
    <row r="1698" spans="1:6">
      <c r="A1698" t="s">
        <v>1725</v>
      </c>
      <c r="B1698" s="1">
        <v>0.33754326083630637</v>
      </c>
      <c r="C1698" t="s">
        <v>1726</v>
      </c>
      <c r="D1698" s="1">
        <v>0.39015181399689147</v>
      </c>
      <c r="E1698" s="7" t="s">
        <v>1762</v>
      </c>
      <c r="F1698" s="1">
        <v>0.59840000000000004</v>
      </c>
    </row>
    <row r="1699" spans="1:6">
      <c r="A1699" t="s">
        <v>1725</v>
      </c>
      <c r="B1699" s="1">
        <v>0.33754326083630637</v>
      </c>
      <c r="C1699" t="s">
        <v>1726</v>
      </c>
      <c r="D1699" s="1">
        <v>0.39015181399689147</v>
      </c>
      <c r="E1699" s="7" t="s">
        <v>1763</v>
      </c>
      <c r="F1699" s="1">
        <v>0.3143307750077643</v>
      </c>
    </row>
    <row r="1700" spans="1:6">
      <c r="A1700" t="s">
        <v>1725</v>
      </c>
      <c r="B1700" s="1">
        <v>0.33754326083630637</v>
      </c>
      <c r="C1700" t="s">
        <v>1726</v>
      </c>
      <c r="D1700" s="1">
        <v>0.39015181399689147</v>
      </c>
      <c r="E1700" s="7" t="s">
        <v>1764</v>
      </c>
      <c r="F1700" s="1">
        <v>0.47560000000000002</v>
      </c>
    </row>
    <row r="1701" spans="1:6">
      <c r="A1701" t="s">
        <v>1725</v>
      </c>
      <c r="B1701" s="1">
        <v>0.33754326083630637</v>
      </c>
      <c r="C1701" t="s">
        <v>1726</v>
      </c>
      <c r="D1701" s="1">
        <v>0.39015181399689147</v>
      </c>
      <c r="E1701" s="7" t="s">
        <v>1765</v>
      </c>
      <c r="F1701" s="1">
        <v>0.19562046602393923</v>
      </c>
    </row>
    <row r="1702" spans="1:6">
      <c r="A1702" t="s">
        <v>1725</v>
      </c>
      <c r="B1702" s="1">
        <v>0.33754326083630637</v>
      </c>
      <c r="C1702" t="s">
        <v>1726</v>
      </c>
      <c r="D1702" s="1">
        <v>0.39015181399689147</v>
      </c>
      <c r="E1702" s="7" t="s">
        <v>1766</v>
      </c>
      <c r="F1702" s="1">
        <v>0.59840000000000004</v>
      </c>
    </row>
    <row r="1703" spans="1:6">
      <c r="A1703" t="s">
        <v>1725</v>
      </c>
      <c r="B1703" s="1">
        <v>0.33754326083630637</v>
      </c>
      <c r="C1703" t="s">
        <v>1726</v>
      </c>
      <c r="D1703" s="1">
        <v>0.39015181399689147</v>
      </c>
      <c r="E1703" s="7" t="s">
        <v>1767</v>
      </c>
      <c r="F1703" s="1">
        <v>0.26804870312154927</v>
      </c>
    </row>
    <row r="1704" spans="1:6">
      <c r="A1704" t="s">
        <v>1725</v>
      </c>
      <c r="B1704" s="1">
        <v>0.33754326083630637</v>
      </c>
      <c r="C1704" t="s">
        <v>1726</v>
      </c>
      <c r="D1704" s="1">
        <v>0.39015181399689147</v>
      </c>
      <c r="E1704" s="7" t="s">
        <v>1768</v>
      </c>
      <c r="F1704" s="1">
        <v>2.7099999999999999E-2</v>
      </c>
    </row>
    <row r="1705" spans="1:6">
      <c r="A1705" t="s">
        <v>1725</v>
      </c>
      <c r="B1705" s="1">
        <v>0.33754326083630637</v>
      </c>
      <c r="C1705" t="s">
        <v>1726</v>
      </c>
      <c r="D1705" s="1">
        <v>0.39015181399689147</v>
      </c>
      <c r="E1705" s="7" t="s">
        <v>1769</v>
      </c>
      <c r="F1705" s="1">
        <v>0.96967669451120408</v>
      </c>
    </row>
    <row r="1706" spans="1:6">
      <c r="A1706" t="s">
        <v>1725</v>
      </c>
      <c r="B1706" s="1">
        <v>0.33754326083630637</v>
      </c>
      <c r="C1706" t="s">
        <v>1726</v>
      </c>
      <c r="D1706" s="1">
        <v>0.39015181399689147</v>
      </c>
      <c r="E1706" s="7" t="s">
        <v>1770</v>
      </c>
      <c r="F1706" s="1">
        <v>0.47560000000000002</v>
      </c>
    </row>
    <row r="1707" spans="1:6">
      <c r="A1707" t="s">
        <v>1725</v>
      </c>
      <c r="B1707" s="1">
        <v>0.33754326083630637</v>
      </c>
      <c r="C1707" t="s">
        <v>1726</v>
      </c>
      <c r="D1707" s="1">
        <v>0.39015181399689147</v>
      </c>
      <c r="E1707" s="7" t="s">
        <v>1771</v>
      </c>
      <c r="F1707" s="1">
        <v>0.97545604212013592</v>
      </c>
    </row>
    <row r="1708" spans="1:6">
      <c r="A1708" t="s">
        <v>1772</v>
      </c>
      <c r="B1708" s="1">
        <v>6.8237914781315995E-2</v>
      </c>
      <c r="C1708" t="s">
        <v>1773</v>
      </c>
      <c r="D1708" s="1">
        <v>0.80914576343562938</v>
      </c>
      <c r="E1708" s="6" t="s">
        <v>1777</v>
      </c>
      <c r="F1708" s="1">
        <v>0.69533376410377068</v>
      </c>
    </row>
    <row r="1709" spans="1:6">
      <c r="A1709" t="s">
        <v>1772</v>
      </c>
      <c r="B1709" s="1">
        <v>6.8237914781315995E-2</v>
      </c>
      <c r="C1709" t="s">
        <v>1773</v>
      </c>
      <c r="D1709" s="1">
        <v>0.80914576343562938</v>
      </c>
      <c r="E1709" s="6" t="s">
        <v>1784</v>
      </c>
      <c r="F1709" s="1">
        <v>0.95542606672976671</v>
      </c>
    </row>
    <row r="1710" spans="1:6">
      <c r="A1710" t="s">
        <v>1772</v>
      </c>
      <c r="B1710" s="1">
        <v>6.8237914781316023E-2</v>
      </c>
      <c r="C1710" t="s">
        <v>1773</v>
      </c>
      <c r="D1710" s="1">
        <v>0.80914576343562938</v>
      </c>
      <c r="E1710" s="6" t="s">
        <v>1781</v>
      </c>
      <c r="F1710" s="1">
        <v>0.78760364288680385</v>
      </c>
    </row>
    <row r="1711" spans="1:6">
      <c r="A1711" t="s">
        <v>1772</v>
      </c>
      <c r="B1711" s="1">
        <v>6.8237914781315995E-2</v>
      </c>
      <c r="C1711" t="s">
        <v>1773</v>
      </c>
      <c r="D1711" s="1">
        <v>0.80914576343562938</v>
      </c>
      <c r="E1711" s="6" t="s">
        <v>1783</v>
      </c>
      <c r="F1711" s="1">
        <v>0.77977291377380631</v>
      </c>
    </row>
    <row r="1712" spans="1:6">
      <c r="A1712" t="s">
        <v>1772</v>
      </c>
      <c r="B1712" s="1">
        <v>6.8237914781315995E-2</v>
      </c>
      <c r="C1712" t="s">
        <v>1773</v>
      </c>
      <c r="D1712" s="1">
        <v>0.80914576343562938</v>
      </c>
      <c r="E1712" s="6" t="s">
        <v>1778</v>
      </c>
      <c r="F1712" s="1">
        <v>6.0852142423573174E-2</v>
      </c>
    </row>
    <row r="1713" spans="1:6">
      <c r="A1713" t="s">
        <v>1772</v>
      </c>
      <c r="B1713" s="1">
        <v>6.8237914781315995E-2</v>
      </c>
      <c r="C1713" t="s">
        <v>1773</v>
      </c>
      <c r="D1713" s="1">
        <v>0.80914576343562938</v>
      </c>
      <c r="E1713" s="6" t="s">
        <v>1779</v>
      </c>
      <c r="F1713" s="1">
        <v>0.25630151758649067</v>
      </c>
    </row>
    <row r="1714" spans="1:6">
      <c r="A1714" t="s">
        <v>1772</v>
      </c>
      <c r="B1714" s="1">
        <v>6.8237914781315995E-2</v>
      </c>
      <c r="C1714" t="s">
        <v>1773</v>
      </c>
      <c r="D1714" s="1">
        <v>0.80914576343562938</v>
      </c>
      <c r="E1714" s="6" t="s">
        <v>1785</v>
      </c>
      <c r="F1714" s="1">
        <v>0.68136667665076522</v>
      </c>
    </row>
    <row r="1715" spans="1:6">
      <c r="A1715" t="s">
        <v>1772</v>
      </c>
      <c r="B1715" s="1">
        <v>6.8237914781315995E-2</v>
      </c>
      <c r="C1715" t="s">
        <v>1773</v>
      </c>
      <c r="D1715" s="1">
        <v>0.80914576343562938</v>
      </c>
      <c r="E1715" s="6" t="s">
        <v>1780</v>
      </c>
      <c r="F1715" s="1">
        <v>0.64085028094488439</v>
      </c>
    </row>
    <row r="1716" spans="1:6">
      <c r="A1716" t="s">
        <v>1772</v>
      </c>
      <c r="B1716" s="1">
        <v>6.8237914781316023E-2</v>
      </c>
      <c r="C1716" t="s">
        <v>1773</v>
      </c>
      <c r="D1716" s="1">
        <v>0.80914576343562938</v>
      </c>
      <c r="E1716" s="6" t="s">
        <v>1782</v>
      </c>
      <c r="F1716" s="1">
        <v>0.47106431006371241</v>
      </c>
    </row>
    <row r="1717" spans="1:6">
      <c r="A1717" t="s">
        <v>1772</v>
      </c>
      <c r="B1717" s="1">
        <v>6.8237914781315995E-2</v>
      </c>
      <c r="C1717" t="s">
        <v>1773</v>
      </c>
      <c r="D1717" s="1">
        <v>0.80914576343562938</v>
      </c>
      <c r="E1717" s="6" t="s">
        <v>1786</v>
      </c>
      <c r="F1717" s="1">
        <v>8.9075058573550359E-2</v>
      </c>
    </row>
    <row r="1718" spans="1:6">
      <c r="A1718" t="s">
        <v>1772</v>
      </c>
      <c r="B1718" s="1">
        <v>6.8237914781315995E-2</v>
      </c>
      <c r="C1718" t="s">
        <v>1773</v>
      </c>
      <c r="D1718" s="1">
        <v>0.80914576343562938</v>
      </c>
      <c r="E1718" s="6" t="s">
        <v>1787</v>
      </c>
      <c r="F1718" s="1">
        <v>0.26891973273175618</v>
      </c>
    </row>
    <row r="1719" spans="1:6">
      <c r="A1719" t="s">
        <v>1772</v>
      </c>
      <c r="B1719" s="1">
        <v>6.8237914781315995E-2</v>
      </c>
      <c r="C1719" t="s">
        <v>1774</v>
      </c>
      <c r="D1719" s="1">
        <v>0.10735205918816826</v>
      </c>
      <c r="E1719" t="s">
        <v>1794</v>
      </c>
      <c r="F1719" s="1">
        <v>0.98937357220832678</v>
      </c>
    </row>
    <row r="1720" spans="1:6">
      <c r="A1720" t="s">
        <v>1772</v>
      </c>
      <c r="B1720" s="1">
        <v>6.8237914781315995E-2</v>
      </c>
      <c r="C1720" t="s">
        <v>1774</v>
      </c>
      <c r="D1720" s="1">
        <v>0.10735205918816826</v>
      </c>
      <c r="E1720" t="s">
        <v>1797</v>
      </c>
      <c r="F1720" s="1">
        <v>0.81156746561295423</v>
      </c>
    </row>
    <row r="1721" spans="1:6">
      <c r="A1721" t="s">
        <v>1772</v>
      </c>
      <c r="B1721" s="1">
        <v>6.8237914781315995E-2</v>
      </c>
      <c r="C1721" t="s">
        <v>1774</v>
      </c>
      <c r="D1721" s="1">
        <v>0.10735205918816826</v>
      </c>
      <c r="E1721" t="s">
        <v>1802</v>
      </c>
      <c r="F1721" s="1">
        <v>0.19622134250591394</v>
      </c>
    </row>
    <row r="1722" spans="1:6">
      <c r="A1722" t="s">
        <v>1772</v>
      </c>
      <c r="B1722" s="1">
        <v>6.8237914781315995E-2</v>
      </c>
      <c r="C1722" t="s">
        <v>1774</v>
      </c>
      <c r="D1722" s="1">
        <v>0.10735205918816826</v>
      </c>
      <c r="E1722" t="s">
        <v>1799</v>
      </c>
      <c r="F1722" s="1">
        <v>0.4921054104926128</v>
      </c>
    </row>
    <row r="1723" spans="1:6">
      <c r="A1723" t="s">
        <v>1772</v>
      </c>
      <c r="B1723" s="1">
        <v>6.8237914781316023E-2</v>
      </c>
      <c r="C1723" t="s">
        <v>1774</v>
      </c>
      <c r="D1723" s="1">
        <v>0.10735205918816826</v>
      </c>
      <c r="E1723" t="s">
        <v>1793</v>
      </c>
      <c r="F1723" s="1">
        <v>0.82319096823227755</v>
      </c>
    </row>
    <row r="1724" spans="1:6">
      <c r="A1724" t="s">
        <v>1772</v>
      </c>
      <c r="B1724" s="1">
        <v>6.8237914781315995E-2</v>
      </c>
      <c r="C1724" t="s">
        <v>1774</v>
      </c>
      <c r="D1724" s="1">
        <v>0.10735205918816826</v>
      </c>
      <c r="E1724" t="s">
        <v>1803</v>
      </c>
      <c r="F1724" s="1">
        <v>0.99576141251321759</v>
      </c>
    </row>
    <row r="1725" spans="1:6">
      <c r="A1725" t="s">
        <v>1772</v>
      </c>
      <c r="B1725" s="1">
        <v>6.8237914781315995E-2</v>
      </c>
      <c r="C1725" t="s">
        <v>1774</v>
      </c>
      <c r="D1725" s="1">
        <v>0.10735205918816826</v>
      </c>
      <c r="E1725" t="s">
        <v>1800</v>
      </c>
      <c r="F1725" s="1">
        <v>0.81687783591316276</v>
      </c>
    </row>
    <row r="1726" spans="1:6">
      <c r="A1726" t="s">
        <v>1772</v>
      </c>
      <c r="B1726" s="1">
        <v>6.8237914781315995E-2</v>
      </c>
      <c r="C1726" t="s">
        <v>1774</v>
      </c>
      <c r="D1726" s="1">
        <v>0.10735205918816826</v>
      </c>
      <c r="E1726" t="s">
        <v>1789</v>
      </c>
      <c r="F1726" s="1">
        <v>0.12465468352324705</v>
      </c>
    </row>
    <row r="1727" spans="1:6">
      <c r="A1727" t="s">
        <v>1772</v>
      </c>
      <c r="B1727" s="1">
        <v>6.8237914781315995E-2</v>
      </c>
      <c r="C1727" t="s">
        <v>1774</v>
      </c>
      <c r="D1727" s="1">
        <v>0.10735205918816826</v>
      </c>
      <c r="E1727" t="s">
        <v>1804</v>
      </c>
      <c r="F1727" s="1">
        <v>0.39628886344481773</v>
      </c>
    </row>
    <row r="1728" spans="1:6">
      <c r="A1728" t="s">
        <v>1772</v>
      </c>
      <c r="B1728" s="1">
        <v>6.8237914781315995E-2</v>
      </c>
      <c r="C1728" t="s">
        <v>1774</v>
      </c>
      <c r="D1728" s="1">
        <v>0.10735205918816826</v>
      </c>
      <c r="E1728" t="s">
        <v>1798</v>
      </c>
      <c r="F1728" s="1">
        <v>0.75973153203019539</v>
      </c>
    </row>
    <row r="1729" spans="1:6">
      <c r="A1729" t="s">
        <v>1772</v>
      </c>
      <c r="B1729" s="1">
        <v>6.8237914781315995E-2</v>
      </c>
      <c r="C1729" t="s">
        <v>1774</v>
      </c>
      <c r="D1729" s="1">
        <v>0.10735205918816826</v>
      </c>
      <c r="E1729" t="s">
        <v>1788</v>
      </c>
      <c r="F1729" s="1">
        <v>0.43298678274750435</v>
      </c>
    </row>
    <row r="1730" spans="1:6">
      <c r="A1730" t="s">
        <v>1772</v>
      </c>
      <c r="B1730" s="1">
        <v>6.8237914781315995E-2</v>
      </c>
      <c r="C1730" t="s">
        <v>1774</v>
      </c>
      <c r="D1730" s="1">
        <v>0.10735205918816826</v>
      </c>
      <c r="E1730" t="s">
        <v>1795</v>
      </c>
      <c r="F1730" s="1">
        <v>0.74356254276693878</v>
      </c>
    </row>
    <row r="1731" spans="1:6">
      <c r="A1731" t="s">
        <v>1772</v>
      </c>
      <c r="B1731" s="1">
        <v>6.8237914781316023E-2</v>
      </c>
      <c r="C1731" t="s">
        <v>1774</v>
      </c>
      <c r="D1731" s="1">
        <v>0.10735205918816826</v>
      </c>
      <c r="E1731" t="s">
        <v>1796</v>
      </c>
      <c r="F1731" s="1">
        <v>0.33056776877466931</v>
      </c>
    </row>
    <row r="1732" spans="1:6">
      <c r="A1732" t="s">
        <v>1772</v>
      </c>
      <c r="B1732" s="1">
        <v>6.8237914781315995E-2</v>
      </c>
      <c r="C1732" t="s">
        <v>1774</v>
      </c>
      <c r="D1732" s="1">
        <v>0.10735205918816826</v>
      </c>
      <c r="E1732" t="s">
        <v>1791</v>
      </c>
      <c r="F1732" s="1">
        <v>0.35043190691137149</v>
      </c>
    </row>
    <row r="1733" spans="1:6">
      <c r="A1733" t="s">
        <v>1772</v>
      </c>
      <c r="B1733" s="1">
        <v>6.8237914781316023E-2</v>
      </c>
      <c r="C1733" t="s">
        <v>1774</v>
      </c>
      <c r="D1733" s="1">
        <v>0.10735205918816826</v>
      </c>
      <c r="E1733" t="s">
        <v>1792</v>
      </c>
      <c r="F1733" s="1">
        <v>0.5573134977008124</v>
      </c>
    </row>
    <row r="1734" spans="1:6">
      <c r="A1734" t="s">
        <v>1772</v>
      </c>
      <c r="B1734" s="1">
        <v>6.8237914781315995E-2</v>
      </c>
      <c r="C1734" t="s">
        <v>1774</v>
      </c>
      <c r="D1734" s="1">
        <v>0.10735205918816826</v>
      </c>
      <c r="E1734" t="s">
        <v>1805</v>
      </c>
      <c r="F1734" s="1">
        <v>0.59935250220351477</v>
      </c>
    </row>
    <row r="1735" spans="1:6">
      <c r="A1735" t="s">
        <v>1772</v>
      </c>
      <c r="B1735" s="1">
        <v>6.8237914781315995E-2</v>
      </c>
      <c r="C1735" t="s">
        <v>1774</v>
      </c>
      <c r="D1735" s="1">
        <v>0.10735205918816826</v>
      </c>
      <c r="E1735" t="s">
        <v>1790</v>
      </c>
      <c r="F1735" s="1">
        <v>0.25470604129845065</v>
      </c>
    </row>
    <row r="1736" spans="1:6">
      <c r="A1736" t="s">
        <v>1772</v>
      </c>
      <c r="B1736" s="1">
        <v>6.8237914781315995E-2</v>
      </c>
      <c r="C1736" t="s">
        <v>1774</v>
      </c>
      <c r="D1736" s="1">
        <v>0.10735205918816826</v>
      </c>
      <c r="E1736" t="s">
        <v>1801</v>
      </c>
      <c r="F1736" s="1">
        <v>6.5332566321966823E-2</v>
      </c>
    </row>
    <row r="1737" spans="1:6">
      <c r="A1737" t="s">
        <v>1772</v>
      </c>
      <c r="B1737" s="8">
        <v>6.8237914781316023E-2</v>
      </c>
      <c r="C1737" t="s">
        <v>1775</v>
      </c>
      <c r="D1737" s="8">
        <v>0.26135224736058948</v>
      </c>
      <c r="E1737" t="s">
        <v>1818</v>
      </c>
      <c r="F1737" s="8">
        <v>0.53689605174301125</v>
      </c>
    </row>
    <row r="1738" spans="1:6">
      <c r="A1738" t="s">
        <v>1772</v>
      </c>
      <c r="B1738" s="8">
        <v>6.8237914781315995E-2</v>
      </c>
      <c r="C1738" t="s">
        <v>1775</v>
      </c>
      <c r="D1738" s="8">
        <v>0.26135224736058948</v>
      </c>
      <c r="E1738" t="s">
        <v>1807</v>
      </c>
      <c r="F1738" s="8">
        <v>0.66757225743354087</v>
      </c>
    </row>
    <row r="1739" spans="1:6">
      <c r="A1739" t="s">
        <v>1772</v>
      </c>
      <c r="B1739" s="8">
        <v>6.8237914781315995E-2</v>
      </c>
      <c r="C1739" t="s">
        <v>1775</v>
      </c>
      <c r="D1739" s="8">
        <v>0.26135224736058948</v>
      </c>
      <c r="E1739" t="s">
        <v>1814</v>
      </c>
      <c r="F1739" s="8">
        <v>0.67530331020338585</v>
      </c>
    </row>
    <row r="1740" spans="1:6">
      <c r="A1740" t="s">
        <v>1772</v>
      </c>
      <c r="B1740" s="8">
        <v>6.8237914781315995E-2</v>
      </c>
      <c r="C1740" t="s">
        <v>1775</v>
      </c>
      <c r="D1740" s="8">
        <v>0.26135224736058948</v>
      </c>
      <c r="E1740" t="s">
        <v>1815</v>
      </c>
      <c r="F1740" s="8">
        <v>0.60033438306331666</v>
      </c>
    </row>
    <row r="1741" spans="1:6">
      <c r="A1741" t="s">
        <v>1772</v>
      </c>
      <c r="B1741" s="8">
        <v>6.8237914781315995E-2</v>
      </c>
      <c r="C1741" t="s">
        <v>1775</v>
      </c>
      <c r="D1741" s="8">
        <v>0.26135224736058948</v>
      </c>
      <c r="E1741" t="s">
        <v>1820</v>
      </c>
      <c r="F1741" s="8">
        <v>0.85071953142059376</v>
      </c>
    </row>
    <row r="1742" spans="1:6">
      <c r="A1742" t="s">
        <v>1772</v>
      </c>
      <c r="B1742" s="8">
        <v>6.8237914781315995E-2</v>
      </c>
      <c r="C1742" t="s">
        <v>1775</v>
      </c>
      <c r="D1742" s="8">
        <v>0.26135224736058948</v>
      </c>
      <c r="E1742" t="s">
        <v>1810</v>
      </c>
      <c r="F1742" s="8">
        <v>0.44360095338448691</v>
      </c>
    </row>
    <row r="1743" spans="1:6">
      <c r="A1743" t="s">
        <v>1772</v>
      </c>
      <c r="B1743" s="8">
        <v>6.8237914781315995E-2</v>
      </c>
      <c r="C1743" t="s">
        <v>1775</v>
      </c>
      <c r="D1743" s="8">
        <v>0.26135224736058948</v>
      </c>
      <c r="E1743" t="s">
        <v>1822</v>
      </c>
      <c r="F1743" s="8">
        <v>6.640637149319506E-2</v>
      </c>
    </row>
    <row r="1744" spans="1:6">
      <c r="A1744" t="s">
        <v>1772</v>
      </c>
      <c r="B1744" s="8">
        <v>6.8237914781315995E-2</v>
      </c>
      <c r="C1744" t="s">
        <v>1775</v>
      </c>
      <c r="D1744" s="8">
        <v>0.26135224736058948</v>
      </c>
      <c r="E1744" t="s">
        <v>1813</v>
      </c>
      <c r="F1744" s="8">
        <v>0.44993707970248664</v>
      </c>
    </row>
    <row r="1745" spans="1:6">
      <c r="A1745" t="s">
        <v>1772</v>
      </c>
      <c r="B1745" s="8">
        <v>6.8237914781315995E-2</v>
      </c>
      <c r="C1745" t="s">
        <v>1775</v>
      </c>
      <c r="D1745" s="8">
        <v>0.26135224736058948</v>
      </c>
      <c r="E1745" t="s">
        <v>1812</v>
      </c>
      <c r="F1745" s="8">
        <v>0.22900230146631761</v>
      </c>
    </row>
    <row r="1746" spans="1:6">
      <c r="A1746" t="s">
        <v>1772</v>
      </c>
      <c r="B1746" s="8">
        <v>6.8237914781315995E-2</v>
      </c>
      <c r="C1746" t="s">
        <v>1775</v>
      </c>
      <c r="D1746" s="8">
        <v>0.26135224736058948</v>
      </c>
      <c r="E1746" t="s">
        <v>1821</v>
      </c>
      <c r="F1746" s="8">
        <v>0.73238915943268701</v>
      </c>
    </row>
    <row r="1747" spans="1:6">
      <c r="A1747" t="s">
        <v>1772</v>
      </c>
      <c r="B1747" s="8">
        <v>6.8237914781315995E-2</v>
      </c>
      <c r="C1747" t="s">
        <v>1775</v>
      </c>
      <c r="D1747" s="8">
        <v>0.26135224736058948</v>
      </c>
      <c r="E1747" t="s">
        <v>1806</v>
      </c>
      <c r="F1747" s="8">
        <v>0.25419060160009344</v>
      </c>
    </row>
    <row r="1748" spans="1:6">
      <c r="A1748" t="s">
        <v>1772</v>
      </c>
      <c r="B1748" s="8">
        <v>6.8237914781315995E-2</v>
      </c>
      <c r="C1748" t="s">
        <v>1775</v>
      </c>
      <c r="D1748" s="8">
        <v>0.26135224736058948</v>
      </c>
      <c r="E1748" t="s">
        <v>1811</v>
      </c>
      <c r="F1748" s="8">
        <v>0.36202690041377839</v>
      </c>
    </row>
    <row r="1749" spans="1:6">
      <c r="A1749" t="s">
        <v>1772</v>
      </c>
      <c r="B1749" s="8">
        <v>6.8237914781315995E-2</v>
      </c>
      <c r="C1749" t="s">
        <v>1775</v>
      </c>
      <c r="D1749" s="8">
        <v>0.26135224736058948</v>
      </c>
      <c r="E1749" t="s">
        <v>1819</v>
      </c>
      <c r="F1749" s="8">
        <v>0.37234620814946739</v>
      </c>
    </row>
    <row r="1750" spans="1:6">
      <c r="A1750" t="s">
        <v>1772</v>
      </c>
      <c r="B1750" s="8">
        <v>6.8237914781315995E-2</v>
      </c>
      <c r="C1750" t="s">
        <v>1775</v>
      </c>
      <c r="D1750" s="8">
        <v>0.26135224736058948</v>
      </c>
      <c r="E1750" t="s">
        <v>1809</v>
      </c>
      <c r="F1750" s="8">
        <v>0.64165465858264792</v>
      </c>
    </row>
    <row r="1751" spans="1:6">
      <c r="A1751" t="s">
        <v>1772</v>
      </c>
      <c r="B1751" s="8">
        <v>6.8237914781316023E-2</v>
      </c>
      <c r="C1751" t="s">
        <v>1775</v>
      </c>
      <c r="D1751" s="8">
        <v>0.26135224736058948</v>
      </c>
      <c r="E1751" t="s">
        <v>1824</v>
      </c>
      <c r="F1751" s="8">
        <v>0.55516761957374405</v>
      </c>
    </row>
    <row r="1752" spans="1:6">
      <c r="A1752" t="s">
        <v>1772</v>
      </c>
      <c r="B1752" s="8">
        <v>6.8237914781315995E-2</v>
      </c>
      <c r="C1752" t="s">
        <v>1775</v>
      </c>
      <c r="D1752" s="8">
        <v>0.26135224736058948</v>
      </c>
      <c r="E1752" t="s">
        <v>1808</v>
      </c>
      <c r="F1752" s="8">
        <v>0.24183057792541574</v>
      </c>
    </row>
    <row r="1753" spans="1:6">
      <c r="A1753" t="s">
        <v>1772</v>
      </c>
      <c r="B1753" s="8">
        <v>6.8237914781315995E-2</v>
      </c>
      <c r="C1753" t="s">
        <v>1775</v>
      </c>
      <c r="D1753" s="8">
        <v>0.26135224736058948</v>
      </c>
      <c r="E1753" t="s">
        <v>1817</v>
      </c>
      <c r="F1753" s="8">
        <v>0.41899259408416778</v>
      </c>
    </row>
    <row r="1754" spans="1:6">
      <c r="A1754" t="s">
        <v>1772</v>
      </c>
      <c r="B1754" s="8">
        <v>6.8237914781315995E-2</v>
      </c>
      <c r="C1754" t="s">
        <v>1775</v>
      </c>
      <c r="D1754" s="8">
        <v>0.26135224736058948</v>
      </c>
      <c r="E1754" t="s">
        <v>1816</v>
      </c>
      <c r="F1754" s="8">
        <v>0.22636040786932465</v>
      </c>
    </row>
    <row r="1755" spans="1:6">
      <c r="A1755" t="s">
        <v>1772</v>
      </c>
      <c r="B1755" s="8">
        <v>6.8237914781315995E-2</v>
      </c>
      <c r="C1755" t="s">
        <v>1775</v>
      </c>
      <c r="D1755" s="8">
        <v>0.26135224736058948</v>
      </c>
      <c r="E1755" t="s">
        <v>1823</v>
      </c>
      <c r="F1755" s="8">
        <v>0.23431996792490728</v>
      </c>
    </row>
    <row r="1756" spans="1:6">
      <c r="A1756" t="s">
        <v>1772</v>
      </c>
      <c r="B1756" s="8">
        <v>6.8237914781315995E-2</v>
      </c>
      <c r="C1756" t="s">
        <v>1775</v>
      </c>
      <c r="D1756" s="8">
        <v>0.26135224736058948</v>
      </c>
      <c r="E1756" t="s">
        <v>1825</v>
      </c>
      <c r="F1756" s="8">
        <v>0.20863117665478115</v>
      </c>
    </row>
    <row r="1757" spans="1:6">
      <c r="A1757" t="s">
        <v>1772</v>
      </c>
      <c r="B1757" s="8">
        <v>6.8237914781316023E-2</v>
      </c>
      <c r="C1757" t="s">
        <v>1775</v>
      </c>
      <c r="D1757" s="8">
        <v>0.26135224736058948</v>
      </c>
      <c r="E1757" t="s">
        <v>1826</v>
      </c>
      <c r="F1757" s="8">
        <v>0.80064638778202279</v>
      </c>
    </row>
    <row r="1758" spans="1:6">
      <c r="A1758" t="s">
        <v>1772</v>
      </c>
      <c r="B1758" s="1">
        <v>6.8237914781315995E-2</v>
      </c>
      <c r="C1758" t="s">
        <v>1776</v>
      </c>
      <c r="D1758" s="8">
        <v>0.37457274951226172</v>
      </c>
      <c r="E1758" s="6" t="s">
        <v>1838</v>
      </c>
      <c r="F1758" s="8">
        <v>0.8270187839023091</v>
      </c>
    </row>
    <row r="1759" spans="1:6">
      <c r="A1759" t="s">
        <v>1772</v>
      </c>
      <c r="B1759" s="1">
        <v>6.8237914781315995E-2</v>
      </c>
      <c r="C1759" t="s">
        <v>1776</v>
      </c>
      <c r="D1759" s="8">
        <v>0.37457274951226172</v>
      </c>
      <c r="E1759" s="6" t="s">
        <v>1836</v>
      </c>
      <c r="F1759" s="8">
        <v>0.62741140840948761</v>
      </c>
    </row>
    <row r="1760" spans="1:6">
      <c r="A1760" t="s">
        <v>1772</v>
      </c>
      <c r="B1760" s="1">
        <v>6.8237914781315995E-2</v>
      </c>
      <c r="C1760" t="s">
        <v>1776</v>
      </c>
      <c r="D1760" s="8">
        <v>0.37457274951226172</v>
      </c>
      <c r="E1760" s="6" t="s">
        <v>1837</v>
      </c>
      <c r="F1760" s="8">
        <v>0.41386187809960528</v>
      </c>
    </row>
    <row r="1761" spans="1:6">
      <c r="A1761" t="s">
        <v>1772</v>
      </c>
      <c r="B1761" s="1">
        <v>6.8237914781315995E-2</v>
      </c>
      <c r="C1761" t="s">
        <v>1776</v>
      </c>
      <c r="D1761" s="8">
        <v>0.37457274951226172</v>
      </c>
      <c r="E1761" s="6" t="s">
        <v>1842</v>
      </c>
      <c r="F1761" s="8">
        <v>0.64873102590981679</v>
      </c>
    </row>
    <row r="1762" spans="1:6">
      <c r="A1762" t="s">
        <v>1772</v>
      </c>
      <c r="B1762" s="1">
        <v>6.8237914781315995E-2</v>
      </c>
      <c r="C1762" t="s">
        <v>1776</v>
      </c>
      <c r="D1762" s="8">
        <v>0.37457274951226172</v>
      </c>
      <c r="E1762" s="6" t="s">
        <v>1833</v>
      </c>
      <c r="F1762" s="8">
        <v>0.25446985830400892</v>
      </c>
    </row>
    <row r="1763" spans="1:6">
      <c r="A1763" t="s">
        <v>1772</v>
      </c>
      <c r="B1763" s="1">
        <v>6.8237914781315995E-2</v>
      </c>
      <c r="C1763" t="s">
        <v>1776</v>
      </c>
      <c r="D1763" s="8">
        <v>0.37457274951226172</v>
      </c>
      <c r="E1763" s="6" t="s">
        <v>1839</v>
      </c>
      <c r="F1763" s="8">
        <v>0.4828375152019978</v>
      </c>
    </row>
    <row r="1764" spans="1:6">
      <c r="A1764" t="s">
        <v>1772</v>
      </c>
      <c r="B1764" s="1">
        <v>6.8237914781315995E-2</v>
      </c>
      <c r="C1764" t="s">
        <v>1776</v>
      </c>
      <c r="D1764" s="8">
        <v>0.37457274951226172</v>
      </c>
      <c r="E1764" s="6" t="s">
        <v>1848</v>
      </c>
      <c r="F1764" s="8">
        <v>0.20299881213016635</v>
      </c>
    </row>
    <row r="1765" spans="1:6">
      <c r="A1765" t="s">
        <v>1772</v>
      </c>
      <c r="B1765" s="1">
        <v>6.8237914781315995E-2</v>
      </c>
      <c r="C1765" t="s">
        <v>1776</v>
      </c>
      <c r="D1765" s="8">
        <v>0.37457274951226172</v>
      </c>
      <c r="E1765" s="6" t="s">
        <v>1827</v>
      </c>
      <c r="F1765" s="8">
        <v>0.9690250292216247</v>
      </c>
    </row>
    <row r="1766" spans="1:6">
      <c r="A1766" t="s">
        <v>1772</v>
      </c>
      <c r="B1766" s="1">
        <v>6.8237914781315995E-2</v>
      </c>
      <c r="C1766" t="s">
        <v>1776</v>
      </c>
      <c r="D1766" s="8">
        <v>0.37457274951226172</v>
      </c>
      <c r="E1766" s="6" t="s">
        <v>1844</v>
      </c>
      <c r="F1766" s="8">
        <v>0.76972546105389372</v>
      </c>
    </row>
    <row r="1767" spans="1:6">
      <c r="A1767" t="s">
        <v>1772</v>
      </c>
      <c r="B1767" s="1">
        <v>6.8237914781316023E-2</v>
      </c>
      <c r="C1767" t="s">
        <v>1776</v>
      </c>
      <c r="D1767" s="8">
        <v>0.37457274951226172</v>
      </c>
      <c r="E1767" s="6" t="s">
        <v>1832</v>
      </c>
      <c r="F1767" s="8">
        <v>0.52641595791599216</v>
      </c>
    </row>
    <row r="1768" spans="1:6">
      <c r="A1768" t="s">
        <v>1772</v>
      </c>
      <c r="B1768" s="1">
        <v>6.8237914781315995E-2</v>
      </c>
      <c r="C1768" t="s">
        <v>1776</v>
      </c>
      <c r="D1768" s="8">
        <v>0.37457274951226172</v>
      </c>
      <c r="E1768" s="6" t="s">
        <v>1831</v>
      </c>
      <c r="F1768" s="8">
        <v>0.85431064888551911</v>
      </c>
    </row>
    <row r="1769" spans="1:6">
      <c r="A1769" t="s">
        <v>1772</v>
      </c>
      <c r="B1769" s="1">
        <v>6.8237914781315995E-2</v>
      </c>
      <c r="C1769" t="s">
        <v>1776</v>
      </c>
      <c r="D1769" s="8">
        <v>0.37457274951226172</v>
      </c>
      <c r="E1769" s="6" t="s">
        <v>1830</v>
      </c>
      <c r="F1769" s="8">
        <v>0.59502847237866019</v>
      </c>
    </row>
    <row r="1770" spans="1:6">
      <c r="A1770" t="s">
        <v>1772</v>
      </c>
      <c r="B1770" s="1">
        <v>6.8237914781315995E-2</v>
      </c>
      <c r="C1770" t="s">
        <v>1776</v>
      </c>
      <c r="D1770" s="8">
        <v>0.37457274951226172</v>
      </c>
      <c r="E1770" s="6" t="s">
        <v>1849</v>
      </c>
      <c r="F1770" s="8">
        <v>0.68417104390419226</v>
      </c>
    </row>
    <row r="1771" spans="1:6">
      <c r="A1771" t="s">
        <v>1772</v>
      </c>
      <c r="B1771" s="1">
        <v>6.8237914781315995E-2</v>
      </c>
      <c r="C1771" t="s">
        <v>1776</v>
      </c>
      <c r="D1771" s="8">
        <v>0.37457274951226172</v>
      </c>
      <c r="E1771" s="6" t="s">
        <v>1829</v>
      </c>
      <c r="F1771" s="8">
        <v>0.31349300997633534</v>
      </c>
    </row>
    <row r="1772" spans="1:6">
      <c r="A1772" t="s">
        <v>1772</v>
      </c>
      <c r="B1772" s="1">
        <v>6.8237914781315995E-2</v>
      </c>
      <c r="C1772" t="s">
        <v>1776</v>
      </c>
      <c r="D1772" s="8">
        <v>0.37457274951226172</v>
      </c>
      <c r="E1772" s="6" t="s">
        <v>1845</v>
      </c>
      <c r="F1772" s="8">
        <v>0.68336714046332425</v>
      </c>
    </row>
    <row r="1773" spans="1:6">
      <c r="A1773" t="s">
        <v>1772</v>
      </c>
      <c r="B1773" s="1">
        <v>6.8237914781315995E-2</v>
      </c>
      <c r="C1773" t="s">
        <v>1776</v>
      </c>
      <c r="D1773" s="8">
        <v>0.37457274951226172</v>
      </c>
      <c r="E1773" s="6" t="s">
        <v>1840</v>
      </c>
      <c r="F1773" s="8">
        <v>0.55310913422238606</v>
      </c>
    </row>
    <row r="1774" spans="1:6">
      <c r="A1774" t="s">
        <v>1772</v>
      </c>
      <c r="B1774" s="1">
        <v>6.8237914781315995E-2</v>
      </c>
      <c r="C1774" t="s">
        <v>1776</v>
      </c>
      <c r="D1774" s="8">
        <v>0.37457274951226172</v>
      </c>
      <c r="E1774" s="6" t="s">
        <v>1835</v>
      </c>
      <c r="F1774" s="8">
        <v>0.32981233706309177</v>
      </c>
    </row>
    <row r="1775" spans="1:6">
      <c r="A1775" t="s">
        <v>1772</v>
      </c>
      <c r="B1775" s="1">
        <v>6.8237914781316023E-2</v>
      </c>
      <c r="C1775" t="s">
        <v>1776</v>
      </c>
      <c r="D1775" s="8">
        <v>0.37457274951226172</v>
      </c>
      <c r="E1775" s="6" t="s">
        <v>1847</v>
      </c>
      <c r="F1775" s="8">
        <v>0.84450414425461751</v>
      </c>
    </row>
    <row r="1776" spans="1:6">
      <c r="A1776" t="s">
        <v>1772</v>
      </c>
      <c r="B1776" s="1">
        <v>6.8237914781315995E-2</v>
      </c>
      <c r="C1776" t="s">
        <v>1776</v>
      </c>
      <c r="D1776" s="8">
        <v>0.37457274951226172</v>
      </c>
      <c r="E1776" s="6" t="s">
        <v>1843</v>
      </c>
      <c r="F1776" s="8">
        <v>0.88302428634085239</v>
      </c>
    </row>
    <row r="1777" spans="1:6">
      <c r="A1777" t="s">
        <v>1772</v>
      </c>
      <c r="B1777" s="1">
        <v>6.8237914781315995E-2</v>
      </c>
      <c r="C1777" t="s">
        <v>1776</v>
      </c>
      <c r="D1777" s="8">
        <v>0.37457274951226172</v>
      </c>
      <c r="E1777" s="6" t="s">
        <v>1834</v>
      </c>
      <c r="F1777" s="8">
        <v>0.82388074437463243</v>
      </c>
    </row>
    <row r="1778" spans="1:6">
      <c r="A1778" t="s">
        <v>1772</v>
      </c>
      <c r="B1778" s="1">
        <v>6.8237914781315995E-2</v>
      </c>
      <c r="C1778" t="s">
        <v>1776</v>
      </c>
      <c r="D1778" s="8">
        <v>0.37457274951226172</v>
      </c>
      <c r="E1778" s="6" t="s">
        <v>1850</v>
      </c>
      <c r="F1778" s="8">
        <v>0.6793105981234272</v>
      </c>
    </row>
    <row r="1779" spans="1:6">
      <c r="A1779" t="s">
        <v>1772</v>
      </c>
      <c r="B1779" s="1">
        <v>6.8237914781315995E-2</v>
      </c>
      <c r="C1779" t="s">
        <v>1776</v>
      </c>
      <c r="D1779" s="8">
        <v>0.37457274951226172</v>
      </c>
      <c r="E1779" s="6" t="s">
        <v>1841</v>
      </c>
      <c r="F1779" s="8">
        <v>0.44830027304668219</v>
      </c>
    </row>
    <row r="1780" spans="1:6">
      <c r="A1780" t="s">
        <v>1772</v>
      </c>
      <c r="B1780" s="1">
        <v>6.8237914781316023E-2</v>
      </c>
      <c r="C1780" t="s">
        <v>1776</v>
      </c>
      <c r="D1780" s="8">
        <v>0.37457274951226172</v>
      </c>
      <c r="E1780" s="6" t="s">
        <v>1828</v>
      </c>
      <c r="F1780" s="8">
        <v>0.73203831930130725</v>
      </c>
    </row>
    <row r="1781" spans="1:6">
      <c r="A1781" t="s">
        <v>1772</v>
      </c>
      <c r="B1781" s="1">
        <v>6.8237914781315995E-2</v>
      </c>
      <c r="C1781" t="s">
        <v>1776</v>
      </c>
      <c r="D1781" s="8">
        <v>0.37457274951226172</v>
      </c>
      <c r="E1781" s="6" t="s">
        <v>1846</v>
      </c>
      <c r="F1781" s="8">
        <v>0.49547666803955137</v>
      </c>
    </row>
    <row r="1782" spans="1:6">
      <c r="A1782" t="s">
        <v>1851</v>
      </c>
      <c r="B1782" s="1">
        <v>0.10179897754127254</v>
      </c>
      <c r="C1782" t="s">
        <v>1852</v>
      </c>
      <c r="D1782" s="1">
        <v>0.30940463213849057</v>
      </c>
      <c r="E1782" t="s">
        <v>1853</v>
      </c>
      <c r="F1782" s="1">
        <v>0.26686687344471183</v>
      </c>
    </row>
    <row r="1783" spans="1:6">
      <c r="A1783" t="s">
        <v>1851</v>
      </c>
      <c r="B1783" s="1">
        <v>0.10179897754127254</v>
      </c>
      <c r="C1783" t="s">
        <v>1852</v>
      </c>
      <c r="D1783" s="1">
        <v>0.30940463213849057</v>
      </c>
      <c r="E1783" t="s">
        <v>1854</v>
      </c>
      <c r="F1783" s="1">
        <v>0.24624059896065043</v>
      </c>
    </row>
    <row r="1784" spans="1:6">
      <c r="A1784" t="s">
        <v>1851</v>
      </c>
      <c r="B1784" s="1">
        <v>0.10179897754127254</v>
      </c>
      <c r="C1784" t="s">
        <v>1852</v>
      </c>
      <c r="D1784" s="1">
        <v>0.30940463213849057</v>
      </c>
      <c r="E1784" t="s">
        <v>1855</v>
      </c>
      <c r="F1784" s="1">
        <v>0.48107582392651194</v>
      </c>
    </row>
    <row r="1785" spans="1:6">
      <c r="A1785" t="s">
        <v>1851</v>
      </c>
      <c r="B1785" s="1">
        <v>0.10179897754127254</v>
      </c>
      <c r="C1785" t="s">
        <v>1852</v>
      </c>
      <c r="D1785" s="1">
        <v>0.30940463213849057</v>
      </c>
      <c r="E1785" t="s">
        <v>1856</v>
      </c>
      <c r="F1785" s="1">
        <v>0.13604061705571835</v>
      </c>
    </row>
    <row r="1786" spans="1:6">
      <c r="A1786" t="s">
        <v>1851</v>
      </c>
      <c r="B1786" s="1">
        <v>0.10179897754127254</v>
      </c>
      <c r="C1786" t="s">
        <v>1852</v>
      </c>
      <c r="D1786" s="1">
        <v>0.30940463213849057</v>
      </c>
      <c r="E1786" t="s">
        <v>1857</v>
      </c>
      <c r="F1786" s="1">
        <v>0.67938326411476946</v>
      </c>
    </row>
    <row r="1787" spans="1:6">
      <c r="A1787" t="s">
        <v>1851</v>
      </c>
      <c r="B1787" s="1">
        <v>0.10179897754127254</v>
      </c>
      <c r="C1787" t="s">
        <v>1852</v>
      </c>
      <c r="D1787" s="1">
        <v>0.30940463213849057</v>
      </c>
      <c r="E1787" t="s">
        <v>1858</v>
      </c>
      <c r="F1787" s="1">
        <v>0.44007714851639967</v>
      </c>
    </row>
    <row r="1788" spans="1:6">
      <c r="A1788" t="s">
        <v>1851</v>
      </c>
      <c r="B1788" s="1">
        <v>0.10179897754127254</v>
      </c>
      <c r="C1788" t="s">
        <v>1852</v>
      </c>
      <c r="D1788" s="1">
        <v>0.30940463213849057</v>
      </c>
      <c r="E1788" t="s">
        <v>1859</v>
      </c>
      <c r="F1788" s="1">
        <v>0.43553584832217451</v>
      </c>
    </row>
    <row r="1789" spans="1:6">
      <c r="A1789" t="s">
        <v>1851</v>
      </c>
      <c r="B1789" s="1">
        <v>0.10179897754127254</v>
      </c>
      <c r="C1789" t="s">
        <v>1852</v>
      </c>
      <c r="D1789" s="1">
        <v>0.30940463213849057</v>
      </c>
      <c r="E1789" t="s">
        <v>1859</v>
      </c>
      <c r="F1789" s="1">
        <v>0.47277509038828647</v>
      </c>
    </row>
    <row r="1790" spans="1:6">
      <c r="A1790" t="s">
        <v>1851</v>
      </c>
      <c r="B1790" s="1">
        <v>0.10179897754127254</v>
      </c>
      <c r="C1790" t="s">
        <v>1852</v>
      </c>
      <c r="D1790" s="1">
        <v>0.30940463213849057</v>
      </c>
      <c r="E1790" t="s">
        <v>1860</v>
      </c>
      <c r="F1790" s="1">
        <v>1.6481877161113601E-2</v>
      </c>
    </row>
    <row r="1791" spans="1:6">
      <c r="A1791" t="s">
        <v>1851</v>
      </c>
      <c r="B1791" s="1">
        <v>0.10179897754127254</v>
      </c>
      <c r="C1791" t="s">
        <v>1852</v>
      </c>
      <c r="D1791" s="1">
        <v>0.30940463213849057</v>
      </c>
      <c r="E1791" t="s">
        <v>1861</v>
      </c>
      <c r="F1791" s="1">
        <v>0.89004572332401299</v>
      </c>
    </row>
    <row r="1792" spans="1:6">
      <c r="A1792" t="s">
        <v>1851</v>
      </c>
      <c r="B1792" s="1">
        <v>0.10179897754127254</v>
      </c>
      <c r="C1792" t="s">
        <v>1852</v>
      </c>
      <c r="D1792" s="1">
        <v>0.30940463213849057</v>
      </c>
      <c r="E1792" t="s">
        <v>1862</v>
      </c>
      <c r="F1792" s="1">
        <v>0.24193858708310589</v>
      </c>
    </row>
    <row r="1793" spans="1:6">
      <c r="A1793" t="s">
        <v>1851</v>
      </c>
      <c r="B1793" s="1">
        <v>0.10179897754127254</v>
      </c>
      <c r="C1793" t="s">
        <v>1852</v>
      </c>
      <c r="D1793" s="1">
        <v>0.30940463213849057</v>
      </c>
      <c r="E1793" t="s">
        <v>1863</v>
      </c>
      <c r="F1793" s="1">
        <v>0.11476520063941009</v>
      </c>
    </row>
    <row r="1794" spans="1:6">
      <c r="A1794" t="s">
        <v>1851</v>
      </c>
      <c r="B1794" s="1">
        <v>0.10179897754127254</v>
      </c>
      <c r="C1794" t="s">
        <v>1852</v>
      </c>
      <c r="D1794" s="1">
        <v>0.30940463213849057</v>
      </c>
      <c r="E1794" t="s">
        <v>1864</v>
      </c>
      <c r="F1794" s="1">
        <v>0.9892834461128992</v>
      </c>
    </row>
    <row r="1795" spans="1:6">
      <c r="A1795" t="s">
        <v>1851</v>
      </c>
      <c r="B1795" s="1">
        <v>0.10179897754127254</v>
      </c>
      <c r="C1795" t="s">
        <v>1852</v>
      </c>
      <c r="D1795" s="1">
        <v>0.30940463213849057</v>
      </c>
      <c r="E1795" t="s">
        <v>1865</v>
      </c>
      <c r="F1795" s="1">
        <v>0.51083754179523289</v>
      </c>
    </row>
    <row r="1796" spans="1:6">
      <c r="A1796" t="s">
        <v>1851</v>
      </c>
      <c r="B1796" s="1">
        <v>0.10179897754127254</v>
      </c>
      <c r="C1796" t="s">
        <v>1852</v>
      </c>
      <c r="D1796" s="1">
        <v>0.30940463213849057</v>
      </c>
      <c r="E1796" t="s">
        <v>1866</v>
      </c>
      <c r="F1796" s="1">
        <v>0.88879838824866553</v>
      </c>
    </row>
    <row r="1797" spans="1:6">
      <c r="A1797" t="s">
        <v>1851</v>
      </c>
      <c r="B1797" s="1">
        <v>0.10179897754127254</v>
      </c>
      <c r="C1797" t="s">
        <v>1852</v>
      </c>
      <c r="D1797" s="1">
        <v>0.30940463213849057</v>
      </c>
      <c r="E1797" t="s">
        <v>1867</v>
      </c>
      <c r="F1797" s="1">
        <v>0.47580014301771001</v>
      </c>
    </row>
    <row r="1798" spans="1:6">
      <c r="A1798" t="s">
        <v>1851</v>
      </c>
      <c r="B1798" s="1">
        <v>0.10179897754127254</v>
      </c>
      <c r="C1798" t="s">
        <v>1852</v>
      </c>
      <c r="D1798" s="1">
        <v>0.30940463213849057</v>
      </c>
      <c r="E1798" t="s">
        <v>1868</v>
      </c>
      <c r="F1798" s="1">
        <v>0.40942296096482489</v>
      </c>
    </row>
    <row r="1799" spans="1:6">
      <c r="A1799" t="s">
        <v>1851</v>
      </c>
      <c r="B1799" s="1">
        <v>0.10179897754127254</v>
      </c>
      <c r="C1799" t="s">
        <v>1852</v>
      </c>
      <c r="D1799" s="1">
        <v>0.30940463213849057</v>
      </c>
      <c r="E1799" t="s">
        <v>1869</v>
      </c>
      <c r="F1799" s="1">
        <v>9.4364444043197881E-3</v>
      </c>
    </row>
    <row r="1800" spans="1:6">
      <c r="A1800" t="s">
        <v>1851</v>
      </c>
      <c r="B1800" s="1">
        <v>0.10179897754127254</v>
      </c>
      <c r="C1800" t="s">
        <v>1852</v>
      </c>
      <c r="D1800" s="1">
        <v>0.30940463213849057</v>
      </c>
      <c r="E1800" t="s">
        <v>1870</v>
      </c>
      <c r="F1800" s="1">
        <v>0.15824108197840903</v>
      </c>
    </row>
    <row r="1801" spans="1:6">
      <c r="A1801" t="s">
        <v>1851</v>
      </c>
      <c r="B1801" s="1">
        <v>0.10179897754127254</v>
      </c>
      <c r="C1801" t="s">
        <v>1852</v>
      </c>
      <c r="D1801" s="1">
        <v>0.30940463213849057</v>
      </c>
      <c r="E1801" t="s">
        <v>1871</v>
      </c>
      <c r="F1801" s="1">
        <v>0.24040321905506856</v>
      </c>
    </row>
    <row r="1802" spans="1:6">
      <c r="A1802" t="s">
        <v>1851</v>
      </c>
      <c r="B1802" s="1">
        <v>0.10179897754127254</v>
      </c>
      <c r="C1802" t="s">
        <v>1852</v>
      </c>
      <c r="D1802" s="1">
        <v>0.30940463213849057</v>
      </c>
      <c r="E1802" t="s">
        <v>1872</v>
      </c>
      <c r="F1802" s="1">
        <v>0.1635399551005946</v>
      </c>
    </row>
    <row r="1803" spans="1:6">
      <c r="A1803" t="s">
        <v>1851</v>
      </c>
      <c r="B1803" s="1">
        <v>0.10179897754127254</v>
      </c>
      <c r="C1803" t="s">
        <v>1852</v>
      </c>
      <c r="D1803" s="1">
        <v>0.30940463213849057</v>
      </c>
      <c r="E1803" t="s">
        <v>1873</v>
      </c>
      <c r="F1803" s="1">
        <v>0.60852046760409495</v>
      </c>
    </row>
    <row r="1804" spans="1:6">
      <c r="A1804" t="s">
        <v>1851</v>
      </c>
      <c r="B1804" s="1">
        <v>0.10179897754127254</v>
      </c>
      <c r="C1804" t="s">
        <v>1852</v>
      </c>
      <c r="D1804" s="1">
        <v>0.30940463213849057</v>
      </c>
      <c r="E1804" t="s">
        <v>1874</v>
      </c>
      <c r="F1804" s="1">
        <v>0.62665403424581512</v>
      </c>
    </row>
    <row r="1805" spans="1:6">
      <c r="A1805" t="s">
        <v>1851</v>
      </c>
      <c r="B1805" s="1">
        <v>0.10179897754127254</v>
      </c>
      <c r="C1805" t="s">
        <v>1852</v>
      </c>
      <c r="D1805" s="1">
        <v>0.30940463213849057</v>
      </c>
      <c r="E1805" t="s">
        <v>1875</v>
      </c>
      <c r="F1805" s="1">
        <v>0.43390828119113167</v>
      </c>
    </row>
    <row r="1806" spans="1:6">
      <c r="A1806" t="s">
        <v>1851</v>
      </c>
      <c r="B1806" s="1">
        <v>0.10179897754127254</v>
      </c>
      <c r="C1806" t="s">
        <v>1852</v>
      </c>
      <c r="D1806" s="1">
        <v>0.30940463213849057</v>
      </c>
      <c r="E1806" t="s">
        <v>1876</v>
      </c>
      <c r="F1806" s="1">
        <v>0.6086841222450774</v>
      </c>
    </row>
    <row r="1807" spans="1:6">
      <c r="A1807" t="s">
        <v>1851</v>
      </c>
      <c r="B1807" s="1">
        <v>0.10179897754127254</v>
      </c>
      <c r="C1807" t="s">
        <v>1852</v>
      </c>
      <c r="D1807" s="1">
        <v>0.30940463213849057</v>
      </c>
      <c r="E1807" t="s">
        <v>1877</v>
      </c>
      <c r="F1807" s="1">
        <v>0.92353960778746669</v>
      </c>
    </row>
    <row r="1808" spans="1:6">
      <c r="A1808" t="s">
        <v>1851</v>
      </c>
      <c r="B1808" s="1">
        <v>0.10179897754127254</v>
      </c>
      <c r="C1808" t="s">
        <v>1852</v>
      </c>
      <c r="D1808" s="1">
        <v>0.30940463213849057</v>
      </c>
      <c r="E1808" t="s">
        <v>1878</v>
      </c>
      <c r="F1808" s="1">
        <v>0.8314214470375284</v>
      </c>
    </row>
    <row r="1809" spans="1:6">
      <c r="A1809" t="s">
        <v>1851</v>
      </c>
      <c r="B1809" s="1">
        <v>0.10179897754127254</v>
      </c>
      <c r="C1809" t="s">
        <v>1852</v>
      </c>
      <c r="D1809" s="1">
        <v>0.30940463213849057</v>
      </c>
      <c r="E1809" t="s">
        <v>1879</v>
      </c>
      <c r="F1809" s="1">
        <v>0.47389358018659533</v>
      </c>
    </row>
    <row r="1810" spans="1:6">
      <c r="A1810" t="s">
        <v>1851</v>
      </c>
      <c r="B1810" s="1">
        <v>0.10179897754127254</v>
      </c>
      <c r="C1810" t="s">
        <v>1852</v>
      </c>
      <c r="D1810" s="1">
        <v>0.30940463213849057</v>
      </c>
      <c r="E1810" t="s">
        <v>1880</v>
      </c>
      <c r="F1810" s="1">
        <v>0.73765758013332416</v>
      </c>
    </row>
    <row r="1811" spans="1:6">
      <c r="A1811" t="s">
        <v>1851</v>
      </c>
      <c r="B1811" s="1">
        <v>0.10179897754127254</v>
      </c>
      <c r="C1811" t="s">
        <v>1852</v>
      </c>
      <c r="D1811" s="1">
        <v>0.30940463213849057</v>
      </c>
      <c r="E1811" t="s">
        <v>1881</v>
      </c>
      <c r="F1811" s="1">
        <v>0.946391480462344</v>
      </c>
    </row>
    <row r="1812" spans="1:6">
      <c r="A1812" t="s">
        <v>1851</v>
      </c>
      <c r="B1812" s="1">
        <v>0.10179897754127254</v>
      </c>
      <c r="C1812" t="s">
        <v>1852</v>
      </c>
      <c r="D1812" s="1">
        <v>0.30940463213849057</v>
      </c>
      <c r="E1812" t="s">
        <v>1882</v>
      </c>
      <c r="F1812" s="1">
        <v>0.7226741995285213</v>
      </c>
    </row>
    <row r="1813" spans="1:6">
      <c r="A1813" t="s">
        <v>1851</v>
      </c>
      <c r="B1813" s="1">
        <v>0.10179897754127254</v>
      </c>
      <c r="C1813" t="s">
        <v>1852</v>
      </c>
      <c r="D1813" s="1">
        <v>0.30940463213849057</v>
      </c>
      <c r="E1813" t="s">
        <v>1883</v>
      </c>
      <c r="F1813" s="1">
        <v>0.33100843227364274</v>
      </c>
    </row>
    <row r="1814" spans="1:6">
      <c r="A1814" t="s">
        <v>1851</v>
      </c>
      <c r="B1814" s="1">
        <v>0.10179897754127254</v>
      </c>
      <c r="C1814" t="s">
        <v>1852</v>
      </c>
      <c r="D1814" s="1">
        <v>0.30940463213849057</v>
      </c>
      <c r="E1814" t="s">
        <v>1884</v>
      </c>
      <c r="F1814" s="1">
        <v>2.3875315922282314E-2</v>
      </c>
    </row>
    <row r="1815" spans="1:6">
      <c r="A1815" t="s">
        <v>1851</v>
      </c>
      <c r="B1815" s="1">
        <v>0.10179897754127254</v>
      </c>
      <c r="C1815" t="s">
        <v>1852</v>
      </c>
      <c r="D1815" s="1">
        <v>0.30940463213849057</v>
      </c>
      <c r="E1815" t="s">
        <v>1885</v>
      </c>
      <c r="F1815" s="1">
        <v>0.37395797448323098</v>
      </c>
    </row>
    <row r="1816" spans="1:6">
      <c r="A1816" t="s">
        <v>1851</v>
      </c>
      <c r="B1816" s="1">
        <v>0.10179897754127254</v>
      </c>
      <c r="C1816" t="s">
        <v>1852</v>
      </c>
      <c r="D1816" s="1">
        <v>0.30940463213849057</v>
      </c>
      <c r="E1816" t="s">
        <v>1886</v>
      </c>
      <c r="F1816" s="1">
        <v>0.55784372597023513</v>
      </c>
    </row>
    <row r="1817" spans="1:6">
      <c r="A1817" t="s">
        <v>1851</v>
      </c>
      <c r="B1817" s="1">
        <v>0.10179897754127254</v>
      </c>
      <c r="C1817" t="s">
        <v>1852</v>
      </c>
      <c r="D1817" s="1">
        <v>0.30940463213849057</v>
      </c>
      <c r="E1817" t="s">
        <v>1887</v>
      </c>
      <c r="F1817" s="1">
        <v>0.44976656544534133</v>
      </c>
    </row>
    <row r="1818" spans="1:6">
      <c r="A1818" t="s">
        <v>1851</v>
      </c>
      <c r="B1818" s="1">
        <v>0.10179897754127254</v>
      </c>
      <c r="C1818" t="s">
        <v>1852</v>
      </c>
      <c r="D1818" s="1">
        <v>0.30940463213849057</v>
      </c>
      <c r="E1818" t="s">
        <v>1888</v>
      </c>
      <c r="F1818" s="1">
        <v>0.4131290974669638</v>
      </c>
    </row>
    <row r="1819" spans="1:6">
      <c r="A1819" t="s">
        <v>1851</v>
      </c>
      <c r="B1819" s="1">
        <v>0.10179897754127254</v>
      </c>
      <c r="C1819" t="s">
        <v>1852</v>
      </c>
      <c r="D1819" s="1">
        <v>0.30940463213849057</v>
      </c>
      <c r="E1819" t="s">
        <v>1889</v>
      </c>
      <c r="F1819" s="1">
        <v>0.4390705860798324</v>
      </c>
    </row>
    <row r="1820" spans="1:6">
      <c r="A1820" t="s">
        <v>1851</v>
      </c>
      <c r="B1820" s="1">
        <v>0.101798977541273</v>
      </c>
      <c r="C1820" t="s">
        <v>1852</v>
      </c>
      <c r="D1820" s="1">
        <v>0.30940463213849057</v>
      </c>
      <c r="E1820" t="s">
        <v>1890</v>
      </c>
      <c r="F1820" s="1">
        <v>0.65181625911512509</v>
      </c>
    </row>
    <row r="1821" spans="1:6">
      <c r="A1821" t="s">
        <v>1851</v>
      </c>
      <c r="B1821" s="1">
        <v>0.10179897754127254</v>
      </c>
      <c r="C1821" t="s">
        <v>1852</v>
      </c>
      <c r="D1821" s="1">
        <v>0.30940463213849057</v>
      </c>
      <c r="E1821" t="s">
        <v>1891</v>
      </c>
      <c r="F1821" s="1">
        <v>0.68549504909784376</v>
      </c>
    </row>
    <row r="1822" spans="1:6">
      <c r="A1822" t="s">
        <v>1851</v>
      </c>
      <c r="B1822" s="1">
        <v>0.10179897754127254</v>
      </c>
      <c r="C1822" t="s">
        <v>1852</v>
      </c>
      <c r="D1822" s="1">
        <v>0.30940463213849057</v>
      </c>
      <c r="E1822" t="s">
        <v>1892</v>
      </c>
      <c r="F1822" s="1">
        <v>2.1621426442092306E-2</v>
      </c>
    </row>
    <row r="1823" spans="1:6">
      <c r="A1823" t="s">
        <v>1851</v>
      </c>
      <c r="B1823" s="1">
        <v>0.10179897754127254</v>
      </c>
      <c r="C1823" t="s">
        <v>1852</v>
      </c>
      <c r="D1823" s="1">
        <v>0.30940463213849057</v>
      </c>
      <c r="E1823" t="s">
        <v>1893</v>
      </c>
      <c r="F1823" s="1">
        <v>0.976298290506046</v>
      </c>
    </row>
    <row r="1824" spans="1:6">
      <c r="A1824" t="s">
        <v>1851</v>
      </c>
      <c r="B1824" s="1">
        <v>0.10179897754127254</v>
      </c>
      <c r="C1824" t="s">
        <v>1852</v>
      </c>
      <c r="D1824" s="1">
        <v>0.30940463213849057</v>
      </c>
      <c r="E1824" t="s">
        <v>1894</v>
      </c>
      <c r="F1824" s="1">
        <v>2.4318957497759808E-2</v>
      </c>
    </row>
    <row r="1825" spans="1:6">
      <c r="A1825" t="s">
        <v>1851</v>
      </c>
      <c r="B1825" s="1">
        <v>0.10179897754127254</v>
      </c>
      <c r="C1825" t="s">
        <v>1852</v>
      </c>
      <c r="D1825" s="1">
        <v>0.30940463213849057</v>
      </c>
      <c r="E1825" t="s">
        <v>1895</v>
      </c>
      <c r="F1825" s="1">
        <v>0.27100709327738559</v>
      </c>
    </row>
    <row r="1826" spans="1:6">
      <c r="A1826" t="s">
        <v>1851</v>
      </c>
      <c r="B1826" s="1">
        <v>0.10179897754127254</v>
      </c>
      <c r="C1826" t="s">
        <v>1852</v>
      </c>
      <c r="D1826" s="1">
        <v>0.30940463213849057</v>
      </c>
      <c r="E1826" t="s">
        <v>1896</v>
      </c>
      <c r="F1826" s="1">
        <v>0.25328865620643271</v>
      </c>
    </row>
    <row r="1827" spans="1:6">
      <c r="A1827" t="s">
        <v>1851</v>
      </c>
      <c r="B1827" s="1">
        <v>0.10179897754127254</v>
      </c>
      <c r="C1827" t="s">
        <v>1852</v>
      </c>
      <c r="D1827" s="1">
        <v>0.30940463213849057</v>
      </c>
      <c r="E1827" t="s">
        <v>1897</v>
      </c>
      <c r="F1827" s="1">
        <v>0.73123760214767164</v>
      </c>
    </row>
    <row r="1828" spans="1:6">
      <c r="A1828" t="s">
        <v>1851</v>
      </c>
      <c r="B1828" s="1">
        <v>0.10179897754127254</v>
      </c>
      <c r="C1828" t="s">
        <v>1852</v>
      </c>
      <c r="D1828" s="1">
        <v>0.30940463213849057</v>
      </c>
      <c r="E1828" t="s">
        <v>1898</v>
      </c>
      <c r="F1828" s="1">
        <v>0.75524873377438251</v>
      </c>
    </row>
    <row r="1829" spans="1:6">
      <c r="A1829" t="s">
        <v>1851</v>
      </c>
      <c r="B1829" s="1">
        <v>0.10179897754127254</v>
      </c>
      <c r="C1829" t="s">
        <v>1852</v>
      </c>
      <c r="D1829" s="1">
        <v>0.30940463213849057</v>
      </c>
      <c r="E1829" t="s">
        <v>1899</v>
      </c>
      <c r="F1829" s="1">
        <v>0.81946698365528892</v>
      </c>
    </row>
    <row r="1830" spans="1:6">
      <c r="A1830" t="s">
        <v>1851</v>
      </c>
      <c r="B1830" s="1">
        <v>0.10179897754127254</v>
      </c>
      <c r="C1830" t="s">
        <v>1852</v>
      </c>
      <c r="D1830" s="1">
        <v>0.30940463213849057</v>
      </c>
      <c r="E1830" t="s">
        <v>1900</v>
      </c>
      <c r="F1830" s="1">
        <v>0.43865585665275564</v>
      </c>
    </row>
    <row r="1831" spans="1:6">
      <c r="A1831" t="s">
        <v>1851</v>
      </c>
      <c r="B1831" s="1">
        <v>0.10179897754127254</v>
      </c>
      <c r="C1831" t="s">
        <v>1852</v>
      </c>
      <c r="D1831" s="1">
        <v>0.30940463213849057</v>
      </c>
      <c r="E1831" t="s">
        <v>1901</v>
      </c>
      <c r="F1831" s="1">
        <v>0.10291606429674083</v>
      </c>
    </row>
    <row r="1832" spans="1:6">
      <c r="A1832" t="s">
        <v>1851</v>
      </c>
      <c r="B1832" s="1">
        <v>0.10179897754127254</v>
      </c>
      <c r="C1832" t="s">
        <v>1852</v>
      </c>
      <c r="D1832" s="1">
        <v>0.30940463213849057</v>
      </c>
      <c r="E1832" t="s">
        <v>1902</v>
      </c>
      <c r="F1832" s="1">
        <v>0.96608033533915694</v>
      </c>
    </row>
    <row r="1833" spans="1:6">
      <c r="A1833" t="s">
        <v>1851</v>
      </c>
      <c r="B1833" s="1">
        <v>0.10179897754127254</v>
      </c>
      <c r="C1833" t="s">
        <v>1852</v>
      </c>
      <c r="D1833" s="1">
        <v>0.30940463213849057</v>
      </c>
      <c r="E1833" t="s">
        <v>1903</v>
      </c>
      <c r="F1833" s="1">
        <v>0.19010137296473817</v>
      </c>
    </row>
    <row r="1834" spans="1:6">
      <c r="A1834" t="s">
        <v>1851</v>
      </c>
      <c r="B1834" s="1">
        <v>0.10179897754127254</v>
      </c>
      <c r="C1834" t="s">
        <v>1852</v>
      </c>
      <c r="D1834" s="1">
        <v>0.30940463213849057</v>
      </c>
      <c r="E1834" t="s">
        <v>1904</v>
      </c>
      <c r="F1834" s="1">
        <v>5.8231242494344304E-4</v>
      </c>
    </row>
    <row r="1835" spans="1:6">
      <c r="A1835" t="s">
        <v>1851</v>
      </c>
      <c r="B1835" s="1">
        <v>0.10179897754127254</v>
      </c>
      <c r="C1835" t="s">
        <v>1852</v>
      </c>
      <c r="D1835" s="1">
        <v>0.30940463213849057</v>
      </c>
      <c r="E1835" t="s">
        <v>1905</v>
      </c>
      <c r="F1835" s="1">
        <v>0.20848467060469089</v>
      </c>
    </row>
    <row r="1836" spans="1:6">
      <c r="A1836" t="s">
        <v>1851</v>
      </c>
      <c r="B1836" s="1">
        <v>0.10179897754127254</v>
      </c>
      <c r="C1836" t="s">
        <v>1852</v>
      </c>
      <c r="D1836" s="1">
        <v>0.30940463213849057</v>
      </c>
      <c r="E1836" t="s">
        <v>1906</v>
      </c>
      <c r="F1836" s="1">
        <v>0.22987079426864432</v>
      </c>
    </row>
    <row r="1837" spans="1:6">
      <c r="A1837" t="s">
        <v>1851</v>
      </c>
      <c r="B1837" s="1">
        <v>0.10179897754127254</v>
      </c>
      <c r="C1837" t="s">
        <v>1852</v>
      </c>
      <c r="D1837" s="1">
        <v>0.30940463213849057</v>
      </c>
      <c r="E1837" t="s">
        <v>1907</v>
      </c>
      <c r="F1837" s="1">
        <v>0.55169564764531687</v>
      </c>
    </row>
    <row r="1838" spans="1:6">
      <c r="A1838" t="s">
        <v>1851</v>
      </c>
      <c r="B1838" s="1">
        <v>0.10179897754127254</v>
      </c>
      <c r="C1838" t="s">
        <v>1852</v>
      </c>
      <c r="D1838" s="1">
        <v>0.30940463213849057</v>
      </c>
      <c r="E1838" t="s">
        <v>1908</v>
      </c>
      <c r="F1838" s="1">
        <v>5.5085669569010509E-2</v>
      </c>
    </row>
    <row r="1839" spans="1:6">
      <c r="A1839" t="s">
        <v>1851</v>
      </c>
      <c r="B1839" s="1">
        <v>0.10179897754127254</v>
      </c>
      <c r="C1839" t="s">
        <v>1852</v>
      </c>
      <c r="D1839" s="1">
        <v>0.30940463213849057</v>
      </c>
      <c r="E1839" t="s">
        <v>1909</v>
      </c>
      <c r="F1839" s="1">
        <v>0.76814211904749818</v>
      </c>
    </row>
    <row r="1840" spans="1:6">
      <c r="A1840" t="s">
        <v>1851</v>
      </c>
      <c r="B1840" s="1">
        <v>0.10179897754127254</v>
      </c>
      <c r="C1840" t="s">
        <v>1852</v>
      </c>
      <c r="D1840" s="1">
        <v>0.30940463213849057</v>
      </c>
      <c r="E1840" t="s">
        <v>1910</v>
      </c>
      <c r="F1840" s="1">
        <v>0.31749172945717363</v>
      </c>
    </row>
    <row r="1841" spans="1:6">
      <c r="A1841" t="s">
        <v>1851</v>
      </c>
      <c r="B1841" s="1">
        <v>0.10179897754127254</v>
      </c>
      <c r="C1841" t="s">
        <v>1852</v>
      </c>
      <c r="D1841" s="1">
        <v>0.30940463213849057</v>
      </c>
      <c r="E1841" t="s">
        <v>1911</v>
      </c>
      <c r="F1841" s="1">
        <v>0.16516830779527647</v>
      </c>
    </row>
    <row r="1842" spans="1:6">
      <c r="A1842" t="s">
        <v>1851</v>
      </c>
      <c r="B1842" s="1">
        <v>0.10179897754127254</v>
      </c>
      <c r="C1842" t="s">
        <v>1852</v>
      </c>
      <c r="D1842" s="1">
        <v>0.30940463213849057</v>
      </c>
      <c r="E1842" t="s">
        <v>1912</v>
      </c>
      <c r="F1842" s="1">
        <v>0.75330316981169376</v>
      </c>
    </row>
    <row r="1843" spans="1:6">
      <c r="A1843" t="s">
        <v>1851</v>
      </c>
      <c r="B1843" s="1">
        <v>0.10179897754127254</v>
      </c>
      <c r="C1843" t="s">
        <v>1852</v>
      </c>
      <c r="D1843" s="1">
        <v>0.30940463213849057</v>
      </c>
      <c r="E1843" t="s">
        <v>1913</v>
      </c>
      <c r="F1843" s="1">
        <v>0.96191302227922626</v>
      </c>
    </row>
    <row r="1844" spans="1:6">
      <c r="A1844" t="s">
        <v>1851</v>
      </c>
      <c r="B1844" s="1">
        <v>0.10179897754127254</v>
      </c>
      <c r="C1844" t="s">
        <v>1852</v>
      </c>
      <c r="D1844" s="1">
        <v>0.30940463213849057</v>
      </c>
      <c r="E1844" t="s">
        <v>1914</v>
      </c>
      <c r="F1844" s="1">
        <v>0.82641276004910946</v>
      </c>
    </row>
    <row r="1845" spans="1:6">
      <c r="A1845" t="s">
        <v>1851</v>
      </c>
      <c r="B1845" s="1">
        <v>0.10179897754127254</v>
      </c>
      <c r="C1845" t="s">
        <v>1852</v>
      </c>
      <c r="D1845" s="1">
        <v>0.30940463213849057</v>
      </c>
      <c r="E1845" t="s">
        <v>1915</v>
      </c>
      <c r="F1845" s="1">
        <v>0.95181058834847543</v>
      </c>
    </row>
    <row r="1846" spans="1:6">
      <c r="A1846" t="s">
        <v>1916</v>
      </c>
      <c r="B1846" s="1">
        <v>0.65824811348980306</v>
      </c>
      <c r="C1846" t="s">
        <v>1917</v>
      </c>
      <c r="D1846" s="1">
        <v>0.91670554544059568</v>
      </c>
      <c r="E1846" s="9" t="s">
        <v>1918</v>
      </c>
      <c r="F1846" s="1">
        <v>0.42621242838130791</v>
      </c>
    </row>
    <row r="1847" spans="1:6">
      <c r="A1847" t="s">
        <v>1916</v>
      </c>
      <c r="B1847" s="1">
        <v>0.65824811348980328</v>
      </c>
      <c r="C1847" t="s">
        <v>1917</v>
      </c>
      <c r="D1847" s="1">
        <v>0.91670554544059568</v>
      </c>
      <c r="E1847" s="9" t="s">
        <v>1919</v>
      </c>
      <c r="F1847" s="1">
        <v>0.41902985046626684</v>
      </c>
    </row>
    <row r="1848" spans="1:6">
      <c r="A1848" t="s">
        <v>1916</v>
      </c>
      <c r="B1848" s="1">
        <v>0.65824811348980328</v>
      </c>
      <c r="C1848" t="s">
        <v>1917</v>
      </c>
      <c r="D1848" s="1">
        <v>0.91670554544059568</v>
      </c>
      <c r="E1848" s="9" t="s">
        <v>1920</v>
      </c>
      <c r="F1848" s="1">
        <v>0.35328588432512387</v>
      </c>
    </row>
    <row r="1849" spans="1:6">
      <c r="A1849" t="s">
        <v>1916</v>
      </c>
      <c r="B1849" s="1">
        <v>0.65824811348980328</v>
      </c>
      <c r="C1849" t="s">
        <v>1917</v>
      </c>
      <c r="D1849" s="1">
        <v>0.91670554544059568</v>
      </c>
      <c r="E1849" s="9" t="s">
        <v>1921</v>
      </c>
      <c r="F1849" s="1">
        <v>0.18573016944245657</v>
      </c>
    </row>
    <row r="1850" spans="1:6">
      <c r="A1850" t="s">
        <v>1916</v>
      </c>
      <c r="B1850" s="1">
        <v>0.65824811348980328</v>
      </c>
      <c r="C1850" t="s">
        <v>1917</v>
      </c>
      <c r="D1850" s="1">
        <v>0.91670554544059568</v>
      </c>
      <c r="E1850" s="9" t="s">
        <v>1922</v>
      </c>
      <c r="F1850" s="1">
        <v>0.58862332092047887</v>
      </c>
    </row>
    <row r="1851" spans="1:6">
      <c r="A1851" t="s">
        <v>1916</v>
      </c>
      <c r="B1851" s="1">
        <v>0.65824811348980328</v>
      </c>
      <c r="C1851" t="s">
        <v>1917</v>
      </c>
      <c r="D1851" s="1">
        <v>0.91670554544059568</v>
      </c>
      <c r="E1851" s="9" t="s">
        <v>1923</v>
      </c>
      <c r="F1851" s="1">
        <v>0.97274256560896433</v>
      </c>
    </row>
    <row r="1852" spans="1:6">
      <c r="A1852" t="s">
        <v>1916</v>
      </c>
      <c r="B1852" s="1">
        <v>0.65824811348980328</v>
      </c>
      <c r="C1852" t="s">
        <v>1917</v>
      </c>
      <c r="D1852" s="1">
        <v>0.91670554544059568</v>
      </c>
      <c r="E1852" s="9" t="s">
        <v>1924</v>
      </c>
      <c r="F1852" s="1">
        <v>0.3834260541817508</v>
      </c>
    </row>
    <row r="1853" spans="1:6">
      <c r="A1853" t="s">
        <v>1916</v>
      </c>
      <c r="B1853" s="1">
        <v>0.65824811348980328</v>
      </c>
      <c r="C1853" t="s">
        <v>1917</v>
      </c>
      <c r="D1853" s="1">
        <v>0.91670554544059568</v>
      </c>
      <c r="E1853" s="9" t="s">
        <v>1925</v>
      </c>
      <c r="F1853" s="1">
        <v>0.51338009853482813</v>
      </c>
    </row>
    <row r="1854" spans="1:6">
      <c r="A1854" t="s">
        <v>1916</v>
      </c>
      <c r="B1854" s="1">
        <v>0.65824811348980328</v>
      </c>
      <c r="C1854" t="s">
        <v>1917</v>
      </c>
      <c r="D1854" s="1">
        <v>0.91670554544059568</v>
      </c>
      <c r="E1854" s="9" t="s">
        <v>1926</v>
      </c>
      <c r="F1854" s="1">
        <v>0.72966648174995097</v>
      </c>
    </row>
    <row r="1855" spans="1:6">
      <c r="A1855" t="s">
        <v>1916</v>
      </c>
      <c r="B1855" s="1">
        <v>0.65824811348980328</v>
      </c>
      <c r="C1855" t="s">
        <v>1917</v>
      </c>
      <c r="D1855" s="1">
        <v>0.91670554544059568</v>
      </c>
      <c r="E1855" s="9" t="s">
        <v>1927</v>
      </c>
      <c r="F1855" s="1">
        <v>0.8409941162739869</v>
      </c>
    </row>
    <row r="1856" spans="1:6">
      <c r="A1856" t="s">
        <v>1916</v>
      </c>
      <c r="B1856" s="1">
        <v>0.65824811348980328</v>
      </c>
      <c r="C1856" t="s">
        <v>1917</v>
      </c>
      <c r="D1856" s="1">
        <v>0.91670554544059568</v>
      </c>
      <c r="E1856" s="9" t="s">
        <v>1928</v>
      </c>
      <c r="F1856" s="1">
        <v>0.72877621582271079</v>
      </c>
    </row>
    <row r="1857" spans="1:6">
      <c r="A1857" t="s">
        <v>1916</v>
      </c>
      <c r="B1857" s="1">
        <v>0.65824811348980328</v>
      </c>
      <c r="C1857" t="s">
        <v>1917</v>
      </c>
      <c r="D1857" s="1">
        <v>0.91670554544059568</v>
      </c>
      <c r="E1857" s="9" t="s">
        <v>1929</v>
      </c>
      <c r="F1857" s="1">
        <v>0.98545352018673538</v>
      </c>
    </row>
    <row r="1858" spans="1:6">
      <c r="A1858" t="s">
        <v>1916</v>
      </c>
      <c r="B1858" s="1">
        <v>0.65824811348980328</v>
      </c>
      <c r="C1858" t="s">
        <v>1917</v>
      </c>
      <c r="D1858" s="1">
        <v>0.91670554544059568</v>
      </c>
      <c r="E1858" s="9" t="s">
        <v>1930</v>
      </c>
      <c r="F1858" s="1">
        <v>0.47553232178296634</v>
      </c>
    </row>
    <row r="1859" spans="1:6">
      <c r="A1859" t="s">
        <v>1916</v>
      </c>
      <c r="B1859" s="1">
        <v>0.65824811348980328</v>
      </c>
      <c r="C1859" t="s">
        <v>1917</v>
      </c>
      <c r="D1859" s="1">
        <v>0.91670554544059568</v>
      </c>
      <c r="E1859" s="9" t="s">
        <v>1931</v>
      </c>
      <c r="F1859" s="1">
        <v>0.61914837753156782</v>
      </c>
    </row>
    <row r="1860" spans="1:6">
      <c r="A1860" t="s">
        <v>1916</v>
      </c>
      <c r="B1860" s="1">
        <v>0.65824811348980328</v>
      </c>
      <c r="C1860" t="s">
        <v>1917</v>
      </c>
      <c r="D1860" s="1">
        <v>0.91670554544059568</v>
      </c>
      <c r="E1860" s="9" t="s">
        <v>1932</v>
      </c>
      <c r="F1860" s="1">
        <v>3.5990313685888564E-3</v>
      </c>
    </row>
    <row r="1861" spans="1:6">
      <c r="A1861" t="s">
        <v>1916</v>
      </c>
      <c r="B1861" s="1">
        <v>0.65824811348980306</v>
      </c>
      <c r="C1861" t="s">
        <v>1917</v>
      </c>
      <c r="D1861" s="1">
        <v>0.91670554544059568</v>
      </c>
      <c r="E1861" s="9" t="s">
        <v>1933</v>
      </c>
      <c r="F1861" s="1">
        <v>0.18991114745770443</v>
      </c>
    </row>
    <row r="1862" spans="1:6">
      <c r="A1862" t="s">
        <v>1916</v>
      </c>
      <c r="B1862" s="1">
        <v>0.65824811348980306</v>
      </c>
      <c r="C1862" t="s">
        <v>1917</v>
      </c>
      <c r="D1862" s="1">
        <v>0.91670554544059568</v>
      </c>
      <c r="E1862" s="9" t="s">
        <v>1934</v>
      </c>
      <c r="F1862" s="1">
        <v>0.33605868460806443</v>
      </c>
    </row>
    <row r="1863" spans="1:6">
      <c r="A1863" t="s">
        <v>1916</v>
      </c>
      <c r="B1863" s="1">
        <v>0.65824811348980306</v>
      </c>
      <c r="C1863" t="s">
        <v>1917</v>
      </c>
      <c r="D1863" s="1">
        <v>0.91670554544059568</v>
      </c>
      <c r="E1863" s="9" t="s">
        <v>1935</v>
      </c>
      <c r="F1863" s="1">
        <v>0.95668406017561269</v>
      </c>
    </row>
    <row r="1864" spans="1:6">
      <c r="A1864" t="s">
        <v>1916</v>
      </c>
      <c r="B1864" s="1">
        <v>0.65824811348980306</v>
      </c>
      <c r="C1864" t="s">
        <v>1917</v>
      </c>
      <c r="D1864" s="1">
        <v>0.91670554544059568</v>
      </c>
      <c r="E1864" s="9" t="s">
        <v>1936</v>
      </c>
      <c r="F1864" s="1">
        <v>0.1505109489109504</v>
      </c>
    </row>
    <row r="1865" spans="1:6">
      <c r="A1865" t="s">
        <v>1916</v>
      </c>
      <c r="B1865" s="1">
        <v>0.65824811348980306</v>
      </c>
      <c r="C1865" t="s">
        <v>1917</v>
      </c>
      <c r="D1865" s="1">
        <v>0.91670554544059568</v>
      </c>
      <c r="E1865" s="9" t="s">
        <v>1937</v>
      </c>
      <c r="F1865" s="1">
        <v>0.80537347382576641</v>
      </c>
    </row>
    <row r="1866" spans="1:6">
      <c r="A1866" t="s">
        <v>1916</v>
      </c>
      <c r="B1866" s="1">
        <v>0.65824811348980306</v>
      </c>
      <c r="C1866" t="s">
        <v>1917</v>
      </c>
      <c r="D1866" s="1">
        <v>0.91670554544059568</v>
      </c>
      <c r="E1866" s="9" t="s">
        <v>1938</v>
      </c>
      <c r="F1866" s="1">
        <v>0.34414702560411392</v>
      </c>
    </row>
    <row r="1867" spans="1:6">
      <c r="A1867" t="s">
        <v>1916</v>
      </c>
      <c r="B1867" s="1">
        <v>0.65824811348980306</v>
      </c>
      <c r="C1867" t="s">
        <v>1917</v>
      </c>
      <c r="D1867" s="1">
        <v>0.91670554544059568</v>
      </c>
      <c r="E1867" s="9" t="s">
        <v>1939</v>
      </c>
      <c r="F1867" s="1">
        <v>0.33384564565775687</v>
      </c>
    </row>
    <row r="1868" spans="1:6">
      <c r="A1868" t="s">
        <v>1916</v>
      </c>
      <c r="B1868" s="1">
        <v>0.65824811348980306</v>
      </c>
      <c r="C1868" t="s">
        <v>1917</v>
      </c>
      <c r="D1868" s="1">
        <v>0.91670554544059568</v>
      </c>
      <c r="E1868" s="9" t="s">
        <v>1940</v>
      </c>
      <c r="F1868" s="1">
        <v>0.20336152194483759</v>
      </c>
    </row>
    <row r="1869" spans="1:6">
      <c r="A1869" t="s">
        <v>1916</v>
      </c>
      <c r="B1869" s="1">
        <v>0.65824811348980306</v>
      </c>
      <c r="C1869" t="s">
        <v>1917</v>
      </c>
      <c r="D1869" s="1">
        <v>0.91670554544059568</v>
      </c>
      <c r="E1869" s="9" t="s">
        <v>1941</v>
      </c>
      <c r="F1869" s="1">
        <v>0.60809274429562243</v>
      </c>
    </row>
    <row r="1870" spans="1:6">
      <c r="A1870" t="s">
        <v>1916</v>
      </c>
      <c r="B1870" s="1">
        <v>0.65824811348980306</v>
      </c>
      <c r="C1870" t="s">
        <v>1917</v>
      </c>
      <c r="D1870" s="1">
        <v>0.91670554544059568</v>
      </c>
      <c r="E1870" s="9" t="s">
        <v>1942</v>
      </c>
      <c r="F1870" s="1">
        <v>0.71773905644040725</v>
      </c>
    </row>
    <row r="1871" spans="1:6">
      <c r="A1871" t="s">
        <v>1916</v>
      </c>
      <c r="B1871" s="1">
        <v>0.65824811348980306</v>
      </c>
      <c r="C1871" t="s">
        <v>1917</v>
      </c>
      <c r="D1871" s="1">
        <v>0.91670554544059568</v>
      </c>
      <c r="E1871" s="9" t="s">
        <v>1943</v>
      </c>
      <c r="F1871" s="1">
        <v>0.11854454584323026</v>
      </c>
    </row>
    <row r="1872" spans="1:6">
      <c r="A1872" t="s">
        <v>1916</v>
      </c>
      <c r="B1872" s="1">
        <v>0.65824811348980306</v>
      </c>
      <c r="C1872" t="s">
        <v>1917</v>
      </c>
      <c r="D1872" s="1">
        <v>0.91670554544059568</v>
      </c>
      <c r="E1872" s="9" t="s">
        <v>1944</v>
      </c>
      <c r="F1872" s="1">
        <v>0.50068997341168442</v>
      </c>
    </row>
    <row r="1873" spans="1:6">
      <c r="A1873" t="s">
        <v>1916</v>
      </c>
      <c r="B1873" s="1">
        <v>0.65824811348980306</v>
      </c>
      <c r="C1873" t="s">
        <v>1917</v>
      </c>
      <c r="D1873" s="1">
        <v>0.91670554544059568</v>
      </c>
      <c r="E1873" s="9" t="s">
        <v>1945</v>
      </c>
      <c r="F1873" s="1">
        <v>0.41322724573111969</v>
      </c>
    </row>
    <row r="1874" spans="1:6">
      <c r="A1874" t="s">
        <v>1916</v>
      </c>
      <c r="B1874" s="1">
        <v>0.65824811348980306</v>
      </c>
      <c r="C1874" t="s">
        <v>1917</v>
      </c>
      <c r="D1874" s="1">
        <v>0.91670554544059568</v>
      </c>
      <c r="E1874" s="9" t="s">
        <v>1946</v>
      </c>
      <c r="F1874" s="1">
        <v>5.7559667492934841E-2</v>
      </c>
    </row>
    <row r="1875" spans="1:6">
      <c r="A1875" t="s">
        <v>1916</v>
      </c>
      <c r="B1875" s="1">
        <v>0.65824811348980306</v>
      </c>
      <c r="C1875" t="s">
        <v>1917</v>
      </c>
      <c r="D1875" s="1">
        <v>0.91670554544059568</v>
      </c>
      <c r="E1875" s="9" t="s">
        <v>1947</v>
      </c>
      <c r="F1875" s="1">
        <v>0.53074227375128491</v>
      </c>
    </row>
    <row r="1876" spans="1:6">
      <c r="A1876" t="s">
        <v>1916</v>
      </c>
      <c r="B1876" s="1">
        <v>0.65824811348980306</v>
      </c>
      <c r="C1876" t="s">
        <v>1917</v>
      </c>
      <c r="D1876" s="1">
        <v>0.91670554544059568</v>
      </c>
      <c r="E1876" s="9" t="s">
        <v>1948</v>
      </c>
      <c r="F1876" s="1">
        <v>0.5488501418027274</v>
      </c>
    </row>
    <row r="1877" spans="1:6">
      <c r="A1877" t="s">
        <v>1916</v>
      </c>
      <c r="B1877" s="1">
        <v>0.65824811348980306</v>
      </c>
      <c r="C1877" t="s">
        <v>1917</v>
      </c>
      <c r="D1877" s="1">
        <v>0.91670554544059568</v>
      </c>
      <c r="E1877" s="9" t="s">
        <v>1949</v>
      </c>
      <c r="F1877" s="1">
        <v>0.3098429483355859</v>
      </c>
    </row>
    <row r="1878" spans="1:6">
      <c r="A1878" t="s">
        <v>1916</v>
      </c>
      <c r="B1878" s="1">
        <v>0.65824811348980306</v>
      </c>
      <c r="C1878" t="s">
        <v>1917</v>
      </c>
      <c r="D1878" s="1">
        <v>0.91670554544059568</v>
      </c>
      <c r="E1878" s="9" t="s">
        <v>1950</v>
      </c>
      <c r="F1878" s="1">
        <v>0.34081461669495161</v>
      </c>
    </row>
    <row r="1879" spans="1:6">
      <c r="A1879" t="s">
        <v>1916</v>
      </c>
      <c r="B1879" s="1">
        <v>0.65824811348980306</v>
      </c>
      <c r="C1879" t="s">
        <v>1917</v>
      </c>
      <c r="D1879" s="1">
        <v>0.91670554544059568</v>
      </c>
      <c r="E1879" s="9" t="s">
        <v>1951</v>
      </c>
      <c r="F1879" s="1">
        <v>0.20517599621256832</v>
      </c>
    </row>
    <row r="1880" spans="1:6">
      <c r="A1880" t="s">
        <v>1916</v>
      </c>
      <c r="B1880" s="1">
        <v>0.65824811348980306</v>
      </c>
      <c r="C1880" t="s">
        <v>1917</v>
      </c>
      <c r="D1880" s="1">
        <v>0.91670554544059568</v>
      </c>
      <c r="E1880" s="9" t="s">
        <v>1952</v>
      </c>
      <c r="F1880" s="1">
        <v>0.62251288106074276</v>
      </c>
    </row>
    <row r="1881" spans="1:6">
      <c r="A1881" t="s">
        <v>1916</v>
      </c>
      <c r="B1881" s="1">
        <v>0.65824811348980306</v>
      </c>
      <c r="C1881" t="s">
        <v>1917</v>
      </c>
      <c r="D1881" s="1">
        <v>0.91670554544059568</v>
      </c>
      <c r="E1881" s="9" t="s">
        <v>1953</v>
      </c>
      <c r="F1881" s="1">
        <v>0.44336981737957148</v>
      </c>
    </row>
    <row r="1882" spans="1:6">
      <c r="A1882" t="s">
        <v>1916</v>
      </c>
      <c r="B1882" s="1">
        <v>0.65824811348980306</v>
      </c>
      <c r="C1882" t="s">
        <v>1917</v>
      </c>
      <c r="D1882" s="1">
        <v>0.91670554544059568</v>
      </c>
      <c r="E1882" s="9" t="s">
        <v>1954</v>
      </c>
      <c r="F1882" s="1">
        <v>0.88921620815915403</v>
      </c>
    </row>
    <row r="1883" spans="1:6">
      <c r="A1883" t="s">
        <v>1916</v>
      </c>
      <c r="B1883" s="1">
        <v>0.65824811348980306</v>
      </c>
      <c r="C1883" t="s">
        <v>1917</v>
      </c>
      <c r="D1883" s="1">
        <v>0.91670554544059568</v>
      </c>
      <c r="E1883" s="9" t="s">
        <v>1955</v>
      </c>
      <c r="F1883" s="1">
        <v>0.52860723281910649</v>
      </c>
    </row>
    <row r="1884" spans="1:6">
      <c r="A1884" t="s">
        <v>1916</v>
      </c>
      <c r="B1884" s="1">
        <v>0.65824811348980306</v>
      </c>
      <c r="C1884" t="s">
        <v>1917</v>
      </c>
      <c r="D1884" s="1">
        <v>0.91670554544059568</v>
      </c>
      <c r="E1884" s="9" t="s">
        <v>1956</v>
      </c>
      <c r="F1884" s="1">
        <v>0.50265692472308432</v>
      </c>
    </row>
    <row r="1885" spans="1:6">
      <c r="A1885" t="s">
        <v>1916</v>
      </c>
      <c r="B1885" s="1">
        <v>0.65824811348980306</v>
      </c>
      <c r="C1885" t="s">
        <v>1917</v>
      </c>
      <c r="D1885" s="1">
        <v>0.91670554544059568</v>
      </c>
      <c r="E1885" s="9" t="s">
        <v>1957</v>
      </c>
      <c r="F1885" s="1">
        <v>0.59532881037580498</v>
      </c>
    </row>
    <row r="1886" spans="1:6">
      <c r="A1886" t="s">
        <v>1916</v>
      </c>
      <c r="B1886" s="1">
        <v>0.65824811348980306</v>
      </c>
      <c r="C1886" t="s">
        <v>1917</v>
      </c>
      <c r="D1886" s="1">
        <v>0.91670554544059568</v>
      </c>
      <c r="E1886" s="9" t="s">
        <v>1958</v>
      </c>
      <c r="F1886" s="1">
        <v>0.75880333966408031</v>
      </c>
    </row>
    <row r="1887" spans="1:6" ht="30">
      <c r="A1887" t="s">
        <v>1916</v>
      </c>
      <c r="B1887" s="1">
        <v>0.65824811348980306</v>
      </c>
      <c r="C1887" t="s">
        <v>1917</v>
      </c>
      <c r="D1887" s="1">
        <v>0.91670554544059568</v>
      </c>
      <c r="E1887" s="9" t="s">
        <v>1959</v>
      </c>
      <c r="F1887" s="1">
        <v>0.48197794907733515</v>
      </c>
    </row>
    <row r="1888" spans="1:6">
      <c r="A1888" t="s">
        <v>1916</v>
      </c>
      <c r="B1888" s="1">
        <v>0.65824811348980306</v>
      </c>
      <c r="C1888" t="s">
        <v>1917</v>
      </c>
      <c r="D1888" s="1">
        <v>0.91670554544059568</v>
      </c>
      <c r="E1888" s="9" t="s">
        <v>1960</v>
      </c>
      <c r="F1888" s="1">
        <v>0.75699639235994465</v>
      </c>
    </row>
    <row r="1889" spans="1:6">
      <c r="A1889" t="s">
        <v>1916</v>
      </c>
      <c r="B1889" s="1">
        <v>0.65824811348980306</v>
      </c>
      <c r="C1889" t="s">
        <v>1917</v>
      </c>
      <c r="D1889" s="1">
        <v>0.91670554544059568</v>
      </c>
      <c r="E1889" s="9" t="s">
        <v>1961</v>
      </c>
      <c r="F1889" s="1">
        <v>0.68653168444343216</v>
      </c>
    </row>
    <row r="1890" spans="1:6">
      <c r="A1890" t="s">
        <v>1916</v>
      </c>
      <c r="B1890" s="1">
        <v>0.65824811348980306</v>
      </c>
      <c r="C1890" t="s">
        <v>1917</v>
      </c>
      <c r="D1890" s="1">
        <v>0.91670554544059568</v>
      </c>
      <c r="E1890" s="9" t="s">
        <v>1962</v>
      </c>
      <c r="F1890" s="1">
        <v>0.31190093410453312</v>
      </c>
    </row>
    <row r="1891" spans="1:6">
      <c r="A1891" t="s">
        <v>1916</v>
      </c>
      <c r="B1891" s="1">
        <v>0.65824811348980306</v>
      </c>
      <c r="C1891" t="s">
        <v>1917</v>
      </c>
      <c r="D1891" s="1">
        <v>0.91670554544059568</v>
      </c>
      <c r="E1891" s="9" t="s">
        <v>1963</v>
      </c>
      <c r="F1891" s="1">
        <v>0.76863628693507657</v>
      </c>
    </row>
    <row r="1892" spans="1:6">
      <c r="A1892" t="s">
        <v>1916</v>
      </c>
      <c r="B1892" s="1">
        <v>0.65824811348980306</v>
      </c>
      <c r="C1892" t="s">
        <v>1917</v>
      </c>
      <c r="D1892" s="1">
        <v>0.91670554544059568</v>
      </c>
      <c r="E1892" s="9" t="s">
        <v>1964</v>
      </c>
      <c r="F1892" s="1">
        <v>0.8779477399519432</v>
      </c>
    </row>
    <row r="1893" spans="1:6">
      <c r="A1893" t="s">
        <v>1916</v>
      </c>
      <c r="B1893" s="1">
        <v>0.65824811348980306</v>
      </c>
      <c r="C1893" t="s">
        <v>1917</v>
      </c>
      <c r="D1893" s="1">
        <v>0.91670554544059568</v>
      </c>
      <c r="E1893" s="9" t="s">
        <v>1965</v>
      </c>
      <c r="F1893" s="1">
        <v>0.20306895307464801</v>
      </c>
    </row>
    <row r="1894" spans="1:6">
      <c r="A1894" t="s">
        <v>1916</v>
      </c>
      <c r="B1894" s="1">
        <v>0.65824811348980306</v>
      </c>
      <c r="C1894" t="s">
        <v>1917</v>
      </c>
      <c r="D1894" s="1">
        <v>0.91670554544059568</v>
      </c>
      <c r="E1894" s="9" t="s">
        <v>1966</v>
      </c>
      <c r="F1894" s="1">
        <v>0.17683944062271861</v>
      </c>
    </row>
    <row r="1895" spans="1:6">
      <c r="A1895" t="s">
        <v>1916</v>
      </c>
      <c r="B1895" s="1">
        <v>0.65824811348980306</v>
      </c>
      <c r="C1895" t="s">
        <v>1917</v>
      </c>
      <c r="D1895" s="1">
        <v>0.91670554544059568</v>
      </c>
      <c r="E1895" s="9" t="s">
        <v>1967</v>
      </c>
      <c r="F1895" s="1">
        <v>6.4149649742373138E-2</v>
      </c>
    </row>
    <row r="1896" spans="1:6">
      <c r="A1896" t="s">
        <v>1916</v>
      </c>
      <c r="B1896" s="1">
        <v>0.65824811348980306</v>
      </c>
      <c r="C1896" t="s">
        <v>1917</v>
      </c>
      <c r="D1896" s="1">
        <v>0.91670554544059568</v>
      </c>
      <c r="E1896" s="9" t="s">
        <v>1968</v>
      </c>
      <c r="F1896" s="1">
        <v>0.6459520198328208</v>
      </c>
    </row>
    <row r="1897" spans="1:6">
      <c r="A1897" t="s">
        <v>1916</v>
      </c>
      <c r="B1897" s="1">
        <v>0.65824811348980306</v>
      </c>
      <c r="C1897" t="s">
        <v>1917</v>
      </c>
      <c r="D1897" s="1">
        <v>0.91670554544059568</v>
      </c>
      <c r="E1897" s="9" t="s">
        <v>1969</v>
      </c>
      <c r="F1897" s="1">
        <v>0.35344684092766332</v>
      </c>
    </row>
    <row r="1898" spans="1:6">
      <c r="A1898" t="s">
        <v>1916</v>
      </c>
      <c r="B1898" s="1">
        <v>0.65824811348980306</v>
      </c>
      <c r="C1898" t="s">
        <v>1917</v>
      </c>
      <c r="D1898" s="1">
        <v>0.91670554544059568</v>
      </c>
      <c r="E1898" s="9" t="s">
        <v>1970</v>
      </c>
      <c r="F1898" s="1">
        <v>0.58717270619226103</v>
      </c>
    </row>
    <row r="1899" spans="1:6">
      <c r="A1899" t="s">
        <v>1916</v>
      </c>
      <c r="B1899" s="1">
        <v>0.65824811348980306</v>
      </c>
      <c r="C1899" t="s">
        <v>1917</v>
      </c>
      <c r="D1899" s="1">
        <v>0.91670554544059568</v>
      </c>
      <c r="E1899" s="9" t="s">
        <v>1971</v>
      </c>
      <c r="F1899" s="1">
        <v>0.76049554974234379</v>
      </c>
    </row>
    <row r="1900" spans="1:6">
      <c r="A1900" t="s">
        <v>1916</v>
      </c>
      <c r="B1900" s="1">
        <v>0.65824811348980306</v>
      </c>
      <c r="C1900" t="s">
        <v>1917</v>
      </c>
      <c r="D1900" s="1">
        <v>0.91670554544059568</v>
      </c>
      <c r="E1900" s="9" t="s">
        <v>1972</v>
      </c>
      <c r="F1900" s="1">
        <v>0.46089319403992002</v>
      </c>
    </row>
    <row r="1901" spans="1:6">
      <c r="A1901" t="s">
        <v>1916</v>
      </c>
      <c r="B1901" s="1">
        <v>0.65824811348980306</v>
      </c>
      <c r="C1901" t="s">
        <v>1917</v>
      </c>
      <c r="D1901" s="1">
        <v>0.91670554544059568</v>
      </c>
      <c r="E1901" s="9" t="s">
        <v>1973</v>
      </c>
      <c r="F1901" s="1">
        <v>0.67446678521725145</v>
      </c>
    </row>
    <row r="1902" spans="1:6">
      <c r="A1902" t="s">
        <v>1974</v>
      </c>
      <c r="B1902" s="10">
        <v>0.23887557634757928</v>
      </c>
      <c r="C1902" t="s">
        <v>2127</v>
      </c>
      <c r="D1902" s="10">
        <v>0.18010557270315219</v>
      </c>
      <c r="E1902" s="14" t="s">
        <v>1975</v>
      </c>
      <c r="F1902" s="10">
        <v>0.81446384328191523</v>
      </c>
    </row>
    <row r="1903" spans="1:6">
      <c r="A1903" t="s">
        <v>1974</v>
      </c>
      <c r="B1903" s="10">
        <v>0.23887557634757928</v>
      </c>
      <c r="C1903" t="s">
        <v>2127</v>
      </c>
      <c r="D1903" s="10">
        <v>0.18010557270315219</v>
      </c>
      <c r="E1903" s="14" t="s">
        <v>1976</v>
      </c>
      <c r="F1903" s="10">
        <v>0.1060740244259043</v>
      </c>
    </row>
    <row r="1904" spans="1:6">
      <c r="A1904" t="s">
        <v>1974</v>
      </c>
      <c r="B1904" s="10">
        <v>0.23887557634757928</v>
      </c>
      <c r="C1904" t="s">
        <v>2127</v>
      </c>
      <c r="D1904" s="10">
        <v>0.18010557270315219</v>
      </c>
      <c r="E1904" s="14" t="s">
        <v>1977</v>
      </c>
      <c r="F1904" s="10">
        <v>0.73394597459201671</v>
      </c>
    </row>
    <row r="1905" spans="1:6">
      <c r="A1905" t="s">
        <v>1974</v>
      </c>
      <c r="B1905" s="10">
        <v>0.23887557634757928</v>
      </c>
      <c r="C1905" t="s">
        <v>2127</v>
      </c>
      <c r="D1905" s="10">
        <v>0.18010557270315219</v>
      </c>
      <c r="E1905" s="14" t="s">
        <v>1978</v>
      </c>
      <c r="F1905" s="10">
        <v>0.55312356256627271</v>
      </c>
    </row>
    <row r="1906" spans="1:6">
      <c r="A1906" t="s">
        <v>1974</v>
      </c>
      <c r="B1906" s="10">
        <v>0.23887557634757928</v>
      </c>
      <c r="C1906" t="s">
        <v>2127</v>
      </c>
      <c r="D1906" s="10">
        <v>0.18010557270315219</v>
      </c>
      <c r="E1906" s="14" t="s">
        <v>1979</v>
      </c>
      <c r="F1906" s="10">
        <v>1.5981570236695331E-2</v>
      </c>
    </row>
    <row r="1907" spans="1:6">
      <c r="A1907" t="s">
        <v>1974</v>
      </c>
      <c r="B1907" s="10">
        <v>0.23887557634757928</v>
      </c>
      <c r="C1907" t="s">
        <v>2127</v>
      </c>
      <c r="D1907" s="10">
        <v>0.18010557270315219</v>
      </c>
      <c r="E1907" s="14" t="s">
        <v>1980</v>
      </c>
      <c r="F1907" s="10">
        <v>9.2412263771583514E-2</v>
      </c>
    </row>
    <row r="1908" spans="1:6">
      <c r="A1908" t="s">
        <v>1974</v>
      </c>
      <c r="B1908" s="10">
        <v>0.238875576347579</v>
      </c>
      <c r="C1908" t="s">
        <v>2127</v>
      </c>
      <c r="D1908" s="10">
        <v>0.18010557270315219</v>
      </c>
      <c r="E1908" s="14" t="s">
        <v>1981</v>
      </c>
      <c r="F1908" s="10">
        <v>0.21258720266142794</v>
      </c>
    </row>
    <row r="1909" spans="1:6">
      <c r="A1909" t="s">
        <v>1974</v>
      </c>
      <c r="B1909" s="10">
        <v>0.238875576347579</v>
      </c>
      <c r="C1909" t="s">
        <v>2127</v>
      </c>
      <c r="D1909" s="10">
        <v>0.18010557270315219</v>
      </c>
      <c r="E1909" s="14" t="s">
        <v>1982</v>
      </c>
      <c r="F1909" s="10">
        <v>0.18258077599886702</v>
      </c>
    </row>
    <row r="1910" spans="1:6">
      <c r="A1910" t="s">
        <v>1974</v>
      </c>
      <c r="B1910" s="10">
        <v>0.23887557634757928</v>
      </c>
      <c r="C1910" t="s">
        <v>2127</v>
      </c>
      <c r="D1910" s="10">
        <v>0.18010557270315219</v>
      </c>
      <c r="E1910" s="14" t="s">
        <v>1983</v>
      </c>
      <c r="F1910" s="10">
        <v>0.92234097898769019</v>
      </c>
    </row>
    <row r="1911" spans="1:6">
      <c r="A1911" t="s">
        <v>1974</v>
      </c>
      <c r="B1911" s="10">
        <v>0.23887557634757928</v>
      </c>
      <c r="C1911" t="s">
        <v>2127</v>
      </c>
      <c r="D1911" s="10">
        <v>0.18010557270315219</v>
      </c>
      <c r="E1911" s="14" t="s">
        <v>1984</v>
      </c>
      <c r="F1911" s="10">
        <v>0.89861503220576522</v>
      </c>
    </row>
    <row r="1912" spans="1:6">
      <c r="A1912" t="s">
        <v>1974</v>
      </c>
      <c r="B1912" s="10">
        <v>0.23887557634757928</v>
      </c>
      <c r="C1912" t="s">
        <v>2127</v>
      </c>
      <c r="D1912" s="10">
        <v>0.18010557270315219</v>
      </c>
      <c r="E1912" s="14" t="s">
        <v>1985</v>
      </c>
      <c r="F1912" s="10">
        <v>8.7989495518192573E-2</v>
      </c>
    </row>
    <row r="1913" spans="1:6">
      <c r="A1913" t="s">
        <v>1974</v>
      </c>
      <c r="B1913" s="10">
        <v>0.238875576347579</v>
      </c>
      <c r="C1913" t="s">
        <v>2127</v>
      </c>
      <c r="D1913" s="10">
        <v>0.18010557270315219</v>
      </c>
      <c r="E1913" s="14" t="s">
        <v>1986</v>
      </c>
      <c r="F1913" s="10">
        <v>0.91415660682080713</v>
      </c>
    </row>
    <row r="1914" spans="1:6">
      <c r="A1914" t="s">
        <v>1974</v>
      </c>
      <c r="B1914" s="10">
        <v>0.238875576347579</v>
      </c>
      <c r="C1914" t="s">
        <v>2127</v>
      </c>
      <c r="D1914" s="10">
        <v>0.18010557270315219</v>
      </c>
      <c r="E1914" s="14" t="s">
        <v>1987</v>
      </c>
      <c r="F1914" s="10">
        <v>0.33313988361037306</v>
      </c>
    </row>
    <row r="1915" spans="1:6">
      <c r="A1915" t="s">
        <v>1974</v>
      </c>
      <c r="B1915" s="10">
        <v>0.238875576347579</v>
      </c>
      <c r="C1915" t="s">
        <v>2127</v>
      </c>
      <c r="D1915" s="10">
        <v>0.18010557270315219</v>
      </c>
      <c r="E1915" s="14" t="s">
        <v>1988</v>
      </c>
      <c r="F1915" s="10">
        <v>0.97578136301103613</v>
      </c>
    </row>
    <row r="1916" spans="1:6">
      <c r="A1916" t="s">
        <v>1974</v>
      </c>
      <c r="B1916" s="10">
        <v>0.238875576347579</v>
      </c>
      <c r="C1916" t="s">
        <v>2127</v>
      </c>
      <c r="D1916" s="10">
        <v>0.18010557270315219</v>
      </c>
      <c r="E1916" s="14" t="s">
        <v>1989</v>
      </c>
      <c r="F1916" s="10">
        <v>0.27610663927988088</v>
      </c>
    </row>
    <row r="1917" spans="1:6">
      <c r="A1917" t="s">
        <v>1974</v>
      </c>
      <c r="B1917" s="10">
        <v>0.238875576347579</v>
      </c>
      <c r="C1917" t="s">
        <v>2127</v>
      </c>
      <c r="D1917" s="10">
        <v>0.18010557270315219</v>
      </c>
      <c r="E1917" s="14" t="s">
        <v>1990</v>
      </c>
      <c r="F1917" s="10">
        <v>0.95983544246775221</v>
      </c>
    </row>
    <row r="1918" spans="1:6">
      <c r="A1918" t="s">
        <v>1974</v>
      </c>
      <c r="B1918" s="10">
        <v>0.238875576347579</v>
      </c>
      <c r="C1918" t="s">
        <v>2127</v>
      </c>
      <c r="D1918" s="10">
        <v>0.18010557270315219</v>
      </c>
      <c r="E1918" s="14" t="s">
        <v>1991</v>
      </c>
      <c r="F1918" s="10">
        <v>0.88759458326101737</v>
      </c>
    </row>
    <row r="1919" spans="1:6">
      <c r="A1919" t="s">
        <v>1974</v>
      </c>
      <c r="B1919" s="10">
        <v>0.238875576347579</v>
      </c>
      <c r="C1919" t="s">
        <v>2127</v>
      </c>
      <c r="D1919" s="10">
        <v>0.18010557270315219</v>
      </c>
      <c r="E1919" s="14" t="s">
        <v>1992</v>
      </c>
      <c r="F1919" s="10">
        <v>0.61851668306350416</v>
      </c>
    </row>
    <row r="1920" spans="1:6">
      <c r="A1920" t="s">
        <v>1974</v>
      </c>
      <c r="B1920" s="10">
        <v>0.238875576347579</v>
      </c>
      <c r="C1920" t="s">
        <v>2127</v>
      </c>
      <c r="D1920" s="10">
        <v>0.18010557270315219</v>
      </c>
      <c r="E1920" s="14" t="s">
        <v>1993</v>
      </c>
      <c r="F1920" s="10">
        <v>0.24109131931169836</v>
      </c>
    </row>
    <row r="1921" spans="1:6">
      <c r="A1921" t="s">
        <v>1974</v>
      </c>
      <c r="B1921" s="10">
        <v>0.238875576347579</v>
      </c>
      <c r="C1921" t="s">
        <v>2127</v>
      </c>
      <c r="D1921" s="10">
        <v>0.18010557270315219</v>
      </c>
      <c r="E1921" s="14" t="s">
        <v>1994</v>
      </c>
      <c r="F1921" s="10">
        <v>0.28631295191207828</v>
      </c>
    </row>
    <row r="1922" spans="1:6">
      <c r="A1922" t="s">
        <v>1974</v>
      </c>
      <c r="B1922" s="10">
        <v>0.238875576347579</v>
      </c>
      <c r="C1922" t="s">
        <v>2127</v>
      </c>
      <c r="D1922" s="10">
        <v>0.18010557270315219</v>
      </c>
      <c r="E1922" s="14" t="s">
        <v>1995</v>
      </c>
      <c r="F1922" s="10">
        <v>0.69195967391655544</v>
      </c>
    </row>
    <row r="1923" spans="1:6">
      <c r="A1923" t="s">
        <v>1974</v>
      </c>
      <c r="B1923" s="10">
        <v>0.238875576347579</v>
      </c>
      <c r="C1923" t="s">
        <v>2127</v>
      </c>
      <c r="D1923" s="10">
        <v>0.18010557270315219</v>
      </c>
      <c r="E1923" s="14" t="s">
        <v>1996</v>
      </c>
      <c r="F1923" s="10">
        <v>0.86907487694743701</v>
      </c>
    </row>
    <row r="1924" spans="1:6">
      <c r="A1924" t="s">
        <v>1974</v>
      </c>
      <c r="B1924" s="10">
        <v>0.238875576347579</v>
      </c>
      <c r="C1924" t="s">
        <v>2127</v>
      </c>
      <c r="D1924" s="10">
        <v>0.18010557270315219</v>
      </c>
      <c r="E1924" s="14" t="s">
        <v>1997</v>
      </c>
      <c r="F1924" s="10">
        <v>0.93125903336227067</v>
      </c>
    </row>
    <row r="1925" spans="1:6">
      <c r="A1925" t="s">
        <v>1974</v>
      </c>
      <c r="B1925" s="10">
        <v>0.238875576347579</v>
      </c>
      <c r="C1925" t="s">
        <v>2127</v>
      </c>
      <c r="D1925" s="10">
        <v>0.18010557270315219</v>
      </c>
      <c r="E1925" s="14" t="s">
        <v>1998</v>
      </c>
      <c r="F1925" s="10">
        <v>0.8053249639216491</v>
      </c>
    </row>
    <row r="1926" spans="1:6">
      <c r="A1926" t="s">
        <v>1974</v>
      </c>
      <c r="B1926" s="10">
        <v>0.238875576347579</v>
      </c>
      <c r="C1926" t="s">
        <v>2127</v>
      </c>
      <c r="D1926" s="10">
        <v>0.18010557270315219</v>
      </c>
      <c r="E1926" s="14" t="s">
        <v>1999</v>
      </c>
      <c r="F1926" s="10">
        <v>0.46164962897191686</v>
      </c>
    </row>
    <row r="1927" spans="1:6">
      <c r="A1927" t="s">
        <v>1974</v>
      </c>
      <c r="B1927" s="10">
        <v>0.238875576347579</v>
      </c>
      <c r="C1927" t="s">
        <v>2127</v>
      </c>
      <c r="D1927" s="10">
        <v>0.18010557270315219</v>
      </c>
      <c r="E1927" s="14" t="s">
        <v>2000</v>
      </c>
      <c r="F1927" s="10">
        <v>0.21622163026268748</v>
      </c>
    </row>
    <row r="1928" spans="1:6">
      <c r="A1928" t="s">
        <v>1974</v>
      </c>
      <c r="B1928" s="10">
        <v>0.238875576347579</v>
      </c>
      <c r="C1928" t="s">
        <v>2127</v>
      </c>
      <c r="D1928" s="10">
        <v>0.18010557270315219</v>
      </c>
      <c r="E1928" s="14" t="s">
        <v>2001</v>
      </c>
      <c r="F1928" s="10">
        <v>0.88086748526548497</v>
      </c>
    </row>
    <row r="1929" spans="1:6">
      <c r="A1929" t="s">
        <v>1974</v>
      </c>
      <c r="B1929" s="11">
        <v>0.23887557634757928</v>
      </c>
      <c r="C1929" t="s">
        <v>2128</v>
      </c>
      <c r="D1929" s="11">
        <v>0.32122333774177714</v>
      </c>
      <c r="E1929" s="14" t="s">
        <v>2002</v>
      </c>
      <c r="F1929" s="11">
        <v>5.6593188401313888E-2</v>
      </c>
    </row>
    <row r="1930" spans="1:6">
      <c r="A1930" t="s">
        <v>1974</v>
      </c>
      <c r="B1930" s="11">
        <v>0.238875576347579</v>
      </c>
      <c r="C1930" t="s">
        <v>2128</v>
      </c>
      <c r="D1930" s="11">
        <v>0.32122333774177703</v>
      </c>
      <c r="E1930" s="14" t="s">
        <v>2003</v>
      </c>
      <c r="F1930" s="11">
        <v>0.54912095355392121</v>
      </c>
    </row>
    <row r="1931" spans="1:6">
      <c r="A1931" t="s">
        <v>1974</v>
      </c>
      <c r="B1931" s="11">
        <v>0.23887557634757928</v>
      </c>
      <c r="C1931" t="s">
        <v>2128</v>
      </c>
      <c r="D1931" s="11">
        <v>0.32122333774177714</v>
      </c>
      <c r="E1931" s="14" t="s">
        <v>2004</v>
      </c>
      <c r="F1931" s="11">
        <v>0.98968840515412337</v>
      </c>
    </row>
    <row r="1932" spans="1:6">
      <c r="A1932" t="s">
        <v>1974</v>
      </c>
      <c r="B1932" s="11">
        <v>0.238875576347579</v>
      </c>
      <c r="C1932" t="s">
        <v>2128</v>
      </c>
      <c r="D1932" s="11">
        <v>0.32122333774177703</v>
      </c>
      <c r="E1932" s="14" t="s">
        <v>2005</v>
      </c>
      <c r="F1932" s="11">
        <v>0.51418200964253347</v>
      </c>
    </row>
    <row r="1933" spans="1:6">
      <c r="A1933" t="s">
        <v>1974</v>
      </c>
      <c r="B1933" s="11">
        <v>0.23887557634757928</v>
      </c>
      <c r="C1933" t="s">
        <v>2128</v>
      </c>
      <c r="D1933" s="11">
        <v>0.32122333774177714</v>
      </c>
      <c r="E1933" s="14" t="s">
        <v>2006</v>
      </c>
      <c r="F1933" s="11">
        <v>0.34788673640727896</v>
      </c>
    </row>
    <row r="1934" spans="1:6">
      <c r="A1934" t="s">
        <v>1974</v>
      </c>
      <c r="B1934" s="11">
        <v>0.23887557634757928</v>
      </c>
      <c r="C1934" t="s">
        <v>2128</v>
      </c>
      <c r="D1934" s="11">
        <v>0.32122333774177714</v>
      </c>
      <c r="E1934" s="14" t="s">
        <v>2007</v>
      </c>
      <c r="F1934" s="11">
        <v>1.7178192500349909E-2</v>
      </c>
    </row>
    <row r="1935" spans="1:6">
      <c r="A1935" t="s">
        <v>1974</v>
      </c>
      <c r="B1935" s="11">
        <v>0.23887557634757928</v>
      </c>
      <c r="C1935" t="s">
        <v>2128</v>
      </c>
      <c r="D1935" s="11">
        <v>0.32122333774177714</v>
      </c>
      <c r="E1935" s="14" t="s">
        <v>2008</v>
      </c>
      <c r="F1935" s="11">
        <v>0.35775474896627757</v>
      </c>
    </row>
    <row r="1936" spans="1:6">
      <c r="A1936" t="s">
        <v>1974</v>
      </c>
      <c r="B1936" s="11">
        <v>0.23887557634757928</v>
      </c>
      <c r="C1936" t="s">
        <v>2128</v>
      </c>
      <c r="D1936" s="11">
        <v>0.32122333774177714</v>
      </c>
      <c r="E1936" s="14" t="s">
        <v>2009</v>
      </c>
      <c r="F1936" s="11">
        <v>0.7122429391692181</v>
      </c>
    </row>
    <row r="1937" spans="1:6">
      <c r="A1937" t="s">
        <v>1974</v>
      </c>
      <c r="B1937" s="11">
        <v>0.23887557634757928</v>
      </c>
      <c r="C1937" t="s">
        <v>2128</v>
      </c>
      <c r="D1937" s="11">
        <v>0.32122333774177714</v>
      </c>
      <c r="E1937" s="14" t="s">
        <v>2010</v>
      </c>
      <c r="F1937" s="11">
        <v>0.82956303131952791</v>
      </c>
    </row>
    <row r="1938" spans="1:6">
      <c r="A1938" t="s">
        <v>1974</v>
      </c>
      <c r="B1938" s="11">
        <v>0.23887557634757928</v>
      </c>
      <c r="C1938" t="s">
        <v>2128</v>
      </c>
      <c r="D1938" s="11">
        <v>0.32122333774177714</v>
      </c>
      <c r="E1938" s="14" t="s">
        <v>2011</v>
      </c>
      <c r="F1938" s="11">
        <v>0.54098114994471114</v>
      </c>
    </row>
    <row r="1939" spans="1:6">
      <c r="A1939" t="s">
        <v>1974</v>
      </c>
      <c r="B1939" s="11">
        <v>0.23887557634757928</v>
      </c>
      <c r="C1939" t="s">
        <v>2128</v>
      </c>
      <c r="D1939" s="11">
        <v>0.32122333774177714</v>
      </c>
      <c r="E1939" s="14" t="s">
        <v>2012</v>
      </c>
      <c r="F1939" s="11">
        <v>0.84460563499033381</v>
      </c>
    </row>
    <row r="1940" spans="1:6">
      <c r="A1940" t="s">
        <v>1974</v>
      </c>
      <c r="B1940" s="11">
        <v>0.238875576347579</v>
      </c>
      <c r="C1940" t="s">
        <v>2128</v>
      </c>
      <c r="D1940" s="11">
        <v>0.32122333774177714</v>
      </c>
      <c r="E1940" s="14" t="s">
        <v>2013</v>
      </c>
      <c r="F1940" s="11">
        <v>0.86113425874311111</v>
      </c>
    </row>
    <row r="1941" spans="1:6">
      <c r="A1941" t="s">
        <v>1974</v>
      </c>
      <c r="B1941" s="11">
        <v>0.238875576347579</v>
      </c>
      <c r="C1941" t="s">
        <v>2128</v>
      </c>
      <c r="D1941" s="11">
        <v>0.32122333774177714</v>
      </c>
      <c r="E1941" s="14" t="s">
        <v>2014</v>
      </c>
      <c r="F1941" s="11">
        <v>0.57310100326917801</v>
      </c>
    </row>
    <row r="1942" spans="1:6">
      <c r="A1942" t="s">
        <v>1974</v>
      </c>
      <c r="B1942" s="11">
        <v>0.238875576347579</v>
      </c>
      <c r="C1942" t="s">
        <v>2128</v>
      </c>
      <c r="D1942" s="11">
        <v>0.32122333774177714</v>
      </c>
      <c r="E1942" s="14" t="s">
        <v>2015</v>
      </c>
      <c r="F1942" s="11">
        <v>0.57985914796771953</v>
      </c>
    </row>
    <row r="1943" spans="1:6">
      <c r="A1943" t="s">
        <v>1974</v>
      </c>
      <c r="B1943" s="11">
        <v>0.238875576347579</v>
      </c>
      <c r="C1943" t="s">
        <v>2128</v>
      </c>
      <c r="D1943" s="11">
        <v>0.32122333774177714</v>
      </c>
      <c r="E1943" s="14" t="s">
        <v>2016</v>
      </c>
      <c r="F1943" s="11">
        <v>0.34910331528134608</v>
      </c>
    </row>
    <row r="1944" spans="1:6">
      <c r="A1944" t="s">
        <v>1974</v>
      </c>
      <c r="B1944" s="11">
        <v>0.238875576347579</v>
      </c>
      <c r="C1944" t="s">
        <v>2128</v>
      </c>
      <c r="D1944" s="11">
        <v>0.32122333774177703</v>
      </c>
      <c r="E1944" s="14" t="s">
        <v>2017</v>
      </c>
      <c r="F1944" s="11">
        <v>0.93561259023936871</v>
      </c>
    </row>
    <row r="1945" spans="1:6">
      <c r="A1945" t="s">
        <v>1974</v>
      </c>
      <c r="B1945" s="11">
        <v>0.238875576347579</v>
      </c>
      <c r="C1945" t="s">
        <v>2128</v>
      </c>
      <c r="D1945" s="11">
        <v>0.32122333774177714</v>
      </c>
      <c r="E1945" s="14" t="s">
        <v>2018</v>
      </c>
      <c r="F1945" s="11">
        <v>4.1379800191998384E-2</v>
      </c>
    </row>
    <row r="1946" spans="1:6">
      <c r="A1946" t="s">
        <v>1974</v>
      </c>
      <c r="B1946" s="11">
        <v>0.238875576347579</v>
      </c>
      <c r="C1946" t="s">
        <v>2128</v>
      </c>
      <c r="D1946" s="11">
        <v>0.32122333774177703</v>
      </c>
      <c r="E1946" s="14" t="s">
        <v>2019</v>
      </c>
      <c r="F1946" s="11">
        <v>0.58890193791111445</v>
      </c>
    </row>
    <row r="1947" spans="1:6">
      <c r="A1947" t="s">
        <v>1974</v>
      </c>
      <c r="B1947" s="11">
        <v>0.238875576347579</v>
      </c>
      <c r="C1947" t="s">
        <v>2128</v>
      </c>
      <c r="D1947" s="11">
        <v>0.32122333774177714</v>
      </c>
      <c r="E1947" s="14" t="s">
        <v>2020</v>
      </c>
      <c r="F1947" s="11">
        <v>0.49039759962915108</v>
      </c>
    </row>
    <row r="1948" spans="1:6">
      <c r="A1948" t="s">
        <v>1974</v>
      </c>
      <c r="B1948" s="11">
        <v>0.238875576347579</v>
      </c>
      <c r="C1948" t="s">
        <v>2128</v>
      </c>
      <c r="D1948" s="11">
        <v>0.32122333774177714</v>
      </c>
      <c r="E1948" s="14" t="s">
        <v>2021</v>
      </c>
      <c r="F1948" s="11">
        <v>0.49673910251107267</v>
      </c>
    </row>
    <row r="1949" spans="1:6">
      <c r="A1949" t="s">
        <v>1974</v>
      </c>
      <c r="B1949" s="11">
        <v>0.238875576347579</v>
      </c>
      <c r="C1949" t="s">
        <v>2128</v>
      </c>
      <c r="D1949" s="11">
        <v>0.32122333774177714</v>
      </c>
      <c r="E1949" s="14" t="s">
        <v>2022</v>
      </c>
      <c r="F1949" s="11">
        <v>0.29536895262625207</v>
      </c>
    </row>
    <row r="1950" spans="1:6">
      <c r="A1950" t="s">
        <v>1974</v>
      </c>
      <c r="B1950" s="11">
        <v>0.238875576347579</v>
      </c>
      <c r="C1950" t="s">
        <v>2128</v>
      </c>
      <c r="D1950" s="11">
        <v>0.32122333774177714</v>
      </c>
      <c r="E1950" s="14" t="s">
        <v>2023</v>
      </c>
      <c r="F1950" s="11">
        <v>0.69674943386860433</v>
      </c>
    </row>
    <row r="1951" spans="1:6">
      <c r="A1951" t="s">
        <v>1974</v>
      </c>
      <c r="B1951" s="11">
        <v>0.238875576347579</v>
      </c>
      <c r="C1951" t="s">
        <v>2128</v>
      </c>
      <c r="D1951" s="11">
        <v>0.32122333774177714</v>
      </c>
      <c r="E1951" s="14" t="s">
        <v>2024</v>
      </c>
      <c r="F1951" s="11">
        <v>0.21326596628298178</v>
      </c>
    </row>
    <row r="1952" spans="1:6">
      <c r="A1952" t="s">
        <v>1974</v>
      </c>
      <c r="B1952" s="11">
        <v>0.238875576347579</v>
      </c>
      <c r="C1952" t="s">
        <v>2128</v>
      </c>
      <c r="D1952" s="11">
        <v>0.32122333774177703</v>
      </c>
      <c r="E1952" s="14" t="s">
        <v>2025</v>
      </c>
      <c r="F1952" s="11">
        <v>0.29281999283279092</v>
      </c>
    </row>
    <row r="1953" spans="1:6">
      <c r="A1953" t="s">
        <v>1974</v>
      </c>
      <c r="B1953" s="11">
        <v>0.238875576347579</v>
      </c>
      <c r="C1953" t="s">
        <v>2128</v>
      </c>
      <c r="D1953" s="11">
        <v>0.32122333774177703</v>
      </c>
      <c r="E1953" s="14" t="s">
        <v>2026</v>
      </c>
      <c r="F1953" s="11">
        <v>0.59206948979024054</v>
      </c>
    </row>
    <row r="1954" spans="1:6">
      <c r="A1954" t="s">
        <v>1974</v>
      </c>
      <c r="B1954" s="11">
        <v>0.238875576347579</v>
      </c>
      <c r="C1954" t="s">
        <v>2128</v>
      </c>
      <c r="D1954" s="11">
        <v>0.32122333774177703</v>
      </c>
      <c r="E1954" s="14" t="s">
        <v>2027</v>
      </c>
      <c r="F1954" s="11">
        <v>0.52268065515919071</v>
      </c>
    </row>
    <row r="1955" spans="1:6">
      <c r="A1955" t="s">
        <v>1974</v>
      </c>
      <c r="B1955" s="10">
        <v>0.23887557634757928</v>
      </c>
      <c r="C1955" t="s">
        <v>2129</v>
      </c>
      <c r="D1955" s="10">
        <v>0.46618641324138299</v>
      </c>
      <c r="E1955" s="14" t="s">
        <v>2028</v>
      </c>
      <c r="F1955" s="10">
        <v>0.12248883469253125</v>
      </c>
    </row>
    <row r="1956" spans="1:6">
      <c r="A1956" t="s">
        <v>1974</v>
      </c>
      <c r="B1956" s="10">
        <v>0.23887557634757928</v>
      </c>
      <c r="C1956" t="s">
        <v>2129</v>
      </c>
      <c r="D1956" s="10">
        <v>0.46618641324138299</v>
      </c>
      <c r="E1956" s="14" t="s">
        <v>2029</v>
      </c>
      <c r="F1956" s="10">
        <v>0.44813231806043918</v>
      </c>
    </row>
    <row r="1957" spans="1:6">
      <c r="A1957" t="s">
        <v>1974</v>
      </c>
      <c r="B1957" s="10">
        <v>0.23887557634757928</v>
      </c>
      <c r="C1957" t="s">
        <v>2129</v>
      </c>
      <c r="D1957" s="10">
        <v>0.46618641324138299</v>
      </c>
      <c r="E1957" s="14" t="s">
        <v>2030</v>
      </c>
      <c r="F1957" s="10">
        <v>0.53835822554406421</v>
      </c>
    </row>
    <row r="1958" spans="1:6">
      <c r="A1958" t="s">
        <v>1974</v>
      </c>
      <c r="B1958" s="10">
        <v>0.23887557634757928</v>
      </c>
      <c r="C1958" t="s">
        <v>2129</v>
      </c>
      <c r="D1958" s="10">
        <v>0.46618641324138299</v>
      </c>
      <c r="E1958" s="14" t="s">
        <v>2031</v>
      </c>
      <c r="F1958" s="10">
        <v>0.95055070979240608</v>
      </c>
    </row>
    <row r="1959" spans="1:6">
      <c r="A1959" t="s">
        <v>1974</v>
      </c>
      <c r="B1959" s="10">
        <v>0.23887557634757928</v>
      </c>
      <c r="C1959" t="s">
        <v>2129</v>
      </c>
      <c r="D1959" s="10">
        <v>0.46618641324138299</v>
      </c>
      <c r="E1959" s="14" t="s">
        <v>2032</v>
      </c>
      <c r="F1959" s="10">
        <v>0.82351911358530006</v>
      </c>
    </row>
    <row r="1960" spans="1:6">
      <c r="A1960" t="s">
        <v>1974</v>
      </c>
      <c r="B1960" s="10">
        <v>0.23887557634757928</v>
      </c>
      <c r="C1960" t="s">
        <v>2129</v>
      </c>
      <c r="D1960" s="10">
        <v>0.46618641324138299</v>
      </c>
      <c r="E1960" s="14" t="s">
        <v>2033</v>
      </c>
      <c r="F1960" s="10">
        <v>0.79257796512988099</v>
      </c>
    </row>
    <row r="1961" spans="1:6">
      <c r="A1961" t="s">
        <v>1974</v>
      </c>
      <c r="B1961" s="10">
        <v>0.23887557634757928</v>
      </c>
      <c r="C1961" t="s">
        <v>2129</v>
      </c>
      <c r="D1961" s="10">
        <v>0.46618641324138299</v>
      </c>
      <c r="E1961" s="14" t="s">
        <v>2034</v>
      </c>
      <c r="F1961" s="10">
        <v>0.27174044437434475</v>
      </c>
    </row>
    <row r="1962" spans="1:6">
      <c r="A1962" t="s">
        <v>1974</v>
      </c>
      <c r="B1962" s="10">
        <v>0.23887557634757928</v>
      </c>
      <c r="C1962" t="s">
        <v>2129</v>
      </c>
      <c r="D1962" s="10">
        <v>0.46618641324138299</v>
      </c>
      <c r="E1962" s="14" t="s">
        <v>2035</v>
      </c>
      <c r="F1962" s="10">
        <v>0.58472358980740857</v>
      </c>
    </row>
    <row r="1963" spans="1:6">
      <c r="A1963" t="s">
        <v>1974</v>
      </c>
      <c r="B1963" s="10">
        <v>0.23887557634757928</v>
      </c>
      <c r="C1963" t="s">
        <v>2129</v>
      </c>
      <c r="D1963" s="10">
        <v>0.46618641324138299</v>
      </c>
      <c r="E1963" s="14" t="s">
        <v>2036</v>
      </c>
      <c r="F1963" s="10">
        <v>0.52587521045486507</v>
      </c>
    </row>
    <row r="1964" spans="1:6">
      <c r="A1964" t="s">
        <v>1974</v>
      </c>
      <c r="B1964" s="10">
        <v>0.238875576347579</v>
      </c>
      <c r="C1964" t="s">
        <v>2129</v>
      </c>
      <c r="D1964" s="10">
        <v>0.46618641324138299</v>
      </c>
      <c r="E1964" s="14" t="s">
        <v>2037</v>
      </c>
      <c r="F1964" s="10">
        <v>0.15886020960373692</v>
      </c>
    </row>
    <row r="1965" spans="1:6">
      <c r="A1965" t="s">
        <v>1974</v>
      </c>
      <c r="B1965" s="10">
        <v>0.238875576347579</v>
      </c>
      <c r="C1965" t="s">
        <v>2129</v>
      </c>
      <c r="D1965" s="10">
        <v>0.46618641324138299</v>
      </c>
      <c r="E1965" s="14" t="s">
        <v>2038</v>
      </c>
      <c r="F1965" s="10">
        <v>0.43059581682268844</v>
      </c>
    </row>
    <row r="1966" spans="1:6">
      <c r="A1966" t="s">
        <v>1974</v>
      </c>
      <c r="B1966" s="10">
        <v>0.238875576347579</v>
      </c>
      <c r="C1966" t="s">
        <v>2129</v>
      </c>
      <c r="D1966" s="10">
        <v>0.46618641324138299</v>
      </c>
      <c r="E1966" s="14" t="s">
        <v>2039</v>
      </c>
      <c r="F1966" s="10">
        <v>0.30618474149263342</v>
      </c>
    </row>
    <row r="1967" spans="1:6">
      <c r="A1967" t="s">
        <v>1974</v>
      </c>
      <c r="B1967" s="10">
        <v>0.23887557634757928</v>
      </c>
      <c r="C1967" t="s">
        <v>2130</v>
      </c>
      <c r="D1967" s="10">
        <v>0.27931802113721926</v>
      </c>
      <c r="E1967" s="14" t="s">
        <v>2040</v>
      </c>
      <c r="F1967" s="10">
        <v>0.79101969373830994</v>
      </c>
    </row>
    <row r="1968" spans="1:6">
      <c r="A1968" t="s">
        <v>1974</v>
      </c>
      <c r="B1968" s="10">
        <v>0.23887557634757928</v>
      </c>
      <c r="C1968" t="s">
        <v>2130</v>
      </c>
      <c r="D1968" s="10">
        <v>0.27931802113721926</v>
      </c>
      <c r="E1968" s="14" t="s">
        <v>2041</v>
      </c>
      <c r="F1968" s="10">
        <v>4.4387621194253768E-2</v>
      </c>
    </row>
    <row r="1969" spans="1:6">
      <c r="A1969" t="s">
        <v>1974</v>
      </c>
      <c r="B1969" s="10">
        <v>0.23887557634757928</v>
      </c>
      <c r="C1969" t="s">
        <v>2130</v>
      </c>
      <c r="D1969" s="10">
        <v>0.27931802113721926</v>
      </c>
      <c r="E1969" s="14" t="s">
        <v>2042</v>
      </c>
      <c r="F1969" s="10">
        <v>0.59040294029621898</v>
      </c>
    </row>
    <row r="1970" spans="1:6">
      <c r="A1970" t="s">
        <v>1974</v>
      </c>
      <c r="B1970" s="10">
        <v>0.23887557634757928</v>
      </c>
      <c r="C1970" t="s">
        <v>2130</v>
      </c>
      <c r="D1970" s="10">
        <v>0.27931802113721926</v>
      </c>
      <c r="E1970" s="14" t="s">
        <v>2043</v>
      </c>
      <c r="F1970" s="10">
        <v>0.2460447747873421</v>
      </c>
    </row>
    <row r="1971" spans="1:6">
      <c r="A1971" t="s">
        <v>1974</v>
      </c>
      <c r="B1971" s="10">
        <v>0.23887557634757928</v>
      </c>
      <c r="C1971" t="s">
        <v>2130</v>
      </c>
      <c r="D1971" s="10">
        <v>0.27931802113721926</v>
      </c>
      <c r="E1971" s="14" t="s">
        <v>2044</v>
      </c>
      <c r="F1971" s="10">
        <v>0.85423462404403483</v>
      </c>
    </row>
    <row r="1972" spans="1:6">
      <c r="A1972" t="s">
        <v>1974</v>
      </c>
      <c r="B1972" s="10">
        <v>0.23887557634757928</v>
      </c>
      <c r="C1972" t="s">
        <v>2130</v>
      </c>
      <c r="D1972" s="10">
        <v>0.27931802113721926</v>
      </c>
      <c r="E1972" s="14" t="s">
        <v>2045</v>
      </c>
      <c r="F1972" s="10">
        <v>0.15951693260277799</v>
      </c>
    </row>
    <row r="1973" spans="1:6">
      <c r="A1973" t="s">
        <v>1974</v>
      </c>
      <c r="B1973" s="10">
        <v>0.23887557634757928</v>
      </c>
      <c r="C1973" t="s">
        <v>2130</v>
      </c>
      <c r="D1973" s="10">
        <v>0.27931802113721926</v>
      </c>
      <c r="E1973" s="14" t="s">
        <v>2046</v>
      </c>
      <c r="F1973" s="10">
        <v>0.8701253073662194</v>
      </c>
    </row>
    <row r="1974" spans="1:6">
      <c r="A1974" t="s">
        <v>1974</v>
      </c>
      <c r="B1974" s="10">
        <v>0.23887557634757928</v>
      </c>
      <c r="C1974" t="s">
        <v>2130</v>
      </c>
      <c r="D1974" s="10">
        <v>0.27931802113721926</v>
      </c>
      <c r="E1974" s="14" t="s">
        <v>2047</v>
      </c>
      <c r="F1974" s="10">
        <v>1.0011726323862269E-2</v>
      </c>
    </row>
    <row r="1975" spans="1:6">
      <c r="A1975" t="s">
        <v>1974</v>
      </c>
      <c r="B1975" s="10">
        <v>0.23887557634757928</v>
      </c>
      <c r="C1975" t="s">
        <v>2130</v>
      </c>
      <c r="D1975" s="10">
        <v>0.27931802113721926</v>
      </c>
      <c r="E1975" s="14" t="s">
        <v>2048</v>
      </c>
      <c r="F1975" s="10">
        <v>0.10664615953307388</v>
      </c>
    </row>
    <row r="1976" spans="1:6">
      <c r="A1976" t="s">
        <v>1974</v>
      </c>
      <c r="B1976" s="10">
        <v>0.238875576347579</v>
      </c>
      <c r="C1976" t="s">
        <v>2130</v>
      </c>
      <c r="D1976" s="10">
        <v>0.27931802113721926</v>
      </c>
      <c r="E1976" s="14" t="s">
        <v>2049</v>
      </c>
      <c r="F1976" s="10">
        <v>0.95930598716677673</v>
      </c>
    </row>
    <row r="1977" spans="1:6">
      <c r="A1977" t="s">
        <v>1974</v>
      </c>
      <c r="B1977" s="10">
        <v>0.238875576347579</v>
      </c>
      <c r="C1977" t="s">
        <v>2130</v>
      </c>
      <c r="D1977" s="10">
        <v>0.27931802113721926</v>
      </c>
      <c r="E1977" s="14" t="s">
        <v>2050</v>
      </c>
      <c r="F1977" s="10">
        <v>0.5267362108188508</v>
      </c>
    </row>
    <row r="1978" spans="1:6">
      <c r="A1978" t="s">
        <v>1974</v>
      </c>
      <c r="B1978" s="10">
        <v>0.238875576347579</v>
      </c>
      <c r="C1978" t="s">
        <v>2130</v>
      </c>
      <c r="D1978" s="10">
        <v>0.27931802113721926</v>
      </c>
      <c r="E1978" s="14" t="s">
        <v>2051</v>
      </c>
      <c r="F1978" s="10">
        <v>0.93794284063811095</v>
      </c>
    </row>
    <row r="1979" spans="1:6">
      <c r="A1979" t="s">
        <v>1974</v>
      </c>
      <c r="B1979" s="10">
        <v>0.23887557634757928</v>
      </c>
      <c r="C1979" t="s">
        <v>2130</v>
      </c>
      <c r="D1979" s="10">
        <v>0.27931802113721926</v>
      </c>
      <c r="E1979" s="14" t="s">
        <v>2052</v>
      </c>
      <c r="F1979" s="10">
        <v>9.8682397770421981E-2</v>
      </c>
    </row>
    <row r="1980" spans="1:6">
      <c r="A1980" t="s">
        <v>1974</v>
      </c>
      <c r="B1980" s="10">
        <v>0.23887557634757928</v>
      </c>
      <c r="C1980" t="s">
        <v>2130</v>
      </c>
      <c r="D1980" s="10">
        <v>0.27931802113721926</v>
      </c>
      <c r="E1980" s="14" t="s">
        <v>2053</v>
      </c>
      <c r="F1980" s="10">
        <v>9.5128239574738704E-2</v>
      </c>
    </row>
    <row r="1981" spans="1:6">
      <c r="A1981" t="s">
        <v>1974</v>
      </c>
      <c r="B1981" s="10">
        <v>0.23887557634757928</v>
      </c>
      <c r="C1981" t="s">
        <v>2130</v>
      </c>
      <c r="D1981" s="10">
        <v>0.27931802113721926</v>
      </c>
      <c r="E1981" s="14" t="s">
        <v>2054</v>
      </c>
      <c r="F1981" s="10">
        <v>0.10167574761722209</v>
      </c>
    </row>
    <row r="1982" spans="1:6">
      <c r="A1982" t="s">
        <v>1974</v>
      </c>
      <c r="B1982" s="10">
        <v>0.23887557634757928</v>
      </c>
      <c r="C1982" t="s">
        <v>2130</v>
      </c>
      <c r="D1982" s="10">
        <v>0.27931802113721926</v>
      </c>
      <c r="E1982" s="14" t="s">
        <v>2055</v>
      </c>
      <c r="F1982" s="10">
        <v>0.34554586208868354</v>
      </c>
    </row>
    <row r="1983" spans="1:6">
      <c r="A1983" t="s">
        <v>1974</v>
      </c>
      <c r="B1983" s="10">
        <v>0.23887557634757928</v>
      </c>
      <c r="C1983" t="s">
        <v>2130</v>
      </c>
      <c r="D1983" s="10">
        <v>0.27931802113721926</v>
      </c>
      <c r="E1983" s="14" t="s">
        <v>2056</v>
      </c>
      <c r="F1983" s="10">
        <v>0.13457455586330525</v>
      </c>
    </row>
    <row r="1984" spans="1:6">
      <c r="A1984" t="s">
        <v>1974</v>
      </c>
      <c r="B1984" s="10">
        <v>0.23887557634757928</v>
      </c>
      <c r="C1984" t="s">
        <v>2130</v>
      </c>
      <c r="D1984" s="10">
        <v>0.27931802113721926</v>
      </c>
      <c r="E1984" s="14" t="s">
        <v>2057</v>
      </c>
      <c r="F1984" s="10">
        <v>0.7577721619163954</v>
      </c>
    </row>
    <row r="1985" spans="1:6">
      <c r="A1985" t="s">
        <v>1974</v>
      </c>
      <c r="B1985" s="10">
        <v>0.23887557634757928</v>
      </c>
      <c r="C1985" t="s">
        <v>2130</v>
      </c>
      <c r="D1985" s="10">
        <v>0.27931802113721926</v>
      </c>
      <c r="E1985" s="14" t="s">
        <v>2058</v>
      </c>
      <c r="F1985" s="10">
        <v>0.42544221820541961</v>
      </c>
    </row>
    <row r="1986" spans="1:6">
      <c r="A1986" t="s">
        <v>1974</v>
      </c>
      <c r="B1986" s="10">
        <v>0.23887557634757928</v>
      </c>
      <c r="C1986" t="s">
        <v>2130</v>
      </c>
      <c r="D1986" s="10">
        <v>0.27931802113721926</v>
      </c>
      <c r="E1986" s="14" t="s">
        <v>2059</v>
      </c>
      <c r="F1986" s="10">
        <v>0.91053900134643895</v>
      </c>
    </row>
    <row r="1987" spans="1:6">
      <c r="A1987" t="s">
        <v>1974</v>
      </c>
      <c r="B1987" s="10">
        <v>0.23887557634757928</v>
      </c>
      <c r="C1987" t="s">
        <v>2130</v>
      </c>
      <c r="D1987" s="10">
        <v>0.27931802113721926</v>
      </c>
      <c r="E1987" s="14" t="s">
        <v>2060</v>
      </c>
      <c r="F1987" s="10">
        <v>0.70746182652588652</v>
      </c>
    </row>
    <row r="1988" spans="1:6">
      <c r="A1988" t="s">
        <v>1974</v>
      </c>
      <c r="B1988" s="10">
        <v>0.238875576347579</v>
      </c>
      <c r="C1988" t="s">
        <v>2130</v>
      </c>
      <c r="D1988" s="10">
        <v>0.27931802113721926</v>
      </c>
      <c r="E1988" s="14" t="s">
        <v>2061</v>
      </c>
      <c r="F1988" s="10">
        <v>0.43705955555146614</v>
      </c>
    </row>
    <row r="1989" spans="1:6">
      <c r="A1989" t="s">
        <v>1974</v>
      </c>
      <c r="B1989" s="10">
        <v>0.238875576347579</v>
      </c>
      <c r="C1989" t="s">
        <v>2130</v>
      </c>
      <c r="D1989" s="10">
        <v>0.27931802113721926</v>
      </c>
      <c r="E1989" s="14" t="s">
        <v>2062</v>
      </c>
      <c r="F1989" s="10">
        <v>0.63446551619112679</v>
      </c>
    </row>
    <row r="1990" spans="1:6">
      <c r="A1990" t="s">
        <v>1974</v>
      </c>
      <c r="B1990" s="10">
        <v>0.238875576347579</v>
      </c>
      <c r="C1990" t="s">
        <v>2130</v>
      </c>
      <c r="D1990" s="10">
        <v>0.27931802113721926</v>
      </c>
      <c r="E1990" s="14" t="s">
        <v>2063</v>
      </c>
      <c r="F1990" s="10">
        <v>0.29185690707120615</v>
      </c>
    </row>
    <row r="1991" spans="1:6">
      <c r="A1991" t="s">
        <v>1974</v>
      </c>
      <c r="B1991" s="10">
        <v>0.23887557634757928</v>
      </c>
      <c r="C1991" t="s">
        <v>2130</v>
      </c>
      <c r="D1991" s="10">
        <v>0.27931802113721926</v>
      </c>
      <c r="E1991" s="14" t="s">
        <v>2064</v>
      </c>
      <c r="F1991" s="10">
        <v>0.3978861537874987</v>
      </c>
    </row>
    <row r="1992" spans="1:6">
      <c r="A1992" t="s">
        <v>1974</v>
      </c>
      <c r="B1992" s="10">
        <v>0.23887557634757928</v>
      </c>
      <c r="C1992" t="s">
        <v>2130</v>
      </c>
      <c r="D1992" s="10">
        <v>0.27931802113721926</v>
      </c>
      <c r="E1992" s="14" t="s">
        <v>2065</v>
      </c>
      <c r="F1992" s="10">
        <v>0.48068495537298317</v>
      </c>
    </row>
    <row r="1993" spans="1:6">
      <c r="A1993" t="s">
        <v>1974</v>
      </c>
      <c r="B1993" s="10">
        <v>0.23887557634757928</v>
      </c>
      <c r="C1993" t="s">
        <v>2130</v>
      </c>
      <c r="D1993" s="10">
        <v>0.27931802113721926</v>
      </c>
      <c r="E1993" s="14" t="s">
        <v>2066</v>
      </c>
      <c r="F1993" s="10">
        <v>0.96008554515921274</v>
      </c>
    </row>
    <row r="1994" spans="1:6">
      <c r="A1994" t="s">
        <v>1974</v>
      </c>
      <c r="B1994" s="10">
        <v>0.23887557634757928</v>
      </c>
      <c r="C1994" t="s">
        <v>2130</v>
      </c>
      <c r="D1994" s="10">
        <v>0.27931802113721926</v>
      </c>
      <c r="E1994" s="14" t="s">
        <v>2067</v>
      </c>
      <c r="F1994" s="10">
        <v>0.63253401148232002</v>
      </c>
    </row>
    <row r="1995" spans="1:6">
      <c r="A1995" t="s">
        <v>1974</v>
      </c>
      <c r="B1995" s="10">
        <v>0.23887557634757928</v>
      </c>
      <c r="C1995" t="s">
        <v>2130</v>
      </c>
      <c r="D1995" s="10">
        <v>0.27931802113721926</v>
      </c>
      <c r="E1995" s="14" t="s">
        <v>2068</v>
      </c>
      <c r="F1995" s="10">
        <v>0.44640500120271309</v>
      </c>
    </row>
    <row r="1996" spans="1:6">
      <c r="A1996" t="s">
        <v>1974</v>
      </c>
      <c r="B1996" s="10">
        <v>0.23887557634757928</v>
      </c>
      <c r="C1996" t="s">
        <v>2130</v>
      </c>
      <c r="D1996" s="10">
        <v>0.27931802113721926</v>
      </c>
      <c r="E1996" s="14" t="s">
        <v>2069</v>
      </c>
      <c r="F1996" s="10">
        <v>0.83139609466336728</v>
      </c>
    </row>
    <row r="1997" spans="1:6">
      <c r="A1997" t="s">
        <v>1974</v>
      </c>
      <c r="B1997" s="10">
        <v>0.23887557634757928</v>
      </c>
      <c r="C1997" t="s">
        <v>2130</v>
      </c>
      <c r="D1997" s="10">
        <v>0.27931802113721926</v>
      </c>
      <c r="E1997" s="14" t="s">
        <v>2070</v>
      </c>
      <c r="F1997" s="10">
        <v>0.97553395744101734</v>
      </c>
    </row>
    <row r="1998" spans="1:6">
      <c r="A1998" t="s">
        <v>1974</v>
      </c>
      <c r="B1998" s="10">
        <v>0.23887557634757928</v>
      </c>
      <c r="C1998" t="s">
        <v>2130</v>
      </c>
      <c r="D1998" s="10">
        <v>0.27931802113721926</v>
      </c>
      <c r="E1998" s="14" t="s">
        <v>2071</v>
      </c>
      <c r="F1998" s="10">
        <v>0.28314926360864989</v>
      </c>
    </row>
    <row r="1999" spans="1:6">
      <c r="A1999" t="s">
        <v>1974</v>
      </c>
      <c r="B1999" s="10">
        <v>0.23887557634757928</v>
      </c>
      <c r="C1999" t="s">
        <v>2130</v>
      </c>
      <c r="D1999" s="10">
        <v>0.27931802113721926</v>
      </c>
      <c r="E1999" s="14" t="s">
        <v>2072</v>
      </c>
      <c r="F1999" s="10">
        <v>0.58857475425155859</v>
      </c>
    </row>
    <row r="2000" spans="1:6">
      <c r="A2000" t="s">
        <v>1974</v>
      </c>
      <c r="B2000" s="10">
        <v>0.238875576347579</v>
      </c>
      <c r="C2000" t="s">
        <v>2130</v>
      </c>
      <c r="D2000" s="10">
        <v>0.27931802113721926</v>
      </c>
      <c r="E2000" s="14" t="s">
        <v>2073</v>
      </c>
      <c r="F2000" s="10">
        <v>0.36000010792928627</v>
      </c>
    </row>
    <row r="2001" spans="1:6">
      <c r="A2001" t="s">
        <v>1974</v>
      </c>
      <c r="B2001" s="10">
        <v>0.238875576347579</v>
      </c>
      <c r="C2001" t="s">
        <v>2130</v>
      </c>
      <c r="D2001" s="10">
        <v>0.27931802113721926</v>
      </c>
      <c r="E2001" s="14" t="s">
        <v>2074</v>
      </c>
      <c r="F2001" s="10">
        <v>0.86385768355869053</v>
      </c>
    </row>
    <row r="2002" spans="1:6">
      <c r="A2002" t="s">
        <v>1974</v>
      </c>
      <c r="B2002" s="10">
        <v>0.23887557634757928</v>
      </c>
      <c r="C2002" t="s">
        <v>2131</v>
      </c>
      <c r="D2002" s="10">
        <v>0.89664656077442673</v>
      </c>
      <c r="E2002" s="14" t="s">
        <v>2075</v>
      </c>
      <c r="F2002" s="10">
        <v>0.61882106237939682</v>
      </c>
    </row>
    <row r="2003" spans="1:6">
      <c r="A2003" t="s">
        <v>1974</v>
      </c>
      <c r="B2003" s="10">
        <v>0.238875576347579</v>
      </c>
      <c r="C2003" t="s">
        <v>2131</v>
      </c>
      <c r="D2003" s="10">
        <v>0.89664656077442673</v>
      </c>
      <c r="E2003" s="14" t="s">
        <v>2076</v>
      </c>
      <c r="F2003" s="10">
        <v>0.59080036713562067</v>
      </c>
    </row>
    <row r="2004" spans="1:6">
      <c r="A2004" t="s">
        <v>1974</v>
      </c>
      <c r="B2004" s="10">
        <v>0.238875576347579</v>
      </c>
      <c r="C2004" t="s">
        <v>2131</v>
      </c>
      <c r="D2004" s="10">
        <v>0.89664656077442673</v>
      </c>
      <c r="E2004" s="14" t="s">
        <v>2077</v>
      </c>
      <c r="F2004" s="10">
        <v>0.29547569039298172</v>
      </c>
    </row>
    <row r="2005" spans="1:6">
      <c r="A2005" t="s">
        <v>1974</v>
      </c>
      <c r="B2005" s="10">
        <v>0.238875576347579</v>
      </c>
      <c r="C2005" t="s">
        <v>2131</v>
      </c>
      <c r="D2005" s="10">
        <v>0.89664656077442673</v>
      </c>
      <c r="E2005" s="14" t="s">
        <v>2078</v>
      </c>
      <c r="F2005" s="10">
        <v>0.66324384216536714</v>
      </c>
    </row>
    <row r="2006" spans="1:6">
      <c r="A2006" t="s">
        <v>1974</v>
      </c>
      <c r="B2006" s="10">
        <v>0.23887557634757928</v>
      </c>
      <c r="C2006" t="s">
        <v>2131</v>
      </c>
      <c r="D2006" s="10">
        <v>0.89664656077442673</v>
      </c>
      <c r="E2006" s="14" t="s">
        <v>2079</v>
      </c>
      <c r="F2006" s="10">
        <v>0.84331530655506115</v>
      </c>
    </row>
    <row r="2007" spans="1:6">
      <c r="A2007" t="s">
        <v>1974</v>
      </c>
      <c r="B2007" s="10">
        <v>0.23887557634757928</v>
      </c>
      <c r="C2007" t="s">
        <v>2131</v>
      </c>
      <c r="D2007" s="10">
        <v>0.89664656077442673</v>
      </c>
      <c r="E2007" s="14" t="s">
        <v>2080</v>
      </c>
      <c r="F2007" s="10">
        <v>0.93807632429715515</v>
      </c>
    </row>
    <row r="2008" spans="1:6">
      <c r="A2008" t="s">
        <v>1974</v>
      </c>
      <c r="B2008" s="10">
        <v>0.23887557634757928</v>
      </c>
      <c r="C2008" t="s">
        <v>2131</v>
      </c>
      <c r="D2008" s="10">
        <v>0.89664656077442673</v>
      </c>
      <c r="E2008" s="14" t="s">
        <v>2081</v>
      </c>
      <c r="F2008" s="10">
        <v>0.6600517341435812</v>
      </c>
    </row>
    <row r="2009" spans="1:6">
      <c r="A2009" t="s">
        <v>1974</v>
      </c>
      <c r="B2009" s="10">
        <v>0.23887557634757928</v>
      </c>
      <c r="C2009" t="s">
        <v>2131</v>
      </c>
      <c r="D2009" s="10">
        <v>0.89664656077442673</v>
      </c>
      <c r="E2009" s="14" t="s">
        <v>2082</v>
      </c>
      <c r="F2009" s="10">
        <v>0.30213657770708635</v>
      </c>
    </row>
    <row r="2010" spans="1:6">
      <c r="A2010" t="s">
        <v>1974</v>
      </c>
      <c r="B2010" s="10">
        <v>0.23887557634757928</v>
      </c>
      <c r="C2010" t="s">
        <v>2131</v>
      </c>
      <c r="D2010" s="10">
        <v>0.89664656077442673</v>
      </c>
      <c r="E2010" s="14" t="s">
        <v>2083</v>
      </c>
      <c r="F2010" s="10">
        <v>0.66694423864991348</v>
      </c>
    </row>
    <row r="2011" spans="1:6">
      <c r="A2011" t="s">
        <v>1974</v>
      </c>
      <c r="B2011" s="10">
        <v>0.23887557634757928</v>
      </c>
      <c r="C2011" t="s">
        <v>2131</v>
      </c>
      <c r="D2011" s="10">
        <v>0.89664656077442673</v>
      </c>
      <c r="E2011" s="14" t="s">
        <v>2084</v>
      </c>
      <c r="F2011" s="10">
        <v>0.81290975388134568</v>
      </c>
    </row>
    <row r="2012" spans="1:6">
      <c r="A2012" t="s">
        <v>1974</v>
      </c>
      <c r="B2012" s="10">
        <v>0.23887557634757928</v>
      </c>
      <c r="C2012" t="s">
        <v>2131</v>
      </c>
      <c r="D2012" s="10">
        <v>0.89664656077442673</v>
      </c>
      <c r="E2012" s="14" t="s">
        <v>2085</v>
      </c>
      <c r="F2012" s="10">
        <v>0.44363149105822342</v>
      </c>
    </row>
    <row r="2013" spans="1:6">
      <c r="A2013" t="s">
        <v>1974</v>
      </c>
      <c r="B2013" s="10">
        <v>0.23887557634757928</v>
      </c>
      <c r="C2013" t="s">
        <v>2131</v>
      </c>
      <c r="D2013" s="10">
        <v>0.89664656077442673</v>
      </c>
      <c r="E2013" s="14" t="s">
        <v>2086</v>
      </c>
      <c r="F2013" s="10">
        <v>0.59093680626084144</v>
      </c>
    </row>
    <row r="2014" spans="1:6">
      <c r="A2014" t="s">
        <v>1974</v>
      </c>
      <c r="B2014" s="10">
        <v>0.23887557634757928</v>
      </c>
      <c r="C2014" t="s">
        <v>2131</v>
      </c>
      <c r="D2014" s="10">
        <v>0.89664656077442673</v>
      </c>
      <c r="E2014" s="14" t="s">
        <v>2087</v>
      </c>
      <c r="F2014" s="10">
        <v>0.94585769330371505</v>
      </c>
    </row>
    <row r="2015" spans="1:6">
      <c r="A2015" t="s">
        <v>1974</v>
      </c>
      <c r="B2015" s="10">
        <v>0.23887557634757928</v>
      </c>
      <c r="C2015" t="s">
        <v>2132</v>
      </c>
      <c r="D2015" s="12">
        <v>0.56827903572544458</v>
      </c>
      <c r="E2015" s="14" t="s">
        <v>2088</v>
      </c>
      <c r="F2015" s="12">
        <v>0.33121581881215167</v>
      </c>
    </row>
    <row r="2016" spans="1:6">
      <c r="A2016" t="s">
        <v>1974</v>
      </c>
      <c r="B2016" s="10">
        <v>0.238875576347579</v>
      </c>
      <c r="C2016" t="s">
        <v>2132</v>
      </c>
      <c r="D2016" s="12">
        <v>0.56827903572544458</v>
      </c>
      <c r="E2016" s="14" t="s">
        <v>2089</v>
      </c>
      <c r="F2016" s="12">
        <v>0.31980935912843467</v>
      </c>
    </row>
    <row r="2017" spans="1:6">
      <c r="A2017" t="s">
        <v>1974</v>
      </c>
      <c r="B2017" s="10">
        <v>0.238875576347579</v>
      </c>
      <c r="C2017" t="s">
        <v>2132</v>
      </c>
      <c r="D2017" s="12">
        <v>0.56827903572544458</v>
      </c>
      <c r="E2017" s="14" t="s">
        <v>2090</v>
      </c>
      <c r="F2017" s="12">
        <v>0.19831205663530016</v>
      </c>
    </row>
    <row r="2018" spans="1:6">
      <c r="A2018" t="s">
        <v>1974</v>
      </c>
      <c r="B2018" s="10">
        <v>0.238875576347579</v>
      </c>
      <c r="C2018" t="s">
        <v>2132</v>
      </c>
      <c r="D2018" s="12">
        <v>0.56827903572544458</v>
      </c>
      <c r="E2018" s="14" t="s">
        <v>2091</v>
      </c>
      <c r="F2018" s="12">
        <v>6.2132620960242302E-2</v>
      </c>
    </row>
    <row r="2019" spans="1:6">
      <c r="A2019" t="s">
        <v>1974</v>
      </c>
      <c r="B2019" s="10">
        <v>0.23887557634757928</v>
      </c>
      <c r="C2019" t="s">
        <v>2132</v>
      </c>
      <c r="D2019" s="12">
        <v>0.56827903572544458</v>
      </c>
      <c r="E2019" s="14" t="s">
        <v>2092</v>
      </c>
      <c r="F2019" s="12">
        <v>0.92793152081766783</v>
      </c>
    </row>
    <row r="2020" spans="1:6">
      <c r="A2020" t="s">
        <v>1974</v>
      </c>
      <c r="B2020" s="10">
        <v>0.23887557634757928</v>
      </c>
      <c r="C2020" t="s">
        <v>2132</v>
      </c>
      <c r="D2020" s="12">
        <v>0.56827903572544458</v>
      </c>
      <c r="E2020" s="14" t="s">
        <v>2093</v>
      </c>
      <c r="F2020" s="12">
        <v>0.14097558224658002</v>
      </c>
    </row>
    <row r="2021" spans="1:6">
      <c r="A2021" t="s">
        <v>1974</v>
      </c>
      <c r="B2021" s="10">
        <v>0.23887557634757928</v>
      </c>
      <c r="C2021" t="s">
        <v>2132</v>
      </c>
      <c r="D2021" s="12">
        <v>0.56827903572544458</v>
      </c>
      <c r="E2021" s="14" t="s">
        <v>2094</v>
      </c>
      <c r="F2021" s="12">
        <v>0.32604457963818867</v>
      </c>
    </row>
    <row r="2022" spans="1:6">
      <c r="A2022" t="s">
        <v>1974</v>
      </c>
      <c r="B2022" s="10">
        <v>0.23887557634757928</v>
      </c>
      <c r="C2022" t="s">
        <v>2132</v>
      </c>
      <c r="D2022" s="12">
        <v>0.56827903572544458</v>
      </c>
      <c r="E2022" s="14" t="s">
        <v>2095</v>
      </c>
      <c r="F2022" s="12">
        <v>0.84081748890999797</v>
      </c>
    </row>
    <row r="2023" spans="1:6">
      <c r="A2023" t="s">
        <v>1974</v>
      </c>
      <c r="B2023" s="10">
        <v>0.23887557634757928</v>
      </c>
      <c r="C2023" t="s">
        <v>2132</v>
      </c>
      <c r="D2023" s="12">
        <v>0.56827903572544458</v>
      </c>
      <c r="E2023" s="14" t="s">
        <v>2096</v>
      </c>
      <c r="F2023" s="12">
        <v>0.80825443187131762</v>
      </c>
    </row>
    <row r="2024" spans="1:6">
      <c r="A2024" t="s">
        <v>1974</v>
      </c>
      <c r="B2024" s="10">
        <v>0.23887557634757928</v>
      </c>
      <c r="C2024" t="s">
        <v>2132</v>
      </c>
      <c r="D2024" s="12">
        <v>0.56827903572544458</v>
      </c>
      <c r="E2024" s="14" t="s">
        <v>2097</v>
      </c>
      <c r="F2024" s="12">
        <v>0.83600484363758576</v>
      </c>
    </row>
    <row r="2025" spans="1:6">
      <c r="A2025" t="s">
        <v>1974</v>
      </c>
      <c r="B2025" s="10">
        <v>0.23887557634757928</v>
      </c>
      <c r="C2025" t="s">
        <v>2132</v>
      </c>
      <c r="D2025" s="12">
        <v>0.56827903572544458</v>
      </c>
      <c r="E2025" s="14" t="s">
        <v>2098</v>
      </c>
      <c r="F2025" s="12">
        <v>0.36201683311045718</v>
      </c>
    </row>
    <row r="2026" spans="1:6">
      <c r="A2026" t="s">
        <v>1974</v>
      </c>
      <c r="B2026" s="10">
        <v>0.23887557634757928</v>
      </c>
      <c r="C2026" t="s">
        <v>2132</v>
      </c>
      <c r="D2026" s="12">
        <v>0.56827903572544458</v>
      </c>
      <c r="E2026" s="14" t="s">
        <v>2099</v>
      </c>
      <c r="F2026" s="12">
        <v>0.57545138656256123</v>
      </c>
    </row>
    <row r="2027" spans="1:6">
      <c r="A2027" t="s">
        <v>1974</v>
      </c>
      <c r="B2027" s="10">
        <v>0.23887557634757928</v>
      </c>
      <c r="C2027" t="s">
        <v>2132</v>
      </c>
      <c r="D2027" s="12">
        <v>0.56827903572544458</v>
      </c>
      <c r="E2027" s="14" t="s">
        <v>2100</v>
      </c>
      <c r="F2027" s="12">
        <v>0.83718038005987583</v>
      </c>
    </row>
    <row r="2028" spans="1:6">
      <c r="A2028" t="s">
        <v>1974</v>
      </c>
      <c r="B2028" s="10">
        <v>0.23887557634757928</v>
      </c>
      <c r="C2028" t="s">
        <v>2132</v>
      </c>
      <c r="D2028" s="12">
        <v>0.56827903572544458</v>
      </c>
      <c r="E2028" s="14" t="s">
        <v>2101</v>
      </c>
      <c r="F2028" s="12">
        <v>0.90929871735248491</v>
      </c>
    </row>
    <row r="2029" spans="1:6">
      <c r="A2029" t="s">
        <v>1974</v>
      </c>
      <c r="B2029" s="10">
        <v>0.238875576347579</v>
      </c>
      <c r="C2029" t="s">
        <v>2132</v>
      </c>
      <c r="D2029" s="12">
        <v>0.56827903572544458</v>
      </c>
      <c r="E2029" s="14" t="s">
        <v>2102</v>
      </c>
      <c r="F2029" s="12">
        <v>0.43709928986463575</v>
      </c>
    </row>
    <row r="2030" spans="1:6">
      <c r="A2030" t="s">
        <v>1974</v>
      </c>
      <c r="B2030" s="10">
        <v>0.238875576347579</v>
      </c>
      <c r="C2030" t="s">
        <v>2132</v>
      </c>
      <c r="D2030" s="12">
        <v>0.56827903572544458</v>
      </c>
      <c r="E2030" s="14" t="s">
        <v>2103</v>
      </c>
      <c r="F2030" s="12">
        <v>0.14576950278003542</v>
      </c>
    </row>
    <row r="2031" spans="1:6">
      <c r="A2031" t="s">
        <v>1974</v>
      </c>
      <c r="B2031" s="10">
        <v>0.238875576347579</v>
      </c>
      <c r="C2031" t="s">
        <v>2132</v>
      </c>
      <c r="D2031" s="12">
        <v>0.56827903572544458</v>
      </c>
      <c r="E2031" s="14" t="s">
        <v>2104</v>
      </c>
      <c r="F2031" s="12">
        <v>0.53789485930130831</v>
      </c>
    </row>
    <row r="2032" spans="1:6">
      <c r="A2032" t="s">
        <v>1974</v>
      </c>
      <c r="B2032" s="10">
        <v>0.23887557634757928</v>
      </c>
      <c r="C2032" t="s">
        <v>2132</v>
      </c>
      <c r="D2032" s="12">
        <v>0.56827903572544458</v>
      </c>
      <c r="E2032" s="14" t="s">
        <v>2105</v>
      </c>
      <c r="F2032" s="12">
        <v>0.70381149945553001</v>
      </c>
    </row>
    <row r="2033" spans="1:6">
      <c r="A2033" t="s">
        <v>1974</v>
      </c>
      <c r="B2033" s="10">
        <v>0.23887557634757928</v>
      </c>
      <c r="C2033" t="s">
        <v>2132</v>
      </c>
      <c r="D2033" s="12">
        <v>0.56827903572544458</v>
      </c>
      <c r="E2033" s="14" t="s">
        <v>2106</v>
      </c>
      <c r="F2033" s="12">
        <v>4.8816783980453637E-2</v>
      </c>
    </row>
    <row r="2034" spans="1:6">
      <c r="A2034" t="s">
        <v>1974</v>
      </c>
      <c r="B2034" s="10">
        <v>0.23887557634757928</v>
      </c>
      <c r="C2034" t="s">
        <v>2132</v>
      </c>
      <c r="D2034" s="12">
        <v>0.56827903572544458</v>
      </c>
      <c r="E2034" s="14" t="s">
        <v>2107</v>
      </c>
      <c r="F2034" s="12">
        <v>0.8698234343728436</v>
      </c>
    </row>
    <row r="2035" spans="1:6">
      <c r="A2035" t="s">
        <v>1974</v>
      </c>
      <c r="B2035" s="10">
        <v>0.23887557634757928</v>
      </c>
      <c r="C2035" t="s">
        <v>2132</v>
      </c>
      <c r="D2035" s="12">
        <v>0.56827903572544458</v>
      </c>
      <c r="E2035" s="14" t="s">
        <v>2108</v>
      </c>
      <c r="F2035" s="12">
        <v>9.5496681190276878E-4</v>
      </c>
    </row>
    <row r="2036" spans="1:6">
      <c r="A2036" t="s">
        <v>1974</v>
      </c>
      <c r="B2036" s="11">
        <v>0.23887557634757928</v>
      </c>
      <c r="C2036" t="s">
        <v>2133</v>
      </c>
      <c r="D2036" s="13">
        <v>0.54890272696977327</v>
      </c>
      <c r="E2036" s="14" t="s">
        <v>2109</v>
      </c>
      <c r="F2036" s="13">
        <v>0.17940799623825943</v>
      </c>
    </row>
    <row r="2037" spans="1:6">
      <c r="A2037" t="s">
        <v>1974</v>
      </c>
      <c r="B2037" s="11">
        <v>0.238875576347579</v>
      </c>
      <c r="C2037" t="s">
        <v>2133</v>
      </c>
      <c r="D2037" s="13">
        <v>0.54890272696977327</v>
      </c>
      <c r="E2037" s="14" t="s">
        <v>2110</v>
      </c>
      <c r="F2037" s="13">
        <v>0.2516417358733658</v>
      </c>
    </row>
    <row r="2038" spans="1:6">
      <c r="A2038" t="s">
        <v>1974</v>
      </c>
      <c r="B2038" s="11">
        <v>0.238875576347579</v>
      </c>
      <c r="C2038" t="s">
        <v>2133</v>
      </c>
      <c r="D2038" s="13">
        <v>0.54890272696977327</v>
      </c>
      <c r="E2038" s="14" t="s">
        <v>2111</v>
      </c>
      <c r="F2038" s="13">
        <v>0.931968713233287</v>
      </c>
    </row>
    <row r="2039" spans="1:6">
      <c r="A2039" t="s">
        <v>1974</v>
      </c>
      <c r="B2039" s="11">
        <v>0.238875576347579</v>
      </c>
      <c r="C2039" t="s">
        <v>2133</v>
      </c>
      <c r="D2039" s="13">
        <v>0.54890272696977327</v>
      </c>
      <c r="E2039" s="14" t="s">
        <v>2112</v>
      </c>
      <c r="F2039" s="13">
        <v>0.26964500056897367</v>
      </c>
    </row>
    <row r="2040" spans="1:6">
      <c r="A2040" t="s">
        <v>1974</v>
      </c>
      <c r="B2040" s="11">
        <v>0.23887557634757928</v>
      </c>
      <c r="C2040" t="s">
        <v>2133</v>
      </c>
      <c r="D2040" s="13">
        <v>0.54890272696977327</v>
      </c>
      <c r="E2040" s="14" t="s">
        <v>2113</v>
      </c>
      <c r="F2040" s="13">
        <v>0.92620470003953526</v>
      </c>
    </row>
    <row r="2041" spans="1:6">
      <c r="A2041" t="s">
        <v>1974</v>
      </c>
      <c r="B2041" s="11">
        <v>0.23887557634757928</v>
      </c>
      <c r="C2041" t="s">
        <v>2133</v>
      </c>
      <c r="D2041" s="13">
        <v>0.54890272696977327</v>
      </c>
      <c r="E2041" s="14" t="s">
        <v>2114</v>
      </c>
      <c r="F2041" s="13">
        <v>0.64906594956140207</v>
      </c>
    </row>
    <row r="2042" spans="1:6">
      <c r="A2042" t="s">
        <v>1974</v>
      </c>
      <c r="B2042" s="11">
        <v>0.23887557634757928</v>
      </c>
      <c r="C2042" t="s">
        <v>2133</v>
      </c>
      <c r="D2042" s="13">
        <v>0.54890272696977327</v>
      </c>
      <c r="E2042" s="14" t="s">
        <v>2115</v>
      </c>
      <c r="F2042" s="13">
        <v>3.6277911214734226E-2</v>
      </c>
    </row>
    <row r="2043" spans="1:6">
      <c r="A2043" t="s">
        <v>1974</v>
      </c>
      <c r="B2043" s="11">
        <v>0.23887557634757928</v>
      </c>
      <c r="C2043" t="s">
        <v>2133</v>
      </c>
      <c r="D2043" s="13">
        <v>0.54890272696977327</v>
      </c>
      <c r="E2043" s="14" t="s">
        <v>2116</v>
      </c>
      <c r="F2043" s="13">
        <v>0.34623194152753356</v>
      </c>
    </row>
    <row r="2044" spans="1:6">
      <c r="A2044" t="s">
        <v>1974</v>
      </c>
      <c r="B2044" s="11">
        <v>0.23887557634757928</v>
      </c>
      <c r="C2044" t="s">
        <v>2133</v>
      </c>
      <c r="D2044" s="13">
        <v>0.54890272696977327</v>
      </c>
      <c r="E2044" s="14" t="s">
        <v>2117</v>
      </c>
      <c r="F2044" s="13">
        <v>0.10551635446411789</v>
      </c>
    </row>
    <row r="2045" spans="1:6">
      <c r="A2045" t="s">
        <v>1974</v>
      </c>
      <c r="B2045" s="11">
        <v>0.23887557634757928</v>
      </c>
      <c r="C2045" t="s">
        <v>2133</v>
      </c>
      <c r="D2045" s="13">
        <v>0.54890272696977327</v>
      </c>
      <c r="E2045" s="14" t="s">
        <v>2118</v>
      </c>
      <c r="F2045" s="13">
        <v>8.5264312315440516E-2</v>
      </c>
    </row>
    <row r="2046" spans="1:6">
      <c r="A2046" t="s">
        <v>1974</v>
      </c>
      <c r="B2046" s="11">
        <v>0.23887557634757928</v>
      </c>
      <c r="C2046" t="s">
        <v>2133</v>
      </c>
      <c r="D2046" s="13">
        <v>0.54890272696977327</v>
      </c>
      <c r="E2046" s="14" t="s">
        <v>2119</v>
      </c>
      <c r="F2046" s="13">
        <v>0.48508058148957889</v>
      </c>
    </row>
    <row r="2047" spans="1:6">
      <c r="A2047" t="s">
        <v>1974</v>
      </c>
      <c r="B2047" s="11">
        <v>0.23887557634757928</v>
      </c>
      <c r="C2047" t="s">
        <v>2133</v>
      </c>
      <c r="D2047" s="13">
        <v>0.54890272696977327</v>
      </c>
      <c r="E2047" s="14" t="s">
        <v>2120</v>
      </c>
      <c r="F2047" s="13">
        <v>0.49696173609810934</v>
      </c>
    </row>
    <row r="2048" spans="1:6">
      <c r="A2048" t="s">
        <v>1974</v>
      </c>
      <c r="B2048" s="11">
        <v>0.23887557634757928</v>
      </c>
      <c r="C2048" t="s">
        <v>2133</v>
      </c>
      <c r="D2048" s="13">
        <v>0.54890272696977327</v>
      </c>
      <c r="E2048" s="14" t="s">
        <v>2121</v>
      </c>
      <c r="F2048" s="13">
        <v>0.29909977845152391</v>
      </c>
    </row>
    <row r="2049" spans="1:6">
      <c r="A2049" t="s">
        <v>1974</v>
      </c>
      <c r="B2049" s="11">
        <v>0.23887557634757928</v>
      </c>
      <c r="C2049" t="s">
        <v>2133</v>
      </c>
      <c r="D2049" s="13">
        <v>0.54890272696977327</v>
      </c>
      <c r="E2049" s="14" t="s">
        <v>2122</v>
      </c>
      <c r="F2049" s="13">
        <v>0.26268114263689601</v>
      </c>
    </row>
    <row r="2050" spans="1:6">
      <c r="A2050" t="s">
        <v>1974</v>
      </c>
      <c r="B2050" s="11">
        <v>0.238875576347579</v>
      </c>
      <c r="C2050" t="s">
        <v>2133</v>
      </c>
      <c r="D2050" s="13">
        <v>0.54890272696977327</v>
      </c>
      <c r="E2050" s="14" t="s">
        <v>2123</v>
      </c>
      <c r="F2050" s="13">
        <v>0.85762743207516157</v>
      </c>
    </row>
    <row r="2051" spans="1:6">
      <c r="A2051" t="s">
        <v>1974</v>
      </c>
      <c r="B2051" s="11">
        <v>0.238875576347579</v>
      </c>
      <c r="C2051" t="s">
        <v>2133</v>
      </c>
      <c r="D2051" s="13">
        <v>0.54890272696977327</v>
      </c>
      <c r="E2051" s="14" t="s">
        <v>2124</v>
      </c>
      <c r="F2051" s="13">
        <v>0.27212928044513929</v>
      </c>
    </row>
    <row r="2052" spans="1:6">
      <c r="A2052" t="s">
        <v>1974</v>
      </c>
      <c r="B2052" s="11">
        <v>0.238875576347579</v>
      </c>
      <c r="C2052" t="s">
        <v>2133</v>
      </c>
      <c r="D2052" s="13">
        <v>0.54890272696977327</v>
      </c>
      <c r="E2052" s="14" t="s">
        <v>2125</v>
      </c>
      <c r="F2052" s="13">
        <v>0.26649451487778753</v>
      </c>
    </row>
    <row r="2053" spans="1:6">
      <c r="A2053" t="s">
        <v>1974</v>
      </c>
      <c r="B2053" s="11">
        <v>0.238875576347579</v>
      </c>
      <c r="C2053" t="s">
        <v>2133</v>
      </c>
      <c r="D2053" s="13">
        <v>0.54890272696977305</v>
      </c>
      <c r="E2053" s="14" t="s">
        <v>2126</v>
      </c>
      <c r="F2053" s="13">
        <v>0.60489809661336535</v>
      </c>
    </row>
  </sheetData>
  <autoFilter ref="A1:F2053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Overall Data</vt:lpstr>
      <vt:lpstr>Sampled Rosters</vt:lpstr>
      <vt:lpstr>Participating - full rosters</vt:lpstr>
      <vt:lpstr>Invited Hospitals</vt:lpstr>
      <vt:lpstr>Import from Indiv Rosters</vt:lpstr>
      <vt:lpstr>All- Do Not Use</vt:lpstr>
      <vt:lpstr>'Participating - full rosters'!Extract</vt:lpstr>
    </vt:vector>
  </TitlesOfParts>
  <Company>New 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Maceira Villalobos</dc:creator>
  <cp:lastModifiedBy>Tanmay Gupta</cp:lastModifiedBy>
  <dcterms:created xsi:type="dcterms:W3CDTF">2017-09-12T15:28:04Z</dcterms:created>
  <dcterms:modified xsi:type="dcterms:W3CDTF">2019-02-07T18:40:05Z</dcterms:modified>
</cp:coreProperties>
</file>